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HP/Desktop/FinStat-Analysis/"/>
    </mc:Choice>
  </mc:AlternateContent>
  <xr:revisionPtr revIDLastSave="0" documentId="13_ncr:1_{05F9B5C6-92F1-014D-A7A1-B5DAC8035005}" xr6:coauthVersionLast="47" xr6:coauthVersionMax="47" xr10:uidLastSave="{00000000-0000-0000-0000-000000000000}"/>
  <bookViews>
    <workbookView xWindow="0" yWindow="740" windowWidth="29400" windowHeight="18380" activeTab="3" xr2:uid="{00000000-000D-0000-FFFF-FFFF00000000}"/>
  </bookViews>
  <sheets>
    <sheet name="Datasets" sheetId="1" r:id="rId1"/>
    <sheet name="Pivot_Tables" sheetId="7" r:id="rId2"/>
    <sheet name="Income Sources" sheetId="2" r:id="rId3"/>
    <sheet name="Geographically" sheetId="6" r:id="rId4"/>
    <sheet name="Sales Process" sheetId="4" r:id="rId5"/>
    <sheet name="Project Status" sheetId="5" r:id="rId6"/>
  </sheets>
  <definedNames>
    <definedName name="_xlchart.v1.0" hidden="1">Pivot_Tables!$BO$4:$BP$4</definedName>
    <definedName name="_xlchart.v1.1" hidden="1">Pivot_Tables!$BO$5:$BP$5</definedName>
    <definedName name="_xlchart.v1.2" hidden="1">Pivot_Tables!$BT$5:$BT$6</definedName>
    <definedName name="_xlchart.v1.3" hidden="1">Pivot_Tables!$BO$4:$BP$4</definedName>
    <definedName name="_xlchart.v1.4" hidden="1">Pivot_Tables!$BO$5:$BP$5</definedName>
    <definedName name="_xlchart.v1.5" hidden="1">Pivot_Tables!$BT$5:$BT$6</definedName>
    <definedName name="_xlchart.v1.6" hidden="1">Pivot_Tables!$BO$4:$BP$4</definedName>
    <definedName name="_xlchart.v1.7" hidden="1">Pivot_Tables!$BO$5:$BP$5</definedName>
    <definedName name="_xlchart.v1.8" hidden="1">Pivot_Tables!$BT$5:$BT$6</definedName>
    <definedName name="Slicer_Year">#N/A</definedName>
    <definedName name="Slicer_Year1">#N/A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I6" i="7" l="1"/>
  <c r="BI7" i="7"/>
  <c r="BI8" i="7"/>
  <c r="BI9" i="7"/>
  <c r="BI10" i="7"/>
  <c r="BI5" i="7"/>
  <c r="AY8" i="7"/>
  <c r="AZ8" i="7"/>
  <c r="AY9" i="7"/>
  <c r="AZ9" i="7"/>
  <c r="AY10" i="7"/>
  <c r="AZ10" i="7"/>
  <c r="AY11" i="7"/>
  <c r="AZ11" i="7"/>
  <c r="AY12" i="7"/>
  <c r="AZ12" i="7"/>
  <c r="AY13" i="7"/>
  <c r="AZ13" i="7"/>
  <c r="AY14" i="7"/>
  <c r="AZ14" i="7"/>
  <c r="AY15" i="7"/>
  <c r="AZ15" i="7"/>
  <c r="AY16" i="7"/>
  <c r="AZ16" i="7"/>
  <c r="AY17" i="7"/>
  <c r="AZ17" i="7"/>
  <c r="AY18" i="7"/>
  <c r="AZ18" i="7"/>
  <c r="AY19" i="7"/>
  <c r="AZ19" i="7"/>
  <c r="AY20" i="7"/>
  <c r="AZ20" i="7"/>
  <c r="AY21" i="7"/>
  <c r="AZ21" i="7"/>
  <c r="AY22" i="7"/>
  <c r="AZ22" i="7"/>
  <c r="AY23" i="7"/>
  <c r="AZ23" i="7"/>
  <c r="AY24" i="7"/>
  <c r="AZ24" i="7"/>
  <c r="AY25" i="7"/>
  <c r="AZ25" i="7"/>
  <c r="AY26" i="7"/>
  <c r="AZ26" i="7"/>
  <c r="AY27" i="7"/>
  <c r="AZ27" i="7"/>
  <c r="AZ7" i="7"/>
  <c r="AY7" i="7"/>
  <c r="AP7" i="7"/>
  <c r="AQ7" i="7"/>
  <c r="AQ8" i="7"/>
  <c r="AP8" i="7"/>
  <c r="AB7" i="7"/>
  <c r="O8" i="7"/>
  <c r="O9" i="7"/>
  <c r="O10" i="7"/>
  <c r="O11" i="7"/>
  <c r="O12" i="7"/>
  <c r="O7" i="7"/>
  <c r="N7" i="7"/>
  <c r="N8" i="7"/>
  <c r="N9" i="7"/>
  <c r="N10" i="7"/>
  <c r="N11" i="7"/>
  <c r="N12" i="7"/>
  <c r="K8" i="7"/>
  <c r="K9" i="7"/>
  <c r="K10" i="7"/>
  <c r="K11" i="7"/>
  <c r="K12" i="7"/>
  <c r="K7" i="7"/>
  <c r="AH7" i="7"/>
  <c r="S7" i="7"/>
  <c r="BP5" i="7"/>
  <c r="BF6" i="7"/>
  <c r="BT6" i="7" l="1"/>
  <c r="BO5" i="7"/>
  <c r="BS6" i="7" s="1"/>
  <c r="T7" i="7"/>
  <c r="M10" i="7"/>
  <c r="M11" i="7"/>
  <c r="M9" i="7"/>
  <c r="M12" i="7"/>
  <c r="M8" i="7"/>
  <c r="M7" i="7"/>
  <c r="L10" i="7"/>
  <c r="L7" i="7"/>
  <c r="L11" i="7"/>
  <c r="L9" i="7"/>
  <c r="L12" i="7"/>
  <c r="L8" i="7"/>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<sst xmlns="http://schemas.openxmlformats.org/spreadsheetml/2006/main" count="3785" uniqueCount="78">
  <si>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</si>
  <si>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</si>
  <si>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</si>
  <si>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</si>
  <si>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</si>
  <si>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</si>
  <si>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</si>
  <si>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</si>
  <si>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</si>
  <si>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</si>
  <si>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</si>
  <si>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</si>
  <si>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</si>
  <si>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</si>
  <si>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</si>
  <si>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</si>
  <si>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</si>
  <si>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</si>
  <si>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</si>
  <si>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</si>
  <si>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</si>
  <si>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</si>
  <si>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</si>
  <si>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</si>
  <si>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</si>
  <si>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</si>
  <si>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</si>
  <si>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</si>
  <si>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</si>
  <si>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</si>
  <si>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</si>
  <si>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</si>
  <si>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</si>
  <si>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</si>
  <si>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</si>
  <si>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</si>
  <si>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</si>
  <si>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</si>
  <si>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</si>
  <si>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</si>
  <si>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</si>
  <si>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</si>
  <si>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</si>
  <si>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Black_and_White_Modern_Minimalist_Sportswear_Brand_Business_Card-removebg-preview.png</t>
  </si>
  <si>
    <t>a</t>
  </si>
  <si>
    <t>Row Labels</t>
  </si>
  <si>
    <t>Grand Total</t>
  </si>
  <si>
    <t>Sum of Income</t>
  </si>
  <si>
    <t>Sum of Income2</t>
  </si>
  <si>
    <t>X</t>
  </si>
  <si>
    <t>Y</t>
  </si>
  <si>
    <t>Amount</t>
  </si>
  <si>
    <t>Max</t>
  </si>
  <si>
    <t>Without Max</t>
  </si>
  <si>
    <t>Sum of Target Income</t>
  </si>
  <si>
    <t>Target</t>
  </si>
  <si>
    <t>Sum of Counts</t>
  </si>
  <si>
    <t>Sum of Counts2</t>
  </si>
  <si>
    <t>Count</t>
  </si>
  <si>
    <t>Count %</t>
  </si>
  <si>
    <t>Average Income by Month</t>
  </si>
  <si>
    <t>Sum of operating profit</t>
  </si>
  <si>
    <t>Operating Profits</t>
  </si>
  <si>
    <t>Country</t>
  </si>
  <si>
    <t>Egypt</t>
  </si>
  <si>
    <t>USA</t>
  </si>
  <si>
    <t>Russia</t>
  </si>
  <si>
    <t>United Kingdom</t>
  </si>
  <si>
    <t>Brazil</t>
  </si>
  <si>
    <t>Canada</t>
  </si>
  <si>
    <t>Sum of Amount</t>
  </si>
  <si>
    <t>Sum of Amount2</t>
  </si>
  <si>
    <t>Geographically</t>
  </si>
  <si>
    <t>Income Sources</t>
  </si>
  <si>
    <t>Total Sales</t>
  </si>
  <si>
    <t>Sum of Target</t>
  </si>
  <si>
    <t>Actual</t>
  </si>
  <si>
    <t>Remaining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</si>
</sst>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_);_(* \(#,##0\);_(* &quot;-&quot;??_);_(@_)"/>
    <numFmt numFmtId="165" formatCode="&quot;$&quot;#,##0"/>
    <numFmt numFmtId="166" formatCode="0.00000"/>
  </numFmts>
  <fonts count="8"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sz val="11"/>
      <color theme="1"/>
      <name val="Arial"/>
      <family val="2"/>
    </font>
    <font>
      <sz val="11"/>
      <color theme="0"/>
      <name val="Arial"/>
      <family val="2"/>
    </font>
    <font>
      <b/>
      <sz val="11"/>
      <color theme="1"/>
      <name val="Calibri"/>
      <family val="2"/>
      <scheme val="minor"/>
    </font>
    <font>
      <sz val="11"/>
      <color theme="6" tint="-0.249977111117893"/>
      <name val="Arial"/>
      <family val="2"/>
    </font>
  </fonts>
  <fills count="8">
    <fill>
      <patternFill patternType="none"/>
    </fill>
    <fill>
      <patternFill patternType="gray125"/>
    </fill>
    <fill>
      <patternFill patternType="solid">
        <fgColor rgb="FF5A2BCB"/>
        <bgColor indexed="64"/>
      </patternFill>
    </fill>
    <fill>
      <patternFill patternType="solid">
        <fgColor theme="1"/>
        <bgColor indexed="64"/>
      </patternFill>
    </fill>
    <fill>
      <patternFill patternType="solid">
        <fgColor rgb="FFCC0E62"/>
        <bgColor indexed="64"/>
      </patternFill>
    </fill>
    <fill>
      <patternFill patternType="solid">
        <fgColor rgb="FF194AFE"/>
        <bgColor indexed="64"/>
      </patternFill>
    </fill>
    <fill>
      <patternFill patternType="solid">
        <fgColor rgb="FF8989BC"/>
        <bgColor indexed="64"/>
      </patternFill>
    </fill>
    <fill>
      <patternFill patternType="solid">
        <fgColor rgb="FF252253"/>
        <bgColor indexed="64"/>
      </patternFill>
    </fill>
  </fills>
  <borders count="10">
    <border>
      <left/>
      <right/>
      <top/>
      <bottom/>
      <diagonal/>
    </border>
    <border>
      <left/>
      <right/>
      <top style="thin">
        <color theme="6" tint="0.79998168889431442"/>
      </top>
      <bottom style="thin">
        <color theme="6" tint="0.7999816888943144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4">
    <xf numFmtId="0" fontId="0" fillId="0" borderId="0" xfId="0"/>
    <xf numFmtId="0" fontId="0" fillId="0" borderId="0" xfId="0"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2" fillId="2" borderId="0" xfId="0" applyFont="1" applyFill="1" applyAlignment="1">
      <alignment horizontal="center" vertical="center"/>
    </xf>
    <xf numFmtId="0" fontId="0" fillId="3" borderId="0" xfId="0" applyFill="1"/>
    <xf numFmtId="0" fontId="4" fillId="0" borderId="0" xfId="0" pivotButton="1" applyFont="1" applyAlignment="1">
      <alignment vertical="center"/>
    </xf>
    <xf numFmtId="0" fontId="4" fillId="0" borderId="0" xfId="0" applyFont="1" applyAlignment="1">
      <alignment vertical="center"/>
    </xf>
    <xf numFmtId="0" fontId="4" fillId="0" borderId="0" xfId="0" applyFont="1" applyAlignment="1">
      <alignment horizontal="left" vertical="center"/>
    </xf>
    <xf numFmtId="164" fontId="4" fillId="0" borderId="0" xfId="0" applyNumberFormat="1" applyFont="1" applyAlignment="1">
      <alignment vertical="center"/>
    </xf>
    <xf numFmtId="10" fontId="4" fillId="0" borderId="0" xfId="0" applyNumberFormat="1" applyFont="1" applyAlignment="1">
      <alignment vertical="center"/>
    </xf>
    <xf numFmtId="0" fontId="4" fillId="0" borderId="1" xfId="0" applyFont="1" applyBorder="1" applyAlignment="1">
      <alignment horizontal="left" vertical="center"/>
    </xf>
    <xf numFmtId="0" fontId="5" fillId="3" borderId="0" xfId="0" applyFont="1" applyFill="1" applyAlignment="1">
      <alignment horizontal="center" vertical="center"/>
    </xf>
    <xf numFmtId="0" fontId="4" fillId="0" borderId="0" xfId="0" applyFont="1" applyAlignment="1">
      <alignment horizontal="center" vertical="center"/>
    </xf>
    <xf numFmtId="164" fontId="4" fillId="0" borderId="0" xfId="1" applyNumberFormat="1" applyFont="1" applyAlignment="1">
      <alignment vertical="center"/>
    </xf>
    <xf numFmtId="0" fontId="4" fillId="0" borderId="0" xfId="0" applyFont="1" applyAlignment="1">
      <alignment horizontal="center"/>
    </xf>
    <xf numFmtId="164" fontId="4" fillId="0" borderId="0" xfId="1" applyNumberFormat="1" applyFont="1" applyAlignment="1">
      <alignment horizontal="center"/>
    </xf>
    <xf numFmtId="9" fontId="4" fillId="0" borderId="0" xfId="2" applyFont="1" applyAlignment="1">
      <alignment vertical="center"/>
    </xf>
    <xf numFmtId="0" fontId="5" fillId="3" borderId="2" xfId="0" applyFont="1" applyFill="1" applyBorder="1" applyAlignment="1">
      <alignment horizontal="center" vertical="center"/>
    </xf>
    <xf numFmtId="164" fontId="4" fillId="0" borderId="2" xfId="0" applyNumberFormat="1" applyFont="1" applyBorder="1" applyAlignment="1">
      <alignment vertical="center"/>
    </xf>
    <xf numFmtId="10" fontId="4" fillId="0" borderId="2" xfId="2" applyNumberFormat="1" applyFont="1" applyBorder="1" applyAlignment="1">
      <alignment vertical="center"/>
    </xf>
    <xf numFmtId="0" fontId="4" fillId="0" borderId="0" xfId="0" applyFont="1" applyAlignment="1">
      <alignment horizontal="left" vertical="center" indent="1"/>
    </xf>
    <xf numFmtId="0" fontId="4" fillId="0" borderId="2" xfId="0" applyFont="1" applyBorder="1" applyAlignment="1">
      <alignment vertical="center"/>
    </xf>
    <xf numFmtId="164" fontId="4" fillId="0" borderId="2" xfId="1" applyNumberFormat="1" applyFont="1" applyBorder="1" applyAlignment="1">
      <alignment vertical="center"/>
    </xf>
    <xf numFmtId="9" fontId="4" fillId="0" borderId="2" xfId="1" applyNumberFormat="1" applyFont="1" applyBorder="1" applyAlignment="1">
      <alignment vertical="center"/>
    </xf>
    <xf numFmtId="0" fontId="5" fillId="4" borderId="0" xfId="0" applyFont="1" applyFill="1" applyAlignment="1">
      <alignment horizontal="center" vertical="center"/>
    </xf>
    <xf numFmtId="0" fontId="2" fillId="4" borderId="0" xfId="0" applyFont="1" applyFill="1" applyAlignment="1">
      <alignment horizontal="center" vertical="center"/>
    </xf>
    <xf numFmtId="1" fontId="7" fillId="0" borderId="0" xfId="0" applyNumberFormat="1" applyFont="1" applyAlignment="1">
      <alignment horizontal="center" vertical="center"/>
    </xf>
    <xf numFmtId="1" fontId="4" fillId="0" borderId="0" xfId="0" applyNumberFormat="1" applyFont="1" applyAlignment="1">
      <alignment horizontal="center" vertical="center"/>
    </xf>
    <xf numFmtId="0" fontId="0" fillId="0" borderId="0" xfId="0" pivotButton="1"/>
    <xf numFmtId="1" fontId="0" fillId="0" borderId="0" xfId="0" applyNumberFormat="1"/>
    <xf numFmtId="10" fontId="0" fillId="0" borderId="0" xfId="0" applyNumberFormat="1"/>
    <xf numFmtId="0" fontId="5" fillId="5" borderId="0" xfId="0" applyFont="1" applyFill="1" applyAlignment="1">
      <alignment vertical="center"/>
    </xf>
    <xf numFmtId="0" fontId="6" fillId="6" borderId="0" xfId="0" applyFont="1" applyFill="1" applyAlignment="1">
      <alignment vertical="center"/>
    </xf>
    <xf numFmtId="165" fontId="0" fillId="0" borderId="3" xfId="1" applyNumberFormat="1" applyFont="1" applyBorder="1"/>
    <xf numFmtId="9" fontId="0" fillId="0" borderId="5" xfId="2" applyFont="1" applyBorder="1"/>
    <xf numFmtId="9" fontId="0" fillId="0" borderId="7" xfId="2" applyFont="1" applyBorder="1"/>
    <xf numFmtId="9" fontId="0" fillId="0" borderId="9" xfId="2" applyFont="1"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6" fillId="6" borderId="0" xfId="0" applyFont="1" applyFill="1" applyAlignment="1">
      <alignment horizontal="center" vertical="center"/>
    </xf>
    <xf numFmtId="9" fontId="0" fillId="0" borderId="0" xfId="0" applyNumberFormat="1" applyAlignment="1">
      <alignment horizontal="center"/>
    </xf>
    <xf numFmtId="9" fontId="0" fillId="0" borderId="0" xfId="2" applyFont="1" applyAlignment="1">
      <alignment horizontal="center"/>
    </xf>
    <xf numFmtId="0" fontId="0" fillId="0" borderId="0" xfId="0" applyAlignment="1">
      <alignment horizontal="center"/>
    </xf>
    <xf numFmtId="166" fontId="0" fillId="0" borderId="0" xfId="0" applyNumberFormat="1" applyAlignment="1">
      <alignment horizontal="center"/>
    </xf>
    <xf numFmtId="1" fontId="0" fillId="0" borderId="0" xfId="0" applyNumberFormat="1" applyFont="1" applyFill="1"/>
    <xf numFmtId="10" fontId="0" fillId="0" borderId="0" xfId="0" applyNumberFormat="1" applyFont="1" applyFill="1"/>
    <xf numFmtId="0" fontId="0" fillId="0" borderId="0" xfId="0" applyFont="1" applyFill="1" applyAlignment="1">
      <alignment horizontal="left"/>
    </xf>
    <xf numFmtId="0" fontId="0" fillId="7" borderId="0" xfId="0" applyFill="1"/>
  </cellXfs>
  <cellStyles count="3">
    <cellStyle name="Comma" xfId="1" builtinId="3"/>
    <cellStyle name="Normal" xfId="0" builtinId="0"/>
    <cellStyle name="Percent" xfId="2" builtinId="5"/>
  </cellStyles>
  <dxfs count="105">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4" formatCode="0.00%"/>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14" formatCode="0.00%"/>
    </dxf>
    <dxf>
      <alignment vertical="center"/>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CC0E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2" defaultTableStyle="TableStyleMedium2" defaultPivotStyle="PivotStyleLight16">
    <tableStyle name="PivotStyleMedium4 2" table="0" count="13" xr9:uid="{FB926C91-FE76-4EA3-9571-7594AA2C6406}">
      <tableStyleElement type="wholeTable" dxfId="104"/>
      <tableStyleElement type="headerRow" dxfId="103"/>
      <tableStyleElement type="totalRow" dxfId="102"/>
      <tableStyleElement type="firstRowStripe" dxfId="101"/>
      <tableStyleElement type="firstColumnStripe" dxfId="100"/>
      <tableStyleElement type="firstHeaderCell" dxfId="99"/>
      <tableStyleElement type="firstSubtotalRow" dxfId="98"/>
      <tableStyleElement type="secondSubtotalRow" dxfId="97"/>
      <tableStyleElement type="firstColumnSubheading" dxfId="96"/>
      <tableStyleElement type="firstRowSubheading" dxfId="95"/>
      <tableStyleElement type="secondRowSubheading" dxfId="94"/>
      <tableStyleElement type="pageFieldLabels" dxfId="93"/>
      <tableStyleElement type="pageFieldValues" dxfId="92"/>
    </tableStyle>
    <tableStyle name="SlicerStyleDark3 2" pivot="0" table="0" count="10" xr9:uid="{121FABF3-A958-D640-8CBA-0DEC14FEA7B5}">
      <tableStyleElement type="wholeTable" dxfId="91"/>
      <tableStyleElement type="headerRow" dxfId="90"/>
    </tableStyle>
  </tableStyles>
  <colors>
    <mruColors>
      <color rgb="FF252253"/>
      <color rgb="FF00FFFF"/>
      <color rgb="FF194AFE"/>
      <color rgb="FF100D83"/>
      <color rgb="FF4800FF"/>
      <color rgb="FFFF0000"/>
      <color rgb="FF9947F7"/>
      <color rgb="FFDD115E"/>
      <color rgb="FFC240D8"/>
      <color rgb="FF8989B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18"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microsoft.com/office/2017/06/relationships/rdRichValueStructure" Target="richData/rdrichvaluestructure.xml"/><Relationship Id="rId2" Type="http://schemas.openxmlformats.org/officeDocument/2006/relationships/worksheet" Target="worksheets/sheet2.xml"/><Relationship Id="rId16" Type="http://schemas.microsoft.com/office/2017/06/relationships/rdRichValue" Target="richData/rdrichvalu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22/10/relationships/richValueRel" Target="richData/richValueRel.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[FinStat_Analysis.xlsx]Pivot_Tables!PivotTable3</c:name>
    <c:fmtId val="0"/>
  </c:pivotSource>
  <c:chart>
    <c:autoTitleDeleted val="0"/>
    <c:pivotFmts>
      <c:pivotFmt>
        <c:idx val="0"/>
        <c:spPr>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24000">
                <a:srgbClr val="194AFE"/>
              </a:gs>
              <a:gs pos="100000">
                <a:schemeClr val="tx1"/>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Pivot_Tables!$Y$6</c:f>
              <c:strCache>
                <c:ptCount val="1"/>
                <c:pt idx="0">
                  <c:v>Sum of Income2</c:v>
                </c:pt>
              </c:strCache>
            </c:strRef>
          </c:tx>
          <c:spPr>
            <a:gradFill>
              <a:gsLst>
                <a:gs pos="24000">
                  <a:srgbClr val="194AFE"/>
                </a:gs>
                <a:gs pos="100000">
                  <a:schemeClr val="tx1"/>
                </a:gs>
              </a:gsLst>
              <a:lin ang="5400000" scaled="0"/>
            </a:gradFill>
            <a:ln>
              <a:noFill/>
            </a:ln>
            <a:effectLst/>
          </c:spPr>
          <c:cat>
            <c:strRef>
              <c:f>Pivot_Tables!$W$7:$W$19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Pivot_Tables!$Y$7:$Y$19</c:f>
              <c:numCache>
                <c:formatCode>_(* #,##0_);_(* \(#,##0\);_(* "-"??_);_(@_)</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1-EF32-814D-A3AB-038C1DDC5810}"/>
            </c:ext>
          </c:extLst>
        </c:ser>
        <c:dLbls>
          <c:showLegendKey val="0"/>
          <c:showVal val="0"/>
          <c:showCatName val="0"/>
          <c:showSerName val="0"/>
          <c:showPercent val="0"/>
          <c:showBubbleSize val="0"/>
        </c:dLbls>
        <c:axId val="1809102048"/>
        <c:axId val="319958431"/>
      </c:areaChart>
      <c:lineChart>
        <c:grouping val="standard"/>
        <c:varyColors val="0"/>
        <c:ser>
          <c:idx val="0"/>
          <c:order val="0"/>
          <c:tx>
            <c:strRef>
              <c:f>Pivot_Tables!$X$6</c:f>
              <c:strCache>
                <c:ptCount val="1"/>
                <c:pt idx="0">
                  <c:v>Sum of Income</c:v>
                </c:pt>
              </c:strCache>
            </c:strRef>
          </c:tx>
          <c:spPr>
            <a:ln w="12700" cap="rnd">
              <a:solidFill>
                <a:srgbClr val="194AFE"/>
              </a:solidFill>
              <a:round/>
            </a:ln>
            <a:effectLst/>
          </c:spPr>
          <c:marker>
            <c:symbol val="none"/>
          </c:marker>
          <c:cat>
            <c:strRef>
              <c:f>Pivot_Tables!$W$7:$W$19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Pivot_Tables!$X$7:$X$19</c:f>
              <c:numCache>
                <c:formatCode>_(* #,##0_);_(* \(#,##0\);_(* "-"??_);_(@_)</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smooth val="0"/>
          <c:extLst>
            <c:ext xmlns:c16="http://schemas.microsoft.com/office/drawing/2014/chart" uri="{C3380CC4-5D6E-409C-BE32-E72D297353CC}">
              <c16:uniqueId val="{00000000-EF32-814D-A3AB-038C1DDC5810}"/>
            </c:ext>
          </c:extLst>
        </c:ser>
        <c:dLbls>
          <c:showLegendKey val="0"/>
          <c:showVal val="0"/>
          <c:showCatName val="0"/>
          <c:showSerName val="0"/>
          <c:showPercent val="0"/>
          <c:showBubbleSize val="0"/>
        </c:dLbls>
        <c:marker val="1"/>
        <c:smooth val="0"/>
        <c:axId val="1809102048"/>
        <c:axId val="319958431"/>
      </c:lineChart>
      <c:catAx>
        <c:axId val="180910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958431"/>
        <c:crosses val="autoZero"/>
        <c:auto val="1"/>
        <c:lblAlgn val="ctr"/>
        <c:lblOffset val="100"/>
        <c:noMultiLvlLbl val="0"/>
      </c:catAx>
      <c:valAx>
        <c:axId val="319958431"/>
        <c:scaling>
          <c:orientation val="minMax"/>
        </c:scaling>
        <c:delete val="1"/>
        <c:axPos val="l"/>
        <c:numFmt formatCode="_(* #,##0_);_(* \(#,##0\);_(* &quot;-&quot;??_);_(@_)" sourceLinked="1"/>
        <c:majorTickMark val="none"/>
        <c:minorTickMark val="none"/>
        <c:tickLblPos val="nextTo"/>
        <c:crossAx val="180910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Income Sources</c:v>
          </c:tx>
          <c:spPr>
            <a:gradFill flip="none" rotWithShape="1">
              <a:gsLst>
                <a:gs pos="80000">
                  <a:srgbClr val="7300FF"/>
                </a:gs>
                <a:gs pos="52000">
                  <a:srgbClr val="100D83"/>
                </a:gs>
                <a:gs pos="100000">
                  <a:schemeClr val="accent1">
                    <a:lumMod val="30000"/>
                    <a:lumOff val="70000"/>
                  </a:schemeClr>
                </a:gs>
              </a:gsLst>
              <a:path path="circle">
                <a:fillToRect l="100000" t="100000"/>
              </a:path>
              <a:tileRect r="-100000" b="-100000"/>
            </a:gradFill>
            <a:ln w="25400">
              <a:noFill/>
            </a:ln>
            <a:effectLst>
              <a:outerShdw blurRad="101600" sx="110000" sy="110000" algn="ctr" rotWithShape="0">
                <a:srgbClr val="7300FF">
                  <a:alpha val="40000"/>
                </a:srgbClr>
              </a:outerShdw>
            </a:effectLst>
          </c:spPr>
          <c:invertIfNegative val="0"/>
          <c:dLbls>
            <c:dLbl>
              <c:idx val="0"/>
              <c:tx>
                <c:rich>
                  <a:bodyPr/>
                  <a:lstStyle/>
                  <a:p>
                    <a:fld id="{58961CDB-6F4B-5047-9A1A-0F063456183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3E69-B641-85D3-933245099D3D}"/>
                </c:ext>
              </c:extLst>
            </c:dLbl>
            <c:dLbl>
              <c:idx val="1"/>
              <c:tx>
                <c:rich>
                  <a:bodyPr/>
                  <a:lstStyle/>
                  <a:p>
                    <a:fld id="{13959DC5-12D6-214F-A694-F106F2BBE5B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E69-B641-85D3-933245099D3D}"/>
                </c:ext>
              </c:extLst>
            </c:dLbl>
            <c:dLbl>
              <c:idx val="2"/>
              <c:tx>
                <c:rich>
                  <a:bodyPr/>
                  <a:lstStyle/>
                  <a:p>
                    <a:fld id="{DC4F7D96-1607-054A-A871-B77F1E2C91A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E69-B641-85D3-933245099D3D}"/>
                </c:ext>
              </c:extLst>
            </c:dLbl>
            <c:dLbl>
              <c:idx val="3"/>
              <c:tx>
                <c:rich>
                  <a:bodyPr/>
                  <a:lstStyle/>
                  <a:p>
                    <a:fld id="{FD5C9FB8-E94F-0C46-97DD-EA852BAE92D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E69-B641-85D3-933245099D3D}"/>
                </c:ext>
              </c:extLst>
            </c:dLbl>
            <c:dLbl>
              <c:idx val="4"/>
              <c:layout>
                <c:manualLayout>
                  <c:x val="-8.6308913633583381E-2"/>
                  <c:y val="-1.9638360367005389E-3"/>
                </c:manualLayout>
              </c:layout>
              <c:tx>
                <c:rich>
                  <a:bodyPr/>
                  <a:lstStyle/>
                  <a:p>
                    <a:fld id="{D413BD04-8E53-3C42-9D4C-8A4BA5D723D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3E69-B641-85D3-933245099D3D}"/>
                </c:ext>
              </c:extLst>
            </c:dLbl>
            <c:dLbl>
              <c:idx val="5"/>
              <c:tx>
                <c:rich>
                  <a:bodyPr/>
                  <a:lstStyle/>
                  <a:p>
                    <a:fld id="{22E204EE-806B-4247-8767-C2AF50FEB27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E69-B641-85D3-933245099D3D}"/>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Pivot_Tables!$I$7:$I$12</c:f>
              <c:numCache>
                <c:formatCode>General</c:formatCode>
                <c:ptCount val="6"/>
                <c:pt idx="0">
                  <c:v>6</c:v>
                </c:pt>
                <c:pt idx="1">
                  <c:v>5</c:v>
                </c:pt>
                <c:pt idx="2">
                  <c:v>2</c:v>
                </c:pt>
                <c:pt idx="3">
                  <c:v>4</c:v>
                </c:pt>
                <c:pt idx="4">
                  <c:v>7</c:v>
                </c:pt>
                <c:pt idx="5">
                  <c:v>1</c:v>
                </c:pt>
              </c:numCache>
            </c:numRef>
          </c:xVal>
          <c:yVal>
            <c:numRef>
              <c:f>Pivot_Tables!$J$7:$J$12</c:f>
              <c:numCache>
                <c:formatCode>General</c:formatCode>
                <c:ptCount val="6"/>
                <c:pt idx="0">
                  <c:v>6</c:v>
                </c:pt>
                <c:pt idx="1">
                  <c:v>9</c:v>
                </c:pt>
                <c:pt idx="2">
                  <c:v>8</c:v>
                </c:pt>
                <c:pt idx="3">
                  <c:v>1</c:v>
                </c:pt>
                <c:pt idx="4">
                  <c:v>2</c:v>
                </c:pt>
                <c:pt idx="5">
                  <c:v>3</c:v>
                </c:pt>
              </c:numCache>
            </c:numRef>
          </c:yVal>
          <c:bubbleSize>
            <c:numRef>
              <c:f>Pivot_Tables!$K$7:$K$12</c:f>
              <c:numCache>
                <c:formatCode>_(* #,##0_);_(* \(#,##0\);_(* "-"??_);_(@_)</c:formatCode>
                <c:ptCount val="6"/>
                <c:pt idx="0">
                  <c:v>224098.00999999989</c:v>
                </c:pt>
                <c:pt idx="1">
                  <c:v>79860</c:v>
                </c:pt>
                <c:pt idx="2">
                  <c:v>154700.79</c:v>
                </c:pt>
                <c:pt idx="3">
                  <c:v>65962.609999999986</c:v>
                </c:pt>
                <c:pt idx="4">
                  <c:v>126275.04000000004</c:v>
                </c:pt>
                <c:pt idx="5">
                  <c:v>170716</c:v>
                </c:pt>
              </c:numCache>
            </c:numRef>
          </c:bubbleSize>
          <c:bubble3D val="0"/>
          <c:extLst>
            <c:ext xmlns:c15="http://schemas.microsoft.com/office/drawing/2012/chart" uri="{02D57815-91ED-43cb-92C2-25804820EDAC}">
              <c15:datalabelsRange>
                <c15:f>Pivot_Tables!$M$7:$M$12</c15:f>
                <c15:dlblRangeCache>
                  <c:ptCount val="6"/>
                  <c:pt idx="0">
                    <c:v>  </c:v>
                  </c:pt>
                  <c:pt idx="1">
                    <c:v> 79,860 </c:v>
                  </c:pt>
                  <c:pt idx="2">
                    <c:v> 154,701 </c:v>
                  </c:pt>
                  <c:pt idx="3">
                    <c:v> 65,963 </c:v>
                  </c:pt>
                  <c:pt idx="4">
                    <c:v> 126,275 </c:v>
                  </c:pt>
                  <c:pt idx="5">
                    <c:v> 170,716 </c:v>
                  </c:pt>
                </c15:dlblRangeCache>
              </c15:datalabelsRange>
            </c:ext>
            <c:ext xmlns:c16="http://schemas.microsoft.com/office/drawing/2014/chart" uri="{C3380CC4-5D6E-409C-BE32-E72D297353CC}">
              <c16:uniqueId val="{00000006-3E69-B641-85D3-933245099D3D}"/>
            </c:ext>
          </c:extLst>
        </c:ser>
        <c:ser>
          <c:idx val="1"/>
          <c:order val="1"/>
          <c:tx>
            <c:v>Max</c:v>
          </c:tx>
          <c:spPr>
            <a:gradFill>
              <a:gsLst>
                <a:gs pos="73000">
                  <a:srgbClr val="DD115E"/>
                </a:gs>
                <a:gs pos="34000">
                  <a:srgbClr val="100D83"/>
                </a:gs>
                <a:gs pos="100000">
                  <a:schemeClr val="accent1">
                    <a:lumMod val="30000"/>
                    <a:lumOff val="70000"/>
                  </a:schemeClr>
                </a:gs>
              </a:gsLst>
              <a:path path="circle">
                <a:fillToRect l="100000" t="100000"/>
              </a:path>
            </a:gradFill>
            <a:ln w="25400">
              <a:noFill/>
            </a:ln>
            <a:effectLst>
              <a:outerShdw blurRad="127000" sx="108000" sy="108000" algn="ctr" rotWithShape="0">
                <a:srgbClr val="DD115E">
                  <a:alpha val="40000"/>
                </a:srgbClr>
              </a:outerShdw>
            </a:effectLst>
          </c:spPr>
          <c:invertIfNegative val="0"/>
          <c:dPt>
            <c:idx val="0"/>
            <c:invertIfNegative val="0"/>
            <c:bubble3D val="0"/>
            <c:spPr>
              <a:gradFill>
                <a:gsLst>
                  <a:gs pos="73000">
                    <a:srgbClr val="DD115E"/>
                  </a:gs>
                  <a:gs pos="34000">
                    <a:srgbClr val="100D83"/>
                  </a:gs>
                  <a:gs pos="100000">
                    <a:schemeClr val="accent1">
                      <a:lumMod val="30000"/>
                      <a:lumOff val="70000"/>
                    </a:schemeClr>
                  </a:gs>
                </a:gsLst>
                <a:path path="circle">
                  <a:fillToRect l="100000" t="100000"/>
                </a:path>
              </a:gradFill>
              <a:ln w="25400">
                <a:noFill/>
              </a:ln>
              <a:effectLst>
                <a:outerShdw blurRad="127000" sx="108000" sy="108000" algn="ctr" rotWithShape="0">
                  <a:srgbClr val="DD115E">
                    <a:alpha val="40000"/>
                  </a:srgbClr>
                </a:outerShdw>
              </a:effectLst>
            </c:spPr>
            <c:extLst>
              <c:ext xmlns:c16="http://schemas.microsoft.com/office/drawing/2014/chart" uri="{C3380CC4-5D6E-409C-BE32-E72D297353CC}">
                <c16:uniqueId val="{00000008-3E69-B641-85D3-933245099D3D}"/>
              </c:ext>
            </c:extLst>
          </c:dPt>
          <c:dLbls>
            <c:dLbl>
              <c:idx val="0"/>
              <c:tx>
                <c:rich>
                  <a:bodyPr/>
                  <a:lstStyle/>
                  <a:p>
                    <a:fld id="{B9ED5D89-1464-0A4D-8C97-3A8A9932A73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E69-B641-85D3-933245099D3D}"/>
                </c:ext>
              </c:extLst>
            </c:dLbl>
            <c:dLbl>
              <c:idx val="1"/>
              <c:tx>
                <c:rich>
                  <a:bodyPr/>
                  <a:lstStyle/>
                  <a:p>
                    <a:fld id="{829B970D-4EF0-AB44-B282-A7D4C64C8F9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E69-B641-85D3-933245099D3D}"/>
                </c:ext>
              </c:extLst>
            </c:dLbl>
            <c:dLbl>
              <c:idx val="2"/>
              <c:tx>
                <c:rich>
                  <a:bodyPr/>
                  <a:lstStyle/>
                  <a:p>
                    <a:fld id="{2E479584-DB70-9044-BD5A-CC7DD200A69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E69-B641-85D3-933245099D3D}"/>
                </c:ext>
              </c:extLst>
            </c:dLbl>
            <c:dLbl>
              <c:idx val="3"/>
              <c:tx>
                <c:rich>
                  <a:bodyPr/>
                  <a:lstStyle/>
                  <a:p>
                    <a:fld id="{8DAE78D0-FE1E-0145-A831-CBF48D038F1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E69-B641-85D3-933245099D3D}"/>
                </c:ext>
              </c:extLst>
            </c:dLbl>
            <c:dLbl>
              <c:idx val="4"/>
              <c:tx>
                <c:rich>
                  <a:bodyPr/>
                  <a:lstStyle/>
                  <a:p>
                    <a:fld id="{656AF887-4371-FE4E-8EC9-8DED76DE20E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E69-B641-85D3-933245099D3D}"/>
                </c:ext>
              </c:extLst>
            </c:dLbl>
            <c:dLbl>
              <c:idx val="5"/>
              <c:tx>
                <c:rich>
                  <a:bodyPr/>
                  <a:lstStyle/>
                  <a:p>
                    <a:fld id="{F67453A2-D5A0-2643-840E-EE750D80388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E69-B641-85D3-933245099D3D}"/>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Pivot_Tables!$I$7:$I$12</c:f>
              <c:numCache>
                <c:formatCode>General</c:formatCode>
                <c:ptCount val="6"/>
                <c:pt idx="0">
                  <c:v>6</c:v>
                </c:pt>
                <c:pt idx="1">
                  <c:v>5</c:v>
                </c:pt>
                <c:pt idx="2">
                  <c:v>2</c:v>
                </c:pt>
                <c:pt idx="3">
                  <c:v>4</c:v>
                </c:pt>
                <c:pt idx="4">
                  <c:v>7</c:v>
                </c:pt>
                <c:pt idx="5">
                  <c:v>1</c:v>
                </c:pt>
              </c:numCache>
            </c:numRef>
          </c:xVal>
          <c:yVal>
            <c:numRef>
              <c:f>Pivot_Tables!$J$7:$J$12</c:f>
              <c:numCache>
                <c:formatCode>General</c:formatCode>
                <c:ptCount val="6"/>
                <c:pt idx="0">
                  <c:v>6</c:v>
                </c:pt>
                <c:pt idx="1">
                  <c:v>9</c:v>
                </c:pt>
                <c:pt idx="2">
                  <c:v>8</c:v>
                </c:pt>
                <c:pt idx="3">
                  <c:v>1</c:v>
                </c:pt>
                <c:pt idx="4">
                  <c:v>2</c:v>
                </c:pt>
                <c:pt idx="5">
                  <c:v>3</c:v>
                </c:pt>
              </c:numCache>
            </c:numRef>
          </c:yVal>
          <c:bubbleSize>
            <c:numRef>
              <c:f>Pivot_Tables!$L$7:$L$12</c:f>
              <c:numCache>
                <c:formatCode>General</c:formatCode>
                <c:ptCount val="6"/>
                <c:pt idx="0" formatCode="_(* #,##0_);_(* \(#,##0\);_(* &quot;-&quot;??_);_(@_)">
                  <c:v>224098.00999999989</c:v>
                </c:pt>
                <c:pt idx="1">
                  <c:v>0</c:v>
                </c:pt>
                <c:pt idx="2">
                  <c:v>0</c:v>
                </c:pt>
                <c:pt idx="3">
                  <c:v>0</c:v>
                </c:pt>
                <c:pt idx="4" formatCode="_(* #,##0_);_(* \(#,##0\);_(* &quot;-&quot;??_);_(@_)">
                  <c:v>0</c:v>
                </c:pt>
                <c:pt idx="5" formatCode="_(* #,##0_);_(* \(#,##0\);_(* &quot;-&quot;??_);_(@_)">
                  <c:v>0</c:v>
                </c:pt>
              </c:numCache>
            </c:numRef>
          </c:bubbleSize>
          <c:bubble3D val="0"/>
          <c:extLst>
            <c:ext xmlns:c15="http://schemas.microsoft.com/office/drawing/2012/chart" uri="{02D57815-91ED-43cb-92C2-25804820EDAC}">
              <c15:datalabelsRange>
                <c15:f>Pivot_Tables!$L$7:$L$12</c15:f>
                <c15:dlblRangeCache>
                  <c:ptCount val="6"/>
                  <c:pt idx="0">
                    <c:v> 224,098 </c:v>
                  </c:pt>
                  <c:pt idx="4">
                    <c:v>  </c:v>
                  </c:pt>
                  <c:pt idx="5">
                    <c:v>  </c:v>
                  </c:pt>
                </c15:dlblRangeCache>
              </c15:datalabelsRange>
            </c:ext>
            <c:ext xmlns:c16="http://schemas.microsoft.com/office/drawing/2014/chart" uri="{C3380CC4-5D6E-409C-BE32-E72D297353CC}">
              <c16:uniqueId val="{0000000E-3E69-B641-85D3-933245099D3D}"/>
            </c:ext>
          </c:extLst>
        </c:ser>
        <c:dLbls>
          <c:showLegendKey val="0"/>
          <c:showVal val="0"/>
          <c:showCatName val="0"/>
          <c:showSerName val="0"/>
          <c:showPercent val="0"/>
          <c:showBubbleSize val="0"/>
        </c:dLbls>
        <c:bubbleScale val="100"/>
        <c:showNegBubbles val="0"/>
        <c:axId val="1965565871"/>
        <c:axId val="1184363775"/>
      </c:bubbleChart>
      <c:valAx>
        <c:axId val="1965565871"/>
        <c:scaling>
          <c:orientation val="minMax"/>
        </c:scaling>
        <c:delete val="1"/>
        <c:axPos val="b"/>
        <c:numFmt formatCode="General" sourceLinked="1"/>
        <c:majorTickMark val="none"/>
        <c:minorTickMark val="none"/>
        <c:tickLblPos val="nextTo"/>
        <c:crossAx val="1184363775"/>
        <c:crosses val="autoZero"/>
        <c:crossBetween val="midCat"/>
      </c:valAx>
      <c:valAx>
        <c:axId val="1184363775"/>
        <c:scaling>
          <c:orientation val="minMax"/>
          <c:max val="10"/>
          <c:min val="0"/>
        </c:scaling>
        <c:delete val="1"/>
        <c:axPos val="l"/>
        <c:numFmt formatCode="General" sourceLinked="1"/>
        <c:majorTickMark val="none"/>
        <c:minorTickMark val="none"/>
        <c:tickLblPos val="nextTo"/>
        <c:crossAx val="1965565871"/>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[FinStat_Analysis.xlsx]Pivot_Tables!PivotTable3</c:name>
    <c:fmtId val="5"/>
  </c:pivotSource>
  <c:chart>
    <c:autoTitleDeleted val="0"/>
    <c:pivotFmts>
      <c:pivotFmt>
        <c:idx val="0"/>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24000">
                <a:srgbClr val="194AFE"/>
              </a:gs>
              <a:gs pos="100000">
                <a:schemeClr val="tx1"/>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24000">
                <a:srgbClr val="194AFE"/>
              </a:gs>
              <a:gs pos="100000">
                <a:schemeClr val="tx1"/>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24000">
                <a:srgbClr val="194AFE"/>
              </a:gs>
              <a:gs pos="100000">
                <a:schemeClr val="tx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Pivot_Tables!$Y$6</c:f>
              <c:strCache>
                <c:ptCount val="1"/>
                <c:pt idx="0">
                  <c:v>Sum of Income2</c:v>
                </c:pt>
              </c:strCache>
            </c:strRef>
          </c:tx>
          <c:spPr>
            <a:gradFill>
              <a:gsLst>
                <a:gs pos="24000">
                  <a:srgbClr val="194AFE"/>
                </a:gs>
                <a:gs pos="100000">
                  <a:schemeClr val="tx1"/>
                </a:gs>
              </a:gsLst>
              <a:lin ang="5400000" scaled="1"/>
            </a:gradFill>
            <a:ln>
              <a:noFill/>
            </a:ln>
            <a:effectLst/>
          </c:spPr>
          <c:cat>
            <c:strRef>
              <c:f>Pivot_Tables!$W$7:$W$19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Pivot_Tables!$Y$7:$Y$19</c:f>
              <c:numCache>
                <c:formatCode>_(* #,##0_);_(* \(#,##0\);_(* "-"??_);_(@_)</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0-BA26-6B4F-A510-46D80BD60D13}"/>
            </c:ext>
          </c:extLst>
        </c:ser>
        <c:dLbls>
          <c:showLegendKey val="0"/>
          <c:showVal val="0"/>
          <c:showCatName val="0"/>
          <c:showSerName val="0"/>
          <c:showPercent val="0"/>
          <c:showBubbleSize val="0"/>
        </c:dLbls>
        <c:axId val="1809102048"/>
        <c:axId val="319958431"/>
      </c:areaChart>
      <c:lineChart>
        <c:grouping val="standard"/>
        <c:varyColors val="0"/>
        <c:ser>
          <c:idx val="0"/>
          <c:order val="0"/>
          <c:tx>
            <c:strRef>
              <c:f>Pivot_Tables!$X$6</c:f>
              <c:strCache>
                <c:ptCount val="1"/>
                <c:pt idx="0">
                  <c:v>Sum of Income</c:v>
                </c:pt>
              </c:strCache>
            </c:strRef>
          </c:tx>
          <c:spPr>
            <a:ln w="15875" cap="rnd">
              <a:solidFill>
                <a:srgbClr val="194AFE"/>
              </a:solidFill>
              <a:round/>
            </a:ln>
            <a:effectLst/>
          </c:spPr>
          <c:marker>
            <c:symbol val="none"/>
          </c:marker>
          <c:cat>
            <c:strRef>
              <c:f>Pivot_Tables!$W$7:$W$19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Pivot_Tables!$X$7:$X$19</c:f>
              <c:numCache>
                <c:formatCode>_(* #,##0_);_(* \(#,##0\);_(* "-"??_);_(@_)</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smooth val="0"/>
          <c:extLst>
            <c:ext xmlns:c16="http://schemas.microsoft.com/office/drawing/2014/chart" uri="{C3380CC4-5D6E-409C-BE32-E72D297353CC}">
              <c16:uniqueId val="{00000001-BA26-6B4F-A510-46D80BD60D13}"/>
            </c:ext>
          </c:extLst>
        </c:ser>
        <c:dLbls>
          <c:showLegendKey val="0"/>
          <c:showVal val="0"/>
          <c:showCatName val="0"/>
          <c:showSerName val="0"/>
          <c:showPercent val="0"/>
          <c:showBubbleSize val="0"/>
        </c:dLbls>
        <c:marker val="1"/>
        <c:smooth val="0"/>
        <c:axId val="1809102048"/>
        <c:axId val="319958431"/>
      </c:lineChart>
      <c:catAx>
        <c:axId val="180910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319958431"/>
        <c:crosses val="autoZero"/>
        <c:auto val="1"/>
        <c:lblAlgn val="ctr"/>
        <c:lblOffset val="100"/>
        <c:noMultiLvlLbl val="0"/>
      </c:catAx>
      <c:valAx>
        <c:axId val="319958431"/>
        <c:scaling>
          <c:orientation val="minMax"/>
        </c:scaling>
        <c:delete val="1"/>
        <c:axPos val="l"/>
        <c:numFmt formatCode="_(* #,##0_);_(* \(#,##0\);_(* &quot;-&quot;??_);_(@_)" sourceLinked="1"/>
        <c:majorTickMark val="none"/>
        <c:minorTickMark val="none"/>
        <c:tickLblPos val="nextTo"/>
        <c:crossAx val="180910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[FinStat_Analysis.xlsx]Pivot_Tables!PivotTable4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71000">
                <a:srgbClr val="C240D8"/>
              </a:gs>
              <a:gs pos="0">
                <a:srgbClr val="9BF8F2"/>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Pivot_Tables!$AF$6</c:f>
              <c:strCache>
                <c:ptCount val="1"/>
                <c:pt idx="0">
                  <c:v>Total</c:v>
                </c:pt>
              </c:strCache>
            </c:strRef>
          </c:tx>
          <c:spPr>
            <a:gradFill flip="none" rotWithShape="1">
              <a:gsLst>
                <a:gs pos="71000">
                  <a:srgbClr val="C240D8"/>
                </a:gs>
                <a:gs pos="0">
                  <a:srgbClr val="9BF8F2"/>
                </a:gs>
              </a:gsLst>
              <a:lin ang="10800000" scaled="1"/>
              <a:tileRect/>
            </a:gradFill>
            <a:ln>
              <a:noFill/>
            </a:ln>
            <a:effectLst/>
          </c:spPr>
          <c:invertIfNegative val="0"/>
          <c:cat>
            <c:strRef>
              <c:f>Pivot_Tables!$AE$7:$AE$19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Pivot_Tables!$AF$7:$AF$19</c:f>
              <c:numCache>
                <c:formatCode>_(* #,##0_);_(* \(#,##0\);_(* "-"??_);_(@_)</c:formatCode>
                <c:ptCount val="12"/>
                <c:pt idx="0">
                  <c:v>16966.830000000002</c:v>
                </c:pt>
                <c:pt idx="1">
                  <c:v>13834.920000000002</c:v>
                </c:pt>
                <c:pt idx="2">
                  <c:v>13128.1</c:v>
                </c:pt>
                <c:pt idx="3">
                  <c:v>13376.96</c:v>
                </c:pt>
                <c:pt idx="4">
                  <c:v>13376.96</c:v>
                </c:pt>
                <c:pt idx="5">
                  <c:v>13376.96</c:v>
                </c:pt>
                <c:pt idx="6">
                  <c:v>13376.96</c:v>
                </c:pt>
                <c:pt idx="7">
                  <c:v>13376.96</c:v>
                </c:pt>
                <c:pt idx="8">
                  <c:v>13376.96</c:v>
                </c:pt>
                <c:pt idx="9">
                  <c:v>13376.96</c:v>
                </c:pt>
                <c:pt idx="10">
                  <c:v>13376.96</c:v>
                </c:pt>
                <c:pt idx="11">
                  <c:v>13376.96</c:v>
                </c:pt>
              </c:numCache>
            </c:numRef>
          </c:val>
          <c:extLst>
            <c:ext xmlns:c16="http://schemas.microsoft.com/office/drawing/2014/chart" uri="{C3380CC4-5D6E-409C-BE32-E72D297353CC}">
              <c16:uniqueId val="{00000000-13DE-2348-81FC-B5DCE4197419}"/>
            </c:ext>
          </c:extLst>
        </c:ser>
        <c:dLbls>
          <c:showLegendKey val="0"/>
          <c:showVal val="0"/>
          <c:showCatName val="0"/>
          <c:showSerName val="0"/>
          <c:showPercent val="0"/>
          <c:showBubbleSize val="0"/>
        </c:dLbls>
        <c:gapWidth val="228"/>
        <c:axId val="609663935"/>
        <c:axId val="2105915184"/>
      </c:barChart>
      <c:catAx>
        <c:axId val="60966393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5915184"/>
        <c:crosses val="autoZero"/>
        <c:auto val="1"/>
        <c:lblAlgn val="ctr"/>
        <c:lblOffset val="100"/>
        <c:noMultiLvlLbl val="0"/>
      </c:catAx>
      <c:valAx>
        <c:axId val="2105915184"/>
        <c:scaling>
          <c:orientation val="minMax"/>
        </c:scaling>
        <c:delete val="1"/>
        <c:axPos val="b"/>
        <c:numFmt formatCode="_(* #,##0_);_(* \(#,##0\);_(* &quot;-&quot;??_);_(@_)" sourceLinked="1"/>
        <c:majorTickMark val="none"/>
        <c:minorTickMark val="none"/>
        <c:tickLblPos val="nextTo"/>
        <c:crossAx val="60966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1"/>
          <c:order val="0"/>
          <c:tx>
            <c:v>Percentage</c:v>
          </c:tx>
          <c:spPr>
            <a:gradFill flip="none" rotWithShape="1">
              <a:gsLst>
                <a:gs pos="0">
                  <a:schemeClr val="tx1"/>
                </a:gs>
                <a:gs pos="100000">
                  <a:srgbClr val="DC25FA"/>
                </a:gs>
              </a:gsLst>
              <a:path path="circle">
                <a:fillToRect l="100000" t="100000"/>
              </a:path>
              <a:tileRect r="-100000" b="-100000"/>
            </a:gradFill>
            <a:ln w="146050">
              <a:noFill/>
            </a:ln>
            <a:effectLst>
              <a:outerShdw blurRad="50800" dist="38100" dir="2700000" algn="tl" rotWithShape="0">
                <a:prstClr val="black">
                  <a:alpha val="86000"/>
                </a:prstClr>
              </a:outerShdw>
            </a:effectLst>
          </c:spPr>
          <c:dPt>
            <c:idx val="0"/>
            <c:bubble3D val="0"/>
            <c:spPr>
              <a:gradFill flip="none" rotWithShape="1">
                <a:gsLst>
                  <a:gs pos="100000">
                    <a:srgbClr val="194AFE">
                      <a:alpha val="75000"/>
                    </a:srgbClr>
                  </a:gs>
                  <a:gs pos="52000">
                    <a:srgbClr val="DC25FA"/>
                  </a:gs>
                </a:gsLst>
                <a:path path="circle">
                  <a:fillToRect l="100000" t="100000"/>
                </a:path>
                <a:tileRect r="-100000" b="-100000"/>
              </a:gradFill>
              <a:ln w="19050">
                <a:noFill/>
              </a:ln>
              <a:effectLst>
                <a:glow rad="63500">
                  <a:srgbClr val="DD115E">
                    <a:alpha val="40000"/>
                  </a:srgbClr>
                </a:glow>
                <a:outerShdw blurRad="50800" dist="38100" dir="2700000" algn="tl" rotWithShape="0">
                  <a:prstClr val="black">
                    <a:alpha val="86000"/>
                  </a:prstClr>
                </a:outerShdw>
              </a:effectLst>
            </c:spPr>
            <c:extLst>
              <c:ext xmlns:c16="http://schemas.microsoft.com/office/drawing/2014/chart" uri="{C3380CC4-5D6E-409C-BE32-E72D297353CC}">
                <c16:uniqueId val="{00000072-E012-8447-8574-C4BA3003EBA5}"/>
              </c:ext>
            </c:extLst>
          </c:dPt>
          <c:dPt>
            <c:idx val="1"/>
            <c:bubble3D val="0"/>
            <c:spPr>
              <a:gradFill flip="none" rotWithShape="1">
                <a:gsLst>
                  <a:gs pos="100000">
                    <a:prstClr val="black"/>
                  </a:gs>
                  <a:gs pos="100000">
                    <a:prstClr val="white"/>
                  </a:gs>
                </a:gsLst>
                <a:path path="circle">
                  <a:fillToRect l="100000" t="100000"/>
                </a:path>
                <a:tileRect r="-100000" b="-100000"/>
              </a:gradFill>
              <a:ln w="19050">
                <a:noFill/>
              </a:ln>
              <a:effectLst>
                <a:glow rad="63500">
                  <a:schemeClr val="accent1">
                    <a:satMod val="175000"/>
                    <a:alpha val="40000"/>
                  </a:schemeClr>
                </a:glow>
                <a:outerShdw blurRad="50800" dist="38100" dir="2700000" algn="tl" rotWithShape="0">
                  <a:prstClr val="black">
                    <a:alpha val="86000"/>
                  </a:prstClr>
                </a:outerShdw>
              </a:effectLst>
            </c:spPr>
            <c:extLst>
              <c:ext xmlns:c16="http://schemas.microsoft.com/office/drawing/2014/chart" uri="{C3380CC4-5D6E-409C-BE32-E72D297353CC}">
                <c16:uniqueId val="{00000074-E012-8447-8574-C4BA3003EBA5}"/>
              </c:ext>
            </c:extLst>
          </c:dPt>
          <c:val>
            <c:numRef>
              <c:f>Pivot_Tables!$S$7:$T$7</c:f>
              <c:numCache>
                <c:formatCode>0%</c:formatCode>
                <c:ptCount val="2"/>
                <c:pt idx="0">
                  <c:v>0.91398761333274681</c:v>
                </c:pt>
                <c:pt idx="1">
                  <c:v>8.6012386667253193E-2</c:v>
                </c:pt>
              </c:numCache>
            </c:numRef>
          </c:val>
          <c:extLst>
            <c:ext xmlns:c16="http://schemas.microsoft.com/office/drawing/2014/chart" uri="{C3380CC4-5D6E-409C-BE32-E72D297353CC}">
              <c16:uniqueId val="{00000075-E012-8447-8574-C4BA3003EBA5}"/>
            </c:ext>
          </c:extLst>
        </c:ser>
        <c:dLbls>
          <c:showLegendKey val="0"/>
          <c:showVal val="0"/>
          <c:showCatName val="0"/>
          <c:showSerName val="0"/>
          <c:showPercent val="0"/>
          <c:showBubbleSize val="0"/>
          <c:showLeaderLines val="1"/>
        </c:dLbls>
        <c:firstSliceAng val="0"/>
        <c:holeSize val="8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[FinStat_Analysis.xlsx]Pivot_Tables!PivotTable5</c:name>
    <c:fmtId val="12"/>
  </c:pivotSource>
  <c:chart>
    <c:autoTitleDeleted val="0"/>
    <c:pivotFmts>
      <c:pivotFmt>
        <c:idx val="0"/>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94AFE"/>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9BF8F2"/>
          </a:solidFill>
          <a:ln w="19050">
            <a:solidFill>
              <a:schemeClr val="lt1"/>
            </a:solidFill>
          </a:ln>
          <a:effectLst/>
        </c:spPr>
      </c:pivotFmt>
      <c:pivotFmt>
        <c:idx val="5"/>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94AFE"/>
          </a:solidFill>
          <a:ln w="19050">
            <a:solidFill>
              <a:schemeClr val="lt1"/>
            </a:solidFill>
          </a:ln>
          <a:effectLst/>
        </c:spPr>
      </c:pivotFmt>
      <c:pivotFmt>
        <c:idx val="7"/>
        <c:spPr>
          <a:solidFill>
            <a:srgbClr val="9BF8F2"/>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194AFE"/>
          </a:solidFill>
          <a:ln w="19050">
            <a:solidFill>
              <a:schemeClr val="lt1"/>
            </a:solidFill>
          </a:ln>
          <a:effectLst/>
        </c:spPr>
      </c:pivotFmt>
      <c:pivotFmt>
        <c:idx val="10"/>
        <c:spPr>
          <a:solidFill>
            <a:srgbClr val="9BF8F2"/>
          </a:solidFill>
          <a:ln w="19050">
            <a:solidFill>
              <a:schemeClr val="lt1"/>
            </a:solidFill>
          </a:ln>
          <a:effectLst/>
        </c:spPr>
      </c:pivotFmt>
      <c:pivotFmt>
        <c:idx val="11"/>
        <c:spPr>
          <a:solidFill>
            <a:srgbClr val="194AFE"/>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194AFE"/>
          </a:solidFill>
          <a:ln w="19050">
            <a:solidFill>
              <a:schemeClr val="tx1"/>
            </a:solidFill>
          </a:ln>
          <a:effectLst/>
        </c:spPr>
      </c:pivotFmt>
      <c:pivotFmt>
        <c:idx val="13"/>
        <c:spPr>
          <a:solidFill>
            <a:srgbClr val="9BF8F2"/>
          </a:solidFill>
          <a:ln w="19050">
            <a:solidFill>
              <a:schemeClr val="tx1"/>
            </a:solidFill>
          </a:ln>
          <a:effectLst/>
        </c:spPr>
      </c:pivotFmt>
      <c:pivotFmt>
        <c:idx val="14"/>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194AFE"/>
          </a:solidFill>
          <a:ln w="19050">
            <a:solidFill>
              <a:schemeClr val="tx1"/>
            </a:solidFill>
          </a:ln>
          <a:effectLst/>
        </c:spPr>
      </c:pivotFmt>
      <c:pivotFmt>
        <c:idx val="16"/>
        <c:spPr>
          <a:solidFill>
            <a:srgbClr val="9BF8F2"/>
          </a:solidFill>
          <a:ln w="19050">
            <a:solidFill>
              <a:schemeClr val="tx1"/>
            </a:solidFill>
          </a:ln>
          <a:effectLst/>
        </c:spPr>
      </c:pivotFmt>
    </c:pivotFmts>
    <c:plotArea>
      <c:layout/>
      <c:doughnutChart>
        <c:varyColors val="1"/>
        <c:ser>
          <c:idx val="0"/>
          <c:order val="0"/>
          <c:tx>
            <c:strRef>
              <c:f>Pivot_Tables!$AL$6</c:f>
              <c:strCache>
                <c:ptCount val="1"/>
                <c:pt idx="0">
                  <c:v>Sum of Income</c:v>
                </c:pt>
              </c:strCache>
            </c:strRef>
          </c:tx>
          <c:spPr>
            <a:solidFill>
              <a:srgbClr val="194AFE"/>
            </a:solidFill>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1-F7F9-D84D-A627-EE5D77C87A09}"/>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3-F7F9-D84D-A627-EE5D77C87A09}"/>
              </c:ext>
            </c:extLst>
          </c:dPt>
          <c:cat>
            <c:strRef>
              <c:f>Pivot_Tables!$AK$7:$AK$9</c:f>
              <c:strCache>
                <c:ptCount val="2"/>
                <c:pt idx="0">
                  <c:v>B2B</c:v>
                </c:pt>
                <c:pt idx="1">
                  <c:v>B2C</c:v>
                </c:pt>
              </c:strCache>
            </c:strRef>
          </c:cat>
          <c:val>
            <c:numRef>
              <c:f>Pivot_Tables!$AL$7:$AL$9</c:f>
              <c:numCache>
                <c:formatCode>_(* #,##0_);_(* \(#,##0\);_(* "-"??_);_(@_)</c:formatCode>
                <c:ptCount val="2"/>
                <c:pt idx="0">
                  <c:v>493010.04999999993</c:v>
                </c:pt>
                <c:pt idx="1">
                  <c:v>328602.39999999997</c:v>
                </c:pt>
              </c:numCache>
            </c:numRef>
          </c:val>
          <c:extLst>
            <c:ext xmlns:c16="http://schemas.microsoft.com/office/drawing/2014/chart" uri="{C3380CC4-5D6E-409C-BE32-E72D297353CC}">
              <c16:uniqueId val="{00000004-F7F9-D84D-A627-EE5D77C87A09}"/>
            </c:ext>
          </c:extLst>
        </c:ser>
        <c:ser>
          <c:idx val="1"/>
          <c:order val="1"/>
          <c:tx>
            <c:strRef>
              <c:f>Pivot_Tables!$AM$6</c:f>
              <c:strCache>
                <c:ptCount val="1"/>
                <c:pt idx="0">
                  <c:v>Sum of Income2</c:v>
                </c:pt>
              </c:strCache>
            </c:strRef>
          </c:tx>
          <c:spPr>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6-F7F9-D84D-A627-EE5D77C87A09}"/>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8-F7F9-D84D-A627-EE5D77C87A09}"/>
              </c:ext>
            </c:extLst>
          </c:dPt>
          <c:cat>
            <c:strRef>
              <c:f>Pivot_Tables!$AK$7:$AK$9</c:f>
              <c:strCache>
                <c:ptCount val="2"/>
                <c:pt idx="0">
                  <c:v>B2B</c:v>
                </c:pt>
                <c:pt idx="1">
                  <c:v>B2C</c:v>
                </c:pt>
              </c:strCache>
            </c:strRef>
          </c:cat>
          <c:val>
            <c:numRef>
              <c:f>Pivot_Tables!$AM$7:$AM$9</c:f>
              <c:numCache>
                <c:formatCode>0.00%</c:formatCode>
                <c:ptCount val="2"/>
                <c:pt idx="0">
                  <c:v>0.60005182492061793</c:v>
                </c:pt>
                <c:pt idx="1">
                  <c:v>0.39994817507938202</c:v>
                </c:pt>
              </c:numCache>
            </c:numRef>
          </c:val>
          <c:extLst>
            <c:ext xmlns:c16="http://schemas.microsoft.com/office/drawing/2014/chart" uri="{C3380CC4-5D6E-409C-BE32-E72D297353CC}">
              <c16:uniqueId val="{00000009-F7F9-D84D-A627-EE5D77C87A0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Pivot_Tables!$BH$5</c:f>
              <c:strCache>
                <c:ptCount val="1"/>
                <c:pt idx="0">
                  <c:v>Brazil</c:v>
                </c:pt>
              </c:strCache>
            </c:strRef>
          </c:tx>
          <c:spPr>
            <a:gradFill>
              <a:gsLst>
                <a:gs pos="0">
                  <a:srgbClr val="4800FF"/>
                </a:gs>
                <a:gs pos="100000">
                  <a:srgbClr val="00FFFF"/>
                </a:gs>
              </a:gsLst>
              <a:lin ang="2700000" scaled="1"/>
            </a:gradFill>
            <a:ln>
              <a:noFill/>
            </a:ln>
            <a:effectLst/>
          </c:spPr>
          <c:invertIfNegative val="0"/>
          <c:val>
            <c:numRef>
              <c:f>Pivot_Tables!$BI$5</c:f>
              <c:numCache>
                <c:formatCode>0%</c:formatCode>
                <c:ptCount val="1"/>
                <c:pt idx="0">
                  <c:v>0.10010158655205301</c:v>
                </c:pt>
              </c:numCache>
            </c:numRef>
          </c:val>
          <c:extLst>
            <c:ext xmlns:c16="http://schemas.microsoft.com/office/drawing/2014/chart" uri="{C3380CC4-5D6E-409C-BE32-E72D297353CC}">
              <c16:uniqueId val="{00000000-7170-2C47-8683-88C4EB817A1B}"/>
            </c:ext>
          </c:extLst>
        </c:ser>
        <c:ser>
          <c:idx val="1"/>
          <c:order val="1"/>
          <c:tx>
            <c:strRef>
              <c:f>Pivot_Tables!$BH$6</c:f>
              <c:strCache>
                <c:ptCount val="1"/>
                <c:pt idx="0">
                  <c:v>Canada</c:v>
                </c:pt>
              </c:strCache>
            </c:strRef>
          </c:tx>
          <c:spPr>
            <a:gradFill>
              <a:gsLst>
                <a:gs pos="0">
                  <a:schemeClr val="accent6">
                    <a:lumMod val="50000"/>
                  </a:schemeClr>
                </a:gs>
                <a:gs pos="100000">
                  <a:srgbClr val="92D050"/>
                </a:gs>
              </a:gsLst>
              <a:lin ang="2700000" scaled="1"/>
            </a:gradFill>
            <a:ln>
              <a:noFill/>
            </a:ln>
            <a:effectLst/>
          </c:spPr>
          <c:invertIfNegative val="0"/>
          <c:val>
            <c:numRef>
              <c:f>Pivot_Tables!$BI$6</c:f>
              <c:numCache>
                <c:formatCode>0%</c:formatCode>
                <c:ptCount val="1"/>
                <c:pt idx="0">
                  <c:v>0.10561273466648856</c:v>
                </c:pt>
              </c:numCache>
            </c:numRef>
          </c:val>
          <c:extLst>
            <c:ext xmlns:c16="http://schemas.microsoft.com/office/drawing/2014/chart" uri="{C3380CC4-5D6E-409C-BE32-E72D297353CC}">
              <c16:uniqueId val="{00000001-7170-2C47-8683-88C4EB817A1B}"/>
            </c:ext>
          </c:extLst>
        </c:ser>
        <c:ser>
          <c:idx val="2"/>
          <c:order val="2"/>
          <c:tx>
            <c:strRef>
              <c:f>Pivot_Tables!$BH$7</c:f>
              <c:strCache>
                <c:ptCount val="1"/>
                <c:pt idx="0">
                  <c:v>Egypt</c:v>
                </c:pt>
              </c:strCache>
            </c:strRef>
          </c:tx>
          <c:spPr>
            <a:gradFill flip="none" rotWithShape="1">
              <a:gsLst>
                <a:gs pos="0">
                  <a:srgbClr val="002060"/>
                </a:gs>
                <a:gs pos="100000">
                  <a:srgbClr val="0070C0"/>
                </a:gs>
              </a:gsLst>
              <a:lin ang="2700000" scaled="1"/>
              <a:tileRect/>
            </a:gradFill>
            <a:ln>
              <a:noFill/>
            </a:ln>
            <a:effectLst/>
          </c:spPr>
          <c:invertIfNegative val="0"/>
          <c:val>
            <c:numRef>
              <c:f>Pivot_Tables!$BI$7</c:f>
              <c:numCache>
                <c:formatCode>0%</c:formatCode>
                <c:ptCount val="1"/>
                <c:pt idx="0">
                  <c:v>0.26617851273559845</c:v>
                </c:pt>
              </c:numCache>
            </c:numRef>
          </c:val>
          <c:extLst>
            <c:ext xmlns:c16="http://schemas.microsoft.com/office/drawing/2014/chart" uri="{C3380CC4-5D6E-409C-BE32-E72D297353CC}">
              <c16:uniqueId val="{00000002-7170-2C47-8683-88C4EB817A1B}"/>
            </c:ext>
          </c:extLst>
        </c:ser>
        <c:ser>
          <c:idx val="3"/>
          <c:order val="3"/>
          <c:tx>
            <c:strRef>
              <c:f>Pivot_Tables!$BH$8</c:f>
              <c:strCache>
                <c:ptCount val="1"/>
                <c:pt idx="0">
                  <c:v>Russia</c:v>
                </c:pt>
              </c:strCache>
            </c:strRef>
          </c:tx>
          <c:spPr>
            <a:gradFill flip="none" rotWithShape="1">
              <a:gsLst>
                <a:gs pos="0">
                  <a:srgbClr val="FF0000"/>
                </a:gs>
                <a:gs pos="100000">
                  <a:schemeClr val="accent2">
                    <a:lumMod val="75000"/>
                  </a:schemeClr>
                </a:gs>
              </a:gsLst>
              <a:lin ang="2700000" scaled="0"/>
              <a:tileRect/>
            </a:gradFill>
            <a:ln>
              <a:noFill/>
            </a:ln>
            <a:effectLst/>
          </c:spPr>
          <c:invertIfNegative val="0"/>
          <c:val>
            <c:numRef>
              <c:f>Pivot_Tables!$BI$8</c:f>
              <c:numCache>
                <c:formatCode>0%</c:formatCode>
                <c:ptCount val="1"/>
                <c:pt idx="0">
                  <c:v>0.17963111965777448</c:v>
                </c:pt>
              </c:numCache>
            </c:numRef>
          </c:val>
          <c:extLst>
            <c:ext xmlns:c16="http://schemas.microsoft.com/office/drawing/2014/chart" uri="{C3380CC4-5D6E-409C-BE32-E72D297353CC}">
              <c16:uniqueId val="{00000003-7170-2C47-8683-88C4EB817A1B}"/>
            </c:ext>
          </c:extLst>
        </c:ser>
        <c:ser>
          <c:idx val="4"/>
          <c:order val="4"/>
          <c:tx>
            <c:strRef>
              <c:f>Pivot_Tables!$BH$9</c:f>
              <c:strCache>
                <c:ptCount val="1"/>
                <c:pt idx="0">
                  <c:v>United Kingdom</c:v>
                </c:pt>
              </c:strCache>
            </c:strRef>
          </c:tx>
          <c:spPr>
            <a:gradFill>
              <a:gsLst>
                <a:gs pos="0">
                  <a:schemeClr val="tx2"/>
                </a:gs>
                <a:gs pos="99000">
                  <a:schemeClr val="tx2">
                    <a:lumMod val="20000"/>
                    <a:lumOff val="80000"/>
                  </a:schemeClr>
                </a:gs>
              </a:gsLst>
              <a:lin ang="2700000" scaled="0"/>
            </a:gradFill>
            <a:ln>
              <a:noFill/>
            </a:ln>
            <a:effectLst/>
          </c:spPr>
          <c:invertIfNegative val="0"/>
          <c:val>
            <c:numRef>
              <c:f>Pivot_Tables!$BI$9</c:f>
              <c:numCache>
                <c:formatCode>0%</c:formatCode>
                <c:ptCount val="1"/>
                <c:pt idx="0">
                  <c:v>0.16327475279052356</c:v>
                </c:pt>
              </c:numCache>
            </c:numRef>
          </c:val>
          <c:extLst>
            <c:ext xmlns:c16="http://schemas.microsoft.com/office/drawing/2014/chart" uri="{C3380CC4-5D6E-409C-BE32-E72D297353CC}">
              <c16:uniqueId val="{00000004-7170-2C47-8683-88C4EB817A1B}"/>
            </c:ext>
          </c:extLst>
        </c:ser>
        <c:ser>
          <c:idx val="5"/>
          <c:order val="5"/>
          <c:tx>
            <c:strRef>
              <c:f>Pivot_Tables!$BH$10</c:f>
              <c:strCache>
                <c:ptCount val="1"/>
                <c:pt idx="0">
                  <c:v>USA</c:v>
                </c:pt>
              </c:strCache>
            </c:strRef>
          </c:tx>
          <c:spPr>
            <a:gradFill>
              <a:gsLst>
                <a:gs pos="0">
                  <a:srgbClr val="9947F7"/>
                </a:gs>
                <a:gs pos="100000">
                  <a:srgbClr val="FF0000">
                    <a:lumMod val="46325"/>
                    <a:lumOff val="53675"/>
                  </a:srgbClr>
                </a:gs>
              </a:gsLst>
              <a:lin ang="2700000" scaled="0"/>
            </a:gradFill>
            <a:ln>
              <a:noFill/>
            </a:ln>
            <a:effectLst/>
          </c:spPr>
          <c:invertIfNegative val="0"/>
          <c:val>
            <c:numRef>
              <c:f>Pivot_Tables!$BI$10</c:f>
              <c:numCache>
                <c:formatCode>0%</c:formatCode>
                <c:ptCount val="1"/>
                <c:pt idx="0">
                  <c:v>0.18520129359756193</c:v>
                </c:pt>
              </c:numCache>
            </c:numRef>
          </c:val>
          <c:extLst>
            <c:ext xmlns:c16="http://schemas.microsoft.com/office/drawing/2014/chart" uri="{C3380CC4-5D6E-409C-BE32-E72D297353CC}">
              <c16:uniqueId val="{00000005-7170-2C47-8683-88C4EB817A1B}"/>
            </c:ext>
          </c:extLst>
        </c:ser>
        <c:dLbls>
          <c:showLegendKey val="0"/>
          <c:showVal val="0"/>
          <c:showCatName val="0"/>
          <c:showSerName val="0"/>
          <c:showPercent val="0"/>
          <c:showBubbleSize val="0"/>
        </c:dLbls>
        <c:gapWidth val="150"/>
        <c:overlap val="100"/>
        <c:axId val="1759470224"/>
        <c:axId val="1758935344"/>
      </c:barChart>
      <c:catAx>
        <c:axId val="1759470224"/>
        <c:scaling>
          <c:orientation val="minMax"/>
        </c:scaling>
        <c:delete val="1"/>
        <c:axPos val="l"/>
        <c:numFmt formatCode="General" sourceLinked="1"/>
        <c:majorTickMark val="none"/>
        <c:minorTickMark val="none"/>
        <c:tickLblPos val="nextTo"/>
        <c:crossAx val="1758935344"/>
        <c:crosses val="autoZero"/>
        <c:auto val="1"/>
        <c:lblAlgn val="ctr"/>
        <c:lblOffset val="100"/>
        <c:noMultiLvlLbl val="0"/>
      </c:catAx>
      <c:valAx>
        <c:axId val="1758935344"/>
        <c:scaling>
          <c:orientation val="minMax"/>
        </c:scaling>
        <c:delete val="1"/>
        <c:axPos val="b"/>
        <c:numFmt formatCode="0%" sourceLinked="1"/>
        <c:majorTickMark val="none"/>
        <c:minorTickMark val="none"/>
        <c:tickLblPos val="nextTo"/>
        <c:crossAx val="175947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83000">
                  <a:schemeClr val="accent1">
                    <a:lumMod val="45000"/>
                    <a:lumOff val="55000"/>
                  </a:schemeClr>
                </a:gs>
                <a:gs pos="100000">
                  <a:schemeClr val="accent1">
                    <a:lumMod val="30000"/>
                    <a:lumOff val="70000"/>
                  </a:schemeClr>
                </a:gs>
              </a:gsLst>
              <a:lin ang="5400000" scaled="1"/>
            </a:gradFill>
            <a:ln>
              <a:noFill/>
            </a:ln>
            <a:effectLst>
              <a:softEdge rad="12700"/>
            </a:effectLst>
          </c:spPr>
          <c:dPt>
            <c:idx val="0"/>
            <c:bubble3D val="0"/>
            <c:spPr>
              <a:gradFill>
                <a:gsLst>
                  <a:gs pos="100000">
                    <a:schemeClr val="tx1">
                      <a:lumMod val="85000"/>
                      <a:lumOff val="15000"/>
                    </a:schemeClr>
                  </a:gs>
                  <a:gs pos="100000">
                    <a:schemeClr val="accent1">
                      <a:lumMod val="30000"/>
                      <a:lumOff val="70000"/>
                    </a:schemeClr>
                  </a:gs>
                </a:gsLst>
                <a:lin ang="5400000" scaled="1"/>
              </a:gradFill>
              <a:ln w="19050">
                <a:noFill/>
              </a:ln>
              <a:effectLst>
                <a:softEdge rad="12700"/>
              </a:effectLst>
            </c:spPr>
            <c:extLst>
              <c:ext xmlns:c16="http://schemas.microsoft.com/office/drawing/2014/chart" uri="{C3380CC4-5D6E-409C-BE32-E72D297353CC}">
                <c16:uniqueId val="{00000001-463C-A541-B545-6BCC69872B4D}"/>
              </c:ext>
            </c:extLst>
          </c:dPt>
          <c:dPt>
            <c:idx val="1"/>
            <c:bubble3D val="0"/>
            <c:spPr>
              <a:gradFill flip="none" rotWithShape="1">
                <a:gsLst>
                  <a:gs pos="34000">
                    <a:srgbClr val="194AFE"/>
                  </a:gs>
                  <a:gs pos="72000">
                    <a:srgbClr val="00FFFF"/>
                  </a:gs>
                </a:gsLst>
                <a:lin ang="2700000" scaled="1"/>
                <a:tileRect/>
              </a:gradFill>
              <a:ln w="19050">
                <a:noFill/>
              </a:ln>
              <a:effectLst>
                <a:softEdge rad="12700"/>
              </a:effectLst>
            </c:spPr>
            <c:extLst>
              <c:ext xmlns:c16="http://schemas.microsoft.com/office/drawing/2014/chart" uri="{C3380CC4-5D6E-409C-BE32-E72D297353CC}">
                <c16:uniqueId val="{00000003-463C-A541-B545-6BCC69872B4D}"/>
              </c:ext>
            </c:extLst>
          </c:dPt>
          <c:cat>
            <c:strRef>
              <c:f>Pivot_Tables!$BO$4:$BP$4</c:f>
              <c:strCache>
                <c:ptCount val="2"/>
                <c:pt idx="0">
                  <c:v>Remaining Percentage</c:v>
                </c:pt>
                <c:pt idx="1">
                  <c:v>Actual</c:v>
                </c:pt>
              </c:strCache>
            </c:strRef>
          </c:cat>
          <c:val>
            <c:numRef>
              <c:f>Pivot_Tables!$BO$5:$BP$5</c:f>
              <c:numCache>
                <c:formatCode>0%</c:formatCode>
                <c:ptCount val="2"/>
                <c:pt idx="0">
                  <c:v>0.2654583197063265</c:v>
                </c:pt>
                <c:pt idx="1">
                  <c:v>0.7345416802936735</c:v>
                </c:pt>
              </c:numCache>
            </c:numRef>
          </c:val>
          <c:extLst>
            <c:ext xmlns:c16="http://schemas.microsoft.com/office/drawing/2014/chart" uri="{C3380CC4-5D6E-409C-BE32-E72D297353CC}">
              <c16:uniqueId val="{00000004-463C-A541-B545-6BCC69872B4D}"/>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Y&amp;X</c:v>
          </c:tx>
          <c:spPr>
            <a:ln w="25400" cap="rnd">
              <a:noFill/>
              <a:round/>
            </a:ln>
            <a:effectLst>
              <a:softEdge rad="0"/>
            </a:effectLst>
          </c:spPr>
          <c:marker>
            <c:symbol val="circle"/>
            <c:size val="25"/>
            <c:spPr>
              <a:solidFill>
                <a:schemeClr val="accent2"/>
              </a:solidFill>
              <a:ln w="9525">
                <a:noFill/>
              </a:ln>
              <a:effectLst>
                <a:softEdge rad="0"/>
              </a:effectLst>
            </c:spPr>
          </c:marker>
          <c:dPt>
            <c:idx val="0"/>
            <c:marker>
              <c:symbol val="circle"/>
              <c:size val="25"/>
              <c:spPr>
                <a:solidFill>
                  <a:srgbClr val="194AFE"/>
                </a:solidFill>
                <a:ln w="9525">
                  <a:noFill/>
                </a:ln>
                <a:effectLst>
                  <a:softEdge rad="0"/>
                </a:effectLst>
              </c:spPr>
            </c:marker>
            <c:bubble3D val="0"/>
            <c:spPr>
              <a:ln w="25400" cap="rnd">
                <a:noFill/>
                <a:round/>
              </a:ln>
              <a:effectLst>
                <a:softEdge rad="0"/>
              </a:effectLst>
            </c:spPr>
            <c:extLst>
              <c:ext xmlns:c16="http://schemas.microsoft.com/office/drawing/2014/chart" uri="{C3380CC4-5D6E-409C-BE32-E72D297353CC}">
                <c16:uniqueId val="{00000006-463C-A541-B545-6BCC69872B4D}"/>
              </c:ext>
            </c:extLst>
          </c:dPt>
          <c:dPt>
            <c:idx val="1"/>
            <c:marker>
              <c:symbol val="circle"/>
              <c:size val="25"/>
              <c:spPr>
                <a:solidFill>
                  <a:srgbClr val="00FFFF"/>
                </a:solidFill>
                <a:ln w="9525">
                  <a:noFill/>
                </a:ln>
                <a:effectLst>
                  <a:softEdge rad="0"/>
                </a:effectLst>
              </c:spPr>
            </c:marker>
            <c:bubble3D val="0"/>
            <c:spPr>
              <a:ln w="25400" cap="rnd">
                <a:noFill/>
                <a:round/>
              </a:ln>
              <a:effectLst>
                <a:softEdge rad="0"/>
              </a:effectLst>
            </c:spPr>
            <c:extLst>
              <c:ext xmlns:c16="http://schemas.microsoft.com/office/drawing/2014/chart" uri="{C3380CC4-5D6E-409C-BE32-E72D297353CC}">
                <c16:uniqueId val="{00000008-463C-A541-B545-6BCC69872B4D}"/>
              </c:ext>
            </c:extLst>
          </c:dPt>
          <c:xVal>
            <c:numRef>
              <c:f>Pivot_Tables!$BS$5:$BS$6</c:f>
              <c:numCache>
                <c:formatCode>0.00000</c:formatCode>
                <c:ptCount val="2"/>
                <c:pt idx="0" formatCode="General">
                  <c:v>0</c:v>
                </c:pt>
                <c:pt idx="1">
                  <c:v>0.99528683259481632</c:v>
                </c:pt>
              </c:numCache>
            </c:numRef>
          </c:xVal>
          <c:yVal>
            <c:numRef>
              <c:f>Pivot_Tables!$BT$5:$BT$6</c:f>
              <c:numCache>
                <c:formatCode>0.00000</c:formatCode>
                <c:ptCount val="2"/>
                <c:pt idx="0" formatCode="General">
                  <c:v>1</c:v>
                </c:pt>
                <c:pt idx="1">
                  <c:v>-9.6974846549907651E-2</c:v>
                </c:pt>
              </c:numCache>
            </c:numRef>
          </c:yVal>
          <c:smooth val="0"/>
          <c:extLst>
            <c:ext xmlns:c16="http://schemas.microsoft.com/office/drawing/2014/chart" uri="{C3380CC4-5D6E-409C-BE32-E72D297353CC}">
              <c16:uniqueId val="{00000009-463C-A541-B545-6BCC69872B4D}"/>
            </c:ext>
          </c:extLst>
        </c:ser>
        <c:dLbls>
          <c:showLegendKey val="0"/>
          <c:showVal val="0"/>
          <c:showCatName val="0"/>
          <c:showSerName val="0"/>
          <c:showPercent val="0"/>
          <c:showBubbleSize val="0"/>
        </c:dLbls>
        <c:axId val="538173279"/>
        <c:axId val="538165167"/>
      </c:scatterChart>
      <c:valAx>
        <c:axId val="538165167"/>
        <c:scaling>
          <c:orientation val="minMax"/>
          <c:max val="1.1499999999999999"/>
          <c:min val="-1.1499999999999999"/>
        </c:scaling>
        <c:delete val="1"/>
        <c:axPos val="l"/>
        <c:numFmt formatCode="General" sourceLinked="1"/>
        <c:majorTickMark val="out"/>
        <c:minorTickMark val="none"/>
        <c:tickLblPos val="nextTo"/>
        <c:crossAx val="538173279"/>
        <c:crosses val="autoZero"/>
        <c:crossBetween val="midCat"/>
      </c:valAx>
      <c:valAx>
        <c:axId val="538173279"/>
        <c:scaling>
          <c:orientation val="minMax"/>
          <c:max val="1.1499999999999999"/>
          <c:min val="-1.1499999999999999"/>
        </c:scaling>
        <c:delete val="1"/>
        <c:axPos val="b"/>
        <c:numFmt formatCode="General" sourceLinked="1"/>
        <c:majorTickMark val="out"/>
        <c:minorTickMark val="none"/>
        <c:tickLblPos val="nextTo"/>
        <c:crossAx val="538165167"/>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image" Target="../media/image4.svg"/><Relationship Id="rId3" Type="http://schemas.openxmlformats.org/officeDocument/2006/relationships/hyperlink" Target="#'Income Sources'!A1"/><Relationship Id="rId7" Type="http://schemas.openxmlformats.org/officeDocument/2006/relationships/chart" Target="../charts/chart2.xml"/><Relationship Id="rId12" Type="http://schemas.openxmlformats.org/officeDocument/2006/relationships/image" Target="../media/image3.png"/><Relationship Id="rId2" Type="http://schemas.openxmlformats.org/officeDocument/2006/relationships/hyperlink" Target="https://www.linkedin.com/in/hemin-dhamelia-534300223/" TargetMode="External"/><Relationship Id="rId1" Type="http://schemas.openxmlformats.org/officeDocument/2006/relationships/image" Target="../media/image2.png"/><Relationship Id="rId6" Type="http://schemas.openxmlformats.org/officeDocument/2006/relationships/hyperlink" Target="#'Project Status'!A1"/><Relationship Id="rId11" Type="http://schemas.openxmlformats.org/officeDocument/2006/relationships/chart" Target="../charts/chart6.xml"/><Relationship Id="rId5" Type="http://schemas.openxmlformats.org/officeDocument/2006/relationships/hyperlink" Target="#'Sales Process'!A1"/><Relationship Id="rId10" Type="http://schemas.openxmlformats.org/officeDocument/2006/relationships/chart" Target="../charts/chart5.xml"/><Relationship Id="rId4" Type="http://schemas.openxmlformats.org/officeDocument/2006/relationships/hyperlink" Target="#Geographically!A1"/><Relationship Id="rId9"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Income Sources'!A1"/><Relationship Id="rId7" Type="http://schemas.openxmlformats.org/officeDocument/2006/relationships/chart" Target="../charts/chart7.xml"/><Relationship Id="rId2" Type="http://schemas.openxmlformats.org/officeDocument/2006/relationships/hyperlink" Target="https://www.linkedin.com/in/hemin-dhamelia-534300223/" TargetMode="External"/><Relationship Id="rId1" Type="http://schemas.openxmlformats.org/officeDocument/2006/relationships/image" Target="../media/image2.png"/><Relationship Id="rId6" Type="http://schemas.openxmlformats.org/officeDocument/2006/relationships/hyperlink" Target="#'Project Status'!A1"/><Relationship Id="rId11" Type="http://schemas.openxmlformats.org/officeDocument/2006/relationships/hyperlink" Target="https://svgsilh.com/image/2831458.html" TargetMode="External"/><Relationship Id="rId5" Type="http://schemas.openxmlformats.org/officeDocument/2006/relationships/hyperlink" Target="#'Sales Process'!A1"/><Relationship Id="rId10" Type="http://schemas.openxmlformats.org/officeDocument/2006/relationships/image" Target="../media/image6.svg"/><Relationship Id="rId4" Type="http://schemas.openxmlformats.org/officeDocument/2006/relationships/hyperlink" Target="#Geographically!A1"/><Relationship Id="rId9"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hyperlink" Target="#'Income Sources'!A1"/><Relationship Id="rId2" Type="http://schemas.openxmlformats.org/officeDocument/2006/relationships/hyperlink" Target="https://www.linkedin.com/in/hemin-dhamelia-534300223/" TargetMode="External"/><Relationship Id="rId1" Type="http://schemas.openxmlformats.org/officeDocument/2006/relationships/image" Target="../media/image2.png"/><Relationship Id="rId6" Type="http://schemas.openxmlformats.org/officeDocument/2006/relationships/hyperlink" Target="#'Project Status'!A1"/><Relationship Id="rId5" Type="http://schemas.openxmlformats.org/officeDocument/2006/relationships/hyperlink" Target="#'Sales Process'!A1"/><Relationship Id="rId4" Type="http://schemas.openxmlformats.org/officeDocument/2006/relationships/hyperlink" Target="#Geographically!A1"/></Relationships>
</file>

<file path=xl/drawings/_rels/drawing6.xml.rels><?xml version="1.0" encoding="UTF-8" standalone="yes"?>
<Relationships xmlns="http://schemas.openxmlformats.org/package/2006/relationships"><Relationship Id="rId3" Type="http://schemas.openxmlformats.org/officeDocument/2006/relationships/hyperlink" Target="#'Income Sources'!A1"/><Relationship Id="rId2" Type="http://schemas.openxmlformats.org/officeDocument/2006/relationships/hyperlink" Target="https://www.linkedin.com/in/hemin-dhamelia-534300223/" TargetMode="External"/><Relationship Id="rId1" Type="http://schemas.openxmlformats.org/officeDocument/2006/relationships/image" Target="../media/image2.png"/><Relationship Id="rId6" Type="http://schemas.openxmlformats.org/officeDocument/2006/relationships/hyperlink" Target="#'Project Status'!A1"/><Relationship Id="rId5" Type="http://schemas.openxmlformats.org/officeDocument/2006/relationships/hyperlink" Target="#'Sales Process'!A1"/><Relationship Id="rId4" Type="http://schemas.openxmlformats.org/officeDocument/2006/relationships/hyperlink" Target="#Geographically!A1"/></Relationships>
</file>

<file path=xl/drawings/drawing1.xml><?xml version="1.0" encoding="utf-8"?>
<xdr:wsDr xmlns:xdr="http://schemas.openxmlformats.org/drawingml/2006/spreadsheetDrawing" xmlns:a="http://schemas.openxmlformats.org/drawingml/2006/main">
  <xdr:twoCellAnchor>
    <xdr:from>
      <xdr:col>22</xdr:col>
      <xdr:colOff>225893</xdr:colOff>
      <xdr:row>35</xdr:row>
      <xdr:rowOff>75782</xdr:rowOff>
    </xdr:from>
    <xdr:to>
      <xdr:col>23</xdr:col>
      <xdr:colOff>1001341</xdr:colOff>
      <xdr:row>41</xdr:row>
      <xdr:rowOff>108252</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725338</xdr:colOff>
      <xdr:row>13</xdr:row>
      <xdr:rowOff>576</xdr:rowOff>
    </xdr:from>
    <xdr:to>
      <xdr:col>17</xdr:col>
      <xdr:colOff>206724</xdr:colOff>
      <xdr:row>15</xdr:row>
      <xdr:rowOff>162457</xdr:rowOff>
    </xdr:to>
    <xdr:grpSp>
      <xdr:nvGrpSpPr>
        <xdr:cNvPr id="122" name="Group 121">
          <a:extLst>
            <a:ext uri="{FF2B5EF4-FFF2-40B4-BE49-F238E27FC236}">
              <a16:creationId xmlns:a16="http://schemas.microsoft.com/office/drawing/2014/main" id="{00000000-0008-0000-0200-00007A000000}"/>
            </a:ext>
          </a:extLst>
        </xdr:cNvPr>
        <xdr:cNvGrpSpPr/>
      </xdr:nvGrpSpPr>
      <xdr:grpSpPr>
        <a:xfrm rot="7717278">
          <a:off x="13402590" y="2182324"/>
          <a:ext cx="542881" cy="1132386"/>
          <a:chOff x="-52775" y="0"/>
          <a:chExt cx="537216" cy="1149310"/>
        </a:xfrm>
      </xdr:grpSpPr>
      <xdr:cxnSp macro="">
        <xdr:nvCxnSpPr>
          <xdr:cNvPr id="123" name="Straight Connector 122">
            <a:extLst>
              <a:ext uri="{FF2B5EF4-FFF2-40B4-BE49-F238E27FC236}">
                <a16:creationId xmlns:a16="http://schemas.microsoft.com/office/drawing/2014/main" id="{00000000-0008-0000-0200-00007B000000}"/>
              </a:ext>
            </a:extLst>
          </xdr:cNvPr>
          <xdr:cNvCxnSpPr>
            <a:stCxn id="124" idx="4"/>
          </xdr:cNvCxnSpPr>
        </xdr:nvCxnSpPr>
        <xdr:spPr>
          <a:xfrm rot="2475199">
            <a:off x="-52775" y="527217"/>
            <a:ext cx="537216" cy="622093"/>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4" name="Oval 123">
            <a:extLst>
              <a:ext uri="{FF2B5EF4-FFF2-40B4-BE49-F238E27FC236}">
                <a16:creationId xmlns:a16="http://schemas.microsoft.com/office/drawing/2014/main" id="{00000000-0008-0000-0200-00007C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16</xdr:col>
      <xdr:colOff>90336</xdr:colOff>
      <xdr:row>10</xdr:row>
      <xdr:rowOff>66266</xdr:rowOff>
    </xdr:from>
    <xdr:to>
      <xdr:col>17</xdr:col>
      <xdr:colOff>392843</xdr:colOff>
      <xdr:row>13</xdr:row>
      <xdr:rowOff>42026</xdr:rowOff>
    </xdr:to>
    <xdr:grpSp>
      <xdr:nvGrpSpPr>
        <xdr:cNvPr id="125" name="Group 124">
          <a:extLst>
            <a:ext uri="{FF2B5EF4-FFF2-40B4-BE49-F238E27FC236}">
              <a16:creationId xmlns:a16="http://schemas.microsoft.com/office/drawing/2014/main" id="{00000000-0008-0000-0200-00007D000000}"/>
            </a:ext>
          </a:extLst>
        </xdr:cNvPr>
        <xdr:cNvGrpSpPr/>
      </xdr:nvGrpSpPr>
      <xdr:grpSpPr>
        <a:xfrm rot="5648389">
          <a:off x="13588710" y="1680892"/>
          <a:ext cx="547260" cy="1128007"/>
          <a:chOff x="-52775" y="0"/>
          <a:chExt cx="537216" cy="1149310"/>
        </a:xfrm>
      </xdr:grpSpPr>
      <xdr:cxnSp macro="">
        <xdr:nvCxnSpPr>
          <xdr:cNvPr id="126" name="Straight Connector 125">
            <a:extLst>
              <a:ext uri="{FF2B5EF4-FFF2-40B4-BE49-F238E27FC236}">
                <a16:creationId xmlns:a16="http://schemas.microsoft.com/office/drawing/2014/main" id="{00000000-0008-0000-0200-00007E000000}"/>
              </a:ext>
            </a:extLst>
          </xdr:cNvPr>
          <xdr:cNvCxnSpPr>
            <a:stCxn id="127" idx="4"/>
          </xdr:cNvCxnSpPr>
        </xdr:nvCxnSpPr>
        <xdr:spPr>
          <a:xfrm rot="2475199">
            <a:off x="-52775" y="527217"/>
            <a:ext cx="537216" cy="622093"/>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Oval 126">
            <a:extLst>
              <a:ext uri="{FF2B5EF4-FFF2-40B4-BE49-F238E27FC236}">
                <a16:creationId xmlns:a16="http://schemas.microsoft.com/office/drawing/2014/main" id="{00000000-0008-0000-0200-00007F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15</xdr:col>
      <xdr:colOff>319399</xdr:colOff>
      <xdr:row>3</xdr:row>
      <xdr:rowOff>110911</xdr:rowOff>
    </xdr:from>
    <xdr:to>
      <xdr:col>16</xdr:col>
      <xdr:colOff>32400</xdr:colOff>
      <xdr:row>9</xdr:row>
      <xdr:rowOff>117815</xdr:rowOff>
    </xdr:to>
    <xdr:grpSp>
      <xdr:nvGrpSpPr>
        <xdr:cNvPr id="128" name="Group 127">
          <a:extLst>
            <a:ext uri="{FF2B5EF4-FFF2-40B4-BE49-F238E27FC236}">
              <a16:creationId xmlns:a16="http://schemas.microsoft.com/office/drawing/2014/main" id="{00000000-0008-0000-0200-000080000000}"/>
            </a:ext>
          </a:extLst>
        </xdr:cNvPr>
        <xdr:cNvGrpSpPr/>
      </xdr:nvGrpSpPr>
      <xdr:grpSpPr>
        <a:xfrm>
          <a:off x="12701899" y="682411"/>
          <a:ext cx="538501" cy="1149904"/>
          <a:chOff x="-52775" y="0"/>
          <a:chExt cx="537216" cy="1149310"/>
        </a:xfrm>
      </xdr:grpSpPr>
      <xdr:cxnSp macro="">
        <xdr:nvCxnSpPr>
          <xdr:cNvPr id="129" name="Straight Connector 128">
            <a:extLst>
              <a:ext uri="{FF2B5EF4-FFF2-40B4-BE49-F238E27FC236}">
                <a16:creationId xmlns:a16="http://schemas.microsoft.com/office/drawing/2014/main" id="{00000000-0008-0000-0200-000081000000}"/>
              </a:ext>
            </a:extLst>
          </xdr:cNvPr>
          <xdr:cNvCxnSpPr>
            <a:stCxn id="130" idx="4"/>
          </xdr:cNvCxnSpPr>
        </xdr:nvCxnSpPr>
        <xdr:spPr>
          <a:xfrm rot="2475199">
            <a:off x="-52775" y="527217"/>
            <a:ext cx="537216" cy="622093"/>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30" name="Oval 129">
            <a:extLst>
              <a:ext uri="{FF2B5EF4-FFF2-40B4-BE49-F238E27FC236}">
                <a16:creationId xmlns:a16="http://schemas.microsoft.com/office/drawing/2014/main" id="{00000000-0008-0000-0200-000082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13</xdr:col>
      <xdr:colOff>731212</xdr:colOff>
      <xdr:row>12</xdr:row>
      <xdr:rowOff>37920</xdr:rowOff>
    </xdr:from>
    <xdr:to>
      <xdr:col>15</xdr:col>
      <xdr:colOff>426663</xdr:colOff>
      <xdr:row>17</xdr:row>
      <xdr:rowOff>53879</xdr:rowOff>
    </xdr:to>
    <xdr:cxnSp macro="">
      <xdr:nvCxnSpPr>
        <xdr:cNvPr id="94" name="Straight Connector 93">
          <a:extLst>
            <a:ext uri="{FF2B5EF4-FFF2-40B4-BE49-F238E27FC236}">
              <a16:creationId xmlns:a16="http://schemas.microsoft.com/office/drawing/2014/main" id="{00000000-0008-0000-0200-00005E000000}"/>
            </a:ext>
          </a:extLst>
        </xdr:cNvPr>
        <xdr:cNvCxnSpPr>
          <a:endCxn id="97" idx="3"/>
        </xdr:cNvCxnSpPr>
      </xdr:nvCxnSpPr>
      <xdr:spPr>
        <a:xfrm flipV="1">
          <a:off x="11437697" y="2347011"/>
          <a:ext cx="1342602" cy="978080"/>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813036</xdr:colOff>
      <xdr:row>5</xdr:row>
      <xdr:rowOff>167345</xdr:rowOff>
    </xdr:from>
    <xdr:to>
      <xdr:col>12</xdr:col>
      <xdr:colOff>152400</xdr:colOff>
      <xdr:row>8</xdr:row>
      <xdr:rowOff>25400</xdr:rowOff>
    </xdr:to>
    <xdr:cxnSp macro="">
      <xdr:nvCxnSpPr>
        <xdr:cNvPr id="100" name="Straight Connector 99">
          <a:extLst>
            <a:ext uri="{FF2B5EF4-FFF2-40B4-BE49-F238E27FC236}">
              <a16:creationId xmlns:a16="http://schemas.microsoft.com/office/drawing/2014/main" id="{00000000-0008-0000-0200-000064000000}"/>
            </a:ext>
          </a:extLst>
        </xdr:cNvPr>
        <xdr:cNvCxnSpPr>
          <a:endCxn id="101" idx="5"/>
        </xdr:cNvCxnSpPr>
      </xdr:nvCxnSpPr>
      <xdr:spPr>
        <a:xfrm flipH="1" flipV="1">
          <a:off x="9048794" y="1129466"/>
          <a:ext cx="986515" cy="435328"/>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6</xdr:col>
      <xdr:colOff>626853</xdr:colOff>
      <xdr:row>11</xdr:row>
      <xdr:rowOff>127000</xdr:rowOff>
    </xdr:from>
    <xdr:to>
      <xdr:col>8</xdr:col>
      <xdr:colOff>495300</xdr:colOff>
      <xdr:row>17</xdr:row>
      <xdr:rowOff>162553</xdr:rowOff>
    </xdr:to>
    <xdr:cxnSp macro="">
      <xdr:nvCxnSpPr>
        <xdr:cNvPr id="96" name="Straight Connector 95">
          <a:extLst>
            <a:ext uri="{FF2B5EF4-FFF2-40B4-BE49-F238E27FC236}">
              <a16:creationId xmlns:a16="http://schemas.microsoft.com/office/drawing/2014/main" id="{00000000-0008-0000-0200-000060000000}"/>
            </a:ext>
          </a:extLst>
        </xdr:cNvPr>
        <xdr:cNvCxnSpPr>
          <a:endCxn id="98" idx="7"/>
        </xdr:cNvCxnSpPr>
      </xdr:nvCxnSpPr>
      <xdr:spPr>
        <a:xfrm flipH="1">
          <a:off x="5579853" y="2222500"/>
          <a:ext cx="1519447" cy="1178553"/>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317500</xdr:colOff>
      <xdr:row>27</xdr:row>
      <xdr:rowOff>139700</xdr:rowOff>
    </xdr:from>
    <xdr:to>
      <xdr:col>8</xdr:col>
      <xdr:colOff>54561</xdr:colOff>
      <xdr:row>34</xdr:row>
      <xdr:rowOff>71154</xdr:rowOff>
    </xdr:to>
    <xdr:cxnSp macro="">
      <xdr:nvCxnSpPr>
        <xdr:cNvPr id="92" name="Straight Connector 91">
          <a:extLst>
            <a:ext uri="{FF2B5EF4-FFF2-40B4-BE49-F238E27FC236}">
              <a16:creationId xmlns:a16="http://schemas.microsoft.com/office/drawing/2014/main" id="{00000000-0008-0000-0200-00005C000000}"/>
            </a:ext>
          </a:extLst>
        </xdr:cNvPr>
        <xdr:cNvCxnSpPr>
          <a:endCxn id="93" idx="1"/>
        </xdr:cNvCxnSpPr>
      </xdr:nvCxnSpPr>
      <xdr:spPr>
        <a:xfrm>
          <a:off x="6096000" y="5283200"/>
          <a:ext cx="562561" cy="1264954"/>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88900</xdr:colOff>
      <xdr:row>34</xdr:row>
      <xdr:rowOff>12700</xdr:rowOff>
    </xdr:from>
    <xdr:to>
      <xdr:col>12</xdr:col>
      <xdr:colOff>651819</xdr:colOff>
      <xdr:row>36</xdr:row>
      <xdr:rowOff>27211</xdr:rowOff>
    </xdr:to>
    <xdr:cxnSp macro="">
      <xdr:nvCxnSpPr>
        <xdr:cNvPr id="89" name="Straight Connector 88">
          <a:extLst>
            <a:ext uri="{FF2B5EF4-FFF2-40B4-BE49-F238E27FC236}">
              <a16:creationId xmlns:a16="http://schemas.microsoft.com/office/drawing/2014/main" id="{00000000-0008-0000-0200-000059000000}"/>
            </a:ext>
          </a:extLst>
        </xdr:cNvPr>
        <xdr:cNvCxnSpPr>
          <a:endCxn id="90" idx="2"/>
        </xdr:cNvCxnSpPr>
      </xdr:nvCxnSpPr>
      <xdr:spPr>
        <a:xfrm>
          <a:off x="9148233" y="6555124"/>
          <a:ext cx="1386495" cy="399360"/>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14</xdr:col>
      <xdr:colOff>774700</xdr:colOff>
      <xdr:row>24</xdr:row>
      <xdr:rowOff>97304</xdr:rowOff>
    </xdr:from>
    <xdr:to>
      <xdr:col>16</xdr:col>
      <xdr:colOff>403063</xdr:colOff>
      <xdr:row>31</xdr:row>
      <xdr:rowOff>12700</xdr:rowOff>
    </xdr:to>
    <xdr:cxnSp macro="">
      <xdr:nvCxnSpPr>
        <xdr:cNvPr id="85" name="Straight Connector 84">
          <a:extLst>
            <a:ext uri="{FF2B5EF4-FFF2-40B4-BE49-F238E27FC236}">
              <a16:creationId xmlns:a16="http://schemas.microsoft.com/office/drawing/2014/main" id="{00000000-0008-0000-0200-000055000000}"/>
            </a:ext>
          </a:extLst>
        </xdr:cNvPr>
        <xdr:cNvCxnSpPr>
          <a:endCxn id="86" idx="3"/>
        </xdr:cNvCxnSpPr>
      </xdr:nvCxnSpPr>
      <xdr:spPr>
        <a:xfrm flipV="1">
          <a:off x="12331700" y="4669304"/>
          <a:ext cx="1279363" cy="1248896"/>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8</xdr:col>
      <xdr:colOff>589280</xdr:colOff>
      <xdr:row>12</xdr:row>
      <xdr:rowOff>172720</xdr:rowOff>
    </xdr:from>
    <xdr:to>
      <xdr:col>9</xdr:col>
      <xdr:colOff>599440</xdr:colOff>
      <xdr:row>19</xdr:row>
      <xdr:rowOff>121920</xdr:rowOff>
    </xdr:to>
    <xdr:cxnSp macro="">
      <xdr:nvCxnSpPr>
        <xdr:cNvPr id="73" name="Straight Connector 72">
          <a:extLst>
            <a:ext uri="{FF2B5EF4-FFF2-40B4-BE49-F238E27FC236}">
              <a16:creationId xmlns:a16="http://schemas.microsoft.com/office/drawing/2014/main" id="{00000000-0008-0000-0200-000049000000}"/>
            </a:ext>
          </a:extLst>
        </xdr:cNvPr>
        <xdr:cNvCxnSpPr/>
      </xdr:nvCxnSpPr>
      <xdr:spPr>
        <a:xfrm>
          <a:off x="7172960" y="2489200"/>
          <a:ext cx="833120" cy="130048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327121</xdr:colOff>
      <xdr:row>9</xdr:row>
      <xdr:rowOff>60960</xdr:rowOff>
    </xdr:from>
    <xdr:to>
      <xdr:col>12</xdr:col>
      <xdr:colOff>172720</xdr:colOff>
      <xdr:row>16</xdr:row>
      <xdr:rowOff>76970</xdr:rowOff>
    </xdr:to>
    <xdr:cxnSp macro="">
      <xdr:nvCxnSpPr>
        <xdr:cNvPr id="75" name="Straight Connector 74">
          <a:extLst>
            <a:ext uri="{FF2B5EF4-FFF2-40B4-BE49-F238E27FC236}">
              <a16:creationId xmlns:a16="http://schemas.microsoft.com/office/drawing/2014/main" id="{00000000-0008-0000-0200-00004B000000}"/>
            </a:ext>
          </a:extLst>
        </xdr:cNvPr>
        <xdr:cNvCxnSpPr/>
      </xdr:nvCxnSpPr>
      <xdr:spPr>
        <a:xfrm flipH="1">
          <a:off x="9379681" y="1798320"/>
          <a:ext cx="668559" cy="136729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741680</xdr:colOff>
      <xdr:row>23</xdr:row>
      <xdr:rowOff>60960</xdr:rowOff>
    </xdr:from>
    <xdr:to>
      <xdr:col>9</xdr:col>
      <xdr:colOff>660400</xdr:colOff>
      <xdr:row>26</xdr:row>
      <xdr:rowOff>172720</xdr:rowOff>
    </xdr:to>
    <xdr:cxnSp macro="">
      <xdr:nvCxnSpPr>
        <xdr:cNvPr id="74" name="Straight Connector 73">
          <a:extLst>
            <a:ext uri="{FF2B5EF4-FFF2-40B4-BE49-F238E27FC236}">
              <a16:creationId xmlns:a16="http://schemas.microsoft.com/office/drawing/2014/main" id="{00000000-0008-0000-0200-00004A000000}"/>
            </a:ext>
          </a:extLst>
        </xdr:cNvPr>
        <xdr:cNvCxnSpPr/>
      </xdr:nvCxnSpPr>
      <xdr:spPr>
        <a:xfrm flipV="1">
          <a:off x="6502400" y="4500880"/>
          <a:ext cx="1564640" cy="69088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772160</xdr:colOff>
      <xdr:row>25</xdr:row>
      <xdr:rowOff>182880</xdr:rowOff>
    </xdr:from>
    <xdr:to>
      <xdr:col>11</xdr:col>
      <xdr:colOff>60960</xdr:colOff>
      <xdr:row>32</xdr:row>
      <xdr:rowOff>91440</xdr:rowOff>
    </xdr:to>
    <xdr:cxnSp macro="">
      <xdr:nvCxnSpPr>
        <xdr:cNvPr id="77" name="Straight Connector 76">
          <a:extLst>
            <a:ext uri="{FF2B5EF4-FFF2-40B4-BE49-F238E27FC236}">
              <a16:creationId xmlns:a16="http://schemas.microsoft.com/office/drawing/2014/main" id="{00000000-0008-0000-0200-00004D000000}"/>
            </a:ext>
          </a:extLst>
        </xdr:cNvPr>
        <xdr:cNvCxnSpPr/>
      </xdr:nvCxnSpPr>
      <xdr:spPr>
        <a:xfrm flipH="1" flipV="1">
          <a:off x="9001760" y="5008880"/>
          <a:ext cx="111760" cy="125984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0</xdr:colOff>
      <xdr:row>19</xdr:row>
      <xdr:rowOff>50800</xdr:rowOff>
    </xdr:from>
    <xdr:to>
      <xdr:col>12</xdr:col>
      <xdr:colOff>802640</xdr:colOff>
      <xdr:row>19</xdr:row>
      <xdr:rowOff>132080</xdr:rowOff>
    </xdr:to>
    <xdr:cxnSp macro="">
      <xdr:nvCxnSpPr>
        <xdr:cNvPr id="76" name="Straight Connector 75">
          <a:extLst>
            <a:ext uri="{FF2B5EF4-FFF2-40B4-BE49-F238E27FC236}">
              <a16:creationId xmlns:a16="http://schemas.microsoft.com/office/drawing/2014/main" id="{00000000-0008-0000-0200-00004C000000}"/>
            </a:ext>
          </a:extLst>
        </xdr:cNvPr>
        <xdr:cNvCxnSpPr/>
      </xdr:nvCxnSpPr>
      <xdr:spPr>
        <a:xfrm flipH="1">
          <a:off x="9875520" y="3718560"/>
          <a:ext cx="802640" cy="8128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711200</xdr:colOff>
      <xdr:row>23</xdr:row>
      <xdr:rowOff>81280</xdr:rowOff>
    </xdr:from>
    <xdr:to>
      <xdr:col>14</xdr:col>
      <xdr:colOff>243840</xdr:colOff>
      <xdr:row>29</xdr:row>
      <xdr:rowOff>142240</xdr:rowOff>
    </xdr:to>
    <xdr:cxnSp macro="">
      <xdr:nvCxnSpPr>
        <xdr:cNvPr id="88" name="Straight Connector 87">
          <a:extLst>
            <a:ext uri="{FF2B5EF4-FFF2-40B4-BE49-F238E27FC236}">
              <a16:creationId xmlns:a16="http://schemas.microsoft.com/office/drawing/2014/main" id="{00000000-0008-0000-0200-000058000000}"/>
            </a:ext>
          </a:extLst>
        </xdr:cNvPr>
        <xdr:cNvCxnSpPr/>
      </xdr:nvCxnSpPr>
      <xdr:spPr>
        <a:xfrm flipH="1" flipV="1">
          <a:off x="9763760" y="4521200"/>
          <a:ext cx="2001520" cy="121920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0</xdr:colOff>
      <xdr:row>0</xdr:row>
      <xdr:rowOff>12700</xdr:rowOff>
    </xdr:from>
    <xdr:to>
      <xdr:col>21</xdr:col>
      <xdr:colOff>226269</xdr:colOff>
      <xdr:row>2</xdr:row>
      <xdr:rowOff>24892</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0" y="12700"/>
          <a:ext cx="17483328" cy="385721"/>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0</xdr:col>
      <xdr:colOff>0</xdr:colOff>
      <xdr:row>0</xdr:row>
      <xdr:rowOff>0</xdr:rowOff>
    </xdr:from>
    <xdr:to>
      <xdr:col>0</xdr:col>
      <xdr:colOff>618776</xdr:colOff>
      <xdr:row>1</xdr:row>
      <xdr:rowOff>173150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618776" cy="363650"/>
        </a:xfrm>
        <a:prstGeom prst="rect">
          <a:avLst/>
        </a:prstGeom>
      </xdr:spPr>
    </xdr:pic>
    <xdr:clientData/>
  </xdr:twoCellAnchor>
  <xdr:twoCellAnchor editAs="absolute">
    <xdr:from>
      <xdr:col>0</xdr:col>
      <xdr:colOff>596900</xdr:colOff>
      <xdr:row>0</xdr:row>
      <xdr:rowOff>12700</xdr:rowOff>
    </xdr:from>
    <xdr:to>
      <xdr:col>2</xdr:col>
      <xdr:colOff>0</xdr:colOff>
      <xdr:row>2</xdr:row>
      <xdr:rowOff>25400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596900" y="127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Other Level's</a:t>
          </a:r>
        </a:p>
      </xdr:txBody>
    </xdr:sp>
    <xdr:clientData/>
  </xdr:twoCellAnchor>
  <xdr:twoCellAnchor editAs="absolute">
    <xdr:from>
      <xdr:col>5</xdr:col>
      <xdr:colOff>355600</xdr:colOff>
      <xdr:row>0</xdr:row>
      <xdr:rowOff>25400</xdr:rowOff>
    </xdr:from>
    <xdr:to>
      <xdr:col>6</xdr:col>
      <xdr:colOff>584200</xdr:colOff>
      <xdr:row>2</xdr:row>
      <xdr:rowOff>38100</xdr:rowOff>
    </xdr:to>
    <xdr:sp macro="" textlink="">
      <xdr:nvSpPr>
        <xdr:cNvPr id="6" name="TextBox 5">
          <a:hlinkClick xmlns:r="http://schemas.openxmlformats.org/officeDocument/2006/relationships" r:id="rId2" tooltip="https://www.linkedin.com/in/hemin-dhamelia-534300223/"/>
          <a:extLst>
            <a:ext uri="{FF2B5EF4-FFF2-40B4-BE49-F238E27FC236}">
              <a16:creationId xmlns:a16="http://schemas.microsoft.com/office/drawing/2014/main" id="{00000000-0008-0000-0200-000006000000}"/>
            </a:ext>
          </a:extLst>
        </xdr:cNvPr>
        <xdr:cNvSpPr txBox="1"/>
      </xdr:nvSpPr>
      <xdr:spPr>
        <a:xfrm>
          <a:off x="4483100" y="254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Browse</a:t>
          </a:r>
        </a:p>
      </xdr:txBody>
    </xdr:sp>
    <xdr:clientData/>
  </xdr:twoCellAnchor>
  <xdr:twoCellAnchor editAs="absolute">
    <xdr:from>
      <xdr:col>11</xdr:col>
      <xdr:colOff>266700</xdr:colOff>
      <xdr:row>0</xdr:row>
      <xdr:rowOff>0</xdr:rowOff>
    </xdr:from>
    <xdr:to>
      <xdr:col>12</xdr:col>
      <xdr:colOff>774700</xdr:colOff>
      <xdr:row>2</xdr:row>
      <xdr:rowOff>12700</xdr:rowOff>
    </xdr:to>
    <xdr:sp macro="" textlink="">
      <xdr:nvSpPr>
        <xdr:cNvPr id="7" name="TextBox 6">
          <a:hlinkClick xmlns:r="http://schemas.openxmlformats.org/officeDocument/2006/relationships" r:id="rId3" tooltip="Income Sources"/>
          <a:extLst>
            <a:ext uri="{FF2B5EF4-FFF2-40B4-BE49-F238E27FC236}">
              <a16:creationId xmlns:a16="http://schemas.microsoft.com/office/drawing/2014/main" id="{00000000-0008-0000-0200-000007000000}"/>
            </a:ext>
          </a:extLst>
        </xdr:cNvPr>
        <xdr:cNvSpPr txBox="1"/>
      </xdr:nvSpPr>
      <xdr:spPr>
        <a:xfrm>
          <a:off x="9347200" y="0"/>
          <a:ext cx="13335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Income Sources</a:t>
          </a:r>
        </a:p>
      </xdr:txBody>
    </xdr:sp>
    <xdr:clientData/>
  </xdr:twoCellAnchor>
  <xdr:twoCellAnchor editAs="absolute">
    <xdr:from>
      <xdr:col>12</xdr:col>
      <xdr:colOff>677334</xdr:colOff>
      <xdr:row>0</xdr:row>
      <xdr:rowOff>12700</xdr:rowOff>
    </xdr:from>
    <xdr:to>
      <xdr:col>14</xdr:col>
      <xdr:colOff>338667</xdr:colOff>
      <xdr:row>2</xdr:row>
      <xdr:rowOff>25400</xdr:rowOff>
    </xdr:to>
    <xdr:sp macro="" textlink="">
      <xdr:nvSpPr>
        <xdr:cNvPr id="8" name="TextBox 7">
          <a:hlinkClick xmlns:r="http://schemas.openxmlformats.org/officeDocument/2006/relationships" r:id="rId4" tooltip="Geographically"/>
          <a:extLst>
            <a:ext uri="{FF2B5EF4-FFF2-40B4-BE49-F238E27FC236}">
              <a16:creationId xmlns:a16="http://schemas.microsoft.com/office/drawing/2014/main" id="{00000000-0008-0000-0200-000008000000}"/>
            </a:ext>
          </a:extLst>
        </xdr:cNvPr>
        <xdr:cNvSpPr txBox="1"/>
      </xdr:nvSpPr>
      <xdr:spPr>
        <a:xfrm>
          <a:off x="10583334" y="12700"/>
          <a:ext cx="1312333"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Geographically</a:t>
          </a:r>
        </a:p>
      </xdr:txBody>
    </xdr:sp>
    <xdr:clientData/>
  </xdr:twoCellAnchor>
  <xdr:twoCellAnchor editAs="absolute">
    <xdr:from>
      <xdr:col>14</xdr:col>
      <xdr:colOff>241301</xdr:colOff>
      <xdr:row>0</xdr:row>
      <xdr:rowOff>12700</xdr:rowOff>
    </xdr:from>
    <xdr:to>
      <xdr:col>15</xdr:col>
      <xdr:colOff>694267</xdr:colOff>
      <xdr:row>2</xdr:row>
      <xdr:rowOff>25400</xdr:rowOff>
    </xdr:to>
    <xdr:sp macro="" textlink="">
      <xdr:nvSpPr>
        <xdr:cNvPr id="9" name="TextBox 8">
          <a:hlinkClick xmlns:r="http://schemas.openxmlformats.org/officeDocument/2006/relationships" r:id="rId5" tooltip="Sales Process"/>
          <a:extLst>
            <a:ext uri="{FF2B5EF4-FFF2-40B4-BE49-F238E27FC236}">
              <a16:creationId xmlns:a16="http://schemas.microsoft.com/office/drawing/2014/main" id="{00000000-0008-0000-0200-000009000000}"/>
            </a:ext>
          </a:extLst>
        </xdr:cNvPr>
        <xdr:cNvSpPr txBox="1"/>
      </xdr:nvSpPr>
      <xdr:spPr>
        <a:xfrm>
          <a:off x="11798301" y="12700"/>
          <a:ext cx="1278466"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Sales Process</a:t>
          </a:r>
        </a:p>
      </xdr:txBody>
    </xdr:sp>
    <xdr:clientData/>
  </xdr:twoCellAnchor>
  <xdr:twoCellAnchor editAs="absolute">
    <xdr:from>
      <xdr:col>15</xdr:col>
      <xdr:colOff>596900</xdr:colOff>
      <xdr:row>0</xdr:row>
      <xdr:rowOff>12700</xdr:rowOff>
    </xdr:from>
    <xdr:to>
      <xdr:col>17</xdr:col>
      <xdr:colOff>266700</xdr:colOff>
      <xdr:row>2</xdr:row>
      <xdr:rowOff>25400</xdr:rowOff>
    </xdr:to>
    <xdr:sp macro="" textlink="">
      <xdr:nvSpPr>
        <xdr:cNvPr id="10" name="TextBox 9">
          <a:hlinkClick xmlns:r="http://schemas.openxmlformats.org/officeDocument/2006/relationships" r:id="rId6" tooltip="Project Status"/>
          <a:extLst>
            <a:ext uri="{FF2B5EF4-FFF2-40B4-BE49-F238E27FC236}">
              <a16:creationId xmlns:a16="http://schemas.microsoft.com/office/drawing/2014/main" id="{00000000-0008-0000-0200-00000A000000}"/>
            </a:ext>
          </a:extLst>
        </xdr:cNvPr>
        <xdr:cNvSpPr txBox="1"/>
      </xdr:nvSpPr>
      <xdr:spPr>
        <a:xfrm>
          <a:off x="12979400" y="12700"/>
          <a:ext cx="13208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Project Status</a:t>
          </a:r>
        </a:p>
      </xdr:txBody>
    </xdr:sp>
    <xdr:clientData/>
  </xdr:twoCellAnchor>
  <xdr:twoCellAnchor editAs="absolute">
    <xdr:from>
      <xdr:col>5</xdr:col>
      <xdr:colOff>421216</xdr:colOff>
      <xdr:row>0</xdr:row>
      <xdr:rowOff>116177</xdr:rowOff>
    </xdr:from>
    <xdr:to>
      <xdr:col>5</xdr:col>
      <xdr:colOff>622300</xdr:colOff>
      <xdr:row>1</xdr:row>
      <xdr:rowOff>126845</xdr:rowOff>
    </xdr:to>
    <xdr:grpSp>
      <xdr:nvGrpSpPr>
        <xdr:cNvPr id="18" name="Graphic 11" descr="Compass outline">
          <a:extLst>
            <a:ext uri="{FF2B5EF4-FFF2-40B4-BE49-F238E27FC236}">
              <a16:creationId xmlns:a16="http://schemas.microsoft.com/office/drawing/2014/main" id="{00000000-0008-0000-0200-000012000000}"/>
            </a:ext>
          </a:extLst>
        </xdr:cNvPr>
        <xdr:cNvGrpSpPr/>
      </xdr:nvGrpSpPr>
      <xdr:grpSpPr>
        <a:xfrm>
          <a:off x="4548716" y="116177"/>
          <a:ext cx="201084" cy="201168"/>
          <a:chOff x="5310716" y="1043516"/>
          <a:chExt cx="313266" cy="313266"/>
        </a:xfrm>
        <a:solidFill>
          <a:schemeClr val="bg1"/>
        </a:solidFill>
      </xdr:grpSpPr>
      <xdr:sp macro="" textlink="">
        <xdr:nvSpPr>
          <xdr:cNvPr id="20" name="Freeform 19">
            <a:extLst>
              <a:ext uri="{FF2B5EF4-FFF2-40B4-BE49-F238E27FC236}">
                <a16:creationId xmlns:a16="http://schemas.microsoft.com/office/drawing/2014/main" id="{00000000-0008-0000-0200-000014000000}"/>
              </a:ext>
            </a:extLst>
          </xdr:cNvPr>
          <xdr:cNvSpPr/>
        </xdr:nvSpPr>
        <xdr:spPr>
          <a:xfrm>
            <a:off x="5310716" y="1043516"/>
            <a:ext cx="313266" cy="313266"/>
          </a:xfrm>
          <a:custGeom>
            <a:avLst/>
            <a:gdLst>
              <a:gd name="connsiteX0" fmla="*/ 156633 w 313266"/>
              <a:gd name="connsiteY0" fmla="*/ 9790 h 313266"/>
              <a:gd name="connsiteX1" fmla="*/ 303477 w 313266"/>
              <a:gd name="connsiteY1" fmla="*/ 156633 h 313266"/>
              <a:gd name="connsiteX2" fmla="*/ 156633 w 313266"/>
              <a:gd name="connsiteY2" fmla="*/ 303477 h 313266"/>
              <a:gd name="connsiteX3" fmla="*/ 9790 w 313266"/>
              <a:gd name="connsiteY3" fmla="*/ 156633 h 313266"/>
              <a:gd name="connsiteX4" fmla="*/ 156633 w 313266"/>
              <a:gd name="connsiteY4" fmla="*/ 9790 h 313266"/>
              <a:gd name="connsiteX5" fmla="*/ 156633 w 313266"/>
              <a:gd name="connsiteY5" fmla="*/ 0 h 313266"/>
              <a:gd name="connsiteX6" fmla="*/ 0 w 313266"/>
              <a:gd name="connsiteY6" fmla="*/ 156633 h 313266"/>
              <a:gd name="connsiteX7" fmla="*/ 156633 w 313266"/>
              <a:gd name="connsiteY7" fmla="*/ 313267 h 313266"/>
              <a:gd name="connsiteX8" fmla="*/ 313267 w 313266"/>
              <a:gd name="connsiteY8" fmla="*/ 156633 h 313266"/>
              <a:gd name="connsiteX9" fmla="*/ 156633 w 313266"/>
              <a:gd name="connsiteY9" fmla="*/ 0 h 3132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313266" h="313266">
                <a:moveTo>
                  <a:pt x="156633" y="9790"/>
                </a:moveTo>
                <a:cubicBezTo>
                  <a:pt x="237733" y="9790"/>
                  <a:pt x="303477" y="75534"/>
                  <a:pt x="303477" y="156633"/>
                </a:cubicBezTo>
                <a:cubicBezTo>
                  <a:pt x="303477" y="237733"/>
                  <a:pt x="237733" y="303477"/>
                  <a:pt x="156633" y="303477"/>
                </a:cubicBezTo>
                <a:cubicBezTo>
                  <a:pt x="75534" y="303477"/>
                  <a:pt x="9790" y="237733"/>
                  <a:pt x="9790" y="156633"/>
                </a:cubicBezTo>
                <a:cubicBezTo>
                  <a:pt x="9881" y="75572"/>
                  <a:pt x="75572" y="9881"/>
                  <a:pt x="156633" y="9790"/>
                </a:cubicBezTo>
                <a:moveTo>
                  <a:pt x="156633" y="0"/>
                </a:moveTo>
                <a:cubicBezTo>
                  <a:pt x="70127" y="0"/>
                  <a:pt x="0" y="70127"/>
                  <a:pt x="0" y="156633"/>
                </a:cubicBezTo>
                <a:cubicBezTo>
                  <a:pt x="0" y="243140"/>
                  <a:pt x="70127" y="313267"/>
                  <a:pt x="156633" y="313267"/>
                </a:cubicBezTo>
                <a:cubicBezTo>
                  <a:pt x="243140" y="313267"/>
                  <a:pt x="313267" y="243140"/>
                  <a:pt x="313267" y="156633"/>
                </a:cubicBezTo>
                <a:cubicBezTo>
                  <a:pt x="313170" y="70167"/>
                  <a:pt x="243099" y="97"/>
                  <a:pt x="156633" y="0"/>
                </a:cubicBezTo>
                <a:close/>
              </a:path>
            </a:pathLst>
          </a:custGeom>
          <a:solidFill>
            <a:schemeClr val="bg1"/>
          </a:solidFill>
          <a:ln w="4862" cap="flat">
            <a:noFill/>
            <a:prstDash val="solid"/>
            <a:miter/>
          </a:ln>
        </xdr:spPr>
        <xdr:txBody>
          <a:bodyPr rtlCol="0" anchor="ctr"/>
          <a:lstStyle/>
          <a:p>
            <a:endParaRPr lang="en-US"/>
          </a:p>
        </xdr:txBody>
      </xdr:sp>
      <xdr:sp macro="" textlink="">
        <xdr:nvSpPr>
          <xdr:cNvPr id="21" name="Freeform 20">
            <a:extLst>
              <a:ext uri="{FF2B5EF4-FFF2-40B4-BE49-F238E27FC236}">
                <a16:creationId xmlns:a16="http://schemas.microsoft.com/office/drawing/2014/main" id="{00000000-0008-0000-0200-000015000000}"/>
              </a:ext>
            </a:extLst>
          </xdr:cNvPr>
          <xdr:cNvSpPr/>
        </xdr:nvSpPr>
        <xdr:spPr>
          <a:xfrm>
            <a:off x="5390991" y="1124770"/>
            <a:ext cx="151738" cy="151738"/>
          </a:xfrm>
          <a:custGeom>
            <a:avLst/>
            <a:gdLst>
              <a:gd name="connsiteX0" fmla="*/ 100177 w 151738"/>
              <a:gd name="connsiteY0" fmla="*/ 100182 h 151738"/>
              <a:gd name="connsiteX1" fmla="*/ 17998 w 151738"/>
              <a:gd name="connsiteY1" fmla="*/ 133799 h 151738"/>
              <a:gd name="connsiteX2" fmla="*/ 51562 w 151738"/>
              <a:gd name="connsiteY2" fmla="*/ 52506 h 151738"/>
              <a:gd name="connsiteX3" fmla="*/ 133740 w 151738"/>
              <a:gd name="connsiteY3" fmla="*/ 18135 h 151738"/>
              <a:gd name="connsiteX4" fmla="*/ 44053 w 151738"/>
              <a:gd name="connsiteY4" fmla="*/ 45032 h 151738"/>
              <a:gd name="connsiteX5" fmla="*/ 0 w 151738"/>
              <a:gd name="connsiteY5" fmla="*/ 151739 h 151738"/>
              <a:gd name="connsiteX6" fmla="*/ 107685 w 151738"/>
              <a:gd name="connsiteY6" fmla="*/ 107685 h 151738"/>
              <a:gd name="connsiteX7" fmla="*/ 151739 w 151738"/>
              <a:gd name="connsiteY7" fmla="*/ 0 h 151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51738" h="151738">
                <a:moveTo>
                  <a:pt x="100177" y="100182"/>
                </a:moveTo>
                <a:lnTo>
                  <a:pt x="17998" y="133799"/>
                </a:lnTo>
                <a:lnTo>
                  <a:pt x="51562" y="52506"/>
                </a:lnTo>
                <a:lnTo>
                  <a:pt x="133740" y="18135"/>
                </a:lnTo>
                <a:close/>
                <a:moveTo>
                  <a:pt x="44053" y="45032"/>
                </a:moveTo>
                <a:lnTo>
                  <a:pt x="0" y="151739"/>
                </a:lnTo>
                <a:lnTo>
                  <a:pt x="107685" y="107685"/>
                </a:lnTo>
                <a:lnTo>
                  <a:pt x="151739" y="0"/>
                </a:lnTo>
                <a:close/>
              </a:path>
            </a:pathLst>
          </a:custGeom>
          <a:solidFill>
            <a:schemeClr val="bg1"/>
          </a:solidFill>
          <a:ln w="4862" cap="flat">
            <a:noFill/>
            <a:prstDash val="solid"/>
            <a:miter/>
          </a:ln>
        </xdr:spPr>
        <xdr:txBody>
          <a:bodyPr rtlCol="0" anchor="ctr"/>
          <a:lstStyle/>
          <a:p>
            <a:endParaRPr lang="en-US"/>
          </a:p>
        </xdr:txBody>
      </xdr:sp>
      <xdr:sp macro="" textlink="">
        <xdr:nvSpPr>
          <xdr:cNvPr id="22" name="Freeform 21">
            <a:extLst>
              <a:ext uri="{FF2B5EF4-FFF2-40B4-BE49-F238E27FC236}">
                <a16:creationId xmlns:a16="http://schemas.microsoft.com/office/drawing/2014/main" id="{00000000-0008-0000-0200-000016000000}"/>
              </a:ext>
            </a:extLst>
          </xdr:cNvPr>
          <xdr:cNvSpPr/>
        </xdr:nvSpPr>
        <xdr:spPr>
          <a:xfrm>
            <a:off x="5457560" y="1190360"/>
            <a:ext cx="19579" cy="19579"/>
          </a:xfrm>
          <a:custGeom>
            <a:avLst/>
            <a:gdLst>
              <a:gd name="connsiteX0" fmla="*/ 19579 w 19579"/>
              <a:gd name="connsiteY0" fmla="*/ 9790 h 19579"/>
              <a:gd name="connsiteX1" fmla="*/ 9790 w 19579"/>
              <a:gd name="connsiteY1" fmla="*/ 19579 h 19579"/>
              <a:gd name="connsiteX2" fmla="*/ 0 w 19579"/>
              <a:gd name="connsiteY2" fmla="*/ 9790 h 19579"/>
              <a:gd name="connsiteX3" fmla="*/ 9790 w 19579"/>
              <a:gd name="connsiteY3" fmla="*/ 0 h 19579"/>
              <a:gd name="connsiteX4" fmla="*/ 19579 w 19579"/>
              <a:gd name="connsiteY4" fmla="*/ 9790 h 1957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579" h="19579">
                <a:moveTo>
                  <a:pt x="19579" y="9790"/>
                </a:moveTo>
                <a:cubicBezTo>
                  <a:pt x="19579" y="15196"/>
                  <a:pt x="15196" y="19579"/>
                  <a:pt x="9790" y="19579"/>
                </a:cubicBezTo>
                <a:cubicBezTo>
                  <a:pt x="4383" y="19579"/>
                  <a:pt x="0" y="15196"/>
                  <a:pt x="0" y="9790"/>
                </a:cubicBezTo>
                <a:cubicBezTo>
                  <a:pt x="0" y="4383"/>
                  <a:pt x="4383" y="0"/>
                  <a:pt x="9790" y="0"/>
                </a:cubicBezTo>
                <a:cubicBezTo>
                  <a:pt x="15196" y="0"/>
                  <a:pt x="19579" y="4383"/>
                  <a:pt x="19579" y="9790"/>
                </a:cubicBezTo>
                <a:close/>
              </a:path>
            </a:pathLst>
          </a:custGeom>
          <a:solidFill>
            <a:schemeClr val="bg1"/>
          </a:solidFill>
          <a:ln w="4862" cap="flat">
            <a:noFill/>
            <a:prstDash val="solid"/>
            <a:miter/>
          </a:ln>
        </xdr:spPr>
        <xdr:txBody>
          <a:bodyPr rtlCol="0" anchor="ctr"/>
          <a:lstStyle/>
          <a:p>
            <a:endParaRPr lang="en-US"/>
          </a:p>
        </xdr:txBody>
      </xdr:sp>
    </xdr:grpSp>
    <xdr:clientData/>
  </xdr:twoCellAnchor>
  <xdr:twoCellAnchor editAs="absolute">
    <xdr:from>
      <xdr:col>11</xdr:col>
      <xdr:colOff>444500</xdr:colOff>
      <xdr:row>1</xdr:row>
      <xdr:rowOff>101600</xdr:rowOff>
    </xdr:from>
    <xdr:to>
      <xdr:col>11</xdr:col>
      <xdr:colOff>718820</xdr:colOff>
      <xdr:row>1</xdr:row>
      <xdr:rowOff>147320</xdr:rowOff>
    </xdr:to>
    <xdr:sp macro="" textlink="">
      <xdr:nvSpPr>
        <xdr:cNvPr id="23" name="Rounded Rectangle 22">
          <a:extLst>
            <a:ext uri="{FF2B5EF4-FFF2-40B4-BE49-F238E27FC236}">
              <a16:creationId xmlns:a16="http://schemas.microsoft.com/office/drawing/2014/main" id="{00000000-0008-0000-0200-000017000000}"/>
            </a:ext>
          </a:extLst>
        </xdr:cNvPr>
        <xdr:cNvSpPr/>
      </xdr:nvSpPr>
      <xdr:spPr>
        <a:xfrm>
          <a:off x="9525000" y="292100"/>
          <a:ext cx="274320" cy="4572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0</xdr:col>
      <xdr:colOff>241300</xdr:colOff>
      <xdr:row>4</xdr:row>
      <xdr:rowOff>127000</xdr:rowOff>
    </xdr:from>
    <xdr:to>
      <xdr:col>2</xdr:col>
      <xdr:colOff>457200</xdr:colOff>
      <xdr:row>7</xdr:row>
      <xdr:rowOff>86868</xdr:rowOff>
    </xdr:to>
    <xdr:sp macro="" textlink="">
      <xdr:nvSpPr>
        <xdr:cNvPr id="24" name="Rounded Rectangle 23">
          <a:extLst>
            <a:ext uri="{FF2B5EF4-FFF2-40B4-BE49-F238E27FC236}">
              <a16:creationId xmlns:a16="http://schemas.microsoft.com/office/drawing/2014/main" id="{00000000-0008-0000-0200-000018000000}"/>
            </a:ext>
          </a:extLst>
        </xdr:cNvPr>
        <xdr:cNvSpPr>
          <a:spLocks/>
        </xdr:cNvSpPr>
      </xdr:nvSpPr>
      <xdr:spPr>
        <a:xfrm>
          <a:off x="241300" y="889000"/>
          <a:ext cx="1866900" cy="531368"/>
        </a:xfrm>
        <a:prstGeom prst="roundRect">
          <a:avLst>
            <a:gd name="adj" fmla="val 50000"/>
          </a:avLst>
        </a:prstGeom>
        <a:solidFill>
          <a:srgbClr val="194AFE"/>
        </a:solidFill>
        <a:ln>
          <a:no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0</xdr:col>
      <xdr:colOff>228600</xdr:colOff>
      <xdr:row>4</xdr:row>
      <xdr:rowOff>114299</xdr:rowOff>
    </xdr:from>
    <xdr:to>
      <xdr:col>2</xdr:col>
      <xdr:colOff>452328</xdr:colOff>
      <xdr:row>7</xdr:row>
      <xdr:rowOff>80720</xdr:rowOff>
    </xdr:to>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228600" y="879778"/>
          <a:ext cx="1870669" cy="540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kern="1200">
              <a:solidFill>
                <a:schemeClr val="bg1"/>
              </a:solidFill>
              <a:latin typeface="Avenir Book" panose="02000503020000020003" pitchFamily="2" charset="0"/>
            </a:rPr>
            <a:t>Income Sources</a:t>
          </a:r>
        </a:p>
      </xdr:txBody>
    </xdr:sp>
    <xdr:clientData/>
  </xdr:twoCellAnchor>
  <xdr:twoCellAnchor editAs="absolute">
    <xdr:from>
      <xdr:col>0</xdr:col>
      <xdr:colOff>190500</xdr:colOff>
      <xdr:row>7</xdr:row>
      <xdr:rowOff>38100</xdr:rowOff>
    </xdr:from>
    <xdr:to>
      <xdr:col>4</xdr:col>
      <xdr:colOff>50800</xdr:colOff>
      <xdr:row>17</xdr:row>
      <xdr:rowOff>76200</xdr:rowOff>
    </xdr:to>
    <xdr:sp macro="" textlink="">
      <xdr:nvSpPr>
        <xdr:cNvPr id="26" name="TextBox 25">
          <a:extLst>
            <a:ext uri="{FF2B5EF4-FFF2-40B4-BE49-F238E27FC236}">
              <a16:creationId xmlns:a16="http://schemas.microsoft.com/office/drawing/2014/main" id="{00000000-0008-0000-0200-00001A000000}"/>
            </a:ext>
          </a:extLst>
        </xdr:cNvPr>
        <xdr:cNvSpPr txBox="1"/>
      </xdr:nvSpPr>
      <xdr:spPr>
        <a:xfrm>
          <a:off x="190500" y="1371600"/>
          <a:ext cx="3162300" cy="194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kern="1200">
              <a:solidFill>
                <a:schemeClr val="bg1"/>
              </a:solidFill>
              <a:latin typeface="Avenir Book" panose="02000503020000020003" pitchFamily="2" charset="0"/>
              <a:ea typeface="+mn-ea"/>
              <a:cs typeface="+mn-cs"/>
            </a:rPr>
            <a:t>Total income, along with a detailed breakdown showing achievement percentages and highlighting the most valuable source, marketing strategies, and operating profits.</a:t>
          </a:r>
        </a:p>
      </xdr:txBody>
    </xdr:sp>
    <xdr:clientData/>
  </xdr:twoCellAnchor>
  <xdr:twoCellAnchor editAs="absolute">
    <xdr:from>
      <xdr:col>4</xdr:col>
      <xdr:colOff>545219</xdr:colOff>
      <xdr:row>4</xdr:row>
      <xdr:rowOff>5069</xdr:rowOff>
    </xdr:from>
    <xdr:to>
      <xdr:col>17</xdr:col>
      <xdr:colOff>456629</xdr:colOff>
      <xdr:row>37</xdr:row>
      <xdr:rowOff>185504</xdr:rowOff>
    </xdr:to>
    <xdr:graphicFrame macro="">
      <xdr:nvGraphicFramePr>
        <xdr:cNvPr id="28" name="Chart 27">
          <a:extLst>
            <a:ext uri="{FF2B5EF4-FFF2-40B4-BE49-F238E27FC236}">
              <a16:creationId xmlns:a16="http://schemas.microsoft.com/office/drawing/2014/main" id="{00000000-0008-0000-02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253118</xdr:colOff>
      <xdr:row>17</xdr:row>
      <xdr:rowOff>87620</xdr:rowOff>
    </xdr:from>
    <xdr:to>
      <xdr:col>4</xdr:col>
      <xdr:colOff>114300</xdr:colOff>
      <xdr:row>19</xdr:row>
      <xdr:rowOff>127000</xdr:rowOff>
    </xdr:to>
    <mc:AlternateContent xmlns:mc="http://schemas.openxmlformats.org/markup-compatibility/2006" xmlns:a14="http://schemas.microsoft.com/office/drawing/2010/main">
      <mc:Choice Requires="a14">
        <xdr:graphicFrame macro="">
          <xdr:nvGraphicFramePr>
            <xdr:cNvPr id="29" name="Year">
              <a:extLst>
                <a:ext uri="{FF2B5EF4-FFF2-40B4-BE49-F238E27FC236}">
                  <a16:creationId xmlns:a16="http://schemas.microsoft.com/office/drawing/2014/main" id="{00000000-0008-0000-0200-00001D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53118" y="3262620"/>
              <a:ext cx="3148241" cy="412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38100</xdr:colOff>
      <xdr:row>21</xdr:row>
      <xdr:rowOff>144770</xdr:rowOff>
    </xdr:from>
    <xdr:to>
      <xdr:col>3</xdr:col>
      <xdr:colOff>544203</xdr:colOff>
      <xdr:row>29</xdr:row>
      <xdr:rowOff>157998</xdr:rowOff>
    </xdr:to>
    <xdr:grpSp>
      <xdr:nvGrpSpPr>
        <xdr:cNvPr id="33" name="Group 32">
          <a:extLst>
            <a:ext uri="{FF2B5EF4-FFF2-40B4-BE49-F238E27FC236}">
              <a16:creationId xmlns:a16="http://schemas.microsoft.com/office/drawing/2014/main" id="{00000000-0008-0000-0200-000021000000}"/>
            </a:ext>
          </a:extLst>
        </xdr:cNvPr>
        <xdr:cNvGrpSpPr/>
      </xdr:nvGrpSpPr>
      <xdr:grpSpPr>
        <a:xfrm>
          <a:off x="38100" y="4145270"/>
          <a:ext cx="2982603" cy="1537228"/>
          <a:chOff x="25400" y="4107170"/>
          <a:chExt cx="2982603" cy="1537228"/>
        </a:xfrm>
      </xdr:grpSpPr>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164219" y="4107170"/>
            <a:ext cx="2843784" cy="419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kern="1200">
                <a:solidFill>
                  <a:schemeClr val="bg1"/>
                </a:solidFill>
                <a:latin typeface="Avenir Book" panose="02000503020000020003" pitchFamily="2" charset="0"/>
              </a:rPr>
              <a:t>Financial</a:t>
            </a:r>
            <a:r>
              <a:rPr lang="en-US" sz="2400" kern="1200" baseline="0">
                <a:solidFill>
                  <a:schemeClr val="bg1"/>
                </a:solidFill>
                <a:latin typeface="Avenir Book" panose="02000503020000020003" pitchFamily="2" charset="0"/>
              </a:rPr>
              <a:t> </a:t>
            </a:r>
            <a:r>
              <a:rPr lang="en-US" sz="2400" b="1" kern="1200" baseline="0">
                <a:solidFill>
                  <a:schemeClr val="bg1"/>
                </a:solidFill>
                <a:latin typeface="Avenir Book" panose="02000503020000020003" pitchFamily="2" charset="0"/>
              </a:rPr>
              <a:t>Statistics</a:t>
            </a:r>
            <a:endParaRPr lang="en-US" sz="2400" b="1" kern="1200">
              <a:solidFill>
                <a:schemeClr val="bg1"/>
              </a:solidFill>
              <a:latin typeface="Avenir Book" panose="02000503020000020003" pitchFamily="2" charset="0"/>
            </a:endParaRPr>
          </a:p>
        </xdr:txBody>
      </xdr:sp>
      <xdr:sp macro="" textlink="Pivot_Tables!AI12">
        <xdr:nvSpPr>
          <xdr:cNvPr id="30" name="TextBox 29">
            <a:extLst>
              <a:ext uri="{FF2B5EF4-FFF2-40B4-BE49-F238E27FC236}">
                <a16:creationId xmlns:a16="http://schemas.microsoft.com/office/drawing/2014/main" id="{00000000-0008-0000-0200-00001E000000}"/>
              </a:ext>
            </a:extLst>
          </xdr:cNvPr>
          <xdr:cNvSpPr txBox="1"/>
        </xdr:nvSpPr>
        <xdr:spPr>
          <a:xfrm>
            <a:off x="25400" y="4508500"/>
            <a:ext cx="273050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6E765D0-671A-1344-A588-6CDCB67E31CA}" type="TxLink">
              <a:rPr lang="en-US" sz="4800" b="0" i="0" u="none" strike="noStrike" kern="1200">
                <a:solidFill>
                  <a:schemeClr val="bg2"/>
                </a:solidFill>
                <a:latin typeface="Avenir Book" panose="02000503020000020003" pitchFamily="2" charset="0"/>
                <a:cs typeface="Arial"/>
              </a:rPr>
              <a:pPr algn="l"/>
              <a:t> </a:t>
            </a:fld>
            <a:endParaRPr lang="en-US" sz="4800" b="1" kern="1200">
              <a:solidFill>
                <a:schemeClr val="bg2"/>
              </a:solidFill>
              <a:latin typeface="Avenir Book" panose="02000503020000020003" pitchFamily="2" charset="0"/>
            </a:endParaRPr>
          </a:p>
        </xdr:txBody>
      </xdr:sp>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240419" y="5295900"/>
            <a:ext cx="1321681" cy="335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kern="1200">
                <a:solidFill>
                  <a:schemeClr val="bg1"/>
                </a:solidFill>
                <a:latin typeface="Avenir Book" panose="02000503020000020003" pitchFamily="2" charset="0"/>
                <a:ea typeface="+mn-ea"/>
                <a:cs typeface="+mn-cs"/>
              </a:rPr>
              <a:t>Income Target</a:t>
            </a:r>
          </a:p>
        </xdr:txBody>
      </xdr:sp>
      <xdr:sp macro="" textlink="Pivot_Tables!AH12">
        <xdr:nvSpPr>
          <xdr:cNvPr id="32" name="TextBox 31">
            <a:extLst>
              <a:ext uri="{FF2B5EF4-FFF2-40B4-BE49-F238E27FC236}">
                <a16:creationId xmlns:a16="http://schemas.microsoft.com/office/drawing/2014/main" id="{00000000-0008-0000-0200-000020000000}"/>
              </a:ext>
            </a:extLst>
          </xdr:cNvPr>
          <xdr:cNvSpPr txBox="1"/>
        </xdr:nvSpPr>
        <xdr:spPr>
          <a:xfrm>
            <a:off x="1421519" y="5308600"/>
            <a:ext cx="877181" cy="335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84B1745-5347-D148-9E00-22B9B73D0769}" type="TxLink">
              <a:rPr lang="en-US" sz="1400" b="0" i="0" u="none" strike="noStrike" kern="1200">
                <a:solidFill>
                  <a:schemeClr val="bg2"/>
                </a:solidFill>
                <a:latin typeface="Avenir Book" panose="02000503020000020003" pitchFamily="2" charset="0"/>
                <a:ea typeface="+mn-ea"/>
                <a:cs typeface="Arial"/>
              </a:rPr>
              <a:pPr marL="0" indent="0" algn="l"/>
              <a:t> </a:t>
            </a:fld>
            <a:endParaRPr lang="en-US" sz="1400" b="0" i="0" u="none" strike="noStrike" kern="1200">
              <a:solidFill>
                <a:schemeClr val="bg2"/>
              </a:solidFill>
              <a:latin typeface="Avenir Book" panose="02000503020000020003" pitchFamily="2" charset="0"/>
              <a:ea typeface="+mn-ea"/>
              <a:cs typeface="Arial"/>
            </a:endParaRPr>
          </a:p>
        </xdr:txBody>
      </xdr:sp>
    </xdr:grpSp>
    <xdr:clientData/>
  </xdr:twoCellAnchor>
  <xdr:twoCellAnchor editAs="absolute">
    <xdr:from>
      <xdr:col>0</xdr:col>
      <xdr:colOff>155057</xdr:colOff>
      <xdr:row>30</xdr:row>
      <xdr:rowOff>76200</xdr:rowOff>
    </xdr:from>
    <xdr:to>
      <xdr:col>4</xdr:col>
      <xdr:colOff>42809</xdr:colOff>
      <xdr:row>36</xdr:row>
      <xdr:rowOff>44531</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152400</xdr:colOff>
      <xdr:row>37</xdr:row>
      <xdr:rowOff>33867</xdr:rowOff>
    </xdr:from>
    <xdr:to>
      <xdr:col>3</xdr:col>
      <xdr:colOff>519093</xdr:colOff>
      <xdr:row>39</xdr:row>
      <xdr:rowOff>71717</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152400" y="6925734"/>
          <a:ext cx="2855893" cy="410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kern="1200">
              <a:solidFill>
                <a:schemeClr val="bg1"/>
              </a:solidFill>
              <a:latin typeface="Avenir Book" panose="02000503020000020003" pitchFamily="2" charset="0"/>
            </a:rPr>
            <a:t>Quantity of Item's</a:t>
          </a:r>
          <a:endParaRPr lang="en-US" sz="2000" b="1" kern="1200">
            <a:solidFill>
              <a:schemeClr val="bg1"/>
            </a:solidFill>
            <a:latin typeface="Avenir Book" panose="02000503020000020003" pitchFamily="2" charset="0"/>
          </a:endParaRPr>
        </a:p>
      </xdr:txBody>
    </xdr:sp>
    <xdr:clientData/>
  </xdr:twoCellAnchor>
  <xdr:twoCellAnchor editAs="absolute">
    <xdr:from>
      <xdr:col>0</xdr:col>
      <xdr:colOff>215362</xdr:colOff>
      <xdr:row>39</xdr:row>
      <xdr:rowOff>104119</xdr:rowOff>
    </xdr:from>
    <xdr:to>
      <xdr:col>4</xdr:col>
      <xdr:colOff>123004</xdr:colOff>
      <xdr:row>50</xdr:row>
      <xdr:rowOff>108103</xdr:rowOff>
    </xdr:to>
    <xdr:grpSp>
      <xdr:nvGrpSpPr>
        <xdr:cNvPr id="62" name="Group 61">
          <a:extLst>
            <a:ext uri="{FF2B5EF4-FFF2-40B4-BE49-F238E27FC236}">
              <a16:creationId xmlns:a16="http://schemas.microsoft.com/office/drawing/2014/main" id="{00000000-0008-0000-0200-00003E000000}"/>
            </a:ext>
          </a:extLst>
        </xdr:cNvPr>
        <xdr:cNvGrpSpPr/>
      </xdr:nvGrpSpPr>
      <xdr:grpSpPr>
        <a:xfrm>
          <a:off x="215362" y="7533619"/>
          <a:ext cx="3209642" cy="2099484"/>
          <a:chOff x="215900" y="7424458"/>
          <a:chExt cx="3217666" cy="2044546"/>
        </a:xfrm>
      </xdr:grpSpPr>
      <xdr:grpSp>
        <xdr:nvGrpSpPr>
          <xdr:cNvPr id="36" name="Group 35">
            <a:extLst>
              <a:ext uri="{FF2B5EF4-FFF2-40B4-BE49-F238E27FC236}">
                <a16:creationId xmlns:a16="http://schemas.microsoft.com/office/drawing/2014/main" id="{00000000-0008-0000-0200-000024000000}"/>
              </a:ext>
            </a:extLst>
          </xdr:cNvPr>
          <xdr:cNvGrpSpPr/>
        </xdr:nvGrpSpPr>
        <xdr:grpSpPr>
          <a:xfrm>
            <a:off x="215900" y="7424458"/>
            <a:ext cx="1184591" cy="2028373"/>
            <a:chOff x="215900" y="7624233"/>
            <a:chExt cx="838510" cy="2078317"/>
          </a:xfrm>
        </xdr:grpSpPr>
        <xdr:sp macro="" textlink="Pivot_Tables!H7">
          <xdr:nvSpPr>
            <xdr:cNvPr id="12" name="TextBox 11">
              <a:extLst>
                <a:ext uri="{FF2B5EF4-FFF2-40B4-BE49-F238E27FC236}">
                  <a16:creationId xmlns:a16="http://schemas.microsoft.com/office/drawing/2014/main" id="{00000000-0008-0000-0200-00000C000000}"/>
                </a:ext>
              </a:extLst>
            </xdr:cNvPr>
            <xdr:cNvSpPr txBox="1"/>
          </xdr:nvSpPr>
          <xdr:spPr>
            <a:xfrm>
              <a:off x="215900" y="7624233"/>
              <a:ext cx="757401"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C0F30A3-101F-7049-A466-7C5361314FB6}" type="TxLink">
                <a:rPr lang="en-US" sz="1400" b="0" i="0" u="none" strike="noStrike" kern="1200">
                  <a:solidFill>
                    <a:schemeClr val="bg1"/>
                  </a:solidFill>
                  <a:latin typeface="Arial"/>
                  <a:cs typeface="Arial"/>
                </a:rPr>
                <a:pPr algn="l"/>
                <a:t>Advertising</a:t>
              </a:fld>
              <a:endParaRPr lang="en-US" sz="2400" b="1" kern="1200">
                <a:solidFill>
                  <a:schemeClr val="bg1"/>
                </a:solidFill>
                <a:latin typeface="Avenir Book" panose="02000503020000020003" pitchFamily="2" charset="0"/>
              </a:endParaRPr>
            </a:p>
          </xdr:txBody>
        </xdr:sp>
        <xdr:sp macro="" textlink="Pivot_Tables!H8">
          <xdr:nvSpPr>
            <xdr:cNvPr id="17" name="TextBox 16">
              <a:extLst>
                <a:ext uri="{FF2B5EF4-FFF2-40B4-BE49-F238E27FC236}">
                  <a16:creationId xmlns:a16="http://schemas.microsoft.com/office/drawing/2014/main" id="{00000000-0008-0000-0200-000011000000}"/>
                </a:ext>
              </a:extLst>
            </xdr:cNvPr>
            <xdr:cNvSpPr txBox="1"/>
          </xdr:nvSpPr>
          <xdr:spPr>
            <a:xfrm>
              <a:off x="215901" y="8039100"/>
              <a:ext cx="658268"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CD9222C-F6E9-CD4E-9BF3-229B5D7A4763}" type="TxLink">
                <a:rPr lang="en-US" sz="1400" b="0" i="0" u="none" strike="noStrike" kern="1200">
                  <a:solidFill>
                    <a:schemeClr val="bg1"/>
                  </a:solidFill>
                  <a:latin typeface="Arial"/>
                  <a:ea typeface="+mn-ea"/>
                  <a:cs typeface="Arial"/>
                </a:rPr>
                <a:pPr marL="0" indent="0" algn="l"/>
                <a:t>Asset sale</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H10">
          <xdr:nvSpPr>
            <xdr:cNvPr id="19" name="TextBox 18">
              <a:extLst>
                <a:ext uri="{FF2B5EF4-FFF2-40B4-BE49-F238E27FC236}">
                  <a16:creationId xmlns:a16="http://schemas.microsoft.com/office/drawing/2014/main" id="{00000000-0008-0000-0200-000013000000}"/>
                </a:ext>
              </a:extLst>
            </xdr:cNvPr>
            <xdr:cNvSpPr txBox="1"/>
          </xdr:nvSpPr>
          <xdr:spPr>
            <a:xfrm>
              <a:off x="215901" y="8868834"/>
              <a:ext cx="568146"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45ED8FC-797F-FC4B-B808-3EEE6CA491E9}" type="TxLink">
                <a:rPr lang="en-US" sz="1400" b="0" i="0" u="none" strike="noStrike" kern="1200">
                  <a:solidFill>
                    <a:schemeClr val="bg1"/>
                  </a:solidFill>
                  <a:latin typeface="Arial"/>
                  <a:ea typeface="+mn-ea"/>
                  <a:cs typeface="Arial"/>
                </a:rPr>
                <a:pPr marL="0" indent="0" algn="l"/>
                <a:t>Renting</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H9">
          <xdr:nvSpPr>
            <xdr:cNvPr id="34" name="TextBox 33">
              <a:extLst>
                <a:ext uri="{FF2B5EF4-FFF2-40B4-BE49-F238E27FC236}">
                  <a16:creationId xmlns:a16="http://schemas.microsoft.com/office/drawing/2014/main" id="{00000000-0008-0000-0200-000022000000}"/>
                </a:ext>
              </a:extLst>
            </xdr:cNvPr>
            <xdr:cNvSpPr txBox="1"/>
          </xdr:nvSpPr>
          <xdr:spPr>
            <a:xfrm>
              <a:off x="215901" y="8453967"/>
              <a:ext cx="667279"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284C541-1044-A344-9AEC-CD260220BC98}" type="TxLink">
                <a:rPr lang="en-US" sz="1400" b="0" i="0" u="none" strike="noStrike" kern="1200">
                  <a:solidFill>
                    <a:schemeClr val="bg1"/>
                  </a:solidFill>
                  <a:latin typeface="Arial"/>
                  <a:ea typeface="+mn-ea"/>
                  <a:cs typeface="Arial"/>
                </a:rPr>
                <a:pPr marL="0" indent="0" algn="l"/>
                <a:t>Licensing</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H11">
          <xdr:nvSpPr>
            <xdr:cNvPr id="35" name="TextBox 34">
              <a:extLst>
                <a:ext uri="{FF2B5EF4-FFF2-40B4-BE49-F238E27FC236}">
                  <a16:creationId xmlns:a16="http://schemas.microsoft.com/office/drawing/2014/main" id="{00000000-0008-0000-0200-000023000000}"/>
                </a:ext>
              </a:extLst>
            </xdr:cNvPr>
            <xdr:cNvSpPr txBox="1"/>
          </xdr:nvSpPr>
          <xdr:spPr>
            <a:xfrm>
              <a:off x="215900" y="9283700"/>
              <a:ext cx="83851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8D8F39D-16D4-2048-B614-8D8A368FDBAA}" type="TxLink">
                <a:rPr lang="en-US" sz="1400" b="0" i="0" u="none" strike="noStrike" kern="1200">
                  <a:solidFill>
                    <a:schemeClr val="bg1"/>
                  </a:solidFill>
                  <a:latin typeface="Arial"/>
                  <a:ea typeface="+mn-ea"/>
                  <a:cs typeface="Arial"/>
                </a:rPr>
                <a:pPr marL="0" indent="0" algn="l"/>
                <a:t>Subscription</a:t>
              </a:fld>
              <a:endParaRPr lang="en-US" sz="2400" b="0" i="0" u="none" strike="noStrike" kern="1200">
                <a:solidFill>
                  <a:schemeClr val="bg1"/>
                </a:solidFill>
                <a:latin typeface="Avenir Book" panose="02000503020000020003" pitchFamily="2" charset="0"/>
                <a:ea typeface="+mn-ea"/>
                <a:cs typeface="Arial"/>
              </a:endParaRPr>
            </a:p>
          </xdr:txBody>
        </xdr:sp>
      </xdr:grpSp>
      <xdr:grpSp>
        <xdr:nvGrpSpPr>
          <xdr:cNvPr id="61" name="Group 60">
            <a:extLst>
              <a:ext uri="{FF2B5EF4-FFF2-40B4-BE49-F238E27FC236}">
                <a16:creationId xmlns:a16="http://schemas.microsoft.com/office/drawing/2014/main" id="{00000000-0008-0000-0200-00003D000000}"/>
              </a:ext>
            </a:extLst>
          </xdr:cNvPr>
          <xdr:cNvGrpSpPr/>
        </xdr:nvGrpSpPr>
        <xdr:grpSpPr>
          <a:xfrm>
            <a:off x="1778285" y="7445625"/>
            <a:ext cx="1655281" cy="2023379"/>
            <a:chOff x="1564240" y="7445625"/>
            <a:chExt cx="1655281" cy="2023379"/>
          </a:xfrm>
        </xdr:grpSpPr>
        <xdr:grpSp>
          <xdr:nvGrpSpPr>
            <xdr:cNvPr id="37" name="Group 36">
              <a:extLst>
                <a:ext uri="{FF2B5EF4-FFF2-40B4-BE49-F238E27FC236}">
                  <a16:creationId xmlns:a16="http://schemas.microsoft.com/office/drawing/2014/main" id="{00000000-0008-0000-0200-000025000000}"/>
                </a:ext>
              </a:extLst>
            </xdr:cNvPr>
            <xdr:cNvGrpSpPr/>
          </xdr:nvGrpSpPr>
          <xdr:grpSpPr>
            <a:xfrm>
              <a:off x="1564240" y="7445625"/>
              <a:ext cx="675241" cy="2023379"/>
              <a:chOff x="215900" y="7624233"/>
              <a:chExt cx="1333500" cy="2078317"/>
            </a:xfrm>
          </xdr:grpSpPr>
          <xdr:sp macro="" textlink="Pivot_Tables!O7">
            <xdr:nvSpPr>
              <xdr:cNvPr id="38" name="TextBox 37">
                <a:extLst>
                  <a:ext uri="{FF2B5EF4-FFF2-40B4-BE49-F238E27FC236}">
                    <a16:creationId xmlns:a16="http://schemas.microsoft.com/office/drawing/2014/main" id="{00000000-0008-0000-0200-000026000000}"/>
                  </a:ext>
                </a:extLst>
              </xdr:cNvPr>
              <xdr:cNvSpPr txBox="1"/>
            </xdr:nvSpPr>
            <xdr:spPr>
              <a:xfrm>
                <a:off x="215900" y="7624233"/>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AB1292C-3A4A-F949-83AA-B1F87280BFD7}" type="TxLink">
                  <a:rPr lang="en-US" sz="1400" b="0" i="0" u="none" strike="noStrike" kern="1200">
                    <a:solidFill>
                      <a:schemeClr val="bg1"/>
                    </a:solidFill>
                    <a:latin typeface="Arial"/>
                    <a:cs typeface="Arial"/>
                  </a:rPr>
                  <a:pPr algn="ctr"/>
                  <a:t>2%</a:t>
                </a:fld>
                <a:endParaRPr lang="en-US" sz="2400" b="1" kern="1200">
                  <a:solidFill>
                    <a:schemeClr val="bg1"/>
                  </a:solidFill>
                  <a:latin typeface="Avenir Book" panose="02000503020000020003" pitchFamily="2" charset="0"/>
                </a:endParaRPr>
              </a:p>
            </xdr:txBody>
          </xdr:sp>
          <xdr:sp macro="" textlink="Pivot_Tables!O8">
            <xdr:nvSpPr>
              <xdr:cNvPr id="39" name="TextBox 38">
                <a:extLst>
                  <a:ext uri="{FF2B5EF4-FFF2-40B4-BE49-F238E27FC236}">
                    <a16:creationId xmlns:a16="http://schemas.microsoft.com/office/drawing/2014/main" id="{00000000-0008-0000-0200-000027000000}"/>
                  </a:ext>
                </a:extLst>
              </xdr:cNvPr>
              <xdr:cNvSpPr txBox="1"/>
            </xdr:nvSpPr>
            <xdr:spPr>
              <a:xfrm>
                <a:off x="215900" y="8039100"/>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9CBE255-2868-1044-9CED-45428E347DB7}" type="TxLink">
                  <a:rPr lang="en-US" sz="1400" b="0" i="0" u="none" strike="noStrike" kern="1200">
                    <a:solidFill>
                      <a:schemeClr val="bg1"/>
                    </a:solidFill>
                    <a:latin typeface="Arial"/>
                    <a:ea typeface="+mn-ea"/>
                    <a:cs typeface="Arial"/>
                  </a:rPr>
                  <a:pPr marL="0" indent="0" algn="ctr"/>
                  <a:t>0%</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O10">
            <xdr:nvSpPr>
              <xdr:cNvPr id="40" name="TextBox 39">
                <a:extLst>
                  <a:ext uri="{FF2B5EF4-FFF2-40B4-BE49-F238E27FC236}">
                    <a16:creationId xmlns:a16="http://schemas.microsoft.com/office/drawing/2014/main" id="{00000000-0008-0000-0200-000028000000}"/>
                  </a:ext>
                </a:extLst>
              </xdr:cNvPr>
              <xdr:cNvSpPr txBox="1"/>
            </xdr:nvSpPr>
            <xdr:spPr>
              <a:xfrm>
                <a:off x="215900" y="8868834"/>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5E7E82D-D240-6D4F-8406-BA2F7E0F6E13}" type="TxLink">
                  <a:rPr lang="en-US" sz="1400" b="0" i="0" u="none" strike="noStrike" kern="1200">
                    <a:solidFill>
                      <a:schemeClr val="bg1"/>
                    </a:solidFill>
                    <a:latin typeface="Arial"/>
                    <a:ea typeface="+mn-ea"/>
                    <a:cs typeface="Arial"/>
                  </a:rPr>
                  <a:pPr marL="0" indent="0" algn="ctr"/>
                  <a:t>14%</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O9">
            <xdr:nvSpPr>
              <xdr:cNvPr id="41" name="TextBox 40">
                <a:extLst>
                  <a:ext uri="{FF2B5EF4-FFF2-40B4-BE49-F238E27FC236}">
                    <a16:creationId xmlns:a16="http://schemas.microsoft.com/office/drawing/2014/main" id="{00000000-0008-0000-0200-000029000000}"/>
                  </a:ext>
                </a:extLst>
              </xdr:cNvPr>
              <xdr:cNvSpPr txBox="1"/>
            </xdr:nvSpPr>
            <xdr:spPr>
              <a:xfrm>
                <a:off x="215900" y="8453967"/>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6ECA487-4705-734D-A076-D4A4B7EFF1FD}" type="TxLink">
                  <a:rPr lang="en-US" sz="1400" b="0" i="0" u="none" strike="noStrike" kern="1200">
                    <a:solidFill>
                      <a:schemeClr val="bg1"/>
                    </a:solidFill>
                    <a:latin typeface="Arial"/>
                    <a:ea typeface="+mn-ea"/>
                    <a:cs typeface="Arial"/>
                  </a:rPr>
                  <a:pPr marL="0" indent="0" algn="ctr"/>
                  <a:t>62%</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O11">
            <xdr:nvSpPr>
              <xdr:cNvPr id="42" name="TextBox 41">
                <a:extLst>
                  <a:ext uri="{FF2B5EF4-FFF2-40B4-BE49-F238E27FC236}">
                    <a16:creationId xmlns:a16="http://schemas.microsoft.com/office/drawing/2014/main" id="{00000000-0008-0000-0200-00002A000000}"/>
                  </a:ext>
                </a:extLst>
              </xdr:cNvPr>
              <xdr:cNvSpPr txBox="1"/>
            </xdr:nvSpPr>
            <xdr:spPr>
              <a:xfrm>
                <a:off x="215900" y="9283700"/>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B32C1A4-74CE-A646-8260-2D8EDDF31451}" type="TxLink">
                  <a:rPr lang="en-US" sz="1400" b="0" i="0" u="none" strike="noStrike" kern="1200">
                    <a:solidFill>
                      <a:schemeClr val="bg1"/>
                    </a:solidFill>
                    <a:latin typeface="Arial"/>
                    <a:ea typeface="+mn-ea"/>
                    <a:cs typeface="Arial"/>
                  </a:rPr>
                  <a:pPr marL="0" indent="0" algn="ctr"/>
                  <a:t>11%</a:t>
                </a:fld>
                <a:endParaRPr lang="en-US" sz="2400" b="0" i="0" u="none" strike="noStrike" kern="1200">
                  <a:solidFill>
                    <a:schemeClr val="bg1"/>
                  </a:solidFill>
                  <a:latin typeface="Avenir Book" panose="02000503020000020003" pitchFamily="2" charset="0"/>
                  <a:ea typeface="+mn-ea"/>
                  <a:cs typeface="Arial"/>
                </a:endParaRPr>
              </a:p>
            </xdr:txBody>
          </xdr:sp>
        </xdr:grpSp>
        <xdr:grpSp>
          <xdr:nvGrpSpPr>
            <xdr:cNvPr id="43" name="Group 42">
              <a:extLst>
                <a:ext uri="{FF2B5EF4-FFF2-40B4-BE49-F238E27FC236}">
                  <a16:creationId xmlns:a16="http://schemas.microsoft.com/office/drawing/2014/main" id="{00000000-0008-0000-0200-00002B000000}"/>
                </a:ext>
              </a:extLst>
            </xdr:cNvPr>
            <xdr:cNvGrpSpPr/>
          </xdr:nvGrpSpPr>
          <xdr:grpSpPr>
            <a:xfrm>
              <a:off x="2087081" y="7445625"/>
              <a:ext cx="1132440" cy="2023379"/>
              <a:chOff x="215900" y="7624233"/>
              <a:chExt cx="1333500" cy="2078317"/>
            </a:xfrm>
          </xdr:grpSpPr>
          <xdr:sp macro="" textlink="Pivot_Tables!N7">
            <xdr:nvSpPr>
              <xdr:cNvPr id="44" name="TextBox 43">
                <a:extLst>
                  <a:ext uri="{FF2B5EF4-FFF2-40B4-BE49-F238E27FC236}">
                    <a16:creationId xmlns:a16="http://schemas.microsoft.com/office/drawing/2014/main" id="{00000000-0008-0000-0200-00002C000000}"/>
                  </a:ext>
                </a:extLst>
              </xdr:cNvPr>
              <xdr:cNvSpPr txBox="1"/>
            </xdr:nvSpPr>
            <xdr:spPr>
              <a:xfrm>
                <a:off x="215900" y="7624233"/>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9AA2E1-2951-0E44-ACDC-EE7A2577CBC1}" type="TxLink">
                  <a:rPr lang="en-US" sz="1400" b="0" i="0" u="none" strike="noStrike" kern="1200">
                    <a:solidFill>
                      <a:schemeClr val="bg1"/>
                    </a:solidFill>
                    <a:latin typeface="Arial"/>
                    <a:cs typeface="Arial"/>
                  </a:rPr>
                  <a:pPr algn="ctr"/>
                  <a:t> 2,844 </a:t>
                </a:fld>
                <a:endParaRPr lang="en-US" sz="2400" b="1" kern="1200">
                  <a:solidFill>
                    <a:schemeClr val="bg1"/>
                  </a:solidFill>
                  <a:latin typeface="Avenir Book" panose="02000503020000020003" pitchFamily="2" charset="0"/>
                </a:endParaRPr>
              </a:p>
            </xdr:txBody>
          </xdr:sp>
          <xdr:sp macro="" textlink="Pivot_Tables!N8">
            <xdr:nvSpPr>
              <xdr:cNvPr id="45" name="TextBox 44">
                <a:extLst>
                  <a:ext uri="{FF2B5EF4-FFF2-40B4-BE49-F238E27FC236}">
                    <a16:creationId xmlns:a16="http://schemas.microsoft.com/office/drawing/2014/main" id="{00000000-0008-0000-0200-00002D000000}"/>
                  </a:ext>
                </a:extLst>
              </xdr:cNvPr>
              <xdr:cNvSpPr txBox="1"/>
            </xdr:nvSpPr>
            <xdr:spPr>
              <a:xfrm>
                <a:off x="215900" y="8039100"/>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580B5DD-62AB-E74C-8950-E0EF06664872}" type="TxLink">
                  <a:rPr lang="en-US" sz="1400" b="0" i="0" u="none" strike="noStrike" kern="1200">
                    <a:solidFill>
                      <a:schemeClr val="bg1"/>
                    </a:solidFill>
                    <a:latin typeface="Arial"/>
                    <a:ea typeface="+mn-ea"/>
                    <a:cs typeface="Arial"/>
                  </a:rPr>
                  <a:pPr marL="0" indent="0" algn="ctr"/>
                  <a:t> 26 </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N10">
            <xdr:nvSpPr>
              <xdr:cNvPr id="46" name="TextBox 45">
                <a:extLst>
                  <a:ext uri="{FF2B5EF4-FFF2-40B4-BE49-F238E27FC236}">
                    <a16:creationId xmlns:a16="http://schemas.microsoft.com/office/drawing/2014/main" id="{00000000-0008-0000-0200-00002E000000}"/>
                  </a:ext>
                </a:extLst>
              </xdr:cNvPr>
              <xdr:cNvSpPr txBox="1"/>
            </xdr:nvSpPr>
            <xdr:spPr>
              <a:xfrm>
                <a:off x="215900" y="8868834"/>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764B1C8-9A6E-1748-B140-E4AE06AC8BF6}" type="TxLink">
                  <a:rPr lang="en-US" sz="1400" b="0" i="0" u="none" strike="noStrike" kern="1200">
                    <a:solidFill>
                      <a:schemeClr val="bg1"/>
                    </a:solidFill>
                    <a:latin typeface="Arial"/>
                    <a:ea typeface="+mn-ea"/>
                    <a:cs typeface="Arial"/>
                  </a:rPr>
                  <a:pPr marL="0" indent="0" algn="ctr"/>
                  <a:t> 16,488 </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N9">
            <xdr:nvSpPr>
              <xdr:cNvPr id="47" name="TextBox 46">
                <a:extLst>
                  <a:ext uri="{FF2B5EF4-FFF2-40B4-BE49-F238E27FC236}">
                    <a16:creationId xmlns:a16="http://schemas.microsoft.com/office/drawing/2014/main" id="{00000000-0008-0000-0200-00002F000000}"/>
                  </a:ext>
                </a:extLst>
              </xdr:cNvPr>
              <xdr:cNvSpPr txBox="1"/>
            </xdr:nvSpPr>
            <xdr:spPr>
              <a:xfrm>
                <a:off x="215900" y="8453967"/>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8DA968B-2C9F-AE40-B5F1-2AA5C7416D22}" type="TxLink">
                  <a:rPr lang="en-US" sz="1400" b="0" i="0" u="none" strike="noStrike" kern="1200">
                    <a:solidFill>
                      <a:schemeClr val="bg1"/>
                    </a:solidFill>
                    <a:latin typeface="Arial"/>
                    <a:ea typeface="+mn-ea"/>
                    <a:cs typeface="Arial"/>
                  </a:rPr>
                  <a:pPr marL="0" indent="0" algn="ctr"/>
                  <a:t> 72,768 </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N11">
            <xdr:nvSpPr>
              <xdr:cNvPr id="48" name="TextBox 47">
                <a:extLst>
                  <a:ext uri="{FF2B5EF4-FFF2-40B4-BE49-F238E27FC236}">
                    <a16:creationId xmlns:a16="http://schemas.microsoft.com/office/drawing/2014/main" id="{00000000-0008-0000-0200-000030000000}"/>
                  </a:ext>
                </a:extLst>
              </xdr:cNvPr>
              <xdr:cNvSpPr txBox="1"/>
            </xdr:nvSpPr>
            <xdr:spPr>
              <a:xfrm>
                <a:off x="215900" y="9283700"/>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74C8D41-2576-0D4B-8E0D-EAEEF70085BF}" type="TxLink">
                  <a:rPr lang="en-US" sz="1400" b="0" i="0" u="none" strike="noStrike" kern="1200">
                    <a:solidFill>
                      <a:schemeClr val="bg1"/>
                    </a:solidFill>
                    <a:latin typeface="Arial"/>
                    <a:ea typeface="+mn-ea"/>
                    <a:cs typeface="Arial"/>
                  </a:rPr>
                  <a:pPr marL="0" indent="0" algn="ctr"/>
                  <a:t> 13,188 </a:t>
                </a:fld>
                <a:endParaRPr lang="en-US" sz="2400" b="0" i="0" u="none" strike="noStrike" kern="1200">
                  <a:solidFill>
                    <a:schemeClr val="bg1"/>
                  </a:solidFill>
                  <a:latin typeface="Avenir Book" panose="02000503020000020003" pitchFamily="2" charset="0"/>
                  <a:ea typeface="+mn-ea"/>
                  <a:cs typeface="Arial"/>
                </a:endParaRPr>
              </a:p>
            </xdr:txBody>
          </xdr:sp>
        </xdr:grpSp>
      </xdr:grpSp>
    </xdr:grpSp>
    <xdr:clientData/>
  </xdr:twoCellAnchor>
  <xdr:twoCellAnchor editAs="absolute">
    <xdr:from>
      <xdr:col>0</xdr:col>
      <xdr:colOff>0</xdr:colOff>
      <xdr:row>39</xdr:row>
      <xdr:rowOff>111203</xdr:rowOff>
    </xdr:from>
    <xdr:to>
      <xdr:col>0</xdr:col>
      <xdr:colOff>367382</xdr:colOff>
      <xdr:row>50</xdr:row>
      <xdr:rowOff>63801</xdr:rowOff>
    </xdr:to>
    <xdr:grpSp>
      <xdr:nvGrpSpPr>
        <xdr:cNvPr id="60" name="Group 59">
          <a:extLst>
            <a:ext uri="{FF2B5EF4-FFF2-40B4-BE49-F238E27FC236}">
              <a16:creationId xmlns:a16="http://schemas.microsoft.com/office/drawing/2014/main" id="{00000000-0008-0000-0200-00003C000000}"/>
            </a:ext>
          </a:extLst>
        </xdr:cNvPr>
        <xdr:cNvGrpSpPr/>
      </xdr:nvGrpSpPr>
      <xdr:grpSpPr>
        <a:xfrm>
          <a:off x="0" y="7540703"/>
          <a:ext cx="367382" cy="2048098"/>
          <a:chOff x="0" y="7774553"/>
          <a:chExt cx="368300" cy="2076737"/>
        </a:xfrm>
      </xdr:grpSpPr>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0" y="7774553"/>
            <a:ext cx="368300" cy="425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0" y="8170476"/>
            <a:ext cx="368300" cy="425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0" y="8600267"/>
            <a:ext cx="368300" cy="425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58" name="TextBox 57">
            <a:extLst>
              <a:ext uri="{FF2B5EF4-FFF2-40B4-BE49-F238E27FC236}">
                <a16:creationId xmlns:a16="http://schemas.microsoft.com/office/drawing/2014/main" id="{00000000-0008-0000-0200-00003A000000}"/>
              </a:ext>
            </a:extLst>
          </xdr:cNvPr>
          <xdr:cNvSpPr txBox="1"/>
        </xdr:nvSpPr>
        <xdr:spPr>
          <a:xfrm>
            <a:off x="0" y="9030058"/>
            <a:ext cx="368300" cy="425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0" y="9425982"/>
            <a:ext cx="368300" cy="425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grpSp>
    <xdr:clientData/>
  </xdr:twoCellAnchor>
  <xdr:twoCellAnchor editAs="absolute">
    <xdr:from>
      <xdr:col>20</xdr:col>
      <xdr:colOff>121954</xdr:colOff>
      <xdr:row>3</xdr:row>
      <xdr:rowOff>100697</xdr:rowOff>
    </xdr:from>
    <xdr:to>
      <xdr:col>21</xdr:col>
      <xdr:colOff>242683</xdr:colOff>
      <xdr:row>8</xdr:row>
      <xdr:rowOff>186711</xdr:rowOff>
    </xdr:to>
    <xdr:grpSp>
      <xdr:nvGrpSpPr>
        <xdr:cNvPr id="119" name="Group 118">
          <a:extLst>
            <a:ext uri="{FF2B5EF4-FFF2-40B4-BE49-F238E27FC236}">
              <a16:creationId xmlns:a16="http://schemas.microsoft.com/office/drawing/2014/main" id="{00000000-0008-0000-0200-000077000000}"/>
            </a:ext>
          </a:extLst>
        </xdr:cNvPr>
        <xdr:cNvGrpSpPr/>
      </xdr:nvGrpSpPr>
      <xdr:grpSpPr>
        <a:xfrm>
          <a:off x="16631954" y="672197"/>
          <a:ext cx="946229" cy="1038514"/>
          <a:chOff x="14610027" y="1504266"/>
          <a:chExt cx="941849" cy="1016617"/>
        </a:xfrm>
      </xdr:grpSpPr>
      <xdr:grpSp>
        <xdr:nvGrpSpPr>
          <xdr:cNvPr id="70" name="Group 69">
            <a:extLst>
              <a:ext uri="{FF2B5EF4-FFF2-40B4-BE49-F238E27FC236}">
                <a16:creationId xmlns:a16="http://schemas.microsoft.com/office/drawing/2014/main" id="{00000000-0008-0000-0200-000046000000}"/>
              </a:ext>
            </a:extLst>
          </xdr:cNvPr>
          <xdr:cNvGrpSpPr/>
        </xdr:nvGrpSpPr>
        <xdr:grpSpPr>
          <a:xfrm>
            <a:off x="14610027" y="1504266"/>
            <a:ext cx="941849" cy="1016617"/>
            <a:chOff x="14605487" y="1501406"/>
            <a:chExt cx="941583" cy="1016007"/>
          </a:xfrm>
        </xdr:grpSpPr>
        <xdr:sp macro="" textlink="">
          <xdr:nvSpPr>
            <xdr:cNvPr id="64" name="Rounded Rectangle 63">
              <a:extLst>
                <a:ext uri="{FF2B5EF4-FFF2-40B4-BE49-F238E27FC236}">
                  <a16:creationId xmlns:a16="http://schemas.microsoft.com/office/drawing/2014/main" id="{00000000-0008-0000-0200-000040000000}"/>
                </a:ext>
              </a:extLst>
            </xdr:cNvPr>
            <xdr:cNvSpPr/>
          </xdr:nvSpPr>
          <xdr:spPr>
            <a:xfrm>
              <a:off x="14639456" y="1501406"/>
              <a:ext cx="907614" cy="1016007"/>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65" name="TextBox 30">
              <a:extLst>
                <a:ext uri="{FF2B5EF4-FFF2-40B4-BE49-F238E27FC236}">
                  <a16:creationId xmlns:a16="http://schemas.microsoft.com/office/drawing/2014/main" id="{00000000-0008-0000-0200-000041000000}"/>
                </a:ext>
              </a:extLst>
            </xdr:cNvPr>
            <xdr:cNvSpPr txBox="1"/>
          </xdr:nvSpPr>
          <xdr:spPr>
            <a:xfrm>
              <a:off x="14643713" y="2186073"/>
              <a:ext cx="899100" cy="331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400" kern="1200">
                  <a:solidFill>
                    <a:schemeClr val="bg1"/>
                  </a:solidFill>
                  <a:latin typeface="Avenir Book" panose="02000503020000020003" pitchFamily="2" charset="0"/>
                  <a:ea typeface="+mn-ea"/>
                  <a:cs typeface="+mn-cs"/>
                </a:rPr>
                <a:t>Average </a:t>
              </a:r>
            </a:p>
            <a:p>
              <a:pPr algn="ctr"/>
              <a:r>
                <a:rPr lang="en-US" sz="700" kern="1200">
                  <a:solidFill>
                    <a:schemeClr val="bg1"/>
                  </a:solidFill>
                  <a:latin typeface="Avenir Book" panose="02000503020000020003" pitchFamily="2" charset="0"/>
                  <a:ea typeface="+mn-ea"/>
                  <a:cs typeface="+mn-cs"/>
                </a:rPr>
                <a:t>Monthly Income</a:t>
              </a:r>
            </a:p>
          </xdr:txBody>
        </xdr:sp>
        <xdr:sp macro="" textlink="Pivot_Tables!AB7">
          <xdr:nvSpPr>
            <xdr:cNvPr id="67" name="TextBox 30">
              <a:extLst>
                <a:ext uri="{FF2B5EF4-FFF2-40B4-BE49-F238E27FC236}">
                  <a16:creationId xmlns:a16="http://schemas.microsoft.com/office/drawing/2014/main" id="{00000000-0008-0000-0200-000043000000}"/>
                </a:ext>
              </a:extLst>
            </xdr:cNvPr>
            <xdr:cNvSpPr txBox="1"/>
          </xdr:nvSpPr>
          <xdr:spPr>
            <a:xfrm>
              <a:off x="14605487" y="1853890"/>
              <a:ext cx="904723" cy="329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64604112-CC60-9647-A1D9-E611B0DC1292}" type="TxLink">
                <a:rPr lang="en-US" sz="1600" b="0" i="0" u="none" strike="noStrike" kern="1200">
                  <a:solidFill>
                    <a:schemeClr val="bg2"/>
                  </a:solidFill>
                  <a:latin typeface="Avenir Book" panose="02000503020000020003" pitchFamily="2" charset="0"/>
                  <a:ea typeface="+mn-ea"/>
                  <a:cs typeface="Arial"/>
                </a:rPr>
                <a:pPr algn="ctr"/>
                <a:t> 68,468 </a:t>
              </a:fld>
              <a:endParaRPr lang="en-US" sz="1000" kern="1200">
                <a:solidFill>
                  <a:schemeClr val="bg2"/>
                </a:solidFill>
                <a:latin typeface="Avenir Book" panose="02000503020000020003" pitchFamily="2" charset="0"/>
                <a:ea typeface="+mn-ea"/>
                <a:cs typeface="+mn-cs"/>
              </a:endParaRPr>
            </a:p>
          </xdr:txBody>
        </xdr:sp>
      </xdr:grpSp>
      <xdr:sp macro="" textlink="">
        <xdr:nvSpPr>
          <xdr:cNvPr id="68" name="TextBox 30">
            <a:extLst>
              <a:ext uri="{FF2B5EF4-FFF2-40B4-BE49-F238E27FC236}">
                <a16:creationId xmlns:a16="http://schemas.microsoft.com/office/drawing/2014/main" id="{00000000-0008-0000-0200-000044000000}"/>
              </a:ext>
            </a:extLst>
          </xdr:cNvPr>
          <xdr:cNvSpPr txBox="1"/>
        </xdr:nvSpPr>
        <xdr:spPr>
          <a:xfrm>
            <a:off x="14682569" y="1547739"/>
            <a:ext cx="259795" cy="33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600" b="0" i="0">
                <a:solidFill>
                  <a:schemeClr val="accent4">
                    <a:lumMod val="75000"/>
                  </a:schemeClr>
                </a:solidFill>
                <a:effectLst/>
                <a:latin typeface="+mn-lt"/>
                <a:ea typeface="+mn-ea"/>
                <a:cs typeface="+mn-cs"/>
              </a:rPr>
              <a:t>X̄</a:t>
            </a:r>
            <a:endParaRPr lang="en-US" sz="1000" kern="1200">
              <a:solidFill>
                <a:schemeClr val="accent4">
                  <a:lumMod val="75000"/>
                </a:schemeClr>
              </a:solidFill>
              <a:latin typeface="Avenir Book" panose="02000503020000020003" pitchFamily="2" charset="0"/>
              <a:ea typeface="+mn-ea"/>
              <a:cs typeface="+mn-cs"/>
            </a:endParaRPr>
          </a:p>
        </xdr:txBody>
      </xdr:sp>
    </xdr:grpSp>
    <xdr:clientData/>
  </xdr:twoCellAnchor>
  <xdr:twoCellAnchor editAs="absolute">
    <xdr:from>
      <xdr:col>20</xdr:col>
      <xdr:colOff>164338</xdr:colOff>
      <xdr:row>15</xdr:row>
      <xdr:rowOff>51515</xdr:rowOff>
    </xdr:from>
    <xdr:to>
      <xdr:col>21</xdr:col>
      <xdr:colOff>251098</xdr:colOff>
      <xdr:row>29</xdr:row>
      <xdr:rowOff>50801</xdr:rowOff>
    </xdr:to>
    <xdr:sp macro="" textlink="">
      <xdr:nvSpPr>
        <xdr:cNvPr id="71" name="Rounded Rectangle 70">
          <a:extLst>
            <a:ext uri="{FF2B5EF4-FFF2-40B4-BE49-F238E27FC236}">
              <a16:creationId xmlns:a16="http://schemas.microsoft.com/office/drawing/2014/main" id="{00000000-0008-0000-0200-000047000000}"/>
            </a:ext>
          </a:extLst>
        </xdr:cNvPr>
        <xdr:cNvSpPr/>
      </xdr:nvSpPr>
      <xdr:spPr>
        <a:xfrm>
          <a:off x="16674338" y="2909015"/>
          <a:ext cx="912260" cy="2666286"/>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19</xdr:col>
      <xdr:colOff>806231</xdr:colOff>
      <xdr:row>11</xdr:row>
      <xdr:rowOff>12226</xdr:rowOff>
    </xdr:from>
    <xdr:to>
      <xdr:col>21</xdr:col>
      <xdr:colOff>458952</xdr:colOff>
      <xdr:row>29</xdr:row>
      <xdr:rowOff>70507</xdr:rowOff>
    </xdr:to>
    <xdr:grpSp>
      <xdr:nvGrpSpPr>
        <xdr:cNvPr id="120" name="Group 119">
          <a:extLst>
            <a:ext uri="{FF2B5EF4-FFF2-40B4-BE49-F238E27FC236}">
              <a16:creationId xmlns:a16="http://schemas.microsoft.com/office/drawing/2014/main" id="{00000000-0008-0000-0200-000078000000}"/>
            </a:ext>
          </a:extLst>
        </xdr:cNvPr>
        <xdr:cNvGrpSpPr/>
      </xdr:nvGrpSpPr>
      <xdr:grpSpPr>
        <a:xfrm>
          <a:off x="16490731" y="2107726"/>
          <a:ext cx="1303721" cy="3487281"/>
          <a:chOff x="14479752" y="2788709"/>
          <a:chExt cx="1299341" cy="3404074"/>
        </a:xfrm>
      </xdr:grpSpPr>
      <xdr:sp macro="" textlink="">
        <xdr:nvSpPr>
          <xdr:cNvPr id="72" name="TextBox 30">
            <a:extLst>
              <a:ext uri="{FF2B5EF4-FFF2-40B4-BE49-F238E27FC236}">
                <a16:creationId xmlns:a16="http://schemas.microsoft.com/office/drawing/2014/main" id="{00000000-0008-0000-0200-000048000000}"/>
              </a:ext>
            </a:extLst>
          </xdr:cNvPr>
          <xdr:cNvSpPr txBox="1"/>
        </xdr:nvSpPr>
        <xdr:spPr>
          <a:xfrm>
            <a:off x="14605889" y="2788709"/>
            <a:ext cx="920339" cy="331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000" kern="1200">
                <a:solidFill>
                  <a:schemeClr val="bg1"/>
                </a:solidFill>
                <a:latin typeface="Avenir Book" panose="02000503020000020003" pitchFamily="2" charset="0"/>
                <a:ea typeface="+mn-ea"/>
                <a:cs typeface="+mn-cs"/>
              </a:rPr>
              <a:t>Operating </a:t>
            </a:r>
          </a:p>
          <a:p>
            <a:pPr algn="ctr"/>
            <a:r>
              <a:rPr lang="en-US" sz="1400" kern="1200">
                <a:solidFill>
                  <a:schemeClr val="bg1"/>
                </a:solidFill>
                <a:latin typeface="Avenir Book" panose="02000503020000020003" pitchFamily="2" charset="0"/>
                <a:ea typeface="+mn-ea"/>
                <a:cs typeface="+mn-cs"/>
              </a:rPr>
              <a:t>Profits</a:t>
            </a:r>
          </a:p>
        </xdr:txBody>
      </xdr:sp>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14619452" y="3041431"/>
          <a:ext cx="1159641" cy="2829910"/>
        </xdr:xfrm>
        <a:graphic>
          <a:graphicData uri="http://schemas.openxmlformats.org/drawingml/2006/chart">
            <c:chart xmlns:c="http://schemas.openxmlformats.org/drawingml/2006/chart" xmlns:r="http://schemas.openxmlformats.org/officeDocument/2006/relationships" r:id="rId9"/>
          </a:graphicData>
        </a:graphic>
      </xdr:graphicFrame>
      <xdr:sp macro="" textlink="Pivot_Tables!AH7">
        <xdr:nvSpPr>
          <xdr:cNvPr id="14" name="TextBox 30">
            <a:extLst>
              <a:ext uri="{FF2B5EF4-FFF2-40B4-BE49-F238E27FC236}">
                <a16:creationId xmlns:a16="http://schemas.microsoft.com/office/drawing/2014/main" id="{00000000-0008-0000-0200-00000E000000}"/>
              </a:ext>
            </a:extLst>
          </xdr:cNvPr>
          <xdr:cNvSpPr txBox="1"/>
        </xdr:nvSpPr>
        <xdr:spPr>
          <a:xfrm>
            <a:off x="14479752" y="5591779"/>
            <a:ext cx="1185040" cy="601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86A3CD90-EC09-F143-840E-9978FAC6CB66}" type="TxLink">
              <a:rPr lang="en-US" sz="1800" b="0" i="0" u="none" strike="noStrike" kern="1200">
                <a:solidFill>
                  <a:schemeClr val="bg1"/>
                </a:solidFill>
                <a:latin typeface="Avenir Book" panose="02000503020000020003" pitchFamily="2" charset="0"/>
                <a:ea typeface="+mn-ea"/>
                <a:cs typeface="Arial"/>
              </a:rPr>
              <a:pPr algn="ctr"/>
              <a:t> 164,322 </a:t>
            </a:fld>
            <a:endParaRPr lang="en-US" sz="2400" kern="1200">
              <a:solidFill>
                <a:schemeClr val="bg1"/>
              </a:solidFill>
              <a:latin typeface="Avenir Book" panose="02000503020000020003" pitchFamily="2" charset="0"/>
              <a:ea typeface="+mn-ea"/>
              <a:cs typeface="+mn-cs"/>
            </a:endParaRPr>
          </a:p>
        </xdr:txBody>
      </xdr:sp>
    </xdr:grpSp>
    <xdr:clientData/>
  </xdr:twoCellAnchor>
  <xdr:twoCellAnchor editAs="absolute">
    <xdr:from>
      <xdr:col>9</xdr:col>
      <xdr:colOff>199357</xdr:colOff>
      <xdr:row>14</xdr:row>
      <xdr:rowOff>180534</xdr:rowOff>
    </xdr:from>
    <xdr:to>
      <xdr:col>12</xdr:col>
      <xdr:colOff>406102</xdr:colOff>
      <xdr:row>26</xdr:row>
      <xdr:rowOff>162813</xdr:rowOff>
    </xdr:to>
    <xdr:grpSp>
      <xdr:nvGrpSpPr>
        <xdr:cNvPr id="63" name="Group 62">
          <a:extLst>
            <a:ext uri="{FF2B5EF4-FFF2-40B4-BE49-F238E27FC236}">
              <a16:creationId xmlns:a16="http://schemas.microsoft.com/office/drawing/2014/main" id="{00000000-0008-0000-0200-00003F000000}"/>
            </a:ext>
          </a:extLst>
        </xdr:cNvPr>
        <xdr:cNvGrpSpPr/>
      </xdr:nvGrpSpPr>
      <xdr:grpSpPr>
        <a:xfrm>
          <a:off x="7628857" y="2847534"/>
          <a:ext cx="2683245" cy="2268279"/>
          <a:chOff x="7642148" y="2868208"/>
          <a:chExt cx="2687675" cy="2286000"/>
        </a:xfrm>
      </xdr:grpSpPr>
      <xdr:graphicFrame macro="">
        <xdr:nvGraphicFramePr>
          <xdr:cNvPr id="66" name="Chart 65">
            <a:extLst>
              <a:ext uri="{FF2B5EF4-FFF2-40B4-BE49-F238E27FC236}">
                <a16:creationId xmlns:a16="http://schemas.microsoft.com/office/drawing/2014/main" id="{00000000-0008-0000-0200-000042000000}"/>
              </a:ext>
            </a:extLst>
          </xdr:cNvPr>
          <xdr:cNvGraphicFramePr>
            <a:graphicFrameLocks/>
          </xdr:cNvGraphicFramePr>
        </xdr:nvGraphicFramePr>
        <xdr:xfrm>
          <a:off x="7642148" y="2901514"/>
          <a:ext cx="2687675" cy="2219389"/>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69" name="Oval 68">
            <a:extLst>
              <a:ext uri="{FF2B5EF4-FFF2-40B4-BE49-F238E27FC236}">
                <a16:creationId xmlns:a16="http://schemas.microsoft.com/office/drawing/2014/main" id="{00000000-0008-0000-0200-000045000000}"/>
              </a:ext>
            </a:extLst>
          </xdr:cNvPr>
          <xdr:cNvSpPr/>
        </xdr:nvSpPr>
        <xdr:spPr>
          <a:xfrm>
            <a:off x="7842985" y="2868208"/>
            <a:ext cx="2286000" cy="2286000"/>
          </a:xfrm>
          <a:prstGeom prst="ellipse">
            <a:avLst/>
          </a:prstGeom>
          <a:solidFill>
            <a:srgbClr val="C240D8">
              <a:alpha val="21000"/>
            </a:srgbClr>
          </a:solidFill>
          <a:effectLst>
            <a:glow rad="63500">
              <a:srgbClr val="DC25FA">
                <a:alpha val="0"/>
              </a:srgbClr>
            </a:glow>
            <a:outerShdw blurRad="229187" sx="91000" sy="91000" algn="ctr" rotWithShape="0">
              <a:srgbClr val="DC25FA">
                <a:alpha val="6000"/>
              </a:srgbClr>
            </a:outerShdw>
            <a:softEdge rad="762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twoCellAnchor editAs="absolute">
    <xdr:from>
      <xdr:col>20</xdr:col>
      <xdr:colOff>76507</xdr:colOff>
      <xdr:row>29</xdr:row>
      <xdr:rowOff>172735</xdr:rowOff>
    </xdr:from>
    <xdr:to>
      <xdr:col>21</xdr:col>
      <xdr:colOff>312376</xdr:colOff>
      <xdr:row>47</xdr:row>
      <xdr:rowOff>31749</xdr:rowOff>
    </xdr:to>
    <xdr:grpSp>
      <xdr:nvGrpSpPr>
        <xdr:cNvPr id="121" name="Group 120">
          <a:extLst>
            <a:ext uri="{FF2B5EF4-FFF2-40B4-BE49-F238E27FC236}">
              <a16:creationId xmlns:a16="http://schemas.microsoft.com/office/drawing/2014/main" id="{00000000-0008-0000-0200-000079000000}"/>
            </a:ext>
          </a:extLst>
        </xdr:cNvPr>
        <xdr:cNvGrpSpPr/>
      </xdr:nvGrpSpPr>
      <xdr:grpSpPr>
        <a:xfrm>
          <a:off x="16586507" y="5697235"/>
          <a:ext cx="1061369" cy="3288014"/>
          <a:chOff x="14584215" y="6343403"/>
          <a:chExt cx="1056989" cy="3149207"/>
        </a:xfrm>
      </xdr:grpSpPr>
      <xdr:sp macro="" textlink="">
        <xdr:nvSpPr>
          <xdr:cNvPr id="16" name="Rounded Rectangle 15">
            <a:extLst>
              <a:ext uri="{FF2B5EF4-FFF2-40B4-BE49-F238E27FC236}">
                <a16:creationId xmlns:a16="http://schemas.microsoft.com/office/drawing/2014/main" id="{00000000-0008-0000-0200-000010000000}"/>
              </a:ext>
            </a:extLst>
          </xdr:cNvPr>
          <xdr:cNvSpPr/>
        </xdr:nvSpPr>
        <xdr:spPr>
          <a:xfrm>
            <a:off x="14682908" y="6343403"/>
            <a:ext cx="907376" cy="3149207"/>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14584215" y="7344132"/>
          <a:ext cx="1056989" cy="1159560"/>
        </xdr:xfrm>
        <a:graphic>
          <a:graphicData uri="http://schemas.openxmlformats.org/drawingml/2006/chart">
            <c:chart xmlns:c="http://schemas.openxmlformats.org/drawingml/2006/chart" xmlns:r="http://schemas.openxmlformats.org/officeDocument/2006/relationships" r:id="rId11"/>
          </a:graphicData>
        </a:graphic>
      </xdr:graphicFrame>
      <xdr:sp macro="" textlink="Pivot_Tables!AP7">
        <xdr:nvSpPr>
          <xdr:cNvPr id="49" name="TextBox 30">
            <a:extLst>
              <a:ext uri="{FF2B5EF4-FFF2-40B4-BE49-F238E27FC236}">
                <a16:creationId xmlns:a16="http://schemas.microsoft.com/office/drawing/2014/main" id="{00000000-0008-0000-0200-000031000000}"/>
              </a:ext>
            </a:extLst>
          </xdr:cNvPr>
          <xdr:cNvSpPr txBox="1"/>
        </xdr:nvSpPr>
        <xdr:spPr>
          <a:xfrm>
            <a:off x="14588823" y="7075827"/>
            <a:ext cx="1047773" cy="374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12A99386-33B5-A843-9948-6E2E36B74630}" type="TxLink">
              <a:rPr lang="en-US" sz="1400" b="0" i="0" u="none" strike="noStrike" kern="1200">
                <a:solidFill>
                  <a:schemeClr val="bg1"/>
                </a:solidFill>
                <a:latin typeface="Avenir Book" panose="02000503020000020003" pitchFamily="2" charset="0"/>
                <a:ea typeface="+mn-ea"/>
                <a:cs typeface="Arial"/>
              </a:rPr>
              <a:pPr algn="ctr"/>
              <a:t> 493,010 </a:t>
            </a:fld>
            <a:endParaRPr lang="en-US" sz="3200" kern="1200">
              <a:solidFill>
                <a:schemeClr val="bg1"/>
              </a:solidFill>
              <a:latin typeface="Avenir Book" panose="02000503020000020003" pitchFamily="2" charset="0"/>
              <a:ea typeface="+mn-ea"/>
              <a:cs typeface="+mn-cs"/>
            </a:endParaRPr>
          </a:p>
        </xdr:txBody>
      </xdr:sp>
      <xdr:sp macro="" textlink="Pivot_Tables!AQ7">
        <xdr:nvSpPr>
          <xdr:cNvPr id="50" name="TextBox 30">
            <a:extLst>
              <a:ext uri="{FF2B5EF4-FFF2-40B4-BE49-F238E27FC236}">
                <a16:creationId xmlns:a16="http://schemas.microsoft.com/office/drawing/2014/main" id="{00000000-0008-0000-0200-000032000000}"/>
              </a:ext>
            </a:extLst>
          </xdr:cNvPr>
          <xdr:cNvSpPr txBox="1"/>
        </xdr:nvSpPr>
        <xdr:spPr>
          <a:xfrm>
            <a:off x="14588823" y="6838693"/>
            <a:ext cx="1047773" cy="379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DF21B23D-7C0A-EC42-A116-F3CCD79864A1}" type="TxLink">
              <a:rPr lang="en-US" sz="1400" b="0" i="0" u="none" strike="noStrike" kern="1200">
                <a:solidFill>
                  <a:schemeClr val="bg1"/>
                </a:solidFill>
                <a:latin typeface="Avenir Book" panose="02000503020000020003" pitchFamily="2" charset="0"/>
                <a:ea typeface="+mn-ea"/>
                <a:cs typeface="Arial"/>
              </a:rPr>
              <a:pPr algn="ctr"/>
              <a:t>60.01%</a:t>
            </a:fld>
            <a:endParaRPr lang="en-US" sz="3200" kern="1200">
              <a:solidFill>
                <a:schemeClr val="bg1"/>
              </a:solidFill>
              <a:latin typeface="Avenir Book" panose="02000503020000020003" pitchFamily="2" charset="0"/>
              <a:ea typeface="+mn-ea"/>
              <a:cs typeface="+mn-cs"/>
            </a:endParaRPr>
          </a:p>
        </xdr:txBody>
      </xdr:sp>
      <xdr:sp macro="" textlink="">
        <xdr:nvSpPr>
          <xdr:cNvPr id="51" name="TextBox 30">
            <a:extLst>
              <a:ext uri="{FF2B5EF4-FFF2-40B4-BE49-F238E27FC236}">
                <a16:creationId xmlns:a16="http://schemas.microsoft.com/office/drawing/2014/main" id="{00000000-0008-0000-0200-000033000000}"/>
              </a:ext>
            </a:extLst>
          </xdr:cNvPr>
          <xdr:cNvSpPr txBox="1"/>
        </xdr:nvSpPr>
        <xdr:spPr>
          <a:xfrm>
            <a:off x="14656846" y="6550935"/>
            <a:ext cx="920339" cy="339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600" kern="1200">
                <a:solidFill>
                  <a:schemeClr val="bg1"/>
                </a:solidFill>
                <a:latin typeface="Avenir Book" panose="02000503020000020003" pitchFamily="2" charset="0"/>
                <a:ea typeface="+mn-ea"/>
                <a:cs typeface="+mn-cs"/>
              </a:rPr>
              <a:t>B2B</a:t>
            </a:r>
          </a:p>
        </xdr:txBody>
      </xdr:sp>
      <xdr:sp macro="" textlink="">
        <xdr:nvSpPr>
          <xdr:cNvPr id="52" name="TextBox 30">
            <a:extLst>
              <a:ext uri="{FF2B5EF4-FFF2-40B4-BE49-F238E27FC236}">
                <a16:creationId xmlns:a16="http://schemas.microsoft.com/office/drawing/2014/main" id="{00000000-0008-0000-0200-000034000000}"/>
              </a:ext>
            </a:extLst>
          </xdr:cNvPr>
          <xdr:cNvSpPr txBox="1"/>
        </xdr:nvSpPr>
        <xdr:spPr>
          <a:xfrm>
            <a:off x="14638440" y="9057846"/>
            <a:ext cx="920339" cy="331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600" kern="1200">
                <a:solidFill>
                  <a:schemeClr val="bg1"/>
                </a:solidFill>
                <a:latin typeface="Avenir Book" panose="02000503020000020003" pitchFamily="2" charset="0"/>
                <a:ea typeface="+mn-ea"/>
                <a:cs typeface="+mn-cs"/>
              </a:rPr>
              <a:t>B2C</a:t>
            </a:r>
          </a:p>
        </xdr:txBody>
      </xdr:sp>
      <xdr:sp macro="" textlink="Pivot_Tables!AP8">
        <xdr:nvSpPr>
          <xdr:cNvPr id="53" name="TextBox 30">
            <a:extLst>
              <a:ext uri="{FF2B5EF4-FFF2-40B4-BE49-F238E27FC236}">
                <a16:creationId xmlns:a16="http://schemas.microsoft.com/office/drawing/2014/main" id="{00000000-0008-0000-0200-000035000000}"/>
              </a:ext>
            </a:extLst>
          </xdr:cNvPr>
          <xdr:cNvSpPr txBox="1"/>
        </xdr:nvSpPr>
        <xdr:spPr>
          <a:xfrm>
            <a:off x="14588823" y="8468564"/>
            <a:ext cx="1047773" cy="374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fld id="{989FED47-6427-1041-BABC-129DDD9E2C83}" type="TxLink">
              <a:rPr lang="en-US" sz="1400" b="0" i="0" u="none" strike="noStrike" kern="1200">
                <a:solidFill>
                  <a:schemeClr val="bg1"/>
                </a:solidFill>
                <a:latin typeface="Avenir Book" panose="02000503020000020003" pitchFamily="2" charset="0"/>
                <a:ea typeface="+mn-ea"/>
                <a:cs typeface="Arial"/>
              </a:rPr>
              <a:pPr marL="0" indent="0" algn="ctr"/>
              <a:t> 328,602 </a:t>
            </a:fld>
            <a:endParaRPr lang="en-US" sz="1400" b="0" i="0" u="none" strike="noStrike" kern="1200">
              <a:solidFill>
                <a:schemeClr val="bg1"/>
              </a:solidFill>
              <a:latin typeface="Avenir Book" panose="02000503020000020003" pitchFamily="2" charset="0"/>
              <a:ea typeface="+mn-ea"/>
              <a:cs typeface="Arial"/>
            </a:endParaRPr>
          </a:p>
        </xdr:txBody>
      </xdr:sp>
      <xdr:sp macro="" textlink="Pivot_Tables!AQ8">
        <xdr:nvSpPr>
          <xdr:cNvPr id="54" name="TextBox 30">
            <a:extLst>
              <a:ext uri="{FF2B5EF4-FFF2-40B4-BE49-F238E27FC236}">
                <a16:creationId xmlns:a16="http://schemas.microsoft.com/office/drawing/2014/main" id="{00000000-0008-0000-0200-000036000000}"/>
              </a:ext>
            </a:extLst>
          </xdr:cNvPr>
          <xdr:cNvSpPr txBox="1"/>
        </xdr:nvSpPr>
        <xdr:spPr>
          <a:xfrm>
            <a:off x="14585584" y="8739352"/>
            <a:ext cx="1047773" cy="379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fld id="{5384BDD2-E6E7-5146-9589-A309502E51AE}" type="TxLink">
              <a:rPr lang="en-US" sz="1400" b="0" i="0" u="none" strike="noStrike" kern="1200">
                <a:solidFill>
                  <a:schemeClr val="bg1"/>
                </a:solidFill>
                <a:latin typeface="Avenir Book" panose="02000503020000020003" pitchFamily="2" charset="0"/>
                <a:ea typeface="+mn-ea"/>
                <a:cs typeface="Arial"/>
              </a:rPr>
              <a:pPr marL="0" indent="0" algn="ctr"/>
              <a:t>39.99%</a:t>
            </a:fld>
            <a:endParaRPr lang="en-US" sz="1400" b="0" i="0" u="none" strike="noStrike" kern="1200">
              <a:solidFill>
                <a:schemeClr val="bg1"/>
              </a:solidFill>
              <a:latin typeface="Avenir Book" panose="02000503020000020003" pitchFamily="2" charset="0"/>
              <a:ea typeface="+mn-ea"/>
              <a:cs typeface="Arial"/>
            </a:endParaRPr>
          </a:p>
        </xdr:txBody>
      </xdr:sp>
    </xdr:grpSp>
    <xdr:clientData/>
  </xdr:twoCellAnchor>
  <xdr:twoCellAnchor editAs="absolute">
    <xdr:from>
      <xdr:col>15</xdr:col>
      <xdr:colOff>355600</xdr:colOff>
      <xdr:row>10</xdr:row>
      <xdr:rowOff>10160</xdr:rowOff>
    </xdr:from>
    <xdr:to>
      <xdr:col>16</xdr:col>
      <xdr:colOff>17272</xdr:colOff>
      <xdr:row>12</xdr:row>
      <xdr:rowOff>108712</xdr:rowOff>
    </xdr:to>
    <xdr:sp macro="" textlink="">
      <xdr:nvSpPr>
        <xdr:cNvPr id="97" name="Donut 96">
          <a:extLst>
            <a:ext uri="{FF2B5EF4-FFF2-40B4-BE49-F238E27FC236}">
              <a16:creationId xmlns:a16="http://schemas.microsoft.com/office/drawing/2014/main" id="{00000000-0008-0000-0200-000061000000}"/>
            </a:ext>
          </a:extLst>
        </xdr:cNvPr>
        <xdr:cNvSpPr/>
      </xdr:nvSpPr>
      <xdr:spPr>
        <a:xfrm>
          <a:off x="12700000" y="1940560"/>
          <a:ext cx="484632" cy="484632"/>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12</xdr:col>
      <xdr:colOff>756596</xdr:colOff>
      <xdr:row>18</xdr:row>
      <xdr:rowOff>121595</xdr:rowOff>
    </xdr:from>
    <xdr:to>
      <xdr:col>14</xdr:col>
      <xdr:colOff>270213</xdr:colOff>
      <xdr:row>19</xdr:row>
      <xdr:rowOff>119442</xdr:rowOff>
    </xdr:to>
    <xdr:sp macro="" textlink="Pivot_Tables!H7">
      <xdr:nvSpPr>
        <xdr:cNvPr id="78" name="TextBox 77">
          <a:extLst>
            <a:ext uri="{FF2B5EF4-FFF2-40B4-BE49-F238E27FC236}">
              <a16:creationId xmlns:a16="http://schemas.microsoft.com/office/drawing/2014/main" id="{00000000-0008-0000-0200-00004E000000}"/>
            </a:ext>
          </a:extLst>
        </xdr:cNvPr>
        <xdr:cNvSpPr txBox="1"/>
      </xdr:nvSpPr>
      <xdr:spPr>
        <a:xfrm>
          <a:off x="10646383" y="3526276"/>
          <a:ext cx="1161915" cy="186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DA8E36-6B39-E24B-BD5F-9DDE81F898A6}" type="TxLink">
            <a:rPr lang="en-US" sz="1100" b="0" i="0" u="none" strike="noStrike" kern="1200">
              <a:solidFill>
                <a:schemeClr val="bg1"/>
              </a:solidFill>
              <a:latin typeface="Avenir Book" panose="02000503020000020003" pitchFamily="2" charset="0"/>
              <a:cs typeface="Arial"/>
            </a:rPr>
            <a:pPr algn="ctr"/>
            <a:t>Advertising</a:t>
          </a:fld>
          <a:endParaRPr lang="en-US" sz="900" b="1" kern="1200">
            <a:solidFill>
              <a:schemeClr val="bg1"/>
            </a:solidFill>
            <a:latin typeface="Avenir Book" panose="02000503020000020003" pitchFamily="2" charset="0"/>
          </a:endParaRPr>
        </a:p>
      </xdr:txBody>
    </xdr:sp>
    <xdr:clientData/>
  </xdr:twoCellAnchor>
  <xdr:twoCellAnchor editAs="absolute">
    <xdr:from>
      <xdr:col>11</xdr:col>
      <xdr:colOff>544209</xdr:colOff>
      <xdr:row>8</xdr:row>
      <xdr:rowOff>84847</xdr:rowOff>
    </xdr:from>
    <xdr:to>
      <xdr:col>13</xdr:col>
      <xdr:colOff>57826</xdr:colOff>
      <xdr:row>9</xdr:row>
      <xdr:rowOff>82694</xdr:rowOff>
    </xdr:to>
    <xdr:sp macro="" textlink="Pivot_Tables!H8">
      <xdr:nvSpPr>
        <xdr:cNvPr id="79" name="TextBox 78">
          <a:extLst>
            <a:ext uri="{FF2B5EF4-FFF2-40B4-BE49-F238E27FC236}">
              <a16:creationId xmlns:a16="http://schemas.microsoft.com/office/drawing/2014/main" id="{00000000-0008-0000-0200-00004F000000}"/>
            </a:ext>
          </a:extLst>
        </xdr:cNvPr>
        <xdr:cNvSpPr txBox="1"/>
      </xdr:nvSpPr>
      <xdr:spPr>
        <a:xfrm>
          <a:off x="9609847" y="1598038"/>
          <a:ext cx="1161915" cy="186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0718EB-0DEF-B44D-8E72-FC18BD144843}" type="TxLink">
            <a:rPr lang="en-US" sz="1100" b="0" i="0" u="none" strike="noStrike" kern="1200">
              <a:solidFill>
                <a:schemeClr val="bg1"/>
              </a:solidFill>
              <a:latin typeface="Avenir Book" panose="02000503020000020003" pitchFamily="2" charset="0"/>
              <a:cs typeface="Arial"/>
            </a:rPr>
            <a:pPr algn="ctr"/>
            <a:t>Asset sale</a:t>
          </a:fld>
          <a:endParaRPr lang="en-US" sz="900" b="1" kern="1200">
            <a:solidFill>
              <a:schemeClr val="bg1"/>
            </a:solidFill>
            <a:latin typeface="Avenir Book" panose="02000503020000020003" pitchFamily="2" charset="0"/>
          </a:endParaRPr>
        </a:p>
      </xdr:txBody>
    </xdr:sp>
    <xdr:clientData/>
  </xdr:twoCellAnchor>
  <xdr:twoCellAnchor editAs="absolute">
    <xdr:from>
      <xdr:col>7</xdr:col>
      <xdr:colOff>764161</xdr:colOff>
      <xdr:row>11</xdr:row>
      <xdr:rowOff>142672</xdr:rowOff>
    </xdr:from>
    <xdr:to>
      <xdr:col>9</xdr:col>
      <xdr:colOff>277779</xdr:colOff>
      <xdr:row>12</xdr:row>
      <xdr:rowOff>140519</xdr:rowOff>
    </xdr:to>
    <xdr:sp macro="" textlink="Pivot_Tables!H9">
      <xdr:nvSpPr>
        <xdr:cNvPr id="80" name="TextBox 79">
          <a:extLst>
            <a:ext uri="{FF2B5EF4-FFF2-40B4-BE49-F238E27FC236}">
              <a16:creationId xmlns:a16="http://schemas.microsoft.com/office/drawing/2014/main" id="{00000000-0008-0000-0200-000050000000}"/>
            </a:ext>
          </a:extLst>
        </xdr:cNvPr>
        <xdr:cNvSpPr txBox="1"/>
      </xdr:nvSpPr>
      <xdr:spPr>
        <a:xfrm>
          <a:off x="6533204" y="2223310"/>
          <a:ext cx="1161915" cy="186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075DF5-9F3E-074C-8215-5FEDF537B35E}" type="TxLink">
            <a:rPr lang="en-US" sz="1100" b="0" i="0" u="none" strike="noStrike" kern="1200">
              <a:solidFill>
                <a:schemeClr val="bg1"/>
              </a:solidFill>
              <a:latin typeface="Avenir Book" panose="02000503020000020003" pitchFamily="2" charset="0"/>
              <a:cs typeface="Arial"/>
            </a:rPr>
            <a:pPr algn="ctr"/>
            <a:t>Licensing</a:t>
          </a:fld>
          <a:endParaRPr lang="en-US" sz="900" b="1" kern="1200">
            <a:solidFill>
              <a:schemeClr val="bg1"/>
            </a:solidFill>
            <a:latin typeface="Avenir Book" panose="02000503020000020003" pitchFamily="2" charset="0"/>
          </a:endParaRPr>
        </a:p>
      </xdr:txBody>
    </xdr:sp>
    <xdr:clientData/>
  </xdr:twoCellAnchor>
  <xdr:twoCellAnchor editAs="absolute">
    <xdr:from>
      <xdr:col>6</xdr:col>
      <xdr:colOff>551774</xdr:colOff>
      <xdr:row>28</xdr:row>
      <xdr:rowOff>11349</xdr:rowOff>
    </xdr:from>
    <xdr:to>
      <xdr:col>8</xdr:col>
      <xdr:colOff>65392</xdr:colOff>
      <xdr:row>29</xdr:row>
      <xdr:rowOff>9196</xdr:rowOff>
    </xdr:to>
    <xdr:sp macro="" textlink="Pivot_Tables!H12">
      <xdr:nvSpPr>
        <xdr:cNvPr id="81" name="TextBox 80">
          <a:extLst>
            <a:ext uri="{FF2B5EF4-FFF2-40B4-BE49-F238E27FC236}">
              <a16:creationId xmlns:a16="http://schemas.microsoft.com/office/drawing/2014/main" id="{00000000-0008-0000-0200-000051000000}"/>
            </a:ext>
          </a:extLst>
        </xdr:cNvPr>
        <xdr:cNvSpPr txBox="1"/>
      </xdr:nvSpPr>
      <xdr:spPr>
        <a:xfrm>
          <a:off x="5496668" y="5307519"/>
          <a:ext cx="1161915" cy="186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F6ED8E-34B2-C246-82C6-7C5B82CF6E64}" type="TxLink">
            <a:rPr lang="en-US" sz="1100" b="0" i="0" u="none" strike="noStrike" kern="1200">
              <a:solidFill>
                <a:schemeClr val="bg1"/>
              </a:solidFill>
              <a:latin typeface="Avenir Book" panose="02000503020000020003" pitchFamily="2" charset="0"/>
              <a:cs typeface="Arial"/>
            </a:rPr>
            <a:pPr algn="ctr"/>
            <a:t>Usage fees</a:t>
          </a:fld>
          <a:endParaRPr lang="en-US" sz="900" b="1" kern="1200">
            <a:solidFill>
              <a:schemeClr val="bg1"/>
            </a:solidFill>
            <a:latin typeface="Avenir Book" panose="02000503020000020003" pitchFamily="2" charset="0"/>
          </a:endParaRPr>
        </a:p>
      </xdr:txBody>
    </xdr:sp>
    <xdr:clientData/>
  </xdr:twoCellAnchor>
  <xdr:twoCellAnchor editAs="absolute">
    <xdr:from>
      <xdr:col>10</xdr:col>
      <xdr:colOff>325877</xdr:colOff>
      <xdr:row>34</xdr:row>
      <xdr:rowOff>109706</xdr:rowOff>
    </xdr:from>
    <xdr:to>
      <xdr:col>11</xdr:col>
      <xdr:colOff>663643</xdr:colOff>
      <xdr:row>35</xdr:row>
      <xdr:rowOff>107553</xdr:rowOff>
    </xdr:to>
    <xdr:sp macro="" textlink="Pivot_Tables!H10">
      <xdr:nvSpPr>
        <xdr:cNvPr id="82" name="TextBox 81">
          <a:extLst>
            <a:ext uri="{FF2B5EF4-FFF2-40B4-BE49-F238E27FC236}">
              <a16:creationId xmlns:a16="http://schemas.microsoft.com/office/drawing/2014/main" id="{00000000-0008-0000-0200-000052000000}"/>
            </a:ext>
          </a:extLst>
        </xdr:cNvPr>
        <xdr:cNvSpPr txBox="1"/>
      </xdr:nvSpPr>
      <xdr:spPr>
        <a:xfrm>
          <a:off x="8567366" y="6540770"/>
          <a:ext cx="1161915" cy="186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29A093-2E01-3A43-BA76-DC8508B235FD}" type="TxLink">
            <a:rPr lang="en-US" sz="1100" b="0" i="0" u="none" strike="noStrike" kern="1200">
              <a:solidFill>
                <a:schemeClr val="bg1"/>
              </a:solidFill>
              <a:latin typeface="Avenir Book" panose="02000503020000020003" pitchFamily="2" charset="0"/>
              <a:cs typeface="Arial"/>
            </a:rPr>
            <a:pPr algn="ctr"/>
            <a:t>Renting</a:t>
          </a:fld>
          <a:endParaRPr lang="en-US" sz="900" b="1" kern="1200">
            <a:solidFill>
              <a:schemeClr val="bg1"/>
            </a:solidFill>
            <a:latin typeface="Avenir Book" panose="02000503020000020003" pitchFamily="2" charset="0"/>
          </a:endParaRPr>
        </a:p>
      </xdr:txBody>
    </xdr:sp>
    <xdr:clientData/>
  </xdr:twoCellAnchor>
  <xdr:twoCellAnchor editAs="absolute">
    <xdr:from>
      <xdr:col>14</xdr:col>
      <xdr:colOff>167532</xdr:colOff>
      <xdr:row>31</xdr:row>
      <xdr:rowOff>45125</xdr:rowOff>
    </xdr:from>
    <xdr:to>
      <xdr:col>15</xdr:col>
      <xdr:colOff>505298</xdr:colOff>
      <xdr:row>32</xdr:row>
      <xdr:rowOff>42972</xdr:rowOff>
    </xdr:to>
    <xdr:sp macro="" textlink="Pivot_Tables!H11">
      <xdr:nvSpPr>
        <xdr:cNvPr id="83" name="TextBox 82">
          <a:extLst>
            <a:ext uri="{FF2B5EF4-FFF2-40B4-BE49-F238E27FC236}">
              <a16:creationId xmlns:a16="http://schemas.microsoft.com/office/drawing/2014/main" id="{00000000-0008-0000-0200-000053000000}"/>
            </a:ext>
          </a:extLst>
        </xdr:cNvPr>
        <xdr:cNvSpPr txBox="1"/>
      </xdr:nvSpPr>
      <xdr:spPr>
        <a:xfrm>
          <a:off x="11724532" y="5950625"/>
          <a:ext cx="1163266" cy="188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C827F7-AFA4-FF41-95D0-07B30B4128E0}" type="TxLink">
            <a:rPr lang="en-US" sz="1100" b="0" i="0" u="none" strike="noStrike" kern="1200">
              <a:solidFill>
                <a:schemeClr val="bg1"/>
              </a:solidFill>
              <a:latin typeface="Avenir Book" panose="02000503020000020003" pitchFamily="2" charset="0"/>
              <a:cs typeface="Arial"/>
            </a:rPr>
            <a:pPr algn="ctr"/>
            <a:t>Subscription</a:t>
          </a:fld>
          <a:endParaRPr lang="en-US" sz="900" b="1" kern="1200">
            <a:solidFill>
              <a:schemeClr val="bg1"/>
            </a:solidFill>
            <a:latin typeface="Avenir Book" panose="02000503020000020003" pitchFamily="2" charset="0"/>
          </a:endParaRPr>
        </a:p>
      </xdr:txBody>
    </xdr:sp>
    <xdr:clientData/>
  </xdr:twoCellAnchor>
  <xdr:twoCellAnchor editAs="absolute">
    <xdr:from>
      <xdr:col>15</xdr:col>
      <xdr:colOff>319481</xdr:colOff>
      <xdr:row>10</xdr:row>
      <xdr:rowOff>151466</xdr:rowOff>
    </xdr:from>
    <xdr:to>
      <xdr:col>16</xdr:col>
      <xdr:colOff>27509</xdr:colOff>
      <xdr:row>11</xdr:row>
      <xdr:rowOff>149313</xdr:rowOff>
    </xdr:to>
    <xdr:sp macro="" textlink="Pivot_Tables!AZ7">
      <xdr:nvSpPr>
        <xdr:cNvPr id="84" name="TextBox 83">
          <a:extLst>
            <a:ext uri="{FF2B5EF4-FFF2-40B4-BE49-F238E27FC236}">
              <a16:creationId xmlns:a16="http://schemas.microsoft.com/office/drawing/2014/main" id="{00000000-0008-0000-0200-000054000000}"/>
            </a:ext>
          </a:extLst>
        </xdr:cNvPr>
        <xdr:cNvSpPr txBox="1"/>
      </xdr:nvSpPr>
      <xdr:spPr>
        <a:xfrm>
          <a:off x="12698542" y="2077098"/>
          <a:ext cx="533299" cy="190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E7BA80-8341-404F-9DC3-FE2F64B34637}" type="TxLink">
            <a:rPr lang="en-US" sz="1100" b="0" i="0" u="none" strike="noStrike" kern="1200">
              <a:solidFill>
                <a:schemeClr val="bg1"/>
              </a:solidFill>
              <a:latin typeface="Avenir Book" panose="02000503020000020003" pitchFamily="2" charset="0"/>
              <a:cs typeface="Arial"/>
            </a:rPr>
            <a:pPr algn="ctr"/>
            <a:t>27%</a:t>
          </a:fld>
          <a:endParaRPr lang="en-US" sz="900" b="1" kern="1200">
            <a:solidFill>
              <a:schemeClr val="bg1"/>
            </a:solidFill>
            <a:latin typeface="Avenir Book" panose="02000503020000020003" pitchFamily="2" charset="0"/>
          </a:endParaRPr>
        </a:p>
      </xdr:txBody>
    </xdr:sp>
    <xdr:clientData/>
  </xdr:twoCellAnchor>
  <xdr:twoCellAnchor editAs="absolute">
    <xdr:from>
      <xdr:col>16</xdr:col>
      <xdr:colOff>331585</xdr:colOff>
      <xdr:row>22</xdr:row>
      <xdr:rowOff>68981</xdr:rowOff>
    </xdr:from>
    <xdr:to>
      <xdr:col>16</xdr:col>
      <xdr:colOff>819669</xdr:colOff>
      <xdr:row>24</xdr:row>
      <xdr:rowOff>167533</xdr:rowOff>
    </xdr:to>
    <xdr:sp macro="" textlink="">
      <xdr:nvSpPr>
        <xdr:cNvPr id="86" name="Donut 85">
          <a:extLst>
            <a:ext uri="{FF2B5EF4-FFF2-40B4-BE49-F238E27FC236}">
              <a16:creationId xmlns:a16="http://schemas.microsoft.com/office/drawing/2014/main" id="{00000000-0008-0000-0200-000056000000}"/>
            </a:ext>
          </a:extLst>
        </xdr:cNvPr>
        <xdr:cNvSpPr/>
      </xdr:nvSpPr>
      <xdr:spPr>
        <a:xfrm>
          <a:off x="13554169" y="4213192"/>
          <a:ext cx="488084" cy="475298"/>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16</xdr:col>
      <xdr:colOff>364239</xdr:colOff>
      <xdr:row>23</xdr:row>
      <xdr:rowOff>26499</xdr:rowOff>
    </xdr:from>
    <xdr:to>
      <xdr:col>16</xdr:col>
      <xdr:colOff>820627</xdr:colOff>
      <xdr:row>24</xdr:row>
      <xdr:rowOff>24346</xdr:rowOff>
    </xdr:to>
    <xdr:sp macro="" textlink="Pivot_Tables!AZ22">
      <xdr:nvSpPr>
        <xdr:cNvPr id="87" name="TextBox 86">
          <a:extLst>
            <a:ext uri="{FF2B5EF4-FFF2-40B4-BE49-F238E27FC236}">
              <a16:creationId xmlns:a16="http://schemas.microsoft.com/office/drawing/2014/main" id="{00000000-0008-0000-0200-000057000000}"/>
            </a:ext>
          </a:extLst>
        </xdr:cNvPr>
        <xdr:cNvSpPr txBox="1"/>
      </xdr:nvSpPr>
      <xdr:spPr>
        <a:xfrm>
          <a:off x="13586823" y="4359083"/>
          <a:ext cx="456388" cy="18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D018EA-F9C8-A746-9258-3DB721551256}" type="TxLink">
            <a:rPr lang="en-US" sz="1100" b="0" i="0" u="none" strike="noStrike" kern="1200">
              <a:solidFill>
                <a:schemeClr val="bg1"/>
              </a:solidFill>
              <a:latin typeface="Avenir Book" panose="02000503020000020003" pitchFamily="2" charset="0"/>
              <a:cs typeface="Arial"/>
            </a:rPr>
            <a:pPr algn="ctr"/>
            <a:t>15%</a:t>
          </a:fld>
          <a:endParaRPr lang="en-US" sz="900" b="1" kern="1200">
            <a:solidFill>
              <a:schemeClr val="bg1"/>
            </a:solidFill>
            <a:latin typeface="Avenir Book" panose="02000503020000020003" pitchFamily="2" charset="0"/>
          </a:endParaRPr>
        </a:p>
      </xdr:txBody>
    </xdr:sp>
    <xdr:clientData/>
  </xdr:twoCellAnchor>
  <xdr:twoCellAnchor editAs="absolute">
    <xdr:from>
      <xdr:col>12</xdr:col>
      <xdr:colOff>651819</xdr:colOff>
      <xdr:row>34</xdr:row>
      <xdr:rowOff>168334</xdr:rowOff>
    </xdr:from>
    <xdr:to>
      <xdr:col>13</xdr:col>
      <xdr:colOff>313492</xdr:colOff>
      <xdr:row>37</xdr:row>
      <xdr:rowOff>78512</xdr:rowOff>
    </xdr:to>
    <xdr:sp macro="" textlink="">
      <xdr:nvSpPr>
        <xdr:cNvPr id="90" name="Donut 89">
          <a:extLst>
            <a:ext uri="{FF2B5EF4-FFF2-40B4-BE49-F238E27FC236}">
              <a16:creationId xmlns:a16="http://schemas.microsoft.com/office/drawing/2014/main" id="{00000000-0008-0000-0200-00005A000000}"/>
            </a:ext>
          </a:extLst>
        </xdr:cNvPr>
        <xdr:cNvSpPr/>
      </xdr:nvSpPr>
      <xdr:spPr>
        <a:xfrm>
          <a:off x="10557819" y="6645334"/>
          <a:ext cx="487173" cy="481678"/>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12</xdr:col>
      <xdr:colOff>684473</xdr:colOff>
      <xdr:row>35</xdr:row>
      <xdr:rowOff>151251</xdr:rowOff>
    </xdr:from>
    <xdr:to>
      <xdr:col>13</xdr:col>
      <xdr:colOff>314450</xdr:colOff>
      <xdr:row>36</xdr:row>
      <xdr:rowOff>149098</xdr:rowOff>
    </xdr:to>
    <xdr:sp macro="" textlink="Pivot_Tables!AZ18">
      <xdr:nvSpPr>
        <xdr:cNvPr id="91" name="TextBox 90">
          <a:extLst>
            <a:ext uri="{FF2B5EF4-FFF2-40B4-BE49-F238E27FC236}">
              <a16:creationId xmlns:a16="http://schemas.microsoft.com/office/drawing/2014/main" id="{00000000-0008-0000-0200-00005B000000}"/>
            </a:ext>
          </a:extLst>
        </xdr:cNvPr>
        <xdr:cNvSpPr txBox="1"/>
      </xdr:nvSpPr>
      <xdr:spPr>
        <a:xfrm>
          <a:off x="10590473" y="6818751"/>
          <a:ext cx="455477" cy="188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36B9BC-F112-F043-9B37-939AF148E706}" type="TxLink">
            <a:rPr lang="en-US" sz="1100" b="0" i="0" u="none" strike="noStrike" kern="1200">
              <a:solidFill>
                <a:schemeClr val="bg1"/>
              </a:solidFill>
              <a:latin typeface="Avenir Book" panose="02000503020000020003" pitchFamily="2" charset="0"/>
              <a:cs typeface="Arial"/>
            </a:rPr>
            <a:pPr algn="ctr"/>
            <a:t>8%</a:t>
          </a:fld>
          <a:endParaRPr lang="en-US" sz="900" b="1" kern="1200">
            <a:solidFill>
              <a:schemeClr val="bg1"/>
            </a:solidFill>
            <a:latin typeface="Avenir Book" panose="02000503020000020003" pitchFamily="2" charset="0"/>
          </a:endParaRPr>
        </a:p>
      </xdr:txBody>
    </xdr:sp>
    <xdr:clientData/>
  </xdr:twoCellAnchor>
  <xdr:twoCellAnchor editAs="absolute">
    <xdr:from>
      <xdr:col>7</xdr:col>
      <xdr:colOff>808716</xdr:colOff>
      <xdr:row>34</xdr:row>
      <xdr:rowOff>925</xdr:rowOff>
    </xdr:from>
    <xdr:to>
      <xdr:col>8</xdr:col>
      <xdr:colOff>470389</xdr:colOff>
      <xdr:row>36</xdr:row>
      <xdr:rowOff>99476</xdr:rowOff>
    </xdr:to>
    <xdr:sp macro="" textlink="">
      <xdr:nvSpPr>
        <xdr:cNvPr id="93" name="Donut 92">
          <a:extLst>
            <a:ext uri="{FF2B5EF4-FFF2-40B4-BE49-F238E27FC236}">
              <a16:creationId xmlns:a16="http://schemas.microsoft.com/office/drawing/2014/main" id="{00000000-0008-0000-0200-00005D000000}"/>
            </a:ext>
          </a:extLst>
        </xdr:cNvPr>
        <xdr:cNvSpPr/>
      </xdr:nvSpPr>
      <xdr:spPr>
        <a:xfrm>
          <a:off x="6587216" y="6477925"/>
          <a:ext cx="487173" cy="479551"/>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8</xdr:col>
      <xdr:colOff>15870</xdr:colOff>
      <xdr:row>34</xdr:row>
      <xdr:rowOff>148942</xdr:rowOff>
    </xdr:from>
    <xdr:to>
      <xdr:col>8</xdr:col>
      <xdr:colOff>471347</xdr:colOff>
      <xdr:row>35</xdr:row>
      <xdr:rowOff>146789</xdr:rowOff>
    </xdr:to>
    <xdr:sp macro="" textlink="Pivot_Tables!AZ25">
      <xdr:nvSpPr>
        <xdr:cNvPr id="95" name="TextBox 94">
          <a:extLst>
            <a:ext uri="{FF2B5EF4-FFF2-40B4-BE49-F238E27FC236}">
              <a16:creationId xmlns:a16="http://schemas.microsoft.com/office/drawing/2014/main" id="{00000000-0008-0000-0200-00005F000000}"/>
            </a:ext>
          </a:extLst>
        </xdr:cNvPr>
        <xdr:cNvSpPr txBox="1"/>
      </xdr:nvSpPr>
      <xdr:spPr>
        <a:xfrm>
          <a:off x="6619870" y="6625942"/>
          <a:ext cx="455477" cy="188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0937EB9-DEB5-154C-A750-DB3779836EE3}" type="TxLink">
            <a:rPr lang="en-US" sz="1100" b="0" i="0" u="none" strike="noStrike" kern="1200">
              <a:solidFill>
                <a:schemeClr val="bg1"/>
              </a:solidFill>
              <a:latin typeface="Avenir Book" panose="02000503020000020003" pitchFamily="2" charset="0"/>
              <a:cs typeface="Arial"/>
            </a:rPr>
            <a:pPr algn="ctr"/>
            <a:t>21%</a:t>
          </a:fld>
          <a:endParaRPr lang="en-US" sz="900" b="1" kern="1200">
            <a:solidFill>
              <a:schemeClr val="bg1"/>
            </a:solidFill>
            <a:latin typeface="Avenir Book" panose="02000503020000020003" pitchFamily="2" charset="0"/>
          </a:endParaRPr>
        </a:p>
      </xdr:txBody>
    </xdr:sp>
    <xdr:clientData/>
  </xdr:twoCellAnchor>
  <xdr:twoCellAnchor editAs="absolute">
    <xdr:from>
      <xdr:col>6</xdr:col>
      <xdr:colOff>211026</xdr:colOff>
      <xdr:row>17</xdr:row>
      <xdr:rowOff>92013</xdr:rowOff>
    </xdr:from>
    <xdr:to>
      <xdr:col>6</xdr:col>
      <xdr:colOff>698198</xdr:colOff>
      <xdr:row>20</xdr:row>
      <xdr:rowOff>2191</xdr:rowOff>
    </xdr:to>
    <xdr:sp macro="" textlink="">
      <xdr:nvSpPr>
        <xdr:cNvPr id="98" name="Donut 97">
          <a:extLst>
            <a:ext uri="{FF2B5EF4-FFF2-40B4-BE49-F238E27FC236}">
              <a16:creationId xmlns:a16="http://schemas.microsoft.com/office/drawing/2014/main" id="{00000000-0008-0000-0200-000062000000}"/>
            </a:ext>
          </a:extLst>
        </xdr:cNvPr>
        <xdr:cNvSpPr/>
      </xdr:nvSpPr>
      <xdr:spPr>
        <a:xfrm>
          <a:off x="5164026" y="3330513"/>
          <a:ext cx="487172" cy="481678"/>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6</xdr:col>
      <xdr:colOff>226568</xdr:colOff>
      <xdr:row>18</xdr:row>
      <xdr:rowOff>55492</xdr:rowOff>
    </xdr:from>
    <xdr:to>
      <xdr:col>6</xdr:col>
      <xdr:colOff>682044</xdr:colOff>
      <xdr:row>19</xdr:row>
      <xdr:rowOff>53339</xdr:rowOff>
    </xdr:to>
    <xdr:sp macro="" textlink="Pivot_Tables!AZ15">
      <xdr:nvSpPr>
        <xdr:cNvPr id="99" name="TextBox 98">
          <a:extLst>
            <a:ext uri="{FF2B5EF4-FFF2-40B4-BE49-F238E27FC236}">
              <a16:creationId xmlns:a16="http://schemas.microsoft.com/office/drawing/2014/main" id="{00000000-0008-0000-0200-000063000000}"/>
            </a:ext>
          </a:extLst>
        </xdr:cNvPr>
        <xdr:cNvSpPr txBox="1"/>
      </xdr:nvSpPr>
      <xdr:spPr>
        <a:xfrm>
          <a:off x="5163469" y="3489858"/>
          <a:ext cx="455476" cy="188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EEA159-E807-F443-AFF6-24C27C4D4986}" type="TxLink">
            <a:rPr lang="en-US" sz="1100" b="0" i="0" u="none" strike="noStrike" kern="1200">
              <a:solidFill>
                <a:schemeClr val="bg1"/>
              </a:solidFill>
              <a:latin typeface="Avenir Book" panose="02000503020000020003" pitchFamily="2" charset="0"/>
              <a:cs typeface="Arial"/>
            </a:rPr>
            <a:pPr algn="ctr"/>
            <a:t>19%</a:t>
          </a:fld>
          <a:endParaRPr lang="en-US" sz="900" b="1" kern="1200">
            <a:solidFill>
              <a:schemeClr val="bg1"/>
            </a:solidFill>
            <a:latin typeface="Avenir Book" panose="02000503020000020003" pitchFamily="2" charset="0"/>
          </a:endParaRPr>
        </a:p>
      </xdr:txBody>
    </xdr:sp>
    <xdr:clientData/>
  </xdr:twoCellAnchor>
  <xdr:twoCellAnchor editAs="absolute">
    <xdr:from>
      <xdr:col>10</xdr:col>
      <xdr:colOff>398852</xdr:colOff>
      <xdr:row>3</xdr:row>
      <xdr:rowOff>136128</xdr:rowOff>
    </xdr:from>
    <xdr:to>
      <xdr:col>11</xdr:col>
      <xdr:colOff>60524</xdr:colOff>
      <xdr:row>6</xdr:row>
      <xdr:rowOff>46307</xdr:rowOff>
    </xdr:to>
    <xdr:sp macro="" textlink="">
      <xdr:nvSpPr>
        <xdr:cNvPr id="101" name="Donut 100">
          <a:extLst>
            <a:ext uri="{FF2B5EF4-FFF2-40B4-BE49-F238E27FC236}">
              <a16:creationId xmlns:a16="http://schemas.microsoft.com/office/drawing/2014/main" id="{00000000-0008-0000-0200-000065000000}"/>
            </a:ext>
          </a:extLst>
        </xdr:cNvPr>
        <xdr:cNvSpPr/>
      </xdr:nvSpPr>
      <xdr:spPr>
        <a:xfrm>
          <a:off x="8653852" y="707628"/>
          <a:ext cx="487172" cy="481679"/>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10</xdr:col>
      <xdr:colOff>376883</xdr:colOff>
      <xdr:row>4</xdr:row>
      <xdr:rowOff>93646</xdr:rowOff>
    </xdr:from>
    <xdr:to>
      <xdr:col>11</xdr:col>
      <xdr:colOff>104696</xdr:colOff>
      <xdr:row>5</xdr:row>
      <xdr:rowOff>91493</xdr:rowOff>
    </xdr:to>
    <xdr:sp macro="" textlink="Pivot_Tables!AZ13">
      <xdr:nvSpPr>
        <xdr:cNvPr id="102" name="TextBox 101">
          <a:extLst>
            <a:ext uri="{FF2B5EF4-FFF2-40B4-BE49-F238E27FC236}">
              <a16:creationId xmlns:a16="http://schemas.microsoft.com/office/drawing/2014/main" id="{00000000-0008-0000-0200-000066000000}"/>
            </a:ext>
          </a:extLst>
        </xdr:cNvPr>
        <xdr:cNvSpPr txBox="1"/>
      </xdr:nvSpPr>
      <xdr:spPr>
        <a:xfrm>
          <a:off x="8615951" y="858377"/>
          <a:ext cx="551720" cy="18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866A81-A15F-BA4E-8734-27D8EC79AF42}" type="TxLink">
            <a:rPr lang="en-US" sz="1100" b="0" i="0" u="none" strike="noStrike" kern="1200">
              <a:solidFill>
                <a:schemeClr val="bg1"/>
              </a:solidFill>
              <a:latin typeface="Avenir Book" panose="02000503020000020003" pitchFamily="2" charset="0"/>
              <a:cs typeface="Arial"/>
            </a:rPr>
            <a:pPr algn="ctr"/>
            <a:t>10%</a:t>
          </a:fld>
          <a:endParaRPr lang="en-US" sz="900" b="1" kern="1200">
            <a:solidFill>
              <a:schemeClr val="bg1"/>
            </a:solidFill>
            <a:latin typeface="Avenir Book" panose="02000503020000020003" pitchFamily="2" charset="0"/>
          </a:endParaRPr>
        </a:p>
      </xdr:txBody>
    </xdr:sp>
    <xdr:clientData/>
  </xdr:twoCellAnchor>
  <xdr:twoCellAnchor editAs="absolute">
    <xdr:from>
      <xdr:col>16</xdr:col>
      <xdr:colOff>802234</xdr:colOff>
      <xdr:row>5</xdr:row>
      <xdr:rowOff>1103</xdr:rowOff>
    </xdr:from>
    <xdr:to>
      <xdr:col>18</xdr:col>
      <xdr:colOff>487500</xdr:colOff>
      <xdr:row>6</xdr:row>
      <xdr:rowOff>142167</xdr:rowOff>
    </xdr:to>
    <xdr:grpSp>
      <xdr:nvGrpSpPr>
        <xdr:cNvPr id="109" name="Group 108">
          <a:extLst>
            <a:ext uri="{FF2B5EF4-FFF2-40B4-BE49-F238E27FC236}">
              <a16:creationId xmlns:a16="http://schemas.microsoft.com/office/drawing/2014/main" id="{00000000-0008-0000-0200-00006D000000}"/>
            </a:ext>
          </a:extLst>
        </xdr:cNvPr>
        <xdr:cNvGrpSpPr/>
      </xdr:nvGrpSpPr>
      <xdr:grpSpPr>
        <a:xfrm>
          <a:off x="14010234" y="953603"/>
          <a:ext cx="1336266" cy="331564"/>
          <a:chOff x="13786385" y="863855"/>
          <a:chExt cx="1337796" cy="336350"/>
        </a:xfrm>
      </xdr:grpSpPr>
      <xdr:sp macro="" textlink="Pivot_Tables!AY8">
        <xdr:nvSpPr>
          <xdr:cNvPr id="106" name="TextBox 105">
            <a:extLst>
              <a:ext uri="{FF2B5EF4-FFF2-40B4-BE49-F238E27FC236}">
                <a16:creationId xmlns:a16="http://schemas.microsoft.com/office/drawing/2014/main" id="{00000000-0008-0000-0200-00006A000000}"/>
              </a:ext>
            </a:extLst>
          </xdr:cNvPr>
          <xdr:cNvSpPr txBox="1"/>
        </xdr:nvSpPr>
        <xdr:spPr>
          <a:xfrm>
            <a:off x="13794036" y="1011094"/>
            <a:ext cx="58831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B0F61C-F186-0144-BB40-CE6AA5734658}" type="TxLink">
              <a:rPr lang="en-US" sz="1100" b="0" i="0" u="none" strike="noStrike" kern="1200">
                <a:solidFill>
                  <a:schemeClr val="bg1"/>
                </a:solidFill>
                <a:latin typeface="Avenir Book" panose="02000503020000020003" pitchFamily="2" charset="0"/>
                <a:cs typeface="Arial"/>
              </a:rPr>
              <a:pPr algn="ctr"/>
              <a:t> 2,440 </a:t>
            </a:fld>
            <a:endParaRPr lang="en-US" sz="900" b="1" kern="1200">
              <a:solidFill>
                <a:schemeClr val="bg1"/>
              </a:solidFill>
              <a:latin typeface="Avenir Book" panose="02000503020000020003" pitchFamily="2" charset="0"/>
            </a:endParaRPr>
          </a:p>
        </xdr:txBody>
      </xdr:sp>
      <xdr:sp macro="" textlink="Pivot_Tables!AX8">
        <xdr:nvSpPr>
          <xdr:cNvPr id="107" name="TextBox 106">
            <a:extLst>
              <a:ext uri="{FF2B5EF4-FFF2-40B4-BE49-F238E27FC236}">
                <a16:creationId xmlns:a16="http://schemas.microsoft.com/office/drawing/2014/main" id="{00000000-0008-0000-0200-00006B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8D5316-2275-8844-9EED-E07E164C1E9B}" type="TxLink">
              <a:rPr lang="en-US" sz="1000" b="0" i="0" u="none" strike="noStrike" kern="1200">
                <a:solidFill>
                  <a:schemeClr val="bg1"/>
                </a:solidFill>
                <a:latin typeface="Avenir Book" panose="02000503020000020003" pitchFamily="2" charset="0"/>
                <a:cs typeface="Arial"/>
              </a:rPr>
              <a:pPr algn="ctr"/>
              <a:t>Company Website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16</xdr:col>
      <xdr:colOff>573797</xdr:colOff>
      <xdr:row>6</xdr:row>
      <xdr:rowOff>145361</xdr:rowOff>
    </xdr:from>
    <xdr:to>
      <xdr:col>17</xdr:col>
      <xdr:colOff>130060</xdr:colOff>
      <xdr:row>7</xdr:row>
      <xdr:rowOff>143207</xdr:rowOff>
    </xdr:to>
    <xdr:sp macro="" textlink="Pivot_Tables!AZ8">
      <xdr:nvSpPr>
        <xdr:cNvPr id="108" name="TextBox 107">
          <a:extLst>
            <a:ext uri="{FF2B5EF4-FFF2-40B4-BE49-F238E27FC236}">
              <a16:creationId xmlns:a16="http://schemas.microsoft.com/office/drawing/2014/main" id="{00000000-0008-0000-0200-00006C000000}"/>
            </a:ext>
          </a:extLst>
        </xdr:cNvPr>
        <xdr:cNvSpPr txBox="1"/>
      </xdr:nvSpPr>
      <xdr:spPr>
        <a:xfrm>
          <a:off x="13794038" y="1292951"/>
          <a:ext cx="382528"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4C1D06-874A-5843-ACAE-7F8144F43C11}" type="TxLink">
            <a:rPr lang="en-US" sz="1100" b="0" i="0" u="none" strike="noStrike" kern="1200">
              <a:solidFill>
                <a:schemeClr val="bg1"/>
              </a:solidFill>
              <a:latin typeface="Avenir Book" panose="02000503020000020003" pitchFamily="2" charset="0"/>
              <a:cs typeface="Arial"/>
            </a:rPr>
            <a:pPr algn="ctr"/>
            <a:t>0%</a:t>
          </a:fld>
          <a:endParaRPr lang="en-US" sz="900" b="1" kern="1200">
            <a:solidFill>
              <a:schemeClr val="bg1"/>
            </a:solidFill>
            <a:latin typeface="Avenir Book" panose="02000503020000020003" pitchFamily="2" charset="0"/>
          </a:endParaRPr>
        </a:p>
      </xdr:txBody>
    </xdr:sp>
    <xdr:clientData/>
  </xdr:twoCellAnchor>
  <xdr:twoCellAnchor editAs="absolute">
    <xdr:from>
      <xdr:col>17</xdr:col>
      <xdr:colOff>145851</xdr:colOff>
      <xdr:row>9</xdr:row>
      <xdr:rowOff>102890</xdr:rowOff>
    </xdr:from>
    <xdr:to>
      <xdr:col>18</xdr:col>
      <xdr:colOff>657382</xdr:colOff>
      <xdr:row>11</xdr:row>
      <xdr:rowOff>37780</xdr:rowOff>
    </xdr:to>
    <xdr:grpSp>
      <xdr:nvGrpSpPr>
        <xdr:cNvPr id="110" name="Group 109">
          <a:extLst>
            <a:ext uri="{FF2B5EF4-FFF2-40B4-BE49-F238E27FC236}">
              <a16:creationId xmlns:a16="http://schemas.microsoft.com/office/drawing/2014/main" id="{00000000-0008-0000-0200-00006E000000}"/>
            </a:ext>
          </a:extLst>
        </xdr:cNvPr>
        <xdr:cNvGrpSpPr/>
      </xdr:nvGrpSpPr>
      <xdr:grpSpPr>
        <a:xfrm>
          <a:off x="14179351" y="1817390"/>
          <a:ext cx="1337031" cy="315890"/>
          <a:chOff x="13786385" y="863855"/>
          <a:chExt cx="1337796" cy="313398"/>
        </a:xfrm>
      </xdr:grpSpPr>
      <xdr:sp macro="" textlink="Pivot_Tables!AY9">
        <xdr:nvSpPr>
          <xdr:cNvPr id="111" name="TextBox 110">
            <a:extLst>
              <a:ext uri="{FF2B5EF4-FFF2-40B4-BE49-F238E27FC236}">
                <a16:creationId xmlns:a16="http://schemas.microsoft.com/office/drawing/2014/main" id="{00000000-0008-0000-0200-00006F000000}"/>
              </a:ext>
            </a:extLst>
          </xdr:cNvPr>
          <xdr:cNvSpPr txBox="1"/>
        </xdr:nvSpPr>
        <xdr:spPr>
          <a:xfrm>
            <a:off x="13839940" y="988142"/>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66260A-2A01-E747-89B4-CD00761137A8}" type="TxLink">
              <a:rPr lang="en-US" sz="1100" b="0" i="0" u="none" strike="noStrike" kern="1200">
                <a:solidFill>
                  <a:schemeClr val="bg1"/>
                </a:solidFill>
                <a:latin typeface="Avenir Book" panose="02000503020000020003" pitchFamily="2" charset="0"/>
                <a:cs typeface="Arial"/>
              </a:rPr>
              <a:pPr algn="ctr"/>
              <a:t> 55,842 </a:t>
            </a:fld>
            <a:endParaRPr lang="en-US" sz="900" b="1" kern="1200">
              <a:solidFill>
                <a:schemeClr val="bg1"/>
              </a:solidFill>
              <a:latin typeface="Avenir Book" panose="02000503020000020003" pitchFamily="2" charset="0"/>
            </a:endParaRPr>
          </a:p>
        </xdr:txBody>
      </xdr:sp>
      <xdr:sp macro="" textlink="Pivot_Tables!AX9">
        <xdr:nvSpPr>
          <xdr:cNvPr id="112" name="TextBox 111">
            <a:extLst>
              <a:ext uri="{FF2B5EF4-FFF2-40B4-BE49-F238E27FC236}">
                <a16:creationId xmlns:a16="http://schemas.microsoft.com/office/drawing/2014/main" id="{00000000-0008-0000-0200-000070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FE4692-33FC-7549-9C8E-552561C53A2A}" type="TxLink">
              <a:rPr lang="en-US" sz="1000" b="0" i="0" u="none" strike="noStrike" kern="1200">
                <a:solidFill>
                  <a:schemeClr val="bg1"/>
                </a:solidFill>
                <a:latin typeface="Avenir Book" panose="02000503020000020003" pitchFamily="2" charset="0"/>
                <a:cs typeface="Arial"/>
              </a:rPr>
              <a:pPr algn="ctr"/>
              <a:t>Facebook Page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17</xdr:col>
      <xdr:colOff>1</xdr:colOff>
      <xdr:row>11</xdr:row>
      <xdr:rowOff>76506</xdr:rowOff>
    </xdr:from>
    <xdr:to>
      <xdr:col>17</xdr:col>
      <xdr:colOff>397832</xdr:colOff>
      <xdr:row>12</xdr:row>
      <xdr:rowOff>74352</xdr:rowOff>
    </xdr:to>
    <xdr:sp macro="" textlink="Pivot_Tables!AZ9">
      <xdr:nvSpPr>
        <xdr:cNvPr id="113" name="TextBox 112">
          <a:extLst>
            <a:ext uri="{FF2B5EF4-FFF2-40B4-BE49-F238E27FC236}">
              <a16:creationId xmlns:a16="http://schemas.microsoft.com/office/drawing/2014/main" id="{00000000-0008-0000-0200-000071000000}"/>
            </a:ext>
          </a:extLst>
        </xdr:cNvPr>
        <xdr:cNvSpPr txBox="1"/>
      </xdr:nvSpPr>
      <xdr:spPr>
        <a:xfrm>
          <a:off x="14046507" y="2180422"/>
          <a:ext cx="397831"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E85636-008F-D942-8D09-3B3E6BA88273}" type="TxLink">
            <a:rPr lang="en-US" sz="1100" b="0" i="0" u="none" strike="noStrike" kern="1200">
              <a:solidFill>
                <a:schemeClr val="bg1"/>
              </a:solidFill>
              <a:latin typeface="Arial"/>
              <a:cs typeface="Arial"/>
            </a:rPr>
            <a:pPr algn="ctr"/>
            <a:t>7%</a:t>
          </a:fld>
          <a:endParaRPr lang="en-US" sz="900" b="1" kern="1200">
            <a:solidFill>
              <a:schemeClr val="bg1"/>
            </a:solidFill>
            <a:latin typeface="Avenir Book" panose="02000503020000020003" pitchFamily="2" charset="0"/>
          </a:endParaRPr>
        </a:p>
      </xdr:txBody>
    </xdr:sp>
    <xdr:clientData/>
  </xdr:twoCellAnchor>
  <xdr:twoCellAnchor editAs="absolute">
    <xdr:from>
      <xdr:col>16</xdr:col>
      <xdr:colOff>714743</xdr:colOff>
      <xdr:row>13</xdr:row>
      <xdr:rowOff>152522</xdr:rowOff>
    </xdr:from>
    <xdr:to>
      <xdr:col>18</xdr:col>
      <xdr:colOff>400009</xdr:colOff>
      <xdr:row>15</xdr:row>
      <xdr:rowOff>83390</xdr:rowOff>
    </xdr:to>
    <xdr:grpSp>
      <xdr:nvGrpSpPr>
        <xdr:cNvPr id="114" name="Group 113">
          <a:extLst>
            <a:ext uri="{FF2B5EF4-FFF2-40B4-BE49-F238E27FC236}">
              <a16:creationId xmlns:a16="http://schemas.microsoft.com/office/drawing/2014/main" id="{00000000-0008-0000-0200-000072000000}"/>
            </a:ext>
          </a:extLst>
        </xdr:cNvPr>
        <xdr:cNvGrpSpPr/>
      </xdr:nvGrpSpPr>
      <xdr:grpSpPr>
        <a:xfrm>
          <a:off x="13922743" y="2629022"/>
          <a:ext cx="1336266" cy="311868"/>
          <a:chOff x="13786385" y="863855"/>
          <a:chExt cx="1337796" cy="313398"/>
        </a:xfrm>
      </xdr:grpSpPr>
      <xdr:sp macro="" textlink="Pivot_Tables!AY11">
        <xdr:nvSpPr>
          <xdr:cNvPr id="115" name="TextBox 114">
            <a:extLst>
              <a:ext uri="{FF2B5EF4-FFF2-40B4-BE49-F238E27FC236}">
                <a16:creationId xmlns:a16="http://schemas.microsoft.com/office/drawing/2014/main" id="{00000000-0008-0000-0200-000073000000}"/>
              </a:ext>
            </a:extLst>
          </xdr:cNvPr>
          <xdr:cNvSpPr txBox="1"/>
        </xdr:nvSpPr>
        <xdr:spPr>
          <a:xfrm>
            <a:off x="13878193" y="988142"/>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4B3AD3-B259-2F45-90A3-07481640F151}" type="TxLink">
              <a:rPr lang="en-US" sz="1100" b="0" i="0" u="none" strike="noStrike" kern="1200">
                <a:solidFill>
                  <a:schemeClr val="bg1"/>
                </a:solidFill>
                <a:latin typeface="Avenir Book" panose="02000503020000020003" pitchFamily="2" charset="0"/>
                <a:cs typeface="Arial"/>
              </a:rPr>
              <a:pPr algn="ctr"/>
              <a:t> 54,141 </a:t>
            </a:fld>
            <a:endParaRPr lang="en-US" sz="900" b="1" kern="1200">
              <a:solidFill>
                <a:schemeClr val="bg1"/>
              </a:solidFill>
              <a:latin typeface="Avenir Book" panose="02000503020000020003" pitchFamily="2" charset="0"/>
            </a:endParaRPr>
          </a:p>
        </xdr:txBody>
      </xdr:sp>
      <xdr:sp macro="" textlink="Pivot_Tables!AX11">
        <xdr:nvSpPr>
          <xdr:cNvPr id="131" name="TextBox 130">
            <a:extLst>
              <a:ext uri="{FF2B5EF4-FFF2-40B4-BE49-F238E27FC236}">
                <a16:creationId xmlns:a16="http://schemas.microsoft.com/office/drawing/2014/main" id="{00000000-0008-0000-0200-000083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65954C-ECEF-3949-9AE5-29573D1BA8CC}" type="TxLink">
              <a:rPr lang="en-US" sz="1100" b="0" i="0" u="none" strike="noStrike" kern="1200">
                <a:solidFill>
                  <a:schemeClr val="bg1"/>
                </a:solidFill>
                <a:latin typeface="Avenir Book" panose="02000503020000020003" pitchFamily="2" charset="0"/>
                <a:cs typeface="Arial"/>
              </a:rPr>
              <a:pPr algn="ctr"/>
              <a:t>Television Ad</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16</xdr:col>
      <xdr:colOff>573795</xdr:colOff>
      <xdr:row>15</xdr:row>
      <xdr:rowOff>15301</xdr:rowOff>
    </xdr:from>
    <xdr:to>
      <xdr:col>17</xdr:col>
      <xdr:colOff>145361</xdr:colOff>
      <xdr:row>16</xdr:row>
      <xdr:rowOff>13147</xdr:rowOff>
    </xdr:to>
    <xdr:sp macro="" textlink="Pivot_Tables!AZ11">
      <xdr:nvSpPr>
        <xdr:cNvPr id="132" name="TextBox 131">
          <a:extLst>
            <a:ext uri="{FF2B5EF4-FFF2-40B4-BE49-F238E27FC236}">
              <a16:creationId xmlns:a16="http://schemas.microsoft.com/office/drawing/2014/main" id="{00000000-0008-0000-0200-000084000000}"/>
            </a:ext>
          </a:extLst>
        </xdr:cNvPr>
        <xdr:cNvSpPr txBox="1"/>
      </xdr:nvSpPr>
      <xdr:spPr>
        <a:xfrm>
          <a:off x="13794036" y="2884277"/>
          <a:ext cx="397831"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EA8880-7977-8848-856F-13E249B3B964}" type="TxLink">
            <a:rPr lang="en-US" sz="1100" b="0" i="0" u="none" strike="noStrike" kern="1200">
              <a:solidFill>
                <a:schemeClr val="bg1"/>
              </a:solidFill>
              <a:latin typeface="Arial"/>
              <a:cs typeface="Arial"/>
            </a:rPr>
            <a:pPr algn="ctr"/>
            <a:t>7%</a:t>
          </a:fld>
          <a:endParaRPr lang="en-US" sz="900" b="1" kern="1200">
            <a:solidFill>
              <a:schemeClr val="bg1"/>
            </a:solidFill>
            <a:latin typeface="Avenir Book" panose="02000503020000020003" pitchFamily="2" charset="0"/>
          </a:endParaRPr>
        </a:p>
      </xdr:txBody>
    </xdr:sp>
    <xdr:clientData/>
  </xdr:twoCellAnchor>
  <xdr:twoCellAnchor editAs="absolute">
    <xdr:from>
      <xdr:col>15</xdr:col>
      <xdr:colOff>535542</xdr:colOff>
      <xdr:row>2</xdr:row>
      <xdr:rowOff>183614</xdr:rowOff>
    </xdr:from>
    <xdr:to>
      <xdr:col>17</xdr:col>
      <xdr:colOff>84157</xdr:colOff>
      <xdr:row>4</xdr:row>
      <xdr:rowOff>164466</xdr:rowOff>
    </xdr:to>
    <xdr:grpSp>
      <xdr:nvGrpSpPr>
        <xdr:cNvPr id="133" name="Group 132">
          <a:extLst>
            <a:ext uri="{FF2B5EF4-FFF2-40B4-BE49-F238E27FC236}">
              <a16:creationId xmlns:a16="http://schemas.microsoft.com/office/drawing/2014/main" id="{00000000-0008-0000-0200-000085000000}"/>
            </a:ext>
          </a:extLst>
        </xdr:cNvPr>
        <xdr:cNvGrpSpPr/>
      </xdr:nvGrpSpPr>
      <xdr:grpSpPr>
        <a:xfrm>
          <a:off x="12918042" y="564614"/>
          <a:ext cx="1199615" cy="361852"/>
          <a:chOff x="13786385" y="863855"/>
          <a:chExt cx="1337796" cy="362487"/>
        </a:xfrm>
      </xdr:grpSpPr>
      <xdr:sp macro="" textlink="Pivot_Tables!AY10">
        <xdr:nvSpPr>
          <xdr:cNvPr id="134" name="TextBox 133">
            <a:extLst>
              <a:ext uri="{FF2B5EF4-FFF2-40B4-BE49-F238E27FC236}">
                <a16:creationId xmlns:a16="http://schemas.microsoft.com/office/drawing/2014/main" id="{00000000-0008-0000-0200-000086000000}"/>
              </a:ext>
            </a:extLst>
          </xdr:cNvPr>
          <xdr:cNvSpPr txBox="1"/>
        </xdr:nvSpPr>
        <xdr:spPr>
          <a:xfrm>
            <a:off x="13870542" y="1037231"/>
            <a:ext cx="918072"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DE8CF0-18D0-E24B-8935-766C9DD69FAA}" type="TxLink">
              <a:rPr lang="en-US" sz="1100" b="0" i="0" u="none" strike="noStrike" kern="1200">
                <a:solidFill>
                  <a:schemeClr val="bg1"/>
                </a:solidFill>
                <a:latin typeface="Avenir Book" panose="02000503020000020003" pitchFamily="2" charset="0"/>
                <a:cs typeface="Arial"/>
              </a:rPr>
              <a:pPr algn="ctr"/>
              <a:t> 55,838 </a:t>
            </a:fld>
            <a:endParaRPr lang="en-US" sz="900" b="1" kern="1200">
              <a:solidFill>
                <a:schemeClr val="bg1"/>
              </a:solidFill>
              <a:latin typeface="Avenir Book" panose="02000503020000020003" pitchFamily="2" charset="0"/>
            </a:endParaRPr>
          </a:p>
        </xdr:txBody>
      </xdr:sp>
      <xdr:sp macro="" textlink="Pivot_Tables!AX10">
        <xdr:nvSpPr>
          <xdr:cNvPr id="135" name="TextBox 134">
            <a:extLst>
              <a:ext uri="{FF2B5EF4-FFF2-40B4-BE49-F238E27FC236}">
                <a16:creationId xmlns:a16="http://schemas.microsoft.com/office/drawing/2014/main" id="{00000000-0008-0000-0200-000087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FA6107-BD61-B745-A8FC-A5877C471D60}" type="TxLink">
              <a:rPr lang="en-US" sz="1100" b="0" i="0" u="none" strike="noStrike" kern="1200">
                <a:solidFill>
                  <a:schemeClr val="bg1"/>
                </a:solidFill>
                <a:latin typeface="Avenir Book" panose="02000503020000020003" pitchFamily="2" charset="0"/>
                <a:cs typeface="Arial"/>
              </a:rPr>
              <a:pPr algn="ctr"/>
              <a:t>Google Ad</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15</xdr:col>
      <xdr:colOff>367228</xdr:colOff>
      <xdr:row>4</xdr:row>
      <xdr:rowOff>38252</xdr:rowOff>
    </xdr:from>
    <xdr:to>
      <xdr:col>16</xdr:col>
      <xdr:colOff>15300</xdr:colOff>
      <xdr:row>5</xdr:row>
      <xdr:rowOff>36098</xdr:rowOff>
    </xdr:to>
    <xdr:sp macro="" textlink="Pivot_Tables!AZ10">
      <xdr:nvSpPr>
        <xdr:cNvPr id="136" name="TextBox 135">
          <a:extLst>
            <a:ext uri="{FF2B5EF4-FFF2-40B4-BE49-F238E27FC236}">
              <a16:creationId xmlns:a16="http://schemas.microsoft.com/office/drawing/2014/main" id="{00000000-0008-0000-0200-000088000000}"/>
            </a:ext>
          </a:extLst>
        </xdr:cNvPr>
        <xdr:cNvSpPr txBox="1"/>
      </xdr:nvSpPr>
      <xdr:spPr>
        <a:xfrm>
          <a:off x="12761204" y="803312"/>
          <a:ext cx="47433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A13E0D-D306-2D4B-9A93-ABE5AF0E0503}" type="TxLink">
            <a:rPr lang="en-US" sz="1100" b="0" i="0" u="none" strike="noStrike" kern="1200">
              <a:solidFill>
                <a:schemeClr val="bg1"/>
              </a:solidFill>
              <a:latin typeface="Arial"/>
              <a:cs typeface="Arial"/>
            </a:rPr>
            <a:pPr algn="ctr"/>
            <a:t>7%</a:t>
          </a:fld>
          <a:endParaRPr lang="en-US" sz="900" b="1" kern="1200">
            <a:solidFill>
              <a:schemeClr val="bg1"/>
            </a:solidFill>
            <a:latin typeface="Avenir Book" panose="02000503020000020003" pitchFamily="2" charset="0"/>
          </a:endParaRPr>
        </a:p>
      </xdr:txBody>
    </xdr:sp>
    <xdr:clientData/>
  </xdr:twoCellAnchor>
  <xdr:twoCellAnchor editAs="absolute">
    <xdr:from>
      <xdr:col>13</xdr:col>
      <xdr:colOff>432819</xdr:colOff>
      <xdr:row>3</xdr:row>
      <xdr:rowOff>93746</xdr:rowOff>
    </xdr:from>
    <xdr:to>
      <xdr:col>15</xdr:col>
      <xdr:colOff>175800</xdr:colOff>
      <xdr:row>5</xdr:row>
      <xdr:rowOff>66949</xdr:rowOff>
    </xdr:to>
    <xdr:grpSp>
      <xdr:nvGrpSpPr>
        <xdr:cNvPr id="137" name="Group 136">
          <a:extLst>
            <a:ext uri="{FF2B5EF4-FFF2-40B4-BE49-F238E27FC236}">
              <a16:creationId xmlns:a16="http://schemas.microsoft.com/office/drawing/2014/main" id="{00000000-0008-0000-0200-000089000000}"/>
            </a:ext>
          </a:extLst>
        </xdr:cNvPr>
        <xdr:cNvGrpSpPr/>
      </xdr:nvGrpSpPr>
      <xdr:grpSpPr>
        <a:xfrm>
          <a:off x="11164319" y="665246"/>
          <a:ext cx="1393981" cy="354203"/>
          <a:chOff x="13607445" y="863855"/>
          <a:chExt cx="1554367" cy="354816"/>
        </a:xfrm>
      </xdr:grpSpPr>
      <xdr:sp macro="" textlink="Pivot_Tables!AY12">
        <xdr:nvSpPr>
          <xdr:cNvPr id="138" name="TextBox 137">
            <a:extLst>
              <a:ext uri="{FF2B5EF4-FFF2-40B4-BE49-F238E27FC236}">
                <a16:creationId xmlns:a16="http://schemas.microsoft.com/office/drawing/2014/main" id="{00000000-0008-0000-0200-00008A000000}"/>
              </a:ext>
            </a:extLst>
          </xdr:cNvPr>
          <xdr:cNvSpPr txBox="1"/>
        </xdr:nvSpPr>
        <xdr:spPr>
          <a:xfrm>
            <a:off x="14243740" y="1029560"/>
            <a:ext cx="918072"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715E61-54D5-EC4E-81A7-4298F8AA2DE8}" type="TxLink">
              <a:rPr lang="en-US" sz="1100" b="0" i="0" u="none" strike="noStrike" kern="1200">
                <a:solidFill>
                  <a:schemeClr val="bg1"/>
                </a:solidFill>
                <a:latin typeface="Avenir Book" panose="02000503020000020003" pitchFamily="2" charset="0"/>
                <a:cs typeface="Arial"/>
              </a:rPr>
              <a:pPr algn="ctr"/>
              <a:t> 55,837 </a:t>
            </a:fld>
            <a:endParaRPr lang="en-US" sz="900" b="1" kern="1200">
              <a:solidFill>
                <a:schemeClr val="bg1"/>
              </a:solidFill>
              <a:latin typeface="Avenir Book" panose="02000503020000020003" pitchFamily="2" charset="0"/>
            </a:endParaRPr>
          </a:p>
        </xdr:txBody>
      </xdr:sp>
      <xdr:sp macro="" textlink="Pivot_Tables!AX12">
        <xdr:nvSpPr>
          <xdr:cNvPr id="139" name="TextBox 138">
            <a:extLst>
              <a:ext uri="{FF2B5EF4-FFF2-40B4-BE49-F238E27FC236}">
                <a16:creationId xmlns:a16="http://schemas.microsoft.com/office/drawing/2014/main" id="{00000000-0008-0000-0200-00008B000000}"/>
              </a:ext>
            </a:extLst>
          </xdr:cNvPr>
          <xdr:cNvSpPr txBox="1"/>
        </xdr:nvSpPr>
        <xdr:spPr>
          <a:xfrm>
            <a:off x="13607445" y="863855"/>
            <a:ext cx="151673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D72168-4738-6B47-8897-BF81B9DE88BF}" type="TxLink">
              <a:rPr lang="en-US" sz="1100" b="0" i="0" u="none" strike="noStrike" kern="1200">
                <a:solidFill>
                  <a:schemeClr val="bg1"/>
                </a:solidFill>
                <a:latin typeface="Avenir Book" panose="02000503020000020003" pitchFamily="2" charset="0"/>
                <a:cs typeface="Arial"/>
              </a:rPr>
              <a:pPr algn="ctr"/>
              <a:t>Youtube Channel</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14</xdr:col>
      <xdr:colOff>366615</xdr:colOff>
      <xdr:row>5</xdr:row>
      <xdr:rowOff>183002</xdr:rowOff>
    </xdr:from>
    <xdr:to>
      <xdr:col>15</xdr:col>
      <xdr:colOff>14687</xdr:colOff>
      <xdr:row>6</xdr:row>
      <xdr:rowOff>180848</xdr:rowOff>
    </xdr:to>
    <xdr:sp macro="" textlink="Pivot_Tables!AZ12">
      <xdr:nvSpPr>
        <xdr:cNvPr id="140" name="TextBox 139">
          <a:extLst>
            <a:ext uri="{FF2B5EF4-FFF2-40B4-BE49-F238E27FC236}">
              <a16:creationId xmlns:a16="http://schemas.microsoft.com/office/drawing/2014/main" id="{00000000-0008-0000-0200-00008C000000}"/>
            </a:ext>
          </a:extLst>
        </xdr:cNvPr>
        <xdr:cNvSpPr txBox="1"/>
      </xdr:nvSpPr>
      <xdr:spPr>
        <a:xfrm>
          <a:off x="11934326" y="1139327"/>
          <a:ext cx="47433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4789A2-1974-ED4B-83FA-BA9DBF350C80}" type="TxLink">
            <a:rPr lang="en-US" sz="1100" b="0" i="0" u="none" strike="noStrike" kern="1200">
              <a:solidFill>
                <a:schemeClr val="bg1"/>
              </a:solidFill>
              <a:latin typeface="Avenir Book" panose="02000503020000020003" pitchFamily="2" charset="0"/>
              <a:cs typeface="Arial"/>
            </a:rPr>
            <a:pPr algn="ctr"/>
            <a:t>7%</a:t>
          </a:fld>
          <a:endParaRPr lang="en-US" sz="900" b="1" kern="1200">
            <a:solidFill>
              <a:schemeClr val="bg1"/>
            </a:solidFill>
            <a:latin typeface="Avenir Book" panose="02000503020000020003" pitchFamily="2" charset="0"/>
          </a:endParaRPr>
        </a:p>
      </xdr:txBody>
    </xdr:sp>
    <xdr:clientData/>
  </xdr:twoCellAnchor>
  <xdr:twoCellAnchor editAs="absolute">
    <xdr:from>
      <xdr:col>10</xdr:col>
      <xdr:colOff>457200</xdr:colOff>
      <xdr:row>22</xdr:row>
      <xdr:rowOff>0</xdr:rowOff>
    </xdr:from>
    <xdr:to>
      <xdr:col>11</xdr:col>
      <xdr:colOff>101600</xdr:colOff>
      <xdr:row>24</xdr:row>
      <xdr:rowOff>88900</xdr:rowOff>
    </xdr:to>
    <xdr:pic>
      <xdr:nvPicPr>
        <xdr:cNvPr id="146" name="Graphic 145" descr="Money with solid fill">
          <a:extLst>
            <a:ext uri="{FF2B5EF4-FFF2-40B4-BE49-F238E27FC236}">
              <a16:creationId xmlns:a16="http://schemas.microsoft.com/office/drawing/2014/main" id="{00000000-0008-0000-0200-000092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8712200" y="4191000"/>
          <a:ext cx="469900" cy="469900"/>
        </a:xfrm>
        <a:prstGeom prst="rect">
          <a:avLst/>
        </a:prstGeom>
      </xdr:spPr>
    </xdr:pic>
    <xdr:clientData/>
  </xdr:twoCellAnchor>
  <xdr:twoCellAnchor editAs="absolute">
    <xdr:from>
      <xdr:col>15</xdr:col>
      <xdr:colOff>731130</xdr:colOff>
      <xdr:row>7</xdr:row>
      <xdr:rowOff>21995</xdr:rowOff>
    </xdr:from>
    <xdr:to>
      <xdr:col>17</xdr:col>
      <xdr:colOff>229444</xdr:colOff>
      <xdr:row>9</xdr:row>
      <xdr:rowOff>187318</xdr:rowOff>
    </xdr:to>
    <xdr:grpSp>
      <xdr:nvGrpSpPr>
        <xdr:cNvPr id="116" name="Group 115">
          <a:extLst>
            <a:ext uri="{FF2B5EF4-FFF2-40B4-BE49-F238E27FC236}">
              <a16:creationId xmlns:a16="http://schemas.microsoft.com/office/drawing/2014/main" id="{00000000-0008-0000-0200-000074000000}"/>
            </a:ext>
          </a:extLst>
        </xdr:cNvPr>
        <xdr:cNvGrpSpPr/>
      </xdr:nvGrpSpPr>
      <xdr:grpSpPr>
        <a:xfrm rot="2923467">
          <a:off x="13415125" y="1054000"/>
          <a:ext cx="546323" cy="1149314"/>
          <a:chOff x="-57329" y="0"/>
          <a:chExt cx="546323" cy="1149314"/>
        </a:xfrm>
      </xdr:grpSpPr>
      <xdr:cxnSp macro="">
        <xdr:nvCxnSpPr>
          <xdr:cNvPr id="117" name="Straight Connector 116">
            <a:extLst>
              <a:ext uri="{FF2B5EF4-FFF2-40B4-BE49-F238E27FC236}">
                <a16:creationId xmlns:a16="http://schemas.microsoft.com/office/drawing/2014/main" id="{00000000-0008-0000-0200-000075000000}"/>
              </a:ext>
            </a:extLst>
          </xdr:cNvPr>
          <xdr:cNvCxnSpPr>
            <a:stCxn id="118" idx="4"/>
          </xdr:cNvCxnSpPr>
        </xdr:nvCxnSpPr>
        <xdr:spPr>
          <a:xfrm rot="2475199">
            <a:off x="-57329" y="527214"/>
            <a:ext cx="546323" cy="622100"/>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18" name="Oval 117">
            <a:extLst>
              <a:ext uri="{FF2B5EF4-FFF2-40B4-BE49-F238E27FC236}">
                <a16:creationId xmlns:a16="http://schemas.microsoft.com/office/drawing/2014/main" id="{00000000-0008-0000-0200-000076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16</xdr:col>
      <xdr:colOff>746886</xdr:colOff>
      <xdr:row>24</xdr:row>
      <xdr:rowOff>164999</xdr:rowOff>
    </xdr:from>
    <xdr:to>
      <xdr:col>17</xdr:col>
      <xdr:colOff>467692</xdr:colOff>
      <xdr:row>30</xdr:row>
      <xdr:rowOff>171278</xdr:rowOff>
    </xdr:to>
    <xdr:grpSp>
      <xdr:nvGrpSpPr>
        <xdr:cNvPr id="147" name="Group 146">
          <a:extLst>
            <a:ext uri="{FF2B5EF4-FFF2-40B4-BE49-F238E27FC236}">
              <a16:creationId xmlns:a16="http://schemas.microsoft.com/office/drawing/2014/main" id="{00000000-0008-0000-0200-000093000000}"/>
            </a:ext>
          </a:extLst>
        </xdr:cNvPr>
        <xdr:cNvGrpSpPr/>
      </xdr:nvGrpSpPr>
      <xdr:grpSpPr>
        <a:xfrm rot="9047648">
          <a:off x="13954886" y="4736999"/>
          <a:ext cx="546306" cy="1149279"/>
          <a:chOff x="-57319" y="0"/>
          <a:chExt cx="546306" cy="1149314"/>
        </a:xfrm>
      </xdr:grpSpPr>
      <xdr:cxnSp macro="">
        <xdr:nvCxnSpPr>
          <xdr:cNvPr id="148" name="Straight Connector 147">
            <a:extLst>
              <a:ext uri="{FF2B5EF4-FFF2-40B4-BE49-F238E27FC236}">
                <a16:creationId xmlns:a16="http://schemas.microsoft.com/office/drawing/2014/main" id="{00000000-0008-0000-0200-000094000000}"/>
              </a:ext>
            </a:extLst>
          </xdr:cNvPr>
          <xdr:cNvCxnSpPr>
            <a:stCxn id="149"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49" name="Oval 148">
            <a:extLst>
              <a:ext uri="{FF2B5EF4-FFF2-40B4-BE49-F238E27FC236}">
                <a16:creationId xmlns:a16="http://schemas.microsoft.com/office/drawing/2014/main" id="{00000000-0008-0000-0200-000095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8</xdr:col>
      <xdr:colOff>10286</xdr:colOff>
      <xdr:row>36</xdr:row>
      <xdr:rowOff>165000</xdr:rowOff>
    </xdr:from>
    <xdr:to>
      <xdr:col>8</xdr:col>
      <xdr:colOff>556592</xdr:colOff>
      <xdr:row>42</xdr:row>
      <xdr:rowOff>171279</xdr:rowOff>
    </xdr:to>
    <xdr:grpSp>
      <xdr:nvGrpSpPr>
        <xdr:cNvPr id="150" name="Group 149">
          <a:extLst>
            <a:ext uri="{FF2B5EF4-FFF2-40B4-BE49-F238E27FC236}">
              <a16:creationId xmlns:a16="http://schemas.microsoft.com/office/drawing/2014/main" id="{00000000-0008-0000-0200-000096000000}"/>
            </a:ext>
          </a:extLst>
        </xdr:cNvPr>
        <xdr:cNvGrpSpPr/>
      </xdr:nvGrpSpPr>
      <xdr:grpSpPr>
        <a:xfrm rot="10577006">
          <a:off x="6614286" y="7023000"/>
          <a:ext cx="546306" cy="1149279"/>
          <a:chOff x="-57319" y="0"/>
          <a:chExt cx="546306" cy="1149314"/>
        </a:xfrm>
      </xdr:grpSpPr>
      <xdr:cxnSp macro="">
        <xdr:nvCxnSpPr>
          <xdr:cNvPr id="151" name="Straight Connector 150">
            <a:extLst>
              <a:ext uri="{FF2B5EF4-FFF2-40B4-BE49-F238E27FC236}">
                <a16:creationId xmlns:a16="http://schemas.microsoft.com/office/drawing/2014/main" id="{00000000-0008-0000-0200-000097000000}"/>
              </a:ext>
            </a:extLst>
          </xdr:cNvPr>
          <xdr:cNvCxnSpPr>
            <a:stCxn id="152"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Oval 151">
            <a:extLst>
              <a:ext uri="{FF2B5EF4-FFF2-40B4-BE49-F238E27FC236}">
                <a16:creationId xmlns:a16="http://schemas.microsoft.com/office/drawing/2014/main" id="{00000000-0008-0000-0200-000098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8</xdr:col>
      <xdr:colOff>519183</xdr:colOff>
      <xdr:row>35</xdr:row>
      <xdr:rowOff>72686</xdr:rowOff>
    </xdr:from>
    <xdr:to>
      <xdr:col>10</xdr:col>
      <xdr:colOff>17462</xdr:colOff>
      <xdr:row>38</xdr:row>
      <xdr:rowOff>47492</xdr:rowOff>
    </xdr:to>
    <xdr:grpSp>
      <xdr:nvGrpSpPr>
        <xdr:cNvPr id="153" name="Group 152">
          <a:extLst>
            <a:ext uri="{FF2B5EF4-FFF2-40B4-BE49-F238E27FC236}">
              <a16:creationId xmlns:a16="http://schemas.microsoft.com/office/drawing/2014/main" id="{00000000-0008-0000-0200-000099000000}"/>
            </a:ext>
          </a:extLst>
        </xdr:cNvPr>
        <xdr:cNvGrpSpPr/>
      </xdr:nvGrpSpPr>
      <xdr:grpSpPr>
        <a:xfrm rot="6662638">
          <a:off x="7424670" y="6438699"/>
          <a:ext cx="546306" cy="1149279"/>
          <a:chOff x="-57319" y="0"/>
          <a:chExt cx="546306" cy="1149314"/>
        </a:xfrm>
      </xdr:grpSpPr>
      <xdr:cxnSp macro="">
        <xdr:nvCxnSpPr>
          <xdr:cNvPr id="154" name="Straight Connector 153">
            <a:extLst>
              <a:ext uri="{FF2B5EF4-FFF2-40B4-BE49-F238E27FC236}">
                <a16:creationId xmlns:a16="http://schemas.microsoft.com/office/drawing/2014/main" id="{00000000-0008-0000-0200-00009A000000}"/>
              </a:ext>
            </a:extLst>
          </xdr:cNvPr>
          <xdr:cNvCxnSpPr>
            <a:stCxn id="155"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55" name="Oval 154">
            <a:extLst>
              <a:ext uri="{FF2B5EF4-FFF2-40B4-BE49-F238E27FC236}">
                <a16:creationId xmlns:a16="http://schemas.microsoft.com/office/drawing/2014/main" id="{00000000-0008-0000-0200-00009B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12</xdr:col>
      <xdr:colOff>335657</xdr:colOff>
      <xdr:row>37</xdr:row>
      <xdr:rowOff>101297</xdr:rowOff>
    </xdr:from>
    <xdr:to>
      <xdr:col>13</xdr:col>
      <xdr:colOff>56463</xdr:colOff>
      <xdr:row>43</xdr:row>
      <xdr:rowOff>107576</xdr:rowOff>
    </xdr:to>
    <xdr:grpSp>
      <xdr:nvGrpSpPr>
        <xdr:cNvPr id="156" name="Group 155">
          <a:extLst>
            <a:ext uri="{FF2B5EF4-FFF2-40B4-BE49-F238E27FC236}">
              <a16:creationId xmlns:a16="http://schemas.microsoft.com/office/drawing/2014/main" id="{00000000-0008-0000-0200-00009C000000}"/>
            </a:ext>
          </a:extLst>
        </xdr:cNvPr>
        <xdr:cNvGrpSpPr/>
      </xdr:nvGrpSpPr>
      <xdr:grpSpPr>
        <a:xfrm rot="12081883">
          <a:off x="10241657" y="7149797"/>
          <a:ext cx="546306" cy="1149279"/>
          <a:chOff x="-57319" y="0"/>
          <a:chExt cx="546306" cy="1149314"/>
        </a:xfrm>
      </xdr:grpSpPr>
      <xdr:cxnSp macro="">
        <xdr:nvCxnSpPr>
          <xdr:cNvPr id="157" name="Straight Connector 156">
            <a:extLst>
              <a:ext uri="{FF2B5EF4-FFF2-40B4-BE49-F238E27FC236}">
                <a16:creationId xmlns:a16="http://schemas.microsoft.com/office/drawing/2014/main" id="{00000000-0008-0000-0200-00009D000000}"/>
              </a:ext>
            </a:extLst>
          </xdr:cNvPr>
          <xdr:cNvCxnSpPr>
            <a:stCxn id="158"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58" name="Oval 157">
            <a:extLst>
              <a:ext uri="{FF2B5EF4-FFF2-40B4-BE49-F238E27FC236}">
                <a16:creationId xmlns:a16="http://schemas.microsoft.com/office/drawing/2014/main" id="{00000000-0008-0000-0200-00009E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13</xdr:col>
      <xdr:colOff>218942</xdr:colOff>
      <xdr:row>37</xdr:row>
      <xdr:rowOff>50396</xdr:rowOff>
    </xdr:from>
    <xdr:to>
      <xdr:col>13</xdr:col>
      <xdr:colOff>765248</xdr:colOff>
      <xdr:row>43</xdr:row>
      <xdr:rowOff>56675</xdr:rowOff>
    </xdr:to>
    <xdr:grpSp>
      <xdr:nvGrpSpPr>
        <xdr:cNvPr id="159" name="Group 158">
          <a:extLst>
            <a:ext uri="{FF2B5EF4-FFF2-40B4-BE49-F238E27FC236}">
              <a16:creationId xmlns:a16="http://schemas.microsoft.com/office/drawing/2014/main" id="{00000000-0008-0000-0200-00009F000000}"/>
            </a:ext>
          </a:extLst>
        </xdr:cNvPr>
        <xdr:cNvGrpSpPr/>
      </xdr:nvGrpSpPr>
      <xdr:grpSpPr>
        <a:xfrm rot="9223536">
          <a:off x="10950442" y="7098896"/>
          <a:ext cx="546306" cy="1149279"/>
          <a:chOff x="-57319" y="0"/>
          <a:chExt cx="546306" cy="1149314"/>
        </a:xfrm>
      </xdr:grpSpPr>
      <xdr:cxnSp macro="">
        <xdr:nvCxnSpPr>
          <xdr:cNvPr id="160" name="Straight Connector 159">
            <a:extLst>
              <a:ext uri="{FF2B5EF4-FFF2-40B4-BE49-F238E27FC236}">
                <a16:creationId xmlns:a16="http://schemas.microsoft.com/office/drawing/2014/main" id="{00000000-0008-0000-0200-0000A0000000}"/>
              </a:ext>
            </a:extLst>
          </xdr:cNvPr>
          <xdr:cNvCxnSpPr>
            <a:stCxn id="161"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61" name="Oval 160">
            <a:extLst>
              <a:ext uri="{FF2B5EF4-FFF2-40B4-BE49-F238E27FC236}">
                <a16:creationId xmlns:a16="http://schemas.microsoft.com/office/drawing/2014/main" id="{00000000-0008-0000-0200-0000A1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13</xdr:col>
      <xdr:colOff>397643</xdr:colOff>
      <xdr:row>35</xdr:row>
      <xdr:rowOff>34283</xdr:rowOff>
    </xdr:from>
    <xdr:to>
      <xdr:col>14</xdr:col>
      <xdr:colOff>721422</xdr:colOff>
      <xdr:row>38</xdr:row>
      <xdr:rowOff>9089</xdr:rowOff>
    </xdr:to>
    <xdr:grpSp>
      <xdr:nvGrpSpPr>
        <xdr:cNvPr id="162" name="Group 161">
          <a:extLst>
            <a:ext uri="{FF2B5EF4-FFF2-40B4-BE49-F238E27FC236}">
              <a16:creationId xmlns:a16="http://schemas.microsoft.com/office/drawing/2014/main" id="{00000000-0008-0000-0200-0000A2000000}"/>
            </a:ext>
          </a:extLst>
        </xdr:cNvPr>
        <xdr:cNvGrpSpPr/>
      </xdr:nvGrpSpPr>
      <xdr:grpSpPr>
        <a:xfrm rot="5690917">
          <a:off x="11430630" y="6400296"/>
          <a:ext cx="546306" cy="1149279"/>
          <a:chOff x="-57319" y="0"/>
          <a:chExt cx="546306" cy="1149314"/>
        </a:xfrm>
      </xdr:grpSpPr>
      <xdr:cxnSp macro="">
        <xdr:nvCxnSpPr>
          <xdr:cNvPr id="163" name="Straight Connector 162">
            <a:extLst>
              <a:ext uri="{FF2B5EF4-FFF2-40B4-BE49-F238E27FC236}">
                <a16:creationId xmlns:a16="http://schemas.microsoft.com/office/drawing/2014/main" id="{00000000-0008-0000-0200-0000A3000000}"/>
              </a:ext>
            </a:extLst>
          </xdr:cNvPr>
          <xdr:cNvCxnSpPr>
            <a:stCxn id="164"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64" name="Oval 163">
            <a:extLst>
              <a:ext uri="{FF2B5EF4-FFF2-40B4-BE49-F238E27FC236}">
                <a16:creationId xmlns:a16="http://schemas.microsoft.com/office/drawing/2014/main" id="{00000000-0008-0000-0200-0000A4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17</xdr:col>
      <xdr:colOff>77729</xdr:colOff>
      <xdr:row>22</xdr:row>
      <xdr:rowOff>46882</xdr:rowOff>
    </xdr:from>
    <xdr:to>
      <xdr:col>18</xdr:col>
      <xdr:colOff>401508</xdr:colOff>
      <xdr:row>25</xdr:row>
      <xdr:rowOff>21688</xdr:rowOff>
    </xdr:to>
    <xdr:grpSp>
      <xdr:nvGrpSpPr>
        <xdr:cNvPr id="165" name="Group 164">
          <a:extLst>
            <a:ext uri="{FF2B5EF4-FFF2-40B4-BE49-F238E27FC236}">
              <a16:creationId xmlns:a16="http://schemas.microsoft.com/office/drawing/2014/main" id="{00000000-0008-0000-0200-0000A5000000}"/>
            </a:ext>
          </a:extLst>
        </xdr:cNvPr>
        <xdr:cNvGrpSpPr/>
      </xdr:nvGrpSpPr>
      <xdr:grpSpPr>
        <a:xfrm rot="5400000">
          <a:off x="14412716" y="3936395"/>
          <a:ext cx="546306" cy="1149279"/>
          <a:chOff x="-57319" y="0"/>
          <a:chExt cx="546306" cy="1149314"/>
        </a:xfrm>
      </xdr:grpSpPr>
      <xdr:cxnSp macro="">
        <xdr:nvCxnSpPr>
          <xdr:cNvPr id="166" name="Straight Connector 165">
            <a:extLst>
              <a:ext uri="{FF2B5EF4-FFF2-40B4-BE49-F238E27FC236}">
                <a16:creationId xmlns:a16="http://schemas.microsoft.com/office/drawing/2014/main" id="{00000000-0008-0000-0200-0000A6000000}"/>
              </a:ext>
            </a:extLst>
          </xdr:cNvPr>
          <xdr:cNvCxnSpPr>
            <a:stCxn id="167"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67" name="Oval 166">
            <a:extLst>
              <a:ext uri="{FF2B5EF4-FFF2-40B4-BE49-F238E27FC236}">
                <a16:creationId xmlns:a16="http://schemas.microsoft.com/office/drawing/2014/main" id="{00000000-0008-0000-0200-0000A7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18</xdr:col>
      <xdr:colOff>0</xdr:colOff>
      <xdr:row>23</xdr:row>
      <xdr:rowOff>25400</xdr:rowOff>
    </xdr:from>
    <xdr:to>
      <xdr:col>18</xdr:col>
      <xdr:colOff>397066</xdr:colOff>
      <xdr:row>24</xdr:row>
      <xdr:rowOff>23246</xdr:rowOff>
    </xdr:to>
    <xdr:sp macro="" textlink="Pivot_Tables!AZ23">
      <xdr:nvSpPr>
        <xdr:cNvPr id="172" name="TextBox 171">
          <a:extLst>
            <a:ext uri="{FF2B5EF4-FFF2-40B4-BE49-F238E27FC236}">
              <a16:creationId xmlns:a16="http://schemas.microsoft.com/office/drawing/2014/main" id="{00000000-0008-0000-0200-0000AC000000}"/>
            </a:ext>
          </a:extLst>
        </xdr:cNvPr>
        <xdr:cNvSpPr txBox="1"/>
      </xdr:nvSpPr>
      <xdr:spPr>
        <a:xfrm>
          <a:off x="14859000" y="4406900"/>
          <a:ext cx="397066" cy="188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6EB84F-7187-CF4A-B447-C590243F5D04}" type="TxLink">
            <a:rPr lang="en-US" sz="1100" b="0" i="0" u="none" strike="noStrike" kern="1200">
              <a:solidFill>
                <a:schemeClr val="bg1"/>
              </a:solidFill>
              <a:latin typeface="Avenir Book" panose="02000503020000020003" pitchFamily="2" charset="0"/>
              <a:cs typeface="Arial"/>
            </a:rPr>
            <a:pPr algn="ctr"/>
            <a:t>7%</a:t>
          </a:fld>
          <a:endParaRPr lang="en-US" sz="900" b="1" kern="1200">
            <a:solidFill>
              <a:schemeClr val="bg1"/>
            </a:solidFill>
            <a:latin typeface="Avenir Book" panose="02000503020000020003" pitchFamily="2" charset="0"/>
          </a:endParaRPr>
        </a:p>
      </xdr:txBody>
    </xdr:sp>
    <xdr:clientData/>
  </xdr:twoCellAnchor>
  <xdr:twoCellAnchor editAs="absolute">
    <xdr:from>
      <xdr:col>17</xdr:col>
      <xdr:colOff>215900</xdr:colOff>
      <xdr:row>29</xdr:row>
      <xdr:rowOff>12700</xdr:rowOff>
    </xdr:from>
    <xdr:to>
      <xdr:col>17</xdr:col>
      <xdr:colOff>612966</xdr:colOff>
      <xdr:row>30</xdr:row>
      <xdr:rowOff>10546</xdr:rowOff>
    </xdr:to>
    <xdr:sp macro="" textlink="Pivot_Tables!AZ24">
      <xdr:nvSpPr>
        <xdr:cNvPr id="173" name="TextBox 172">
          <a:extLst>
            <a:ext uri="{FF2B5EF4-FFF2-40B4-BE49-F238E27FC236}">
              <a16:creationId xmlns:a16="http://schemas.microsoft.com/office/drawing/2014/main" id="{00000000-0008-0000-0200-0000AD000000}"/>
            </a:ext>
          </a:extLst>
        </xdr:cNvPr>
        <xdr:cNvSpPr txBox="1"/>
      </xdr:nvSpPr>
      <xdr:spPr>
        <a:xfrm>
          <a:off x="14249400" y="5537200"/>
          <a:ext cx="397066" cy="188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EC4463-D89E-1845-A553-56FE363A6EFF}" type="TxLink">
            <a:rPr lang="en-US" sz="1100" b="0" i="0" u="none" strike="noStrike" kern="1200">
              <a:solidFill>
                <a:schemeClr val="bg1"/>
              </a:solidFill>
              <a:latin typeface="Avenir Book" panose="02000503020000020003" pitchFamily="2" charset="0"/>
              <a:cs typeface="Arial"/>
            </a:rPr>
            <a:pPr algn="ctr"/>
            <a:t>9%</a:t>
          </a:fld>
          <a:endParaRPr lang="en-US" sz="900" b="1" kern="1200">
            <a:solidFill>
              <a:schemeClr val="bg1"/>
            </a:solidFill>
            <a:latin typeface="Avenir Book" panose="02000503020000020003" pitchFamily="2" charset="0"/>
          </a:endParaRPr>
        </a:p>
      </xdr:txBody>
    </xdr:sp>
    <xdr:clientData/>
  </xdr:twoCellAnchor>
  <xdr:twoCellAnchor editAs="absolute">
    <xdr:from>
      <xdr:col>8</xdr:col>
      <xdr:colOff>816114</xdr:colOff>
      <xdr:row>3</xdr:row>
      <xdr:rowOff>98288</xdr:rowOff>
    </xdr:from>
    <xdr:to>
      <xdr:col>10</xdr:col>
      <xdr:colOff>314393</xdr:colOff>
      <xdr:row>6</xdr:row>
      <xdr:rowOff>73094</xdr:rowOff>
    </xdr:to>
    <xdr:grpSp>
      <xdr:nvGrpSpPr>
        <xdr:cNvPr id="177" name="Group 176">
          <a:extLst>
            <a:ext uri="{FF2B5EF4-FFF2-40B4-BE49-F238E27FC236}">
              <a16:creationId xmlns:a16="http://schemas.microsoft.com/office/drawing/2014/main" id="{00000000-0008-0000-0200-0000B1000000}"/>
            </a:ext>
          </a:extLst>
        </xdr:cNvPr>
        <xdr:cNvGrpSpPr/>
      </xdr:nvGrpSpPr>
      <xdr:grpSpPr>
        <a:xfrm rot="16200000">
          <a:off x="7721601" y="368301"/>
          <a:ext cx="546306" cy="1149279"/>
          <a:chOff x="-57319" y="0"/>
          <a:chExt cx="546306" cy="1149314"/>
        </a:xfrm>
      </xdr:grpSpPr>
      <xdr:cxnSp macro="">
        <xdr:nvCxnSpPr>
          <xdr:cNvPr id="178" name="Straight Connector 177">
            <a:extLst>
              <a:ext uri="{FF2B5EF4-FFF2-40B4-BE49-F238E27FC236}">
                <a16:creationId xmlns:a16="http://schemas.microsoft.com/office/drawing/2014/main" id="{00000000-0008-0000-0200-0000B2000000}"/>
              </a:ext>
            </a:extLst>
          </xdr:cNvPr>
          <xdr:cNvCxnSpPr>
            <a:stCxn id="179"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79" name="Oval 178">
            <a:extLst>
              <a:ext uri="{FF2B5EF4-FFF2-40B4-BE49-F238E27FC236}">
                <a16:creationId xmlns:a16="http://schemas.microsoft.com/office/drawing/2014/main" id="{00000000-0008-0000-0200-0000B3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5</xdr:col>
      <xdr:colOff>381001</xdr:colOff>
      <xdr:row>19</xdr:row>
      <xdr:rowOff>38099</xdr:rowOff>
    </xdr:from>
    <xdr:to>
      <xdr:col>6</xdr:col>
      <xdr:colOff>101807</xdr:colOff>
      <xdr:row>25</xdr:row>
      <xdr:rowOff>44378</xdr:rowOff>
    </xdr:to>
    <xdr:grpSp>
      <xdr:nvGrpSpPr>
        <xdr:cNvPr id="180" name="Group 179">
          <a:extLst>
            <a:ext uri="{FF2B5EF4-FFF2-40B4-BE49-F238E27FC236}">
              <a16:creationId xmlns:a16="http://schemas.microsoft.com/office/drawing/2014/main" id="{00000000-0008-0000-0200-0000B4000000}"/>
            </a:ext>
          </a:extLst>
        </xdr:cNvPr>
        <xdr:cNvGrpSpPr/>
      </xdr:nvGrpSpPr>
      <xdr:grpSpPr>
        <a:xfrm rot="13384662">
          <a:off x="4508501" y="3657599"/>
          <a:ext cx="546306" cy="1149279"/>
          <a:chOff x="-57319" y="0"/>
          <a:chExt cx="546306" cy="1149314"/>
        </a:xfrm>
      </xdr:grpSpPr>
      <xdr:cxnSp macro="">
        <xdr:nvCxnSpPr>
          <xdr:cNvPr id="181" name="Straight Connector 180">
            <a:extLst>
              <a:ext uri="{FF2B5EF4-FFF2-40B4-BE49-F238E27FC236}">
                <a16:creationId xmlns:a16="http://schemas.microsoft.com/office/drawing/2014/main" id="{00000000-0008-0000-0200-0000B5000000}"/>
              </a:ext>
            </a:extLst>
          </xdr:cNvPr>
          <xdr:cNvCxnSpPr>
            <a:stCxn id="182"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2" name="Oval 181">
            <a:extLst>
              <a:ext uri="{FF2B5EF4-FFF2-40B4-BE49-F238E27FC236}">
                <a16:creationId xmlns:a16="http://schemas.microsoft.com/office/drawing/2014/main" id="{00000000-0008-0000-0200-0000B6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5</xdr:col>
      <xdr:colOff>419100</xdr:colOff>
      <xdr:row>12</xdr:row>
      <xdr:rowOff>25400</xdr:rowOff>
    </xdr:from>
    <xdr:to>
      <xdr:col>6</xdr:col>
      <xdr:colOff>139906</xdr:colOff>
      <xdr:row>18</xdr:row>
      <xdr:rowOff>31679</xdr:rowOff>
    </xdr:to>
    <xdr:grpSp>
      <xdr:nvGrpSpPr>
        <xdr:cNvPr id="183" name="Group 182">
          <a:extLst>
            <a:ext uri="{FF2B5EF4-FFF2-40B4-BE49-F238E27FC236}">
              <a16:creationId xmlns:a16="http://schemas.microsoft.com/office/drawing/2014/main" id="{00000000-0008-0000-0200-0000B7000000}"/>
            </a:ext>
          </a:extLst>
        </xdr:cNvPr>
        <xdr:cNvGrpSpPr/>
      </xdr:nvGrpSpPr>
      <xdr:grpSpPr>
        <a:xfrm rot="19124801">
          <a:off x="4546600" y="2311400"/>
          <a:ext cx="546306" cy="1149279"/>
          <a:chOff x="-57319" y="0"/>
          <a:chExt cx="546306" cy="1149314"/>
        </a:xfrm>
      </xdr:grpSpPr>
      <xdr:cxnSp macro="">
        <xdr:nvCxnSpPr>
          <xdr:cNvPr id="184" name="Straight Connector 183">
            <a:extLst>
              <a:ext uri="{FF2B5EF4-FFF2-40B4-BE49-F238E27FC236}">
                <a16:creationId xmlns:a16="http://schemas.microsoft.com/office/drawing/2014/main" id="{00000000-0008-0000-0200-0000B8000000}"/>
              </a:ext>
            </a:extLst>
          </xdr:cNvPr>
          <xdr:cNvCxnSpPr>
            <a:stCxn id="185"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Oval 184">
            <a:extLst>
              <a:ext uri="{FF2B5EF4-FFF2-40B4-BE49-F238E27FC236}">
                <a16:creationId xmlns:a16="http://schemas.microsoft.com/office/drawing/2014/main" id="{00000000-0008-0000-0200-0000B9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18</xdr:col>
      <xdr:colOff>12700</xdr:colOff>
      <xdr:row>20</xdr:row>
      <xdr:rowOff>177800</xdr:rowOff>
    </xdr:from>
    <xdr:to>
      <xdr:col>19</xdr:col>
      <xdr:colOff>523466</xdr:colOff>
      <xdr:row>22</xdr:row>
      <xdr:rowOff>108668</xdr:rowOff>
    </xdr:to>
    <xdr:grpSp>
      <xdr:nvGrpSpPr>
        <xdr:cNvPr id="186" name="Group 185">
          <a:extLst>
            <a:ext uri="{FF2B5EF4-FFF2-40B4-BE49-F238E27FC236}">
              <a16:creationId xmlns:a16="http://schemas.microsoft.com/office/drawing/2014/main" id="{00000000-0008-0000-0200-0000BA000000}"/>
            </a:ext>
          </a:extLst>
        </xdr:cNvPr>
        <xdr:cNvGrpSpPr/>
      </xdr:nvGrpSpPr>
      <xdr:grpSpPr>
        <a:xfrm>
          <a:off x="14871700" y="3987800"/>
          <a:ext cx="1336266" cy="311868"/>
          <a:chOff x="13786385" y="863855"/>
          <a:chExt cx="1337796" cy="313398"/>
        </a:xfrm>
      </xdr:grpSpPr>
      <xdr:sp macro="" textlink="Pivot_Tables!AY23">
        <xdr:nvSpPr>
          <xdr:cNvPr id="187" name="TextBox 186">
            <a:extLst>
              <a:ext uri="{FF2B5EF4-FFF2-40B4-BE49-F238E27FC236}">
                <a16:creationId xmlns:a16="http://schemas.microsoft.com/office/drawing/2014/main" id="{00000000-0008-0000-0200-0000BB000000}"/>
              </a:ext>
            </a:extLst>
          </xdr:cNvPr>
          <xdr:cNvSpPr txBox="1"/>
        </xdr:nvSpPr>
        <xdr:spPr>
          <a:xfrm>
            <a:off x="14006846" y="988142"/>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57A842-4D00-4247-AE52-D00CE68AD98C}" type="TxLink">
              <a:rPr lang="en-US" sz="1100" b="0" i="0" u="none" strike="noStrike" kern="1200">
                <a:solidFill>
                  <a:schemeClr val="bg1"/>
                </a:solidFill>
                <a:latin typeface="Avenir Book" panose="02000503020000020003" pitchFamily="2" charset="0"/>
                <a:cs typeface="Arial"/>
              </a:rPr>
              <a:pPr algn="ctr"/>
              <a:t> 55,630 </a:t>
            </a:fld>
            <a:endParaRPr lang="en-US" sz="900" b="1" kern="1200">
              <a:solidFill>
                <a:schemeClr val="bg1"/>
              </a:solidFill>
              <a:latin typeface="Avenir Book" panose="02000503020000020003" pitchFamily="2" charset="0"/>
            </a:endParaRPr>
          </a:p>
        </xdr:txBody>
      </xdr:sp>
      <xdr:sp macro="" textlink="Pivot_Tables!AX23">
        <xdr:nvSpPr>
          <xdr:cNvPr id="188" name="TextBox 187">
            <a:extLst>
              <a:ext uri="{FF2B5EF4-FFF2-40B4-BE49-F238E27FC236}">
                <a16:creationId xmlns:a16="http://schemas.microsoft.com/office/drawing/2014/main" id="{00000000-0008-0000-0200-0000BC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EA01AA-8F31-FA47-AC7A-B738FC7D56D8}" type="TxLink">
              <a:rPr lang="en-US" sz="1100" b="0" i="0" u="none" strike="noStrike" kern="1200">
                <a:solidFill>
                  <a:schemeClr val="bg1"/>
                </a:solidFill>
                <a:latin typeface="Avenir Book" panose="02000503020000020003" pitchFamily="2" charset="0"/>
                <a:cs typeface="Arial"/>
              </a:rPr>
              <a:pPr algn="ctr"/>
              <a:t>Premium</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17</xdr:col>
      <xdr:colOff>84008</xdr:colOff>
      <xdr:row>27</xdr:row>
      <xdr:rowOff>88950</xdr:rowOff>
    </xdr:from>
    <xdr:to>
      <xdr:col>18</xdr:col>
      <xdr:colOff>594773</xdr:colOff>
      <xdr:row>29</xdr:row>
      <xdr:rowOff>24761</xdr:rowOff>
    </xdr:to>
    <xdr:grpSp>
      <xdr:nvGrpSpPr>
        <xdr:cNvPr id="189" name="Group 188">
          <a:extLst>
            <a:ext uri="{FF2B5EF4-FFF2-40B4-BE49-F238E27FC236}">
              <a16:creationId xmlns:a16="http://schemas.microsoft.com/office/drawing/2014/main" id="{00000000-0008-0000-0200-0000BD000000}"/>
            </a:ext>
          </a:extLst>
        </xdr:cNvPr>
        <xdr:cNvGrpSpPr/>
      </xdr:nvGrpSpPr>
      <xdr:grpSpPr>
        <a:xfrm>
          <a:off x="14117508" y="5232450"/>
          <a:ext cx="1336265" cy="316811"/>
          <a:chOff x="13786385" y="863855"/>
          <a:chExt cx="1337796" cy="318295"/>
        </a:xfrm>
      </xdr:grpSpPr>
      <xdr:sp macro="" textlink="Pivot_Tables!AY24">
        <xdr:nvSpPr>
          <xdr:cNvPr id="190" name="TextBox 189">
            <a:extLst>
              <a:ext uri="{FF2B5EF4-FFF2-40B4-BE49-F238E27FC236}">
                <a16:creationId xmlns:a16="http://schemas.microsoft.com/office/drawing/2014/main" id="{00000000-0008-0000-0200-0000BE000000}"/>
              </a:ext>
            </a:extLst>
          </xdr:cNvPr>
          <xdr:cNvSpPr txBox="1"/>
        </xdr:nvSpPr>
        <xdr:spPr>
          <a:xfrm>
            <a:off x="14095914" y="993039"/>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CF80105-9793-4B40-9A30-A5B0847DE281}" type="TxLink">
              <a:rPr lang="en-US" sz="1100" b="0" i="0" u="none" strike="noStrike" kern="1200">
                <a:solidFill>
                  <a:schemeClr val="bg1"/>
                </a:solidFill>
                <a:latin typeface="Avenir Book" panose="02000503020000020003" pitchFamily="2" charset="0"/>
                <a:cs typeface="Arial"/>
              </a:rPr>
              <a:pPr algn="ctr"/>
              <a:t> 70,645 </a:t>
            </a:fld>
            <a:endParaRPr lang="en-US" sz="900" b="1" kern="1200">
              <a:solidFill>
                <a:schemeClr val="bg1"/>
              </a:solidFill>
              <a:latin typeface="Avenir Book" panose="02000503020000020003" pitchFamily="2" charset="0"/>
            </a:endParaRPr>
          </a:p>
        </xdr:txBody>
      </xdr:sp>
      <xdr:sp macro="" textlink="Pivot_Tables!AX24">
        <xdr:nvSpPr>
          <xdr:cNvPr id="191" name="TextBox 190">
            <a:extLst>
              <a:ext uri="{FF2B5EF4-FFF2-40B4-BE49-F238E27FC236}">
                <a16:creationId xmlns:a16="http://schemas.microsoft.com/office/drawing/2014/main" id="{00000000-0008-0000-0200-0000BF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88A724-51CA-6E4B-AE1C-7EC85DF16EEA}" type="TxLink">
              <a:rPr lang="en-US" sz="1100" b="0" i="0" u="none" strike="noStrike" kern="1200">
                <a:solidFill>
                  <a:schemeClr val="bg1"/>
                </a:solidFill>
                <a:latin typeface="Avenir Book" panose="02000503020000020003" pitchFamily="2" charset="0"/>
                <a:cs typeface="Arial"/>
              </a:rPr>
              <a:pPr algn="ctr"/>
              <a:t>Prime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14</xdr:col>
      <xdr:colOff>494164</xdr:colOff>
      <xdr:row>35</xdr:row>
      <xdr:rowOff>138367</xdr:rowOff>
    </xdr:from>
    <xdr:to>
      <xdr:col>16</xdr:col>
      <xdr:colOff>179676</xdr:colOff>
      <xdr:row>37</xdr:row>
      <xdr:rowOff>91917</xdr:rowOff>
    </xdr:to>
    <xdr:grpSp>
      <xdr:nvGrpSpPr>
        <xdr:cNvPr id="192" name="Group 191">
          <a:extLst>
            <a:ext uri="{FF2B5EF4-FFF2-40B4-BE49-F238E27FC236}">
              <a16:creationId xmlns:a16="http://schemas.microsoft.com/office/drawing/2014/main" id="{00000000-0008-0000-0200-0000C0000000}"/>
            </a:ext>
          </a:extLst>
        </xdr:cNvPr>
        <xdr:cNvGrpSpPr/>
      </xdr:nvGrpSpPr>
      <xdr:grpSpPr>
        <a:xfrm>
          <a:off x="12051164" y="6805867"/>
          <a:ext cx="1336512" cy="334550"/>
          <a:chOff x="13786385" y="863855"/>
          <a:chExt cx="1337796" cy="337067"/>
        </a:xfrm>
      </xdr:grpSpPr>
      <xdr:sp macro="" textlink="Pivot_Tables!AY19">
        <xdr:nvSpPr>
          <xdr:cNvPr id="193" name="TextBox 192">
            <a:extLst>
              <a:ext uri="{FF2B5EF4-FFF2-40B4-BE49-F238E27FC236}">
                <a16:creationId xmlns:a16="http://schemas.microsoft.com/office/drawing/2014/main" id="{00000000-0008-0000-0200-0000C1000000}"/>
              </a:ext>
            </a:extLst>
          </xdr:cNvPr>
          <xdr:cNvSpPr txBox="1"/>
        </xdr:nvSpPr>
        <xdr:spPr>
          <a:xfrm>
            <a:off x="13914537" y="1011811"/>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32D9012-4171-2C4C-BC1B-9B20E69B6571}" type="TxLink">
              <a:rPr lang="en-US" sz="1100" b="0" i="0" u="none" strike="noStrike" kern="1200">
                <a:solidFill>
                  <a:schemeClr val="bg1"/>
                </a:solidFill>
                <a:latin typeface="Avenir Book" panose="02000503020000020003" pitchFamily="2" charset="0"/>
                <a:cs typeface="Arial"/>
              </a:rPr>
              <a:pPr algn="ctr"/>
              <a:t> 56,300 </a:t>
            </a:fld>
            <a:endParaRPr lang="en-US" sz="900" b="1" kern="1200">
              <a:solidFill>
                <a:schemeClr val="bg1"/>
              </a:solidFill>
              <a:latin typeface="Avenir Book" panose="02000503020000020003" pitchFamily="2" charset="0"/>
            </a:endParaRPr>
          </a:p>
        </xdr:txBody>
      </xdr:sp>
      <xdr:sp macro="" textlink="Pivot_Tables!AX19">
        <xdr:nvSpPr>
          <xdr:cNvPr id="194" name="TextBox 193">
            <a:extLst>
              <a:ext uri="{FF2B5EF4-FFF2-40B4-BE49-F238E27FC236}">
                <a16:creationId xmlns:a16="http://schemas.microsoft.com/office/drawing/2014/main" id="{00000000-0008-0000-0200-0000C2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C5A75A-F632-1847-847B-803BF7736940}" type="TxLink">
              <a:rPr lang="en-US" sz="1100" b="0" i="0" u="none" strike="noStrike" kern="1200">
                <a:solidFill>
                  <a:schemeClr val="bg1"/>
                </a:solidFill>
                <a:latin typeface="Avenir Book" panose="02000503020000020003" pitchFamily="2" charset="0"/>
                <a:cs typeface="Arial"/>
              </a:rPr>
              <a:pPr algn="ctr"/>
              <a:t>Equipments</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11</xdr:col>
      <xdr:colOff>681945</xdr:colOff>
      <xdr:row>43</xdr:row>
      <xdr:rowOff>143308</xdr:rowOff>
    </xdr:from>
    <xdr:to>
      <xdr:col>13</xdr:col>
      <xdr:colOff>367457</xdr:colOff>
      <xdr:row>45</xdr:row>
      <xdr:rowOff>84336</xdr:rowOff>
    </xdr:to>
    <xdr:grpSp>
      <xdr:nvGrpSpPr>
        <xdr:cNvPr id="198" name="Group 197">
          <a:extLst>
            <a:ext uri="{FF2B5EF4-FFF2-40B4-BE49-F238E27FC236}">
              <a16:creationId xmlns:a16="http://schemas.microsoft.com/office/drawing/2014/main" id="{00000000-0008-0000-0200-0000C6000000}"/>
            </a:ext>
          </a:extLst>
        </xdr:cNvPr>
        <xdr:cNvGrpSpPr/>
      </xdr:nvGrpSpPr>
      <xdr:grpSpPr>
        <a:xfrm>
          <a:off x="9762445" y="8334808"/>
          <a:ext cx="1336512" cy="322028"/>
          <a:chOff x="13786385" y="863855"/>
          <a:chExt cx="1337796" cy="323444"/>
        </a:xfrm>
      </xdr:grpSpPr>
      <xdr:sp macro="" textlink="Pivot_Tables!AY21">
        <xdr:nvSpPr>
          <xdr:cNvPr id="199" name="TextBox 198">
            <a:extLst>
              <a:ext uri="{FF2B5EF4-FFF2-40B4-BE49-F238E27FC236}">
                <a16:creationId xmlns:a16="http://schemas.microsoft.com/office/drawing/2014/main" id="{00000000-0008-0000-0200-0000C7000000}"/>
              </a:ext>
            </a:extLst>
          </xdr:cNvPr>
          <xdr:cNvSpPr txBox="1"/>
        </xdr:nvSpPr>
        <xdr:spPr>
          <a:xfrm>
            <a:off x="14088514" y="998188"/>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54F2F1-6796-9D4F-BBA5-3FACB0DE8D1C}" type="TxLink">
              <a:rPr lang="en-US" sz="1100" b="0" i="0" u="none" strike="noStrike" kern="1200">
                <a:solidFill>
                  <a:schemeClr val="bg1"/>
                </a:solidFill>
                <a:latin typeface="Arial"/>
                <a:cs typeface="Arial"/>
              </a:rPr>
              <a:pPr algn="ctr"/>
              <a:t> 3,797 </a:t>
            </a:fld>
            <a:endParaRPr lang="en-US" sz="900" b="1" kern="1200">
              <a:solidFill>
                <a:schemeClr val="bg1"/>
              </a:solidFill>
              <a:latin typeface="Avenir Book" panose="02000503020000020003" pitchFamily="2" charset="0"/>
            </a:endParaRPr>
          </a:p>
        </xdr:txBody>
      </xdr:sp>
      <xdr:sp macro="" textlink="Pivot_Tables!AX21">
        <xdr:nvSpPr>
          <xdr:cNvPr id="200" name="TextBox 199">
            <a:extLst>
              <a:ext uri="{FF2B5EF4-FFF2-40B4-BE49-F238E27FC236}">
                <a16:creationId xmlns:a16="http://schemas.microsoft.com/office/drawing/2014/main" id="{00000000-0008-0000-0200-0000C8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0D8647-33BD-F542-AA89-E3B5AFF2A66D}" type="TxLink">
              <a:rPr lang="en-US" sz="1100" b="0" i="0" u="none" strike="noStrike" kern="1200">
                <a:solidFill>
                  <a:schemeClr val="bg1"/>
                </a:solidFill>
                <a:latin typeface="Avenir Book" panose="02000503020000020003" pitchFamily="2" charset="0"/>
                <a:cs typeface="Arial"/>
              </a:rPr>
              <a:pPr algn="ctr"/>
              <a:t>Offices</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14</xdr:col>
      <xdr:colOff>306381</xdr:colOff>
      <xdr:row>36</xdr:row>
      <xdr:rowOff>44475</xdr:rowOff>
    </xdr:from>
    <xdr:to>
      <xdr:col>14</xdr:col>
      <xdr:colOff>703447</xdr:colOff>
      <xdr:row>37</xdr:row>
      <xdr:rowOff>42321</xdr:rowOff>
    </xdr:to>
    <xdr:sp macro="" textlink="Pivot_Tables!AZ19">
      <xdr:nvSpPr>
        <xdr:cNvPr id="201" name="TextBox 200">
          <a:extLst>
            <a:ext uri="{FF2B5EF4-FFF2-40B4-BE49-F238E27FC236}">
              <a16:creationId xmlns:a16="http://schemas.microsoft.com/office/drawing/2014/main" id="{00000000-0008-0000-0200-0000C9000000}"/>
            </a:ext>
          </a:extLst>
        </xdr:cNvPr>
        <xdr:cNvSpPr txBox="1"/>
      </xdr:nvSpPr>
      <xdr:spPr>
        <a:xfrm>
          <a:off x="11859922" y="6982529"/>
          <a:ext cx="397066" cy="190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CC3620-3DF0-1F42-AE2D-0928ED6E6B5F}" type="TxLink">
            <a:rPr lang="en-US" sz="1100" b="0" i="0" u="none" strike="noStrike" kern="1200">
              <a:solidFill>
                <a:schemeClr val="bg1"/>
              </a:solidFill>
              <a:latin typeface="Arial"/>
              <a:cs typeface="Arial"/>
            </a:rPr>
            <a:pPr algn="ctr"/>
            <a:t>7%</a:t>
          </a:fld>
          <a:endParaRPr lang="en-US" sz="900" b="1" kern="1200">
            <a:solidFill>
              <a:schemeClr val="bg1"/>
            </a:solidFill>
            <a:latin typeface="Avenir Book" panose="02000503020000020003" pitchFamily="2" charset="0"/>
          </a:endParaRPr>
        </a:p>
      </xdr:txBody>
    </xdr:sp>
    <xdr:clientData/>
  </xdr:twoCellAnchor>
  <xdr:twoCellAnchor editAs="absolute">
    <xdr:from>
      <xdr:col>13</xdr:col>
      <xdr:colOff>633413</xdr:colOff>
      <xdr:row>40</xdr:row>
      <xdr:rowOff>187804</xdr:rowOff>
    </xdr:from>
    <xdr:to>
      <xdr:col>14</xdr:col>
      <xdr:colOff>818747</xdr:colOff>
      <xdr:row>42</xdr:row>
      <xdr:rowOff>120936</xdr:rowOff>
    </xdr:to>
    <xdr:grpSp>
      <xdr:nvGrpSpPr>
        <xdr:cNvPr id="205" name="Group 204">
          <a:extLst>
            <a:ext uri="{FF2B5EF4-FFF2-40B4-BE49-F238E27FC236}">
              <a16:creationId xmlns:a16="http://schemas.microsoft.com/office/drawing/2014/main" id="{00000000-0008-0000-0200-0000CD000000}"/>
            </a:ext>
          </a:extLst>
        </xdr:cNvPr>
        <xdr:cNvGrpSpPr/>
      </xdr:nvGrpSpPr>
      <xdr:grpSpPr>
        <a:xfrm>
          <a:off x="11364913" y="7807804"/>
          <a:ext cx="1010834" cy="314132"/>
          <a:chOff x="11605301" y="7691811"/>
          <a:chExt cx="1006861" cy="307619"/>
        </a:xfrm>
      </xdr:grpSpPr>
      <xdr:sp macro="" textlink="Pivot_Tables!AX20">
        <xdr:nvSpPr>
          <xdr:cNvPr id="197" name="TextBox 196">
            <a:extLst>
              <a:ext uri="{FF2B5EF4-FFF2-40B4-BE49-F238E27FC236}">
                <a16:creationId xmlns:a16="http://schemas.microsoft.com/office/drawing/2014/main" id="{00000000-0008-0000-0200-0000C5000000}"/>
              </a:ext>
            </a:extLst>
          </xdr:cNvPr>
          <xdr:cNvSpPr txBox="1"/>
        </xdr:nvSpPr>
        <xdr:spPr>
          <a:xfrm>
            <a:off x="11605301" y="7691811"/>
            <a:ext cx="1006861" cy="192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658D38-2244-9342-A5CD-54DF8225257E}" type="TxLink">
              <a:rPr lang="en-US" sz="1100" b="0" i="0" u="none" strike="noStrike" kern="1200">
                <a:solidFill>
                  <a:schemeClr val="bg1"/>
                </a:solidFill>
                <a:latin typeface="Arial"/>
                <a:cs typeface="Arial"/>
              </a:rPr>
              <a:pPr algn="ctr"/>
              <a:t>Lands</a:t>
            </a:fld>
            <a:endParaRPr lang="en-US" sz="1000" b="1" kern="1200">
              <a:solidFill>
                <a:schemeClr val="bg1"/>
              </a:solidFill>
              <a:latin typeface="Avenir Book" panose="02000503020000020003" pitchFamily="2" charset="0"/>
            </a:endParaRPr>
          </a:p>
        </xdr:txBody>
      </xdr:sp>
      <xdr:sp macro="" textlink="Pivot_Tables!AY20">
        <xdr:nvSpPr>
          <xdr:cNvPr id="202" name="TextBox 201">
            <a:extLst>
              <a:ext uri="{FF2B5EF4-FFF2-40B4-BE49-F238E27FC236}">
                <a16:creationId xmlns:a16="http://schemas.microsoft.com/office/drawing/2014/main" id="{00000000-0008-0000-0200-0000CA000000}"/>
              </a:ext>
            </a:extLst>
          </xdr:cNvPr>
          <xdr:cNvSpPr txBox="1"/>
        </xdr:nvSpPr>
        <xdr:spPr>
          <a:xfrm>
            <a:off x="11706795" y="7815385"/>
            <a:ext cx="722571" cy="184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B8DC30-6865-2448-B490-4610E24FDE1D}" type="TxLink">
              <a:rPr lang="en-US" sz="1100" b="0" i="0" u="none" strike="noStrike" kern="1200">
                <a:solidFill>
                  <a:schemeClr val="bg1"/>
                </a:solidFill>
                <a:latin typeface="Avenir Book" panose="02000503020000020003" pitchFamily="2" charset="0"/>
                <a:cs typeface="Arial"/>
              </a:rPr>
              <a:pPr algn="ctr"/>
              <a:t> 5,866 </a:t>
            </a:fld>
            <a:endParaRPr lang="en-US" sz="900" b="1" kern="1200">
              <a:solidFill>
                <a:schemeClr val="bg1"/>
              </a:solidFill>
              <a:latin typeface="Avenir Book" panose="02000503020000020003" pitchFamily="2" charset="0"/>
            </a:endParaRPr>
          </a:p>
        </xdr:txBody>
      </xdr:sp>
    </xdr:grpSp>
    <xdr:clientData/>
  </xdr:twoCellAnchor>
  <xdr:twoCellAnchor editAs="absolute">
    <xdr:from>
      <xdr:col>13</xdr:col>
      <xdr:colOff>472179</xdr:colOff>
      <xdr:row>41</xdr:row>
      <xdr:rowOff>81410</xdr:rowOff>
    </xdr:from>
    <xdr:to>
      <xdr:col>14</xdr:col>
      <xdr:colOff>47002</xdr:colOff>
      <xdr:row>42</xdr:row>
      <xdr:rowOff>79256</xdr:rowOff>
    </xdr:to>
    <xdr:sp macro="" textlink="Pivot_Tables!AZ20">
      <xdr:nvSpPr>
        <xdr:cNvPr id="203" name="TextBox 202">
          <a:extLst>
            <a:ext uri="{FF2B5EF4-FFF2-40B4-BE49-F238E27FC236}">
              <a16:creationId xmlns:a16="http://schemas.microsoft.com/office/drawing/2014/main" id="{00000000-0008-0000-0200-0000CB000000}"/>
            </a:ext>
          </a:extLst>
        </xdr:cNvPr>
        <xdr:cNvSpPr txBox="1"/>
      </xdr:nvSpPr>
      <xdr:spPr>
        <a:xfrm>
          <a:off x="11161346" y="7758397"/>
          <a:ext cx="397066" cy="185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5773B4-3942-A943-A6F6-CB70AF3C1D08}" type="TxLink">
            <a:rPr lang="en-US" sz="1100" b="0" i="0" u="none" strike="noStrike" kern="1200">
              <a:solidFill>
                <a:schemeClr val="bg1"/>
              </a:solidFill>
              <a:latin typeface="Arial"/>
              <a:cs typeface="Arial"/>
            </a:rPr>
            <a:pPr algn="ctr"/>
            <a:t>1%</a:t>
          </a:fld>
          <a:endParaRPr lang="en-US" sz="900" b="1" kern="1200">
            <a:solidFill>
              <a:schemeClr val="bg1"/>
            </a:solidFill>
            <a:latin typeface="Avenir Book" panose="02000503020000020003" pitchFamily="2" charset="0"/>
          </a:endParaRPr>
        </a:p>
      </xdr:txBody>
    </xdr:sp>
    <xdr:clientData/>
  </xdr:twoCellAnchor>
  <xdr:twoCellAnchor editAs="absolute">
    <xdr:from>
      <xdr:col>12</xdr:col>
      <xdr:colOff>307079</xdr:colOff>
      <xdr:row>41</xdr:row>
      <xdr:rowOff>160542</xdr:rowOff>
    </xdr:from>
    <xdr:to>
      <xdr:col>12</xdr:col>
      <xdr:colOff>704145</xdr:colOff>
      <xdr:row>42</xdr:row>
      <xdr:rowOff>158388</xdr:rowOff>
    </xdr:to>
    <xdr:sp macro="" textlink="Pivot_Tables!AZ21">
      <xdr:nvSpPr>
        <xdr:cNvPr id="204" name="TextBox 203">
          <a:extLst>
            <a:ext uri="{FF2B5EF4-FFF2-40B4-BE49-F238E27FC236}">
              <a16:creationId xmlns:a16="http://schemas.microsoft.com/office/drawing/2014/main" id="{00000000-0008-0000-0200-0000CC000000}"/>
            </a:ext>
          </a:extLst>
        </xdr:cNvPr>
        <xdr:cNvSpPr txBox="1"/>
      </xdr:nvSpPr>
      <xdr:spPr>
        <a:xfrm>
          <a:off x="10174002" y="7837529"/>
          <a:ext cx="397066" cy="185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931840-20F6-7045-B32A-9E54A4A09081}" type="TxLink">
            <a:rPr lang="en-US" sz="1100" b="0" i="0" u="none" strike="noStrike" kern="1200">
              <a:solidFill>
                <a:schemeClr val="bg1"/>
              </a:solidFill>
              <a:latin typeface="Avenir Book" panose="02000503020000020003" pitchFamily="2" charset="0"/>
              <a:cs typeface="Arial"/>
            </a:rPr>
            <a:pPr algn="ctr"/>
            <a:t>0%</a:t>
          </a:fld>
          <a:endParaRPr lang="en-US" sz="900" b="1" kern="1200">
            <a:solidFill>
              <a:schemeClr val="bg1"/>
            </a:solidFill>
            <a:latin typeface="Avenir Book" panose="02000503020000020003" pitchFamily="2" charset="0"/>
          </a:endParaRPr>
        </a:p>
      </xdr:txBody>
    </xdr:sp>
    <xdr:clientData/>
  </xdr:twoCellAnchor>
  <xdr:twoCellAnchor editAs="absolute">
    <xdr:from>
      <xdr:col>9</xdr:col>
      <xdr:colOff>375920</xdr:colOff>
      <xdr:row>36</xdr:row>
      <xdr:rowOff>152399</xdr:rowOff>
    </xdr:from>
    <xdr:to>
      <xdr:col>11</xdr:col>
      <xdr:colOff>61432</xdr:colOff>
      <xdr:row>38</xdr:row>
      <xdr:rowOff>95789</xdr:rowOff>
    </xdr:to>
    <xdr:grpSp>
      <xdr:nvGrpSpPr>
        <xdr:cNvPr id="206" name="Group 205">
          <a:extLst>
            <a:ext uri="{FF2B5EF4-FFF2-40B4-BE49-F238E27FC236}">
              <a16:creationId xmlns:a16="http://schemas.microsoft.com/office/drawing/2014/main" id="{00000000-0008-0000-0200-0000CE000000}"/>
            </a:ext>
          </a:extLst>
        </xdr:cNvPr>
        <xdr:cNvGrpSpPr/>
      </xdr:nvGrpSpPr>
      <xdr:grpSpPr>
        <a:xfrm>
          <a:off x="7805420" y="7010399"/>
          <a:ext cx="1336512" cy="324390"/>
          <a:chOff x="13572005" y="873938"/>
          <a:chExt cx="1337796" cy="326984"/>
        </a:xfrm>
      </xdr:grpSpPr>
      <xdr:sp macro="" textlink="Pivot_Tables!AY26">
        <xdr:nvSpPr>
          <xdr:cNvPr id="207" name="TextBox 206">
            <a:extLst>
              <a:ext uri="{FF2B5EF4-FFF2-40B4-BE49-F238E27FC236}">
                <a16:creationId xmlns:a16="http://schemas.microsoft.com/office/drawing/2014/main" id="{00000000-0008-0000-0200-0000CF000000}"/>
              </a:ext>
            </a:extLst>
          </xdr:cNvPr>
          <xdr:cNvSpPr txBox="1"/>
        </xdr:nvSpPr>
        <xdr:spPr>
          <a:xfrm>
            <a:off x="13914537" y="1011811"/>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3275A5-098B-694C-8A5C-660FB49BED82}" type="TxLink">
              <a:rPr lang="en-US" sz="1100" b="0" i="0" u="none" strike="noStrike" kern="1200">
                <a:solidFill>
                  <a:schemeClr val="bg1"/>
                </a:solidFill>
                <a:latin typeface="Avenir Book" panose="02000503020000020003" pitchFamily="2" charset="0"/>
                <a:cs typeface="Arial"/>
              </a:rPr>
              <a:pPr algn="ctr"/>
              <a:t> 86,016 </a:t>
            </a:fld>
            <a:endParaRPr lang="en-US" sz="900" b="1" kern="1200">
              <a:solidFill>
                <a:schemeClr val="bg1"/>
              </a:solidFill>
              <a:latin typeface="Avenir Book" panose="02000503020000020003" pitchFamily="2" charset="0"/>
            </a:endParaRPr>
          </a:p>
        </xdr:txBody>
      </xdr:sp>
      <xdr:sp macro="" textlink="Pivot_Tables!AX26">
        <xdr:nvSpPr>
          <xdr:cNvPr id="208" name="TextBox 207">
            <a:extLst>
              <a:ext uri="{FF2B5EF4-FFF2-40B4-BE49-F238E27FC236}">
                <a16:creationId xmlns:a16="http://schemas.microsoft.com/office/drawing/2014/main" id="{00000000-0008-0000-0200-0000D0000000}"/>
              </a:ext>
            </a:extLst>
          </xdr:cNvPr>
          <xdr:cNvSpPr txBox="1"/>
        </xdr:nvSpPr>
        <xdr:spPr>
          <a:xfrm>
            <a:off x="13572005" y="873938"/>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84CC04-FD19-C44C-89FF-40D524D4AD7A}" type="TxLink">
              <a:rPr lang="en-US" sz="1100" b="0" i="0" u="none" strike="noStrike" kern="1200">
                <a:solidFill>
                  <a:schemeClr val="bg1"/>
                </a:solidFill>
                <a:latin typeface="Avenir Book" panose="02000503020000020003" pitchFamily="2" charset="0"/>
                <a:cs typeface="Arial"/>
              </a:rPr>
              <a:pPr algn="ctr"/>
              <a:t>New </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8</xdr:col>
      <xdr:colOff>175260</xdr:colOff>
      <xdr:row>41</xdr:row>
      <xdr:rowOff>10442</xdr:rowOff>
    </xdr:from>
    <xdr:to>
      <xdr:col>9</xdr:col>
      <xdr:colOff>683732</xdr:colOff>
      <xdr:row>42</xdr:row>
      <xdr:rowOff>161830</xdr:rowOff>
    </xdr:to>
    <xdr:grpSp>
      <xdr:nvGrpSpPr>
        <xdr:cNvPr id="209" name="Group 208">
          <a:extLst>
            <a:ext uri="{FF2B5EF4-FFF2-40B4-BE49-F238E27FC236}">
              <a16:creationId xmlns:a16="http://schemas.microsoft.com/office/drawing/2014/main" id="{00000000-0008-0000-0200-0000D1000000}"/>
            </a:ext>
          </a:extLst>
        </xdr:cNvPr>
        <xdr:cNvGrpSpPr/>
      </xdr:nvGrpSpPr>
      <xdr:grpSpPr>
        <a:xfrm>
          <a:off x="6779260" y="7820942"/>
          <a:ext cx="1333972" cy="341888"/>
          <a:chOff x="13684299" y="858530"/>
          <a:chExt cx="1337796" cy="342392"/>
        </a:xfrm>
      </xdr:grpSpPr>
      <xdr:sp macro="" textlink="Pivot_Tables!AY27">
        <xdr:nvSpPr>
          <xdr:cNvPr id="210" name="TextBox 209">
            <a:extLst>
              <a:ext uri="{FF2B5EF4-FFF2-40B4-BE49-F238E27FC236}">
                <a16:creationId xmlns:a16="http://schemas.microsoft.com/office/drawing/2014/main" id="{00000000-0008-0000-0200-0000D2000000}"/>
              </a:ext>
            </a:extLst>
          </xdr:cNvPr>
          <xdr:cNvSpPr txBox="1"/>
        </xdr:nvSpPr>
        <xdr:spPr>
          <a:xfrm>
            <a:off x="13914537" y="1011811"/>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F20DA5-58C9-D344-B1AC-AE1B508722E1}" type="TxLink">
              <a:rPr lang="en-US" sz="1100" b="0" i="0" u="none" strike="noStrike" kern="1200">
                <a:solidFill>
                  <a:schemeClr val="bg1"/>
                </a:solidFill>
                <a:latin typeface="Arial"/>
                <a:cs typeface="Arial"/>
              </a:rPr>
              <a:pPr algn="ctr"/>
              <a:t> 84,700 </a:t>
            </a:fld>
            <a:endParaRPr lang="en-US" sz="900" b="1" kern="1200">
              <a:solidFill>
                <a:schemeClr val="bg1"/>
              </a:solidFill>
              <a:latin typeface="Avenir Book" panose="02000503020000020003" pitchFamily="2" charset="0"/>
            </a:endParaRPr>
          </a:p>
        </xdr:txBody>
      </xdr:sp>
      <xdr:sp macro="" textlink="Pivot_Tables!AX27">
        <xdr:nvSpPr>
          <xdr:cNvPr id="211" name="TextBox 210">
            <a:extLst>
              <a:ext uri="{FF2B5EF4-FFF2-40B4-BE49-F238E27FC236}">
                <a16:creationId xmlns:a16="http://schemas.microsoft.com/office/drawing/2014/main" id="{00000000-0008-0000-0200-0000D3000000}"/>
              </a:ext>
            </a:extLst>
          </xdr:cNvPr>
          <xdr:cNvSpPr txBox="1"/>
        </xdr:nvSpPr>
        <xdr:spPr>
          <a:xfrm>
            <a:off x="13684299" y="858530"/>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B730E3-F2F6-0845-9242-0CDD8F7D3736}" type="TxLink">
              <a:rPr lang="en-US" sz="1100" b="0" i="0" u="none" strike="noStrike" kern="1200">
                <a:solidFill>
                  <a:schemeClr val="bg1"/>
                </a:solidFill>
                <a:latin typeface="Arial"/>
                <a:cs typeface="Arial"/>
              </a:rPr>
              <a:pPr algn="ctr"/>
              <a:t>Renewal</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9</xdr:col>
      <xdr:colOff>387736</xdr:colOff>
      <xdr:row>36</xdr:row>
      <xdr:rowOff>182880</xdr:rowOff>
    </xdr:from>
    <xdr:to>
      <xdr:col>10</xdr:col>
      <xdr:colOff>38926</xdr:colOff>
      <xdr:row>37</xdr:row>
      <xdr:rowOff>180726</xdr:rowOff>
    </xdr:to>
    <xdr:sp macro="" textlink="Pivot_Tables!AZ26">
      <xdr:nvSpPr>
        <xdr:cNvPr id="212" name="TextBox 211">
          <a:extLst>
            <a:ext uri="{FF2B5EF4-FFF2-40B4-BE49-F238E27FC236}">
              <a16:creationId xmlns:a16="http://schemas.microsoft.com/office/drawing/2014/main" id="{00000000-0008-0000-0200-0000D4000000}"/>
            </a:ext>
          </a:extLst>
        </xdr:cNvPr>
        <xdr:cNvSpPr txBox="1"/>
      </xdr:nvSpPr>
      <xdr:spPr>
        <a:xfrm>
          <a:off x="7817236" y="7040880"/>
          <a:ext cx="476690" cy="188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2BF824-F7E3-3044-80D3-9C24BCF6BFBC}" type="TxLink">
            <a:rPr lang="en-US" sz="1100" b="0" i="0" u="none" strike="noStrike" kern="1200">
              <a:solidFill>
                <a:schemeClr val="bg1"/>
              </a:solidFill>
              <a:latin typeface="Avenir Book" panose="02000503020000020003" pitchFamily="2" charset="0"/>
              <a:cs typeface="Arial"/>
            </a:rPr>
            <a:pPr algn="ctr"/>
            <a:t>10%</a:t>
          </a:fld>
          <a:endParaRPr lang="en-US" sz="900" b="1" kern="1200">
            <a:solidFill>
              <a:schemeClr val="bg1"/>
            </a:solidFill>
            <a:latin typeface="Avenir Book" panose="02000503020000020003" pitchFamily="2" charset="0"/>
          </a:endParaRPr>
        </a:p>
      </xdr:txBody>
    </xdr:sp>
    <xdr:clientData/>
  </xdr:twoCellAnchor>
  <xdr:twoCellAnchor editAs="absolute">
    <xdr:from>
      <xdr:col>8</xdr:col>
      <xdr:colOff>81959</xdr:colOff>
      <xdr:row>41</xdr:row>
      <xdr:rowOff>63500</xdr:rowOff>
    </xdr:from>
    <xdr:to>
      <xdr:col>8</xdr:col>
      <xdr:colOff>554546</xdr:colOff>
      <xdr:row>42</xdr:row>
      <xdr:rowOff>61346</xdr:rowOff>
    </xdr:to>
    <xdr:sp macro="" textlink="Pivot_Tables!AZ27">
      <xdr:nvSpPr>
        <xdr:cNvPr id="213" name="TextBox 212">
          <a:extLst>
            <a:ext uri="{FF2B5EF4-FFF2-40B4-BE49-F238E27FC236}">
              <a16:creationId xmlns:a16="http://schemas.microsoft.com/office/drawing/2014/main" id="{00000000-0008-0000-0200-0000D5000000}"/>
            </a:ext>
          </a:extLst>
        </xdr:cNvPr>
        <xdr:cNvSpPr txBox="1"/>
      </xdr:nvSpPr>
      <xdr:spPr>
        <a:xfrm>
          <a:off x="6685959" y="7874000"/>
          <a:ext cx="472587" cy="188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68826F-94E4-6245-BE17-91ABD4C14EAC}" type="TxLink">
            <a:rPr lang="en-US" sz="1100" b="0" i="0" u="none" strike="noStrike" kern="1200">
              <a:solidFill>
                <a:schemeClr val="bg1"/>
              </a:solidFill>
              <a:latin typeface="Avenir Book" panose="02000503020000020003" pitchFamily="2" charset="0"/>
              <a:cs typeface="Arial"/>
            </a:rPr>
            <a:pPr algn="ctr"/>
            <a:t>10%</a:t>
          </a:fld>
          <a:endParaRPr lang="en-US" sz="900" b="1" kern="1200">
            <a:solidFill>
              <a:schemeClr val="bg1"/>
            </a:solidFill>
            <a:latin typeface="Avenir Book" panose="02000503020000020003" pitchFamily="2" charset="0"/>
          </a:endParaRPr>
        </a:p>
      </xdr:txBody>
    </xdr:sp>
    <xdr:clientData/>
  </xdr:twoCellAnchor>
  <xdr:twoCellAnchor editAs="absolute">
    <xdr:from>
      <xdr:col>16</xdr:col>
      <xdr:colOff>577272</xdr:colOff>
      <xdr:row>6</xdr:row>
      <xdr:rowOff>145574</xdr:rowOff>
    </xdr:from>
    <xdr:to>
      <xdr:col>17</xdr:col>
      <xdr:colOff>151862</xdr:colOff>
      <xdr:row>7</xdr:row>
      <xdr:rowOff>143420</xdr:rowOff>
    </xdr:to>
    <xdr:sp macro="" textlink="Pivot_Tables!AZ8">
      <xdr:nvSpPr>
        <xdr:cNvPr id="214" name="TextBox 213">
          <a:extLst>
            <a:ext uri="{FF2B5EF4-FFF2-40B4-BE49-F238E27FC236}">
              <a16:creationId xmlns:a16="http://schemas.microsoft.com/office/drawing/2014/main" id="{00000000-0008-0000-0200-0000D6000000}"/>
            </a:ext>
          </a:extLst>
        </xdr:cNvPr>
        <xdr:cNvSpPr txBox="1"/>
      </xdr:nvSpPr>
      <xdr:spPr>
        <a:xfrm>
          <a:off x="13749130" y="1290080"/>
          <a:ext cx="397831" cy="188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CF682F-8FD7-4640-8069-149D3C00CD7D}" type="TxLink">
            <a:rPr lang="en-US" sz="1100" b="0" i="0" u="none" strike="noStrike" kern="1200">
              <a:solidFill>
                <a:schemeClr val="bg1"/>
              </a:solidFill>
              <a:latin typeface="Avenir Book" panose="02000503020000020003" pitchFamily="2" charset="0"/>
              <a:cs typeface="Arial"/>
            </a:rPr>
            <a:pPr algn="ctr"/>
            <a:t>0%</a:t>
          </a:fld>
          <a:endParaRPr lang="en-US" sz="900" b="1" kern="1200">
            <a:solidFill>
              <a:schemeClr val="bg1"/>
            </a:solidFill>
            <a:latin typeface="Avenir Book" panose="02000503020000020003" pitchFamily="2" charset="0"/>
          </a:endParaRPr>
        </a:p>
      </xdr:txBody>
    </xdr:sp>
    <xdr:clientData/>
  </xdr:twoCellAnchor>
  <xdr:twoCellAnchor editAs="absolute">
    <xdr:from>
      <xdr:col>4</xdr:col>
      <xdr:colOff>725618</xdr:colOff>
      <xdr:row>24</xdr:row>
      <xdr:rowOff>154678</xdr:rowOff>
    </xdr:from>
    <xdr:to>
      <xdr:col>6</xdr:col>
      <xdr:colOff>418915</xdr:colOff>
      <xdr:row>26</xdr:row>
      <xdr:rowOff>116108</xdr:rowOff>
    </xdr:to>
    <xdr:grpSp>
      <xdr:nvGrpSpPr>
        <xdr:cNvPr id="215" name="Group 214">
          <a:extLst>
            <a:ext uri="{FF2B5EF4-FFF2-40B4-BE49-F238E27FC236}">
              <a16:creationId xmlns:a16="http://schemas.microsoft.com/office/drawing/2014/main" id="{00000000-0008-0000-0200-0000D7000000}"/>
            </a:ext>
          </a:extLst>
        </xdr:cNvPr>
        <xdr:cNvGrpSpPr/>
      </xdr:nvGrpSpPr>
      <xdr:grpSpPr>
        <a:xfrm>
          <a:off x="4027618" y="4726678"/>
          <a:ext cx="1344297" cy="342430"/>
          <a:chOff x="13677191" y="894105"/>
          <a:chExt cx="1344904" cy="339752"/>
        </a:xfrm>
      </xdr:grpSpPr>
      <xdr:sp macro="" textlink="Pivot_Tables!AY16">
        <xdr:nvSpPr>
          <xdr:cNvPr id="216" name="TextBox 215">
            <a:extLst>
              <a:ext uri="{FF2B5EF4-FFF2-40B4-BE49-F238E27FC236}">
                <a16:creationId xmlns:a16="http://schemas.microsoft.com/office/drawing/2014/main" id="{00000000-0008-0000-0200-0000D8000000}"/>
              </a:ext>
            </a:extLst>
          </xdr:cNvPr>
          <xdr:cNvSpPr txBox="1"/>
        </xdr:nvSpPr>
        <xdr:spPr>
          <a:xfrm>
            <a:off x="13677191" y="1044746"/>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E5BDD3-910F-3544-913E-F9F8E1DEEFE3}" type="TxLink">
              <a:rPr lang="en-US" sz="1100" b="0" i="0" u="none" strike="noStrike" kern="1200">
                <a:solidFill>
                  <a:schemeClr val="bg1"/>
                </a:solidFill>
                <a:latin typeface="Arial"/>
                <a:cs typeface="Arial"/>
              </a:rPr>
              <a:pPr algn="ctr"/>
              <a:t> 98,400 </a:t>
            </a:fld>
            <a:endParaRPr lang="en-US" sz="900" b="1" kern="1200">
              <a:solidFill>
                <a:schemeClr val="bg1"/>
              </a:solidFill>
              <a:latin typeface="Avenir Book" panose="02000503020000020003" pitchFamily="2" charset="0"/>
            </a:endParaRPr>
          </a:p>
        </xdr:txBody>
      </xdr:sp>
      <xdr:sp macro="" textlink="Pivot_Tables!AX16">
        <xdr:nvSpPr>
          <xdr:cNvPr id="217" name="TextBox 216">
            <a:extLst>
              <a:ext uri="{FF2B5EF4-FFF2-40B4-BE49-F238E27FC236}">
                <a16:creationId xmlns:a16="http://schemas.microsoft.com/office/drawing/2014/main" id="{00000000-0008-0000-0200-0000D9000000}"/>
              </a:ext>
            </a:extLst>
          </xdr:cNvPr>
          <xdr:cNvSpPr txBox="1"/>
        </xdr:nvSpPr>
        <xdr:spPr>
          <a:xfrm>
            <a:off x="13684299" y="89410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476468-FF73-D54B-9382-9ACC79524E61}" type="TxLink">
              <a:rPr lang="en-US" sz="1100" b="0" i="0" u="none" strike="noStrike" kern="1200">
                <a:solidFill>
                  <a:schemeClr val="bg1"/>
                </a:solidFill>
                <a:latin typeface="Arial"/>
                <a:cs typeface="Arial"/>
              </a:rPr>
              <a:pPr algn="ctr"/>
              <a:t>Floating License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5</xdr:col>
      <xdr:colOff>122623</xdr:colOff>
      <xdr:row>10</xdr:row>
      <xdr:rowOff>163062</xdr:rowOff>
    </xdr:from>
    <xdr:to>
      <xdr:col>7</xdr:col>
      <xdr:colOff>407709</xdr:colOff>
      <xdr:row>12</xdr:row>
      <xdr:rowOff>124492</xdr:rowOff>
    </xdr:to>
    <xdr:grpSp>
      <xdr:nvGrpSpPr>
        <xdr:cNvPr id="218" name="Group 217">
          <a:extLst>
            <a:ext uri="{FF2B5EF4-FFF2-40B4-BE49-F238E27FC236}">
              <a16:creationId xmlns:a16="http://schemas.microsoft.com/office/drawing/2014/main" id="{00000000-0008-0000-0200-0000DA000000}"/>
            </a:ext>
          </a:extLst>
        </xdr:cNvPr>
        <xdr:cNvGrpSpPr/>
      </xdr:nvGrpSpPr>
      <xdr:grpSpPr>
        <a:xfrm>
          <a:off x="4250123" y="2068062"/>
          <a:ext cx="1936086" cy="342430"/>
          <a:chOff x="13648977" y="894105"/>
          <a:chExt cx="1941271" cy="339752"/>
        </a:xfrm>
      </xdr:grpSpPr>
      <xdr:sp macro="" textlink="Pivot_Tables!AY17">
        <xdr:nvSpPr>
          <xdr:cNvPr id="219" name="TextBox 218">
            <a:extLst>
              <a:ext uri="{FF2B5EF4-FFF2-40B4-BE49-F238E27FC236}">
                <a16:creationId xmlns:a16="http://schemas.microsoft.com/office/drawing/2014/main" id="{00000000-0008-0000-0200-0000DB000000}"/>
              </a:ext>
            </a:extLst>
          </xdr:cNvPr>
          <xdr:cNvSpPr txBox="1"/>
        </xdr:nvSpPr>
        <xdr:spPr>
          <a:xfrm>
            <a:off x="13648977" y="1044746"/>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3D593D-DA27-BD43-B333-6317BAA9E5D2}" type="TxLink">
              <a:rPr lang="en-US" sz="1100" b="0" i="0" u="none" strike="noStrike" kern="1200">
                <a:solidFill>
                  <a:schemeClr val="bg1"/>
                </a:solidFill>
                <a:latin typeface="Arial"/>
                <a:cs typeface="Arial"/>
              </a:rPr>
              <a:pPr algn="ctr"/>
              <a:t> 56,301 </a:t>
            </a:fld>
            <a:endParaRPr lang="en-US" sz="900" b="1" kern="1200">
              <a:solidFill>
                <a:schemeClr val="bg1"/>
              </a:solidFill>
              <a:latin typeface="Avenir Book" panose="02000503020000020003" pitchFamily="2" charset="0"/>
            </a:endParaRPr>
          </a:p>
        </xdr:txBody>
      </xdr:sp>
      <xdr:sp macro="" textlink="Pivot_Tables!AX17">
        <xdr:nvSpPr>
          <xdr:cNvPr id="220" name="TextBox 219">
            <a:extLst>
              <a:ext uri="{FF2B5EF4-FFF2-40B4-BE49-F238E27FC236}">
                <a16:creationId xmlns:a16="http://schemas.microsoft.com/office/drawing/2014/main" id="{00000000-0008-0000-0200-0000DC000000}"/>
              </a:ext>
            </a:extLst>
          </xdr:cNvPr>
          <xdr:cNvSpPr txBox="1"/>
        </xdr:nvSpPr>
        <xdr:spPr>
          <a:xfrm>
            <a:off x="13684298" y="894105"/>
            <a:ext cx="1905950"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7850C4-C73B-064E-B4D5-B99429964A51}" type="TxLink">
              <a:rPr lang="en-US" sz="1100" b="0" i="0" u="none" strike="noStrike" kern="1200">
                <a:solidFill>
                  <a:schemeClr val="bg1"/>
                </a:solidFill>
                <a:latin typeface="Avenir Book" panose="02000503020000020003" pitchFamily="2" charset="0"/>
                <a:cs typeface="Arial"/>
              </a:rPr>
              <a:pPr algn="ctr"/>
              <a:t>Software Metered License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7</xdr:col>
      <xdr:colOff>318329</xdr:colOff>
      <xdr:row>4</xdr:row>
      <xdr:rowOff>1</xdr:rowOff>
    </xdr:from>
    <xdr:to>
      <xdr:col>9</xdr:col>
      <xdr:colOff>568160</xdr:colOff>
      <xdr:row>5</xdr:row>
      <xdr:rowOff>122094</xdr:rowOff>
    </xdr:to>
    <xdr:grpSp>
      <xdr:nvGrpSpPr>
        <xdr:cNvPr id="221" name="Group 220">
          <a:extLst>
            <a:ext uri="{FF2B5EF4-FFF2-40B4-BE49-F238E27FC236}">
              <a16:creationId xmlns:a16="http://schemas.microsoft.com/office/drawing/2014/main" id="{00000000-0008-0000-0200-0000DD000000}"/>
            </a:ext>
          </a:extLst>
        </xdr:cNvPr>
        <xdr:cNvGrpSpPr/>
      </xdr:nvGrpSpPr>
      <xdr:grpSpPr>
        <a:xfrm>
          <a:off x="6096829" y="762001"/>
          <a:ext cx="1900831" cy="312593"/>
          <a:chOff x="13186069" y="924333"/>
          <a:chExt cx="1905950" cy="309524"/>
        </a:xfrm>
      </xdr:grpSpPr>
      <xdr:sp macro="" textlink="Pivot_Tables!AY14">
        <xdr:nvSpPr>
          <xdr:cNvPr id="222" name="TextBox 221">
            <a:extLst>
              <a:ext uri="{FF2B5EF4-FFF2-40B4-BE49-F238E27FC236}">
                <a16:creationId xmlns:a16="http://schemas.microsoft.com/office/drawing/2014/main" id="{00000000-0008-0000-0200-0000DE000000}"/>
              </a:ext>
            </a:extLst>
          </xdr:cNvPr>
          <xdr:cNvSpPr txBox="1"/>
        </xdr:nvSpPr>
        <xdr:spPr>
          <a:xfrm>
            <a:off x="13648977" y="1044746"/>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0BC26C-711B-BC47-B9E7-359A8B15175F}" type="TxLink">
              <a:rPr lang="en-US" sz="1100" b="0" i="0" u="none" strike="noStrike" kern="1200">
                <a:solidFill>
                  <a:schemeClr val="bg1"/>
                </a:solidFill>
                <a:latin typeface="Arial"/>
                <a:cs typeface="Arial"/>
              </a:rPr>
              <a:pPr algn="ctr"/>
              <a:t> 79,860 </a:t>
            </a:fld>
            <a:endParaRPr lang="en-US" sz="900" b="1" kern="1200">
              <a:solidFill>
                <a:schemeClr val="bg1"/>
              </a:solidFill>
              <a:latin typeface="Avenir Book" panose="02000503020000020003" pitchFamily="2" charset="0"/>
            </a:endParaRPr>
          </a:p>
        </xdr:txBody>
      </xdr:sp>
      <xdr:sp macro="" textlink="Pivot_Tables!AX14">
        <xdr:nvSpPr>
          <xdr:cNvPr id="223" name="TextBox 222">
            <a:extLst>
              <a:ext uri="{FF2B5EF4-FFF2-40B4-BE49-F238E27FC236}">
                <a16:creationId xmlns:a16="http://schemas.microsoft.com/office/drawing/2014/main" id="{00000000-0008-0000-0200-0000DF000000}"/>
              </a:ext>
            </a:extLst>
          </xdr:cNvPr>
          <xdr:cNvSpPr txBox="1"/>
        </xdr:nvSpPr>
        <xdr:spPr>
          <a:xfrm>
            <a:off x="13186069" y="924333"/>
            <a:ext cx="1905950"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A20E07-68F1-B24C-89C5-E4A30FC1020B}" type="TxLink">
              <a:rPr lang="en-US" sz="1100" b="0" i="0" u="none" strike="noStrike" kern="1200">
                <a:solidFill>
                  <a:schemeClr val="bg1"/>
                </a:solidFill>
                <a:latin typeface="Arial"/>
                <a:cs typeface="Arial"/>
              </a:rPr>
              <a:pPr algn="ctr"/>
              <a:t>Asset sale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5</xdr:col>
      <xdr:colOff>176389</xdr:colOff>
      <xdr:row>23</xdr:row>
      <xdr:rowOff>23519</xdr:rowOff>
    </xdr:from>
    <xdr:to>
      <xdr:col>5</xdr:col>
      <xdr:colOff>648976</xdr:colOff>
      <xdr:row>24</xdr:row>
      <xdr:rowOff>21364</xdr:rowOff>
    </xdr:to>
    <xdr:sp macro="" textlink="Pivot_Tables!AZ16">
      <xdr:nvSpPr>
        <xdr:cNvPr id="103" name="TextBox 102">
          <a:extLst>
            <a:ext uri="{FF2B5EF4-FFF2-40B4-BE49-F238E27FC236}">
              <a16:creationId xmlns:a16="http://schemas.microsoft.com/office/drawing/2014/main" id="{05B1DA3F-AEBB-B74A-9AEC-6CDF3CA99BC8}"/>
            </a:ext>
          </a:extLst>
        </xdr:cNvPr>
        <xdr:cNvSpPr txBox="1"/>
      </xdr:nvSpPr>
      <xdr:spPr>
        <a:xfrm>
          <a:off x="4292130" y="4350926"/>
          <a:ext cx="472587" cy="185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408D42-E2CB-1C4C-BAC9-BD373798F491}" type="TxLink">
            <a:rPr lang="en-US" sz="1100" b="0" i="0" u="none" strike="noStrike" kern="1200">
              <a:solidFill>
                <a:schemeClr val="bg1"/>
              </a:solidFill>
              <a:latin typeface="Avenir Book" panose="02000503020000020003" pitchFamily="2" charset="0"/>
              <a:cs typeface="Arial"/>
            </a:rPr>
            <a:pPr algn="ctr"/>
            <a:t>12%</a:t>
          </a:fld>
          <a:endParaRPr lang="en-US" sz="900" b="1" kern="1200">
            <a:solidFill>
              <a:schemeClr val="bg1"/>
            </a:solidFill>
            <a:latin typeface="Avenir Book" panose="02000503020000020003" pitchFamily="2" charset="0"/>
          </a:endParaRPr>
        </a:p>
      </xdr:txBody>
    </xdr:sp>
    <xdr:clientData/>
  </xdr:twoCellAnchor>
  <xdr:twoCellAnchor editAs="absolute">
    <xdr:from>
      <xdr:col>5</xdr:col>
      <xdr:colOff>223426</xdr:colOff>
      <xdr:row>13</xdr:row>
      <xdr:rowOff>23519</xdr:rowOff>
    </xdr:from>
    <xdr:to>
      <xdr:col>5</xdr:col>
      <xdr:colOff>696013</xdr:colOff>
      <xdr:row>14</xdr:row>
      <xdr:rowOff>21365</xdr:rowOff>
    </xdr:to>
    <xdr:sp macro="" textlink="Pivot_Tables!AZ17">
      <xdr:nvSpPr>
        <xdr:cNvPr id="104" name="TextBox 103">
          <a:extLst>
            <a:ext uri="{FF2B5EF4-FFF2-40B4-BE49-F238E27FC236}">
              <a16:creationId xmlns:a16="http://schemas.microsoft.com/office/drawing/2014/main" id="{D66590FA-113A-B044-9239-A86A51A87DE7}"/>
            </a:ext>
          </a:extLst>
        </xdr:cNvPr>
        <xdr:cNvSpPr txBox="1"/>
      </xdr:nvSpPr>
      <xdr:spPr>
        <a:xfrm>
          <a:off x="4339167" y="2469445"/>
          <a:ext cx="472587" cy="185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E6E042-FC39-8441-A587-C8050B07ED33}" type="TxLink">
            <a:rPr lang="en-US" sz="1100" b="0" i="0" u="none" strike="noStrike" kern="1200">
              <a:solidFill>
                <a:schemeClr val="bg1"/>
              </a:solidFill>
              <a:latin typeface="Avenir Book" panose="02000503020000020003" pitchFamily="2" charset="0"/>
              <a:cs typeface="Arial"/>
            </a:rPr>
            <a:pPr algn="ctr"/>
            <a:t>7%</a:t>
          </a:fld>
          <a:endParaRPr lang="en-US" sz="900" b="1" kern="1200">
            <a:solidFill>
              <a:schemeClr val="bg1"/>
            </a:solidFill>
            <a:latin typeface="Avenir Book" panose="02000503020000020003" pitchFamily="2" charset="0"/>
          </a:endParaRPr>
        </a:p>
      </xdr:txBody>
    </xdr:sp>
    <xdr:clientData/>
  </xdr:twoCellAnchor>
  <xdr:twoCellAnchor editAs="absolute">
    <xdr:from>
      <xdr:col>8</xdr:col>
      <xdr:colOff>776111</xdr:colOff>
      <xdr:row>4</xdr:row>
      <xdr:rowOff>82314</xdr:rowOff>
    </xdr:from>
    <xdr:to>
      <xdr:col>9</xdr:col>
      <xdr:colOff>425550</xdr:colOff>
      <xdr:row>5</xdr:row>
      <xdr:rowOff>80160</xdr:rowOff>
    </xdr:to>
    <xdr:sp macro="" textlink="Pivot_Tables!AZ14">
      <xdr:nvSpPr>
        <xdr:cNvPr id="141" name="TextBox 140">
          <a:extLst>
            <a:ext uri="{FF2B5EF4-FFF2-40B4-BE49-F238E27FC236}">
              <a16:creationId xmlns:a16="http://schemas.microsoft.com/office/drawing/2014/main" id="{CFDBF51F-6860-8D41-9F18-477FA6416575}"/>
            </a:ext>
          </a:extLst>
        </xdr:cNvPr>
        <xdr:cNvSpPr txBox="1"/>
      </xdr:nvSpPr>
      <xdr:spPr>
        <a:xfrm>
          <a:off x="7361296" y="834907"/>
          <a:ext cx="472587" cy="185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579B88-AF72-4444-9B70-0F866CA88FA2}" type="TxLink">
            <a:rPr lang="en-US" sz="1100" b="0" i="0" u="none" strike="noStrike" kern="1200">
              <a:solidFill>
                <a:schemeClr val="bg1"/>
              </a:solidFill>
              <a:latin typeface="Avenir Book" panose="02000503020000020003" pitchFamily="2" charset="0"/>
              <a:cs typeface="Arial"/>
            </a:rPr>
            <a:pPr algn="ctr"/>
            <a:t>10%</a:t>
          </a:fld>
          <a:endParaRPr lang="en-US" sz="900" b="1" kern="1200">
            <a:solidFill>
              <a:schemeClr val="bg1"/>
            </a:solidFill>
            <a:latin typeface="Avenir Book" panose="02000503020000020003" pitchFamily="2" charset="0"/>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0.78524</cdr:x>
      <cdr:y>0.02455</cdr:y>
    </cdr:from>
    <cdr:to>
      <cdr:x>0.82575</cdr:x>
      <cdr:y>0.21818</cdr:y>
    </cdr:to>
    <cdr:grpSp>
      <cdr:nvGrpSpPr>
        <cdr:cNvPr id="13" name="Group 12">
          <a:extLst xmlns:a="http://schemas.openxmlformats.org/drawingml/2006/main">
            <a:ext uri="{FF2B5EF4-FFF2-40B4-BE49-F238E27FC236}">
              <a16:creationId xmlns:a16="http://schemas.microsoft.com/office/drawing/2014/main" id="{ED597DEB-FEBF-0950-1B1C-12BAF29BCB71}"/>
            </a:ext>
          </a:extLst>
        </cdr:cNvPr>
        <cdr:cNvGrpSpPr/>
      </cdr:nvGrpSpPr>
      <cdr:grpSpPr>
        <a:xfrm xmlns:a="http://schemas.openxmlformats.org/drawingml/2006/main" rot="19124801">
          <a:off x="8357239" y="158763"/>
          <a:ext cx="431144" cy="1252193"/>
          <a:chOff x="8408087" y="209550"/>
          <a:chExt cx="431145" cy="1252231"/>
        </a:xfrm>
      </cdr:grpSpPr>
      <cdr:cxnSp macro="">
        <cdr:nvCxnSpPr>
          <cdr:cNvPr id="2" name="Straight Connector 1">
            <a:extLst xmlns:a="http://schemas.openxmlformats.org/drawingml/2006/main">
              <a:ext uri="{FF2B5EF4-FFF2-40B4-BE49-F238E27FC236}">
                <a16:creationId xmlns:a16="http://schemas.microsoft.com/office/drawing/2014/main" id="{CC4EBEA6-A52B-3C6F-3DE4-754021A1D127}"/>
              </a:ext>
            </a:extLst>
          </cdr:cNvPr>
          <cdr:cNvCxnSpPr>
            <a:stCxn xmlns:a="http://schemas.openxmlformats.org/drawingml/2006/main" id="12" idx="4"/>
          </cdr:cNvCxnSpPr>
        </cdr:nvCxnSpPr>
        <cdr:spPr>
          <a:xfrm xmlns:a="http://schemas.openxmlformats.org/drawingml/2006/main">
            <a:off x="8623660" y="633846"/>
            <a:ext cx="521" cy="827935"/>
          </a:xfrm>
          <a:prstGeom xmlns:a="http://schemas.openxmlformats.org/drawingml/2006/main" prst="line">
            <a:avLst/>
          </a:prstGeom>
          <a:ln xmlns:a="http://schemas.openxmlformats.org/drawingml/2006/main" w="15875">
            <a:solidFill>
              <a:schemeClr val="tx1">
                <a:lumMod val="85000"/>
                <a:lumOff val="1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12" name="Oval 11">
            <a:extLst xmlns:a="http://schemas.openxmlformats.org/drawingml/2006/main">
              <a:ext uri="{FF2B5EF4-FFF2-40B4-BE49-F238E27FC236}">
                <a16:creationId xmlns:a16="http://schemas.microsoft.com/office/drawing/2014/main" id="{876F23AC-E033-E829-6162-1097CF3A212A}"/>
              </a:ext>
            </a:extLst>
          </cdr:cNvPr>
          <cdr:cNvSpPr/>
        </cdr:nvSpPr>
        <cdr:spPr>
          <a:xfrm xmlns:a="http://schemas.openxmlformats.org/drawingml/2006/main">
            <a:off x="8408087" y="209550"/>
            <a:ext cx="431145" cy="424296"/>
          </a:xfrm>
          <a:prstGeom xmlns:a="http://schemas.openxmlformats.org/drawingml/2006/main" prst="ellipse">
            <a:avLst/>
          </a:prstGeom>
          <a:solidFill xmlns:a="http://schemas.openxmlformats.org/drawingml/2006/main">
            <a:schemeClr val="bg2">
              <a:lumMod val="2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kern="1200"/>
          </a:p>
        </cdr:txBody>
      </cdr:sp>
    </cdr:grpSp>
  </cdr:relSizeAnchor>
  <cdr:relSizeAnchor xmlns:cdr="http://schemas.openxmlformats.org/drawingml/2006/chartDrawing">
    <cdr:from>
      <cdr:x>0.41035</cdr:x>
      <cdr:y>0.41071</cdr:y>
    </cdr:from>
    <cdr:to>
      <cdr:x>0.57079</cdr:x>
      <cdr:y>0.54453</cdr:y>
    </cdr:to>
    <cdr:grpSp>
      <cdr:nvGrpSpPr>
        <cdr:cNvPr id="7" name="Group 6">
          <a:extLst xmlns:a="http://schemas.openxmlformats.org/drawingml/2006/main">
            <a:ext uri="{FF2B5EF4-FFF2-40B4-BE49-F238E27FC236}">
              <a16:creationId xmlns:a16="http://schemas.microsoft.com/office/drawing/2014/main" id="{71674AD3-DF78-AA9F-8DF1-01EE47548C28}"/>
            </a:ext>
          </a:extLst>
        </cdr:cNvPr>
        <cdr:cNvGrpSpPr/>
      </cdr:nvGrpSpPr>
      <cdr:grpSpPr>
        <a:xfrm xmlns:a="http://schemas.openxmlformats.org/drawingml/2006/main">
          <a:off x="4367318" y="2656035"/>
          <a:ext cx="1707549" cy="865405"/>
          <a:chOff x="4127500" y="2628900"/>
          <a:chExt cx="1613781" cy="856498"/>
        </a:xfrm>
      </cdr:grpSpPr>
      <cdr:sp macro="" textlink="Pivot_Tables!$S$7">
        <cdr:nvSpPr>
          <cdr:cNvPr id="3" name="TextBox 29">
            <a:extLst xmlns:a="http://schemas.openxmlformats.org/drawingml/2006/main">
              <a:ext uri="{FF2B5EF4-FFF2-40B4-BE49-F238E27FC236}">
                <a16:creationId xmlns:a16="http://schemas.microsoft.com/office/drawing/2014/main" id="{C043B0E7-709C-7540-8748-E19A117DB346}"/>
              </a:ext>
            </a:extLst>
          </cdr:cNvPr>
          <cdr:cNvSpPr txBox="1"/>
        </cdr:nvSpPr>
        <cdr:spPr>
          <a:xfrm xmlns:a="http://schemas.openxmlformats.org/drawingml/2006/main">
            <a:off x="4432300" y="2628900"/>
            <a:ext cx="1143881" cy="7620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DB38F000-9C81-4F49-95BC-B8B494A61499}" type="TxLink">
              <a:rPr lang="en-US" sz="3200" b="0" i="0" u="none" strike="noStrike" kern="1200">
                <a:solidFill>
                  <a:schemeClr val="bg1"/>
                </a:solidFill>
                <a:latin typeface="Arial"/>
                <a:cs typeface="Arial"/>
              </a:rPr>
              <a:pPr algn="l"/>
              <a:t>91%</a:t>
            </a:fld>
            <a:endParaRPr lang="en-US" sz="3200" b="1" kern="1200">
              <a:solidFill>
                <a:schemeClr val="bg1"/>
              </a:solidFill>
              <a:latin typeface="Avenir Book" panose="02000503020000020003" pitchFamily="2" charset="0"/>
            </a:endParaRPr>
          </a:p>
        </cdr:txBody>
      </cdr:sp>
      <cdr:sp macro="" textlink="">
        <cdr:nvSpPr>
          <cdr:cNvPr id="5" name="TextBox 30">
            <a:extLst xmlns:a="http://schemas.openxmlformats.org/drawingml/2006/main">
              <a:ext uri="{FF2B5EF4-FFF2-40B4-BE49-F238E27FC236}">
                <a16:creationId xmlns:a16="http://schemas.microsoft.com/office/drawing/2014/main" id="{877EDA57-8D1F-094D-B0C6-7675E844CFB1}"/>
              </a:ext>
            </a:extLst>
          </cdr:cNvPr>
          <cdr:cNvSpPr txBox="1"/>
        </cdr:nvSpPr>
        <cdr:spPr>
          <a:xfrm xmlns:a="http://schemas.openxmlformats.org/drawingml/2006/main">
            <a:off x="4127500" y="3149600"/>
            <a:ext cx="1613781" cy="33579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US" sz="1400" kern="1200">
                <a:solidFill>
                  <a:schemeClr val="bg1"/>
                </a:solidFill>
                <a:latin typeface="Avenir Book" panose="02000503020000020003" pitchFamily="2" charset="0"/>
                <a:ea typeface="+mn-ea"/>
                <a:cs typeface="+mn-cs"/>
              </a:rPr>
              <a:t>Income Achived</a:t>
            </a:r>
          </a:p>
        </cdr:txBody>
      </cdr:sp>
    </cdr:grpSp>
  </cdr:relSizeAnchor>
  <cdr:relSizeAnchor xmlns:cdr="http://schemas.openxmlformats.org/drawingml/2006/chartDrawing">
    <cdr:from>
      <cdr:x>0.00478</cdr:x>
      <cdr:y>0.00791</cdr:y>
    </cdr:from>
    <cdr:to>
      <cdr:x>0.11413</cdr:x>
      <cdr:y>0.03703</cdr:y>
    </cdr:to>
    <cdr:sp macro="" textlink="">
      <cdr:nvSpPr>
        <cdr:cNvPr id="8" name="TextBox 77">
          <a:extLst xmlns:a="http://schemas.openxmlformats.org/drawingml/2006/main">
            <a:ext uri="{FF2B5EF4-FFF2-40B4-BE49-F238E27FC236}">
              <a16:creationId xmlns:a16="http://schemas.microsoft.com/office/drawing/2014/main" id="{89602B4B-2B48-5D48-8341-BDF9370D4ED0}"/>
            </a:ext>
          </a:extLst>
        </cdr:cNvPr>
        <cdr:cNvSpPr txBox="1"/>
      </cdr:nvSpPr>
      <cdr:spPr>
        <a:xfrm xmlns:a="http://schemas.openxmlformats.org/drawingml/2006/main">
          <a:off x="50800" y="50800"/>
          <a:ext cx="1161915" cy="18699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endParaRPr lang="en-US" sz="900" b="1" kern="1200">
            <a:solidFill>
              <a:schemeClr val="bg1"/>
            </a:solidFill>
            <a:latin typeface="Avenir Book" panose="02000503020000020003" pitchFamily="2"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12700</xdr:rowOff>
    </xdr:from>
    <xdr:to>
      <xdr:col>21</xdr:col>
      <xdr:colOff>147828</xdr:colOff>
      <xdr:row>2</xdr:row>
      <xdr:rowOff>24892</xdr:rowOff>
    </xdr:to>
    <xdr:sp macro="" textlink="">
      <xdr:nvSpPr>
        <xdr:cNvPr id="28" name="Rectangle 27">
          <a:extLst>
            <a:ext uri="{FF2B5EF4-FFF2-40B4-BE49-F238E27FC236}">
              <a16:creationId xmlns:a16="http://schemas.microsoft.com/office/drawing/2014/main" id="{00000000-0008-0000-0300-00001C000000}"/>
            </a:ext>
          </a:extLst>
        </xdr:cNvPr>
        <xdr:cNvSpPr/>
      </xdr:nvSpPr>
      <xdr:spPr>
        <a:xfrm>
          <a:off x="0" y="12700"/>
          <a:ext cx="17483328"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0</xdr:col>
      <xdr:colOff>0</xdr:colOff>
      <xdr:row>0</xdr:row>
      <xdr:rowOff>0</xdr:rowOff>
    </xdr:from>
    <xdr:to>
      <xdr:col>0</xdr:col>
      <xdr:colOff>618776</xdr:colOff>
      <xdr:row>1</xdr:row>
      <xdr:rowOff>173150</xdr:rowOff>
    </xdr:to>
    <xdr:pic>
      <xdr:nvPicPr>
        <xdr:cNvPr id="29" name="Picture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618776" cy="363650"/>
        </a:xfrm>
        <a:prstGeom prst="rect">
          <a:avLst/>
        </a:prstGeom>
      </xdr:spPr>
    </xdr:pic>
    <xdr:clientData/>
  </xdr:twoCellAnchor>
  <xdr:twoCellAnchor>
    <xdr:from>
      <xdr:col>0</xdr:col>
      <xdr:colOff>596900</xdr:colOff>
      <xdr:row>0</xdr:row>
      <xdr:rowOff>12700</xdr:rowOff>
    </xdr:from>
    <xdr:to>
      <xdr:col>2</xdr:col>
      <xdr:colOff>0</xdr:colOff>
      <xdr:row>2</xdr:row>
      <xdr:rowOff>25400</xdr:rowOff>
    </xdr:to>
    <xdr:sp macro="" textlink="">
      <xdr:nvSpPr>
        <xdr:cNvPr id="30" name="TextBox 29">
          <a:extLst>
            <a:ext uri="{FF2B5EF4-FFF2-40B4-BE49-F238E27FC236}">
              <a16:creationId xmlns:a16="http://schemas.microsoft.com/office/drawing/2014/main" id="{00000000-0008-0000-0300-00001E000000}"/>
            </a:ext>
          </a:extLst>
        </xdr:cNvPr>
        <xdr:cNvSpPr txBox="1"/>
      </xdr:nvSpPr>
      <xdr:spPr>
        <a:xfrm>
          <a:off x="596900" y="127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Other Levels</a:t>
          </a:r>
        </a:p>
      </xdr:txBody>
    </xdr:sp>
    <xdr:clientData/>
  </xdr:twoCellAnchor>
  <xdr:twoCellAnchor>
    <xdr:from>
      <xdr:col>5</xdr:col>
      <xdr:colOff>355600</xdr:colOff>
      <xdr:row>0</xdr:row>
      <xdr:rowOff>25400</xdr:rowOff>
    </xdr:from>
    <xdr:to>
      <xdr:col>6</xdr:col>
      <xdr:colOff>584200</xdr:colOff>
      <xdr:row>2</xdr:row>
      <xdr:rowOff>38100</xdr:rowOff>
    </xdr:to>
    <xdr:sp macro="" textlink="">
      <xdr:nvSpPr>
        <xdr:cNvPr id="31" name="TextBox 30">
          <a:hlinkClick xmlns:r="http://schemas.openxmlformats.org/officeDocument/2006/relationships" r:id="rId2" tooltip="https://www.linkedin.com/in/hemin-dhamelia-534300223/"/>
          <a:extLst>
            <a:ext uri="{FF2B5EF4-FFF2-40B4-BE49-F238E27FC236}">
              <a16:creationId xmlns:a16="http://schemas.microsoft.com/office/drawing/2014/main" id="{00000000-0008-0000-0300-00001F000000}"/>
            </a:ext>
          </a:extLst>
        </xdr:cNvPr>
        <xdr:cNvSpPr txBox="1"/>
      </xdr:nvSpPr>
      <xdr:spPr>
        <a:xfrm>
          <a:off x="4483100" y="254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Browse</a:t>
          </a:r>
        </a:p>
      </xdr:txBody>
    </xdr:sp>
    <xdr:clientData/>
  </xdr:twoCellAnchor>
  <xdr:twoCellAnchor>
    <xdr:from>
      <xdr:col>11</xdr:col>
      <xdr:colOff>266700</xdr:colOff>
      <xdr:row>0</xdr:row>
      <xdr:rowOff>0</xdr:rowOff>
    </xdr:from>
    <xdr:to>
      <xdr:col>12</xdr:col>
      <xdr:colOff>774700</xdr:colOff>
      <xdr:row>2</xdr:row>
      <xdr:rowOff>12700</xdr:rowOff>
    </xdr:to>
    <xdr:sp macro="" textlink="">
      <xdr:nvSpPr>
        <xdr:cNvPr id="32" name="TextBox 31">
          <a:hlinkClick xmlns:r="http://schemas.openxmlformats.org/officeDocument/2006/relationships" r:id="rId3" tooltip="Income Sources"/>
          <a:extLst>
            <a:ext uri="{FF2B5EF4-FFF2-40B4-BE49-F238E27FC236}">
              <a16:creationId xmlns:a16="http://schemas.microsoft.com/office/drawing/2014/main" id="{00000000-0008-0000-0300-000020000000}"/>
            </a:ext>
          </a:extLst>
        </xdr:cNvPr>
        <xdr:cNvSpPr txBox="1"/>
      </xdr:nvSpPr>
      <xdr:spPr>
        <a:xfrm>
          <a:off x="9347200" y="0"/>
          <a:ext cx="13335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Income Sources</a:t>
          </a:r>
        </a:p>
      </xdr:txBody>
    </xdr:sp>
    <xdr:clientData/>
  </xdr:twoCellAnchor>
  <xdr:twoCellAnchor>
    <xdr:from>
      <xdr:col>12</xdr:col>
      <xdr:colOff>677334</xdr:colOff>
      <xdr:row>0</xdr:row>
      <xdr:rowOff>12700</xdr:rowOff>
    </xdr:from>
    <xdr:to>
      <xdr:col>14</xdr:col>
      <xdr:colOff>338667</xdr:colOff>
      <xdr:row>2</xdr:row>
      <xdr:rowOff>25400</xdr:rowOff>
    </xdr:to>
    <xdr:sp macro="" textlink="">
      <xdr:nvSpPr>
        <xdr:cNvPr id="33" name="TextBox 32">
          <a:hlinkClick xmlns:r="http://schemas.openxmlformats.org/officeDocument/2006/relationships" r:id="rId4" tooltip="Geographically"/>
          <a:extLst>
            <a:ext uri="{FF2B5EF4-FFF2-40B4-BE49-F238E27FC236}">
              <a16:creationId xmlns:a16="http://schemas.microsoft.com/office/drawing/2014/main" id="{00000000-0008-0000-0300-000021000000}"/>
            </a:ext>
          </a:extLst>
        </xdr:cNvPr>
        <xdr:cNvSpPr txBox="1"/>
      </xdr:nvSpPr>
      <xdr:spPr>
        <a:xfrm>
          <a:off x="10583334" y="12700"/>
          <a:ext cx="1312333"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Geographically</a:t>
          </a:r>
        </a:p>
      </xdr:txBody>
    </xdr:sp>
    <xdr:clientData/>
  </xdr:twoCellAnchor>
  <xdr:twoCellAnchor>
    <xdr:from>
      <xdr:col>14</xdr:col>
      <xdr:colOff>241301</xdr:colOff>
      <xdr:row>0</xdr:row>
      <xdr:rowOff>12700</xdr:rowOff>
    </xdr:from>
    <xdr:to>
      <xdr:col>15</xdr:col>
      <xdr:colOff>694267</xdr:colOff>
      <xdr:row>2</xdr:row>
      <xdr:rowOff>25400</xdr:rowOff>
    </xdr:to>
    <xdr:sp macro="" textlink="">
      <xdr:nvSpPr>
        <xdr:cNvPr id="34" name="TextBox 33">
          <a:hlinkClick xmlns:r="http://schemas.openxmlformats.org/officeDocument/2006/relationships" r:id="rId5" tooltip="Sales Process"/>
          <a:extLst>
            <a:ext uri="{FF2B5EF4-FFF2-40B4-BE49-F238E27FC236}">
              <a16:creationId xmlns:a16="http://schemas.microsoft.com/office/drawing/2014/main" id="{00000000-0008-0000-0300-000022000000}"/>
            </a:ext>
          </a:extLst>
        </xdr:cNvPr>
        <xdr:cNvSpPr txBox="1"/>
      </xdr:nvSpPr>
      <xdr:spPr>
        <a:xfrm>
          <a:off x="11798301" y="12700"/>
          <a:ext cx="1278466"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Sales Process</a:t>
          </a:r>
        </a:p>
      </xdr:txBody>
    </xdr:sp>
    <xdr:clientData/>
  </xdr:twoCellAnchor>
  <xdr:twoCellAnchor>
    <xdr:from>
      <xdr:col>15</xdr:col>
      <xdr:colOff>596900</xdr:colOff>
      <xdr:row>0</xdr:row>
      <xdr:rowOff>12700</xdr:rowOff>
    </xdr:from>
    <xdr:to>
      <xdr:col>17</xdr:col>
      <xdr:colOff>266700</xdr:colOff>
      <xdr:row>2</xdr:row>
      <xdr:rowOff>25400</xdr:rowOff>
    </xdr:to>
    <xdr:sp macro="" textlink="">
      <xdr:nvSpPr>
        <xdr:cNvPr id="35" name="TextBox 34">
          <a:hlinkClick xmlns:r="http://schemas.openxmlformats.org/officeDocument/2006/relationships" r:id="rId6" tooltip="Project Status"/>
          <a:extLst>
            <a:ext uri="{FF2B5EF4-FFF2-40B4-BE49-F238E27FC236}">
              <a16:creationId xmlns:a16="http://schemas.microsoft.com/office/drawing/2014/main" id="{00000000-0008-0000-0300-000023000000}"/>
            </a:ext>
          </a:extLst>
        </xdr:cNvPr>
        <xdr:cNvSpPr txBox="1"/>
      </xdr:nvSpPr>
      <xdr:spPr>
        <a:xfrm>
          <a:off x="12979400" y="12700"/>
          <a:ext cx="13208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Project Status</a:t>
          </a:r>
        </a:p>
      </xdr:txBody>
    </xdr:sp>
    <xdr:clientData/>
  </xdr:twoCellAnchor>
  <xdr:twoCellAnchor>
    <xdr:from>
      <xdr:col>5</xdr:col>
      <xdr:colOff>421216</xdr:colOff>
      <xdr:row>0</xdr:row>
      <xdr:rowOff>116177</xdr:rowOff>
    </xdr:from>
    <xdr:to>
      <xdr:col>5</xdr:col>
      <xdr:colOff>622300</xdr:colOff>
      <xdr:row>1</xdr:row>
      <xdr:rowOff>126845</xdr:rowOff>
    </xdr:to>
    <xdr:grpSp>
      <xdr:nvGrpSpPr>
        <xdr:cNvPr id="36" name="Graphic 11" descr="Compass outline">
          <a:extLst>
            <a:ext uri="{FF2B5EF4-FFF2-40B4-BE49-F238E27FC236}">
              <a16:creationId xmlns:a16="http://schemas.microsoft.com/office/drawing/2014/main" id="{00000000-0008-0000-0300-000024000000}"/>
            </a:ext>
          </a:extLst>
        </xdr:cNvPr>
        <xdr:cNvGrpSpPr/>
      </xdr:nvGrpSpPr>
      <xdr:grpSpPr>
        <a:xfrm>
          <a:off x="4530040" y="116177"/>
          <a:ext cx="201084" cy="204903"/>
          <a:chOff x="5310716" y="1043516"/>
          <a:chExt cx="313266" cy="313266"/>
        </a:xfrm>
        <a:solidFill>
          <a:schemeClr val="bg1"/>
        </a:solidFill>
      </xdr:grpSpPr>
      <xdr:sp macro="" textlink="">
        <xdr:nvSpPr>
          <xdr:cNvPr id="37" name="Freeform 36">
            <a:extLst>
              <a:ext uri="{FF2B5EF4-FFF2-40B4-BE49-F238E27FC236}">
                <a16:creationId xmlns:a16="http://schemas.microsoft.com/office/drawing/2014/main" id="{00000000-0008-0000-0300-000025000000}"/>
              </a:ext>
            </a:extLst>
          </xdr:cNvPr>
          <xdr:cNvSpPr/>
        </xdr:nvSpPr>
        <xdr:spPr>
          <a:xfrm>
            <a:off x="5310716" y="1043516"/>
            <a:ext cx="313266" cy="313266"/>
          </a:xfrm>
          <a:custGeom>
            <a:avLst/>
            <a:gdLst>
              <a:gd name="connsiteX0" fmla="*/ 156633 w 313266"/>
              <a:gd name="connsiteY0" fmla="*/ 9790 h 313266"/>
              <a:gd name="connsiteX1" fmla="*/ 303477 w 313266"/>
              <a:gd name="connsiteY1" fmla="*/ 156633 h 313266"/>
              <a:gd name="connsiteX2" fmla="*/ 156633 w 313266"/>
              <a:gd name="connsiteY2" fmla="*/ 303477 h 313266"/>
              <a:gd name="connsiteX3" fmla="*/ 9790 w 313266"/>
              <a:gd name="connsiteY3" fmla="*/ 156633 h 313266"/>
              <a:gd name="connsiteX4" fmla="*/ 156633 w 313266"/>
              <a:gd name="connsiteY4" fmla="*/ 9790 h 313266"/>
              <a:gd name="connsiteX5" fmla="*/ 156633 w 313266"/>
              <a:gd name="connsiteY5" fmla="*/ 0 h 313266"/>
              <a:gd name="connsiteX6" fmla="*/ 0 w 313266"/>
              <a:gd name="connsiteY6" fmla="*/ 156633 h 313266"/>
              <a:gd name="connsiteX7" fmla="*/ 156633 w 313266"/>
              <a:gd name="connsiteY7" fmla="*/ 313267 h 313266"/>
              <a:gd name="connsiteX8" fmla="*/ 313267 w 313266"/>
              <a:gd name="connsiteY8" fmla="*/ 156633 h 313266"/>
              <a:gd name="connsiteX9" fmla="*/ 156633 w 313266"/>
              <a:gd name="connsiteY9" fmla="*/ 0 h 3132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313266" h="313266">
                <a:moveTo>
                  <a:pt x="156633" y="9790"/>
                </a:moveTo>
                <a:cubicBezTo>
                  <a:pt x="237733" y="9790"/>
                  <a:pt x="303477" y="75534"/>
                  <a:pt x="303477" y="156633"/>
                </a:cubicBezTo>
                <a:cubicBezTo>
                  <a:pt x="303477" y="237733"/>
                  <a:pt x="237733" y="303477"/>
                  <a:pt x="156633" y="303477"/>
                </a:cubicBezTo>
                <a:cubicBezTo>
                  <a:pt x="75534" y="303477"/>
                  <a:pt x="9790" y="237733"/>
                  <a:pt x="9790" y="156633"/>
                </a:cubicBezTo>
                <a:cubicBezTo>
                  <a:pt x="9881" y="75572"/>
                  <a:pt x="75572" y="9881"/>
                  <a:pt x="156633" y="9790"/>
                </a:cubicBezTo>
                <a:moveTo>
                  <a:pt x="156633" y="0"/>
                </a:moveTo>
                <a:cubicBezTo>
                  <a:pt x="70127" y="0"/>
                  <a:pt x="0" y="70127"/>
                  <a:pt x="0" y="156633"/>
                </a:cubicBezTo>
                <a:cubicBezTo>
                  <a:pt x="0" y="243140"/>
                  <a:pt x="70127" y="313267"/>
                  <a:pt x="156633" y="313267"/>
                </a:cubicBezTo>
                <a:cubicBezTo>
                  <a:pt x="243140" y="313267"/>
                  <a:pt x="313267" y="243140"/>
                  <a:pt x="313267" y="156633"/>
                </a:cubicBezTo>
                <a:cubicBezTo>
                  <a:pt x="313170" y="70167"/>
                  <a:pt x="243099" y="97"/>
                  <a:pt x="156633" y="0"/>
                </a:cubicBezTo>
                <a:close/>
              </a:path>
            </a:pathLst>
          </a:custGeom>
          <a:solidFill>
            <a:schemeClr val="bg1"/>
          </a:solidFill>
          <a:ln w="4862" cap="flat">
            <a:noFill/>
            <a:prstDash val="solid"/>
            <a:miter/>
          </a:ln>
        </xdr:spPr>
        <xdr:txBody>
          <a:bodyPr rtlCol="0" anchor="ctr"/>
          <a:lstStyle/>
          <a:p>
            <a:endParaRPr lang="en-US"/>
          </a:p>
        </xdr:txBody>
      </xdr:sp>
      <xdr:sp macro="" textlink="">
        <xdr:nvSpPr>
          <xdr:cNvPr id="38" name="Freeform 37">
            <a:extLst>
              <a:ext uri="{FF2B5EF4-FFF2-40B4-BE49-F238E27FC236}">
                <a16:creationId xmlns:a16="http://schemas.microsoft.com/office/drawing/2014/main" id="{00000000-0008-0000-0300-000026000000}"/>
              </a:ext>
            </a:extLst>
          </xdr:cNvPr>
          <xdr:cNvSpPr/>
        </xdr:nvSpPr>
        <xdr:spPr>
          <a:xfrm>
            <a:off x="5390991" y="1124770"/>
            <a:ext cx="151738" cy="151738"/>
          </a:xfrm>
          <a:custGeom>
            <a:avLst/>
            <a:gdLst>
              <a:gd name="connsiteX0" fmla="*/ 100177 w 151738"/>
              <a:gd name="connsiteY0" fmla="*/ 100182 h 151738"/>
              <a:gd name="connsiteX1" fmla="*/ 17998 w 151738"/>
              <a:gd name="connsiteY1" fmla="*/ 133799 h 151738"/>
              <a:gd name="connsiteX2" fmla="*/ 51562 w 151738"/>
              <a:gd name="connsiteY2" fmla="*/ 52506 h 151738"/>
              <a:gd name="connsiteX3" fmla="*/ 133740 w 151738"/>
              <a:gd name="connsiteY3" fmla="*/ 18135 h 151738"/>
              <a:gd name="connsiteX4" fmla="*/ 44053 w 151738"/>
              <a:gd name="connsiteY4" fmla="*/ 45032 h 151738"/>
              <a:gd name="connsiteX5" fmla="*/ 0 w 151738"/>
              <a:gd name="connsiteY5" fmla="*/ 151739 h 151738"/>
              <a:gd name="connsiteX6" fmla="*/ 107685 w 151738"/>
              <a:gd name="connsiteY6" fmla="*/ 107685 h 151738"/>
              <a:gd name="connsiteX7" fmla="*/ 151739 w 151738"/>
              <a:gd name="connsiteY7" fmla="*/ 0 h 151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51738" h="151738">
                <a:moveTo>
                  <a:pt x="100177" y="100182"/>
                </a:moveTo>
                <a:lnTo>
                  <a:pt x="17998" y="133799"/>
                </a:lnTo>
                <a:lnTo>
                  <a:pt x="51562" y="52506"/>
                </a:lnTo>
                <a:lnTo>
                  <a:pt x="133740" y="18135"/>
                </a:lnTo>
                <a:close/>
                <a:moveTo>
                  <a:pt x="44053" y="45032"/>
                </a:moveTo>
                <a:lnTo>
                  <a:pt x="0" y="151739"/>
                </a:lnTo>
                <a:lnTo>
                  <a:pt x="107685" y="107685"/>
                </a:lnTo>
                <a:lnTo>
                  <a:pt x="151739" y="0"/>
                </a:lnTo>
                <a:close/>
              </a:path>
            </a:pathLst>
          </a:custGeom>
          <a:solidFill>
            <a:schemeClr val="bg1"/>
          </a:solidFill>
          <a:ln w="4862" cap="flat">
            <a:noFill/>
            <a:prstDash val="solid"/>
            <a:miter/>
          </a:ln>
        </xdr:spPr>
        <xdr:txBody>
          <a:bodyPr rtlCol="0" anchor="ctr"/>
          <a:lstStyle/>
          <a:p>
            <a:endParaRPr lang="en-US"/>
          </a:p>
        </xdr:txBody>
      </xdr:sp>
      <xdr:sp macro="" textlink="">
        <xdr:nvSpPr>
          <xdr:cNvPr id="39" name="Freeform 38">
            <a:extLst>
              <a:ext uri="{FF2B5EF4-FFF2-40B4-BE49-F238E27FC236}">
                <a16:creationId xmlns:a16="http://schemas.microsoft.com/office/drawing/2014/main" id="{00000000-0008-0000-0300-000027000000}"/>
              </a:ext>
            </a:extLst>
          </xdr:cNvPr>
          <xdr:cNvSpPr/>
        </xdr:nvSpPr>
        <xdr:spPr>
          <a:xfrm>
            <a:off x="5457560" y="1190360"/>
            <a:ext cx="19579" cy="19579"/>
          </a:xfrm>
          <a:custGeom>
            <a:avLst/>
            <a:gdLst>
              <a:gd name="connsiteX0" fmla="*/ 19579 w 19579"/>
              <a:gd name="connsiteY0" fmla="*/ 9790 h 19579"/>
              <a:gd name="connsiteX1" fmla="*/ 9790 w 19579"/>
              <a:gd name="connsiteY1" fmla="*/ 19579 h 19579"/>
              <a:gd name="connsiteX2" fmla="*/ 0 w 19579"/>
              <a:gd name="connsiteY2" fmla="*/ 9790 h 19579"/>
              <a:gd name="connsiteX3" fmla="*/ 9790 w 19579"/>
              <a:gd name="connsiteY3" fmla="*/ 0 h 19579"/>
              <a:gd name="connsiteX4" fmla="*/ 19579 w 19579"/>
              <a:gd name="connsiteY4" fmla="*/ 9790 h 1957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579" h="19579">
                <a:moveTo>
                  <a:pt x="19579" y="9790"/>
                </a:moveTo>
                <a:cubicBezTo>
                  <a:pt x="19579" y="15196"/>
                  <a:pt x="15196" y="19579"/>
                  <a:pt x="9790" y="19579"/>
                </a:cubicBezTo>
                <a:cubicBezTo>
                  <a:pt x="4383" y="19579"/>
                  <a:pt x="0" y="15196"/>
                  <a:pt x="0" y="9790"/>
                </a:cubicBezTo>
                <a:cubicBezTo>
                  <a:pt x="0" y="4383"/>
                  <a:pt x="4383" y="0"/>
                  <a:pt x="9790" y="0"/>
                </a:cubicBezTo>
                <a:cubicBezTo>
                  <a:pt x="15196" y="0"/>
                  <a:pt x="19579" y="4383"/>
                  <a:pt x="19579" y="9790"/>
                </a:cubicBezTo>
                <a:close/>
              </a:path>
            </a:pathLst>
          </a:custGeom>
          <a:solidFill>
            <a:schemeClr val="bg1"/>
          </a:solidFill>
          <a:ln w="4862" cap="flat">
            <a:noFill/>
            <a:prstDash val="solid"/>
            <a:miter/>
          </a:ln>
        </xdr:spPr>
        <xdr:txBody>
          <a:bodyPr rtlCol="0" anchor="ctr"/>
          <a:lstStyle/>
          <a:p>
            <a:endParaRPr lang="en-US"/>
          </a:p>
        </xdr:txBody>
      </xdr:sp>
    </xdr:grpSp>
    <xdr:clientData/>
  </xdr:twoCellAnchor>
  <xdr:twoCellAnchor>
    <xdr:from>
      <xdr:col>13</xdr:col>
      <xdr:colOff>63500</xdr:colOff>
      <xdr:row>1</xdr:row>
      <xdr:rowOff>101600</xdr:rowOff>
    </xdr:from>
    <xdr:to>
      <xdr:col>13</xdr:col>
      <xdr:colOff>337820</xdr:colOff>
      <xdr:row>1</xdr:row>
      <xdr:rowOff>147320</xdr:rowOff>
    </xdr:to>
    <xdr:sp macro="" textlink="">
      <xdr:nvSpPr>
        <xdr:cNvPr id="40" name="Rounded Rectangle 39">
          <a:extLst>
            <a:ext uri="{FF2B5EF4-FFF2-40B4-BE49-F238E27FC236}">
              <a16:creationId xmlns:a16="http://schemas.microsoft.com/office/drawing/2014/main" id="{00000000-0008-0000-0300-000028000000}"/>
            </a:ext>
          </a:extLst>
        </xdr:cNvPr>
        <xdr:cNvSpPr/>
      </xdr:nvSpPr>
      <xdr:spPr>
        <a:xfrm>
          <a:off x="10795000" y="292100"/>
          <a:ext cx="274320" cy="4572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257322</xdr:colOff>
      <xdr:row>3</xdr:row>
      <xdr:rowOff>60043</xdr:rowOff>
    </xdr:from>
    <xdr:to>
      <xdr:col>4</xdr:col>
      <xdr:colOff>476957</xdr:colOff>
      <xdr:row>25</xdr:row>
      <xdr:rowOff>84904</xdr:rowOff>
    </xdr:to>
    <xdr:grpSp>
      <xdr:nvGrpSpPr>
        <xdr:cNvPr id="54" name="Group 53">
          <a:extLst>
            <a:ext uri="{FF2B5EF4-FFF2-40B4-BE49-F238E27FC236}">
              <a16:creationId xmlns:a16="http://schemas.microsoft.com/office/drawing/2014/main" id="{2AA6F7DA-09C0-D125-DE88-98652940FA0E}"/>
            </a:ext>
          </a:extLst>
        </xdr:cNvPr>
        <xdr:cNvGrpSpPr/>
      </xdr:nvGrpSpPr>
      <xdr:grpSpPr>
        <a:xfrm>
          <a:off x="257322" y="642749"/>
          <a:ext cx="3506694" cy="4298037"/>
          <a:chOff x="961600" y="937491"/>
          <a:chExt cx="3544726" cy="4342861"/>
        </a:xfrm>
      </xdr:grpSpPr>
      <xdr:sp macro="" textlink="">
        <xdr:nvSpPr>
          <xdr:cNvPr id="27" name="TextBox 26">
            <a:extLst>
              <a:ext uri="{FF2B5EF4-FFF2-40B4-BE49-F238E27FC236}">
                <a16:creationId xmlns:a16="http://schemas.microsoft.com/office/drawing/2014/main" id="{23EC23C2-2F67-4ACC-FE47-C7B827140C8C}"/>
              </a:ext>
            </a:extLst>
          </xdr:cNvPr>
          <xdr:cNvSpPr txBox="1"/>
        </xdr:nvSpPr>
        <xdr:spPr>
          <a:xfrm>
            <a:off x="961600" y="937491"/>
            <a:ext cx="2900218" cy="658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kern="1200">
                <a:solidFill>
                  <a:schemeClr val="bg1"/>
                </a:solidFill>
                <a:latin typeface="Avenir Book" panose="02000503020000020003" pitchFamily="2" charset="0"/>
                <a:ea typeface="+mn-ea"/>
                <a:cs typeface="+mn-cs"/>
              </a:rPr>
              <a:t>Financial Statistics</a:t>
            </a:r>
          </a:p>
        </xdr:txBody>
      </xdr:sp>
      <xdr:grpSp>
        <xdr:nvGrpSpPr>
          <xdr:cNvPr id="53" name="Group 52">
            <a:extLst>
              <a:ext uri="{FF2B5EF4-FFF2-40B4-BE49-F238E27FC236}">
                <a16:creationId xmlns:a16="http://schemas.microsoft.com/office/drawing/2014/main" id="{81F38C87-D881-27D6-36F9-6D9717EA5691}"/>
              </a:ext>
            </a:extLst>
          </xdr:cNvPr>
          <xdr:cNvGrpSpPr/>
        </xdr:nvGrpSpPr>
        <xdr:grpSpPr>
          <a:xfrm>
            <a:off x="961600" y="1330036"/>
            <a:ext cx="3544726" cy="3950316"/>
            <a:chOff x="961600" y="1330036"/>
            <a:chExt cx="3544726" cy="3950316"/>
          </a:xfrm>
        </xdr:grpSpPr>
        <xdr:sp macro="" textlink="Pivot_Tables!BF6">
          <xdr:nvSpPr>
            <xdr:cNvPr id="41" name="TextBox 40">
              <a:extLst>
                <a:ext uri="{FF2B5EF4-FFF2-40B4-BE49-F238E27FC236}">
                  <a16:creationId xmlns:a16="http://schemas.microsoft.com/office/drawing/2014/main" id="{89EAF35B-6BB2-074D-BDE4-C952C5FFD0D3}"/>
                </a:ext>
              </a:extLst>
            </xdr:cNvPr>
            <xdr:cNvSpPr txBox="1"/>
          </xdr:nvSpPr>
          <xdr:spPr>
            <a:xfrm>
              <a:off x="961600" y="1330036"/>
              <a:ext cx="3090718" cy="841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0406AE0-8052-3D4B-94E5-52AA67B98C48}" type="TxLink">
                <a:rPr lang="en-US" sz="4800" kern="1200">
                  <a:solidFill>
                    <a:schemeClr val="bg1"/>
                  </a:solidFill>
                  <a:latin typeface="Avenir Book" panose="02000503020000020003" pitchFamily="2" charset="0"/>
                  <a:ea typeface="+mn-ea"/>
                  <a:cs typeface="+mn-cs"/>
                </a:rPr>
                <a:pPr marL="0" indent="0" algn="ctr"/>
                <a:t>$1,287,572</a:t>
              </a:fld>
              <a:endParaRPr lang="en-US" sz="4800" kern="1200">
                <a:solidFill>
                  <a:schemeClr val="bg1"/>
                </a:solidFill>
                <a:latin typeface="Avenir Book" panose="02000503020000020003" pitchFamily="2" charset="0"/>
                <a:ea typeface="+mn-ea"/>
                <a:cs typeface="+mn-cs"/>
              </a:endParaRPr>
            </a:p>
          </xdr:txBody>
        </xdr:sp>
        <mc:AlternateContent xmlns:mc="http://schemas.openxmlformats.org/markup-compatibility/2006" xmlns:a14="http://schemas.microsoft.com/office/drawing/2010/main">
          <mc:Choice Requires="a14">
            <xdr:graphicFrame macro="">
              <xdr:nvGraphicFramePr>
                <xdr:cNvPr id="42" name="Year 1">
                  <a:extLst>
                    <a:ext uri="{FF2B5EF4-FFF2-40B4-BE49-F238E27FC236}">
                      <a16:creationId xmlns:a16="http://schemas.microsoft.com/office/drawing/2014/main" id="{E30ADC3E-E21B-AC4D-B12E-FE817F2DDD68}"/>
                    </a:ext>
                  </a:extLst>
                </xdr:cNvPr>
                <xdr:cNvGraphicFramePr/>
              </xdr:nvGraphicFramePr>
              <xdr:xfrm>
                <a:off x="961600" y="2159001"/>
                <a:ext cx="3351507" cy="532244"/>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57322" y="1870371"/>
                  <a:ext cx="3351507" cy="532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43" name="Chart 42">
              <a:extLst>
                <a:ext uri="{FF2B5EF4-FFF2-40B4-BE49-F238E27FC236}">
                  <a16:creationId xmlns:a16="http://schemas.microsoft.com/office/drawing/2014/main" id="{2BF7CF4C-366B-D340-B8D1-36E96C7C5898}"/>
                </a:ext>
              </a:extLst>
            </xdr:cNvPr>
            <xdr:cNvGraphicFramePr>
              <a:graphicFrameLocks/>
            </xdr:cNvGraphicFramePr>
          </xdr:nvGraphicFramePr>
          <xdr:xfrm>
            <a:off x="961600" y="2811318"/>
            <a:ext cx="3351507" cy="395594"/>
          </xdr:xfrm>
          <a:graphic>
            <a:graphicData uri="http://schemas.openxmlformats.org/drawingml/2006/chart">
              <c:chart xmlns:c="http://schemas.openxmlformats.org/drawingml/2006/chart" xmlns:r="http://schemas.openxmlformats.org/officeDocument/2006/relationships" r:id="rId7"/>
            </a:graphicData>
          </a:graphic>
        </xdr:graphicFrame>
        <xdr:grpSp>
          <xdr:nvGrpSpPr>
            <xdr:cNvPr id="52" name="Group 51">
              <a:extLst>
                <a:ext uri="{FF2B5EF4-FFF2-40B4-BE49-F238E27FC236}">
                  <a16:creationId xmlns:a16="http://schemas.microsoft.com/office/drawing/2014/main" id="{5623DED9-6C8C-F019-738C-9E2D39AF1F2B}"/>
                </a:ext>
              </a:extLst>
            </xdr:cNvPr>
            <xdr:cNvGrpSpPr/>
          </xdr:nvGrpSpPr>
          <xdr:grpSpPr>
            <a:xfrm>
              <a:off x="961600" y="3267078"/>
              <a:ext cx="3544726" cy="2013274"/>
              <a:chOff x="1012708" y="4258211"/>
              <a:chExt cx="3523411" cy="1959988"/>
            </a:xfrm>
          </xdr:grpSpPr>
          <xdr:grpSp>
            <xdr:nvGrpSpPr>
              <xdr:cNvPr id="26" name="Group 25">
                <a:extLst>
                  <a:ext uri="{FF2B5EF4-FFF2-40B4-BE49-F238E27FC236}">
                    <a16:creationId xmlns:a16="http://schemas.microsoft.com/office/drawing/2014/main" id="{521B2D99-DC05-CDEB-7094-E82DEB9EFFDA}"/>
                  </a:ext>
                </a:extLst>
              </xdr:cNvPr>
              <xdr:cNvGrpSpPr/>
            </xdr:nvGrpSpPr>
            <xdr:grpSpPr>
              <a:xfrm>
                <a:off x="1140268" y="4353169"/>
                <a:ext cx="3395851" cy="1769741"/>
                <a:chOff x="1457325" y="2857500"/>
                <a:chExt cx="2362200" cy="2349500"/>
              </a:xfrm>
            </xdr:grpSpPr>
            <xdr:grpSp>
              <xdr:nvGrpSpPr>
                <xdr:cNvPr id="5" name="Group 4">
                  <a:extLst>
                    <a:ext uri="{FF2B5EF4-FFF2-40B4-BE49-F238E27FC236}">
                      <a16:creationId xmlns:a16="http://schemas.microsoft.com/office/drawing/2014/main" id="{1F0CBE04-3FFE-B73E-D652-544A3374281B}"/>
                    </a:ext>
                  </a:extLst>
                </xdr:cNvPr>
                <xdr:cNvGrpSpPr/>
              </xdr:nvGrpSpPr>
              <xdr:grpSpPr>
                <a:xfrm>
                  <a:off x="1457325" y="2857500"/>
                  <a:ext cx="2362200" cy="304800"/>
                  <a:chOff x="1460500" y="3009900"/>
                  <a:chExt cx="2362200" cy="304800"/>
                </a:xfrm>
              </xdr:grpSpPr>
              <xdr:sp macro="" textlink="Pivot_Tables!BB5">
                <xdr:nvSpPr>
                  <xdr:cNvPr id="2" name="TextBox 1">
                    <a:extLst>
                      <a:ext uri="{FF2B5EF4-FFF2-40B4-BE49-F238E27FC236}">
                        <a16:creationId xmlns:a16="http://schemas.microsoft.com/office/drawing/2014/main" id="{7D89CD77-7FC7-48E6-02BC-8C5AB7064142}"/>
                      </a:ext>
                    </a:extLst>
                  </xdr:cNvPr>
                  <xdr:cNvSpPr txBox="1"/>
                </xdr:nvSpPr>
                <xdr:spPr>
                  <a:xfrm>
                    <a:off x="14605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90E0FA2B-2A9E-FF4B-9A6F-F70BF87A8841}" type="TxLink">
                      <a:rPr lang="en-US" sz="1100" b="0" i="0" u="none" strike="noStrike">
                        <a:solidFill>
                          <a:schemeClr val="bg1"/>
                        </a:solidFill>
                        <a:latin typeface="Avenir Book" panose="02000503020000020003" pitchFamily="2" charset="0"/>
                        <a:cs typeface="Calibri"/>
                      </a:rPr>
                      <a:pPr/>
                      <a:t>Brazil</a:t>
                    </a:fld>
                    <a:endParaRPr lang="en-US" sz="1100">
                      <a:solidFill>
                        <a:schemeClr val="bg1"/>
                      </a:solidFill>
                      <a:latin typeface="Avenir Book" panose="02000503020000020003" pitchFamily="2" charset="0"/>
                    </a:endParaRPr>
                  </a:p>
                </xdr:txBody>
              </xdr:sp>
              <xdr:sp macro="" textlink="Pivot_Tables!BC5">
                <xdr:nvSpPr>
                  <xdr:cNvPr id="3" name="TextBox 2">
                    <a:extLst>
                      <a:ext uri="{FF2B5EF4-FFF2-40B4-BE49-F238E27FC236}">
                        <a16:creationId xmlns:a16="http://schemas.microsoft.com/office/drawing/2014/main" id="{CE03A842-9CD3-3143-B3BF-00D1C993B905}"/>
                      </a:ext>
                    </a:extLst>
                  </xdr:cNvPr>
                  <xdr:cNvSpPr txBox="1"/>
                </xdr:nvSpPr>
                <xdr:spPr>
                  <a:xfrm>
                    <a:off x="23114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EDB5411F-82B0-104F-B517-96713808F2A1}" type="TxLink">
                      <a:rPr lang="en-US" sz="1100" b="0" i="0" u="none" strike="noStrike">
                        <a:solidFill>
                          <a:schemeClr val="bg1"/>
                        </a:solidFill>
                        <a:latin typeface="Avenir Book" panose="02000503020000020003" pitchFamily="2" charset="0"/>
                        <a:ea typeface="+mn-ea"/>
                        <a:cs typeface="Calibri"/>
                      </a:rPr>
                      <a:pPr marL="0" indent="0"/>
                      <a:t>128888</a:t>
                    </a:fld>
                    <a:endParaRPr lang="en-US" sz="1100" b="0" i="0" u="none" strike="noStrike">
                      <a:solidFill>
                        <a:schemeClr val="bg1"/>
                      </a:solidFill>
                      <a:latin typeface="Avenir Book" panose="02000503020000020003" pitchFamily="2" charset="0"/>
                      <a:ea typeface="+mn-ea"/>
                      <a:cs typeface="Calibri"/>
                    </a:endParaRPr>
                  </a:p>
                </xdr:txBody>
              </xdr:sp>
              <xdr:sp macro="" textlink="Pivot_Tables!BD5">
                <xdr:nvSpPr>
                  <xdr:cNvPr id="4" name="TextBox 3">
                    <a:extLst>
                      <a:ext uri="{FF2B5EF4-FFF2-40B4-BE49-F238E27FC236}">
                        <a16:creationId xmlns:a16="http://schemas.microsoft.com/office/drawing/2014/main" id="{9B930A36-371C-054C-942A-E905C127F919}"/>
                      </a:ext>
                    </a:extLst>
                  </xdr:cNvPr>
                  <xdr:cNvSpPr txBox="1"/>
                </xdr:nvSpPr>
                <xdr:spPr>
                  <a:xfrm>
                    <a:off x="29718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CFEE03BD-3977-B04D-B59D-49431EC5EE76}" type="TxLink">
                      <a:rPr lang="en-US" sz="1100" b="0" i="0" u="none" strike="noStrike">
                        <a:solidFill>
                          <a:schemeClr val="bg1"/>
                        </a:solidFill>
                        <a:latin typeface="Avenir Book" panose="02000503020000020003" pitchFamily="2" charset="0"/>
                        <a:ea typeface="+mn-ea"/>
                        <a:cs typeface="Calibri"/>
                      </a:rPr>
                      <a:pPr marL="0" indent="0"/>
                      <a:t>10.01%</a:t>
                    </a:fld>
                    <a:endParaRPr lang="en-US" sz="1100" b="0" i="0" u="none" strike="noStrike">
                      <a:solidFill>
                        <a:schemeClr val="bg1"/>
                      </a:solidFill>
                      <a:latin typeface="Avenir Book" panose="02000503020000020003" pitchFamily="2" charset="0"/>
                      <a:ea typeface="+mn-ea"/>
                      <a:cs typeface="Calibri"/>
                    </a:endParaRPr>
                  </a:p>
                </xdr:txBody>
              </xdr:sp>
            </xdr:grpSp>
            <xdr:grpSp>
              <xdr:nvGrpSpPr>
                <xdr:cNvPr id="6" name="Group 5">
                  <a:extLst>
                    <a:ext uri="{FF2B5EF4-FFF2-40B4-BE49-F238E27FC236}">
                      <a16:creationId xmlns:a16="http://schemas.microsoft.com/office/drawing/2014/main" id="{0EDEEFDD-8461-8449-83BC-7D05B45AD389}"/>
                    </a:ext>
                  </a:extLst>
                </xdr:cNvPr>
                <xdr:cNvGrpSpPr/>
              </xdr:nvGrpSpPr>
              <xdr:grpSpPr>
                <a:xfrm>
                  <a:off x="1457325" y="3266440"/>
                  <a:ext cx="2362200" cy="304800"/>
                  <a:chOff x="1460500" y="3009900"/>
                  <a:chExt cx="2362200" cy="304800"/>
                </a:xfrm>
              </xdr:grpSpPr>
              <xdr:sp macro="" textlink="Pivot_Tables!BB6">
                <xdr:nvSpPr>
                  <xdr:cNvPr id="7" name="TextBox 6">
                    <a:extLst>
                      <a:ext uri="{FF2B5EF4-FFF2-40B4-BE49-F238E27FC236}">
                        <a16:creationId xmlns:a16="http://schemas.microsoft.com/office/drawing/2014/main" id="{0EEE5CBC-E35C-5ABA-7B57-DB746663E2BB}"/>
                      </a:ext>
                    </a:extLst>
                  </xdr:cNvPr>
                  <xdr:cNvSpPr txBox="1"/>
                </xdr:nvSpPr>
                <xdr:spPr>
                  <a:xfrm>
                    <a:off x="14605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A860038-CF89-0B43-9F66-6F3FC8E8611B}" type="TxLink">
                      <a:rPr lang="en-US" sz="1100" b="0" i="0" u="none" strike="noStrike">
                        <a:solidFill>
                          <a:srgbClr val="FFFFFF"/>
                        </a:solidFill>
                        <a:latin typeface="Avenir Book"/>
                        <a:cs typeface="Calibri"/>
                      </a:rPr>
                      <a:pPr/>
                      <a:t>Canada</a:t>
                    </a:fld>
                    <a:endParaRPr lang="en-US" sz="1100">
                      <a:solidFill>
                        <a:schemeClr val="bg1"/>
                      </a:solidFill>
                      <a:latin typeface="Avenir Book" panose="02000503020000020003" pitchFamily="2" charset="0"/>
                    </a:endParaRPr>
                  </a:p>
                </xdr:txBody>
              </xdr:sp>
              <xdr:sp macro="" textlink="Pivot_Tables!BC6">
                <xdr:nvSpPr>
                  <xdr:cNvPr id="8" name="TextBox 7">
                    <a:extLst>
                      <a:ext uri="{FF2B5EF4-FFF2-40B4-BE49-F238E27FC236}">
                        <a16:creationId xmlns:a16="http://schemas.microsoft.com/office/drawing/2014/main" id="{0A231577-E6E2-64F6-742B-9D9E704AF8EA}"/>
                      </a:ext>
                    </a:extLst>
                  </xdr:cNvPr>
                  <xdr:cNvSpPr txBox="1"/>
                </xdr:nvSpPr>
                <xdr:spPr>
                  <a:xfrm>
                    <a:off x="23114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D33E6E7A-60A4-6B46-8DC7-EFCC7B83556D}" type="TxLink">
                      <a:rPr lang="en-US" sz="1100" b="0" i="0" u="none" strike="noStrike">
                        <a:solidFill>
                          <a:srgbClr val="FFFFFF"/>
                        </a:solidFill>
                        <a:latin typeface="Avenir Book"/>
                        <a:ea typeface="+mn-ea"/>
                        <a:cs typeface="Calibri"/>
                      </a:rPr>
                      <a:pPr marL="0" indent="0"/>
                      <a:t>135984</a:t>
                    </a:fld>
                    <a:endParaRPr lang="en-US" sz="1100" b="0" i="0" u="none" strike="noStrike">
                      <a:solidFill>
                        <a:schemeClr val="bg1"/>
                      </a:solidFill>
                      <a:latin typeface="Avenir Book" panose="02000503020000020003" pitchFamily="2" charset="0"/>
                      <a:ea typeface="+mn-ea"/>
                      <a:cs typeface="Calibri"/>
                    </a:endParaRPr>
                  </a:p>
                </xdr:txBody>
              </xdr:sp>
              <xdr:sp macro="" textlink="Pivot_Tables!BD6">
                <xdr:nvSpPr>
                  <xdr:cNvPr id="9" name="TextBox 8">
                    <a:extLst>
                      <a:ext uri="{FF2B5EF4-FFF2-40B4-BE49-F238E27FC236}">
                        <a16:creationId xmlns:a16="http://schemas.microsoft.com/office/drawing/2014/main" id="{8B8E86DA-9831-E11A-4D90-399D587BC264}"/>
                      </a:ext>
                    </a:extLst>
                  </xdr:cNvPr>
                  <xdr:cNvSpPr txBox="1"/>
                </xdr:nvSpPr>
                <xdr:spPr>
                  <a:xfrm>
                    <a:off x="29718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005F82D1-E945-D14B-A33A-E9F2530513E7}" type="TxLink">
                      <a:rPr lang="en-US" sz="1100" b="0" i="0" u="none" strike="noStrike">
                        <a:solidFill>
                          <a:srgbClr val="FFFFFF"/>
                        </a:solidFill>
                        <a:latin typeface="Avenir Book"/>
                        <a:ea typeface="+mn-ea"/>
                        <a:cs typeface="Calibri"/>
                      </a:rPr>
                      <a:pPr marL="0" indent="0"/>
                      <a:t>10.56%</a:t>
                    </a:fld>
                    <a:endParaRPr lang="en-US" sz="1100" b="0" i="0" u="none" strike="noStrike">
                      <a:solidFill>
                        <a:schemeClr val="bg1"/>
                      </a:solidFill>
                      <a:latin typeface="Avenir Book" panose="02000503020000020003" pitchFamily="2" charset="0"/>
                      <a:ea typeface="+mn-ea"/>
                      <a:cs typeface="Calibri"/>
                    </a:endParaRPr>
                  </a:p>
                </xdr:txBody>
              </xdr:sp>
            </xdr:grpSp>
            <xdr:grpSp>
              <xdr:nvGrpSpPr>
                <xdr:cNvPr id="10" name="Group 9">
                  <a:extLst>
                    <a:ext uri="{FF2B5EF4-FFF2-40B4-BE49-F238E27FC236}">
                      <a16:creationId xmlns:a16="http://schemas.microsoft.com/office/drawing/2014/main" id="{FEFA1A47-DE8A-0F40-9979-EECCC4712063}"/>
                    </a:ext>
                  </a:extLst>
                </xdr:cNvPr>
                <xdr:cNvGrpSpPr/>
              </xdr:nvGrpSpPr>
              <xdr:grpSpPr>
                <a:xfrm>
                  <a:off x="1457325" y="3675380"/>
                  <a:ext cx="2362200" cy="304800"/>
                  <a:chOff x="1460500" y="3009900"/>
                  <a:chExt cx="2362200" cy="304800"/>
                </a:xfrm>
              </xdr:grpSpPr>
              <xdr:sp macro="" textlink="Pivot_Tables!BB7">
                <xdr:nvSpPr>
                  <xdr:cNvPr id="11" name="TextBox 10">
                    <a:extLst>
                      <a:ext uri="{FF2B5EF4-FFF2-40B4-BE49-F238E27FC236}">
                        <a16:creationId xmlns:a16="http://schemas.microsoft.com/office/drawing/2014/main" id="{A60EF27D-6182-73D4-C061-68E343082E6B}"/>
                      </a:ext>
                    </a:extLst>
                  </xdr:cNvPr>
                  <xdr:cNvSpPr txBox="1"/>
                </xdr:nvSpPr>
                <xdr:spPr>
                  <a:xfrm>
                    <a:off x="14605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388CC662-C126-2B42-89B2-A6B026B506A9}" type="TxLink">
                      <a:rPr lang="en-US" sz="1100" b="0" i="0" u="none" strike="noStrike">
                        <a:solidFill>
                          <a:srgbClr val="FFFFFF"/>
                        </a:solidFill>
                        <a:latin typeface="Avenir Book"/>
                        <a:cs typeface="Calibri"/>
                      </a:rPr>
                      <a:pPr/>
                      <a:t>Egypt</a:t>
                    </a:fld>
                    <a:endParaRPr lang="en-US" sz="1100">
                      <a:solidFill>
                        <a:schemeClr val="bg1"/>
                      </a:solidFill>
                      <a:latin typeface="Avenir Book" panose="02000503020000020003" pitchFamily="2" charset="0"/>
                    </a:endParaRPr>
                  </a:p>
                </xdr:txBody>
              </xdr:sp>
              <xdr:sp macro="" textlink="Pivot_Tables!BC7">
                <xdr:nvSpPr>
                  <xdr:cNvPr id="12" name="TextBox 11">
                    <a:extLst>
                      <a:ext uri="{FF2B5EF4-FFF2-40B4-BE49-F238E27FC236}">
                        <a16:creationId xmlns:a16="http://schemas.microsoft.com/office/drawing/2014/main" id="{9D0DDA86-8850-E532-FC30-8E6F6626DF76}"/>
                      </a:ext>
                    </a:extLst>
                  </xdr:cNvPr>
                  <xdr:cNvSpPr txBox="1"/>
                </xdr:nvSpPr>
                <xdr:spPr>
                  <a:xfrm>
                    <a:off x="23114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67A478E8-0BE2-0840-A2A1-8B20688B5F89}" type="TxLink">
                      <a:rPr lang="en-US" sz="1100" b="0" i="0" u="none" strike="noStrike">
                        <a:solidFill>
                          <a:srgbClr val="FFFFFF"/>
                        </a:solidFill>
                        <a:latin typeface="Avenir Book"/>
                        <a:ea typeface="+mn-ea"/>
                        <a:cs typeface="Calibri"/>
                      </a:rPr>
                      <a:pPr marL="0" indent="0"/>
                      <a:t>342724</a:t>
                    </a:fld>
                    <a:endParaRPr lang="en-US" sz="1100" b="0" i="0" u="none" strike="noStrike">
                      <a:solidFill>
                        <a:schemeClr val="bg1"/>
                      </a:solidFill>
                      <a:latin typeface="Avenir Book" panose="02000503020000020003" pitchFamily="2" charset="0"/>
                      <a:ea typeface="+mn-ea"/>
                      <a:cs typeface="Calibri"/>
                    </a:endParaRPr>
                  </a:p>
                </xdr:txBody>
              </xdr:sp>
              <xdr:sp macro="" textlink="Pivot_Tables!BD7">
                <xdr:nvSpPr>
                  <xdr:cNvPr id="13" name="TextBox 12">
                    <a:extLst>
                      <a:ext uri="{FF2B5EF4-FFF2-40B4-BE49-F238E27FC236}">
                        <a16:creationId xmlns:a16="http://schemas.microsoft.com/office/drawing/2014/main" id="{F535C365-BF17-D1E2-801C-554DACCAB231}"/>
                      </a:ext>
                    </a:extLst>
                  </xdr:cNvPr>
                  <xdr:cNvSpPr txBox="1"/>
                </xdr:nvSpPr>
                <xdr:spPr>
                  <a:xfrm>
                    <a:off x="29718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66475F78-9918-474A-ADBB-929E1225B944}" type="TxLink">
                      <a:rPr lang="en-US" sz="1100" b="0" i="0" u="none" strike="noStrike">
                        <a:solidFill>
                          <a:srgbClr val="FFFFFF"/>
                        </a:solidFill>
                        <a:latin typeface="Avenir Book"/>
                        <a:ea typeface="+mn-ea"/>
                        <a:cs typeface="Calibri"/>
                      </a:rPr>
                      <a:pPr marL="0" indent="0"/>
                      <a:t>26.62%</a:t>
                    </a:fld>
                    <a:endParaRPr lang="en-US" sz="1100" b="0" i="0" u="none" strike="noStrike">
                      <a:solidFill>
                        <a:schemeClr val="bg1"/>
                      </a:solidFill>
                      <a:latin typeface="Avenir Book" panose="02000503020000020003" pitchFamily="2" charset="0"/>
                      <a:ea typeface="+mn-ea"/>
                      <a:cs typeface="Calibri"/>
                    </a:endParaRPr>
                  </a:p>
                </xdr:txBody>
              </xdr:sp>
            </xdr:grpSp>
            <xdr:grpSp>
              <xdr:nvGrpSpPr>
                <xdr:cNvPr id="14" name="Group 13">
                  <a:extLst>
                    <a:ext uri="{FF2B5EF4-FFF2-40B4-BE49-F238E27FC236}">
                      <a16:creationId xmlns:a16="http://schemas.microsoft.com/office/drawing/2014/main" id="{74903B50-CBE1-D348-9E4A-B793D83C28CE}"/>
                    </a:ext>
                  </a:extLst>
                </xdr:cNvPr>
                <xdr:cNvGrpSpPr/>
              </xdr:nvGrpSpPr>
              <xdr:grpSpPr>
                <a:xfrm>
                  <a:off x="1457325" y="4084320"/>
                  <a:ext cx="2362200" cy="304800"/>
                  <a:chOff x="1460500" y="3009900"/>
                  <a:chExt cx="2362200" cy="304800"/>
                </a:xfrm>
              </xdr:grpSpPr>
              <xdr:sp macro="" textlink="Pivot_Tables!BB8">
                <xdr:nvSpPr>
                  <xdr:cNvPr id="15" name="TextBox 14">
                    <a:extLst>
                      <a:ext uri="{FF2B5EF4-FFF2-40B4-BE49-F238E27FC236}">
                        <a16:creationId xmlns:a16="http://schemas.microsoft.com/office/drawing/2014/main" id="{5C05A1DD-436F-6D79-4D62-D4AAEDBE93D1}"/>
                      </a:ext>
                    </a:extLst>
                  </xdr:cNvPr>
                  <xdr:cNvSpPr txBox="1"/>
                </xdr:nvSpPr>
                <xdr:spPr>
                  <a:xfrm>
                    <a:off x="14605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4B8F108-940B-EE4C-A2C0-BDB64346EF5B}" type="TxLink">
                      <a:rPr lang="en-US" sz="1100" b="0" i="0" u="none" strike="noStrike">
                        <a:solidFill>
                          <a:srgbClr val="FFFFFF"/>
                        </a:solidFill>
                        <a:latin typeface="Avenir Book"/>
                        <a:cs typeface="Calibri"/>
                      </a:rPr>
                      <a:pPr/>
                      <a:t>Russia</a:t>
                    </a:fld>
                    <a:endParaRPr lang="en-US" sz="1100">
                      <a:solidFill>
                        <a:schemeClr val="bg1"/>
                      </a:solidFill>
                      <a:latin typeface="Avenir Book" panose="02000503020000020003" pitchFamily="2" charset="0"/>
                    </a:endParaRPr>
                  </a:p>
                </xdr:txBody>
              </xdr:sp>
              <xdr:sp macro="" textlink="Pivot_Tables!BC8">
                <xdr:nvSpPr>
                  <xdr:cNvPr id="16" name="TextBox 15">
                    <a:extLst>
                      <a:ext uri="{FF2B5EF4-FFF2-40B4-BE49-F238E27FC236}">
                        <a16:creationId xmlns:a16="http://schemas.microsoft.com/office/drawing/2014/main" id="{3152EB29-7F47-DF88-F449-699F8D741313}"/>
                      </a:ext>
                    </a:extLst>
                  </xdr:cNvPr>
                  <xdr:cNvSpPr txBox="1"/>
                </xdr:nvSpPr>
                <xdr:spPr>
                  <a:xfrm>
                    <a:off x="23114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AA9B4BEA-6185-C74C-B079-A9377D530856}" type="TxLink">
                      <a:rPr lang="en-US" sz="1100" b="0" i="0" u="none" strike="noStrike">
                        <a:solidFill>
                          <a:srgbClr val="FFFFFF"/>
                        </a:solidFill>
                        <a:latin typeface="Avenir Book"/>
                        <a:ea typeface="+mn-ea"/>
                        <a:cs typeface="Calibri"/>
                      </a:rPr>
                      <a:pPr marL="0" indent="0"/>
                      <a:t>231288</a:t>
                    </a:fld>
                    <a:endParaRPr lang="en-US" sz="1100" b="0" i="0" u="none" strike="noStrike">
                      <a:solidFill>
                        <a:schemeClr val="bg1"/>
                      </a:solidFill>
                      <a:latin typeface="Avenir Book" panose="02000503020000020003" pitchFamily="2" charset="0"/>
                      <a:ea typeface="+mn-ea"/>
                      <a:cs typeface="Calibri"/>
                    </a:endParaRPr>
                  </a:p>
                </xdr:txBody>
              </xdr:sp>
              <xdr:sp macro="" textlink="Pivot_Tables!BD8">
                <xdr:nvSpPr>
                  <xdr:cNvPr id="17" name="TextBox 16">
                    <a:extLst>
                      <a:ext uri="{FF2B5EF4-FFF2-40B4-BE49-F238E27FC236}">
                        <a16:creationId xmlns:a16="http://schemas.microsoft.com/office/drawing/2014/main" id="{073205BF-375F-BF9B-C52A-A5CEC362758C}"/>
                      </a:ext>
                    </a:extLst>
                  </xdr:cNvPr>
                  <xdr:cNvSpPr txBox="1"/>
                </xdr:nvSpPr>
                <xdr:spPr>
                  <a:xfrm>
                    <a:off x="29718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6066AB31-3586-3743-BB8F-06CBCF7F61B0}" type="TxLink">
                      <a:rPr lang="en-US" sz="1100" b="0" i="0" u="none" strike="noStrike">
                        <a:solidFill>
                          <a:srgbClr val="FFFFFF"/>
                        </a:solidFill>
                        <a:latin typeface="Avenir Book"/>
                        <a:ea typeface="+mn-ea"/>
                        <a:cs typeface="Calibri"/>
                      </a:rPr>
                      <a:pPr marL="0" indent="0"/>
                      <a:t>17.96%</a:t>
                    </a:fld>
                    <a:endParaRPr lang="en-US" sz="1100" b="0" i="0" u="none" strike="noStrike">
                      <a:solidFill>
                        <a:schemeClr val="bg1"/>
                      </a:solidFill>
                      <a:latin typeface="Avenir Book" panose="02000503020000020003" pitchFamily="2" charset="0"/>
                      <a:ea typeface="+mn-ea"/>
                      <a:cs typeface="Calibri"/>
                    </a:endParaRPr>
                  </a:p>
                </xdr:txBody>
              </xdr:sp>
            </xdr:grpSp>
            <xdr:grpSp>
              <xdr:nvGrpSpPr>
                <xdr:cNvPr id="18" name="Group 17">
                  <a:extLst>
                    <a:ext uri="{FF2B5EF4-FFF2-40B4-BE49-F238E27FC236}">
                      <a16:creationId xmlns:a16="http://schemas.microsoft.com/office/drawing/2014/main" id="{72993E66-7FD6-8D43-B4FF-23B3E937256C}"/>
                    </a:ext>
                  </a:extLst>
                </xdr:cNvPr>
                <xdr:cNvGrpSpPr/>
              </xdr:nvGrpSpPr>
              <xdr:grpSpPr>
                <a:xfrm>
                  <a:off x="1457325" y="4902200"/>
                  <a:ext cx="2362200" cy="304800"/>
                  <a:chOff x="1460500" y="3009900"/>
                  <a:chExt cx="2362200" cy="304800"/>
                </a:xfrm>
              </xdr:grpSpPr>
              <xdr:sp macro="" textlink="Pivot_Tables!BB10">
                <xdr:nvSpPr>
                  <xdr:cNvPr id="19" name="TextBox 18">
                    <a:extLst>
                      <a:ext uri="{FF2B5EF4-FFF2-40B4-BE49-F238E27FC236}">
                        <a16:creationId xmlns:a16="http://schemas.microsoft.com/office/drawing/2014/main" id="{6BEBC192-36A7-42D8-2652-B6908A31D96E}"/>
                      </a:ext>
                    </a:extLst>
                  </xdr:cNvPr>
                  <xdr:cNvSpPr txBox="1"/>
                </xdr:nvSpPr>
                <xdr:spPr>
                  <a:xfrm>
                    <a:off x="14605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CBFED67-F05C-5B4D-B847-7E257F9CA77E}" type="TxLink">
                      <a:rPr lang="en-US" sz="1100" b="0" i="0" u="none" strike="noStrike">
                        <a:solidFill>
                          <a:srgbClr val="FFFFFF"/>
                        </a:solidFill>
                        <a:latin typeface="Avenir Book"/>
                        <a:cs typeface="Calibri"/>
                      </a:rPr>
                      <a:pPr/>
                      <a:t>USA</a:t>
                    </a:fld>
                    <a:endParaRPr lang="en-US" sz="1100">
                      <a:solidFill>
                        <a:schemeClr val="bg1"/>
                      </a:solidFill>
                      <a:latin typeface="Avenir Book" panose="02000503020000020003" pitchFamily="2" charset="0"/>
                    </a:endParaRPr>
                  </a:p>
                </xdr:txBody>
              </xdr:sp>
              <xdr:sp macro="" textlink="Pivot_Tables!BC10">
                <xdr:nvSpPr>
                  <xdr:cNvPr id="20" name="TextBox 19">
                    <a:extLst>
                      <a:ext uri="{FF2B5EF4-FFF2-40B4-BE49-F238E27FC236}">
                        <a16:creationId xmlns:a16="http://schemas.microsoft.com/office/drawing/2014/main" id="{3845834A-DA1C-DDBC-4235-A8F92EE95134}"/>
                      </a:ext>
                    </a:extLst>
                  </xdr:cNvPr>
                  <xdr:cNvSpPr txBox="1"/>
                </xdr:nvSpPr>
                <xdr:spPr>
                  <a:xfrm>
                    <a:off x="23114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149A7018-F4B5-1749-A427-FF1FF9D98B16}" type="TxLink">
                      <a:rPr lang="en-US" sz="1100" b="0" i="0" u="none" strike="noStrike">
                        <a:solidFill>
                          <a:srgbClr val="FFFFFF"/>
                        </a:solidFill>
                        <a:latin typeface="Avenir Book"/>
                        <a:ea typeface="+mn-ea"/>
                        <a:cs typeface="Calibri"/>
                      </a:rPr>
                      <a:pPr marL="0" indent="0"/>
                      <a:t>238460</a:t>
                    </a:fld>
                    <a:endParaRPr lang="en-US" sz="1100" b="0" i="0" u="none" strike="noStrike">
                      <a:solidFill>
                        <a:schemeClr val="bg1"/>
                      </a:solidFill>
                      <a:latin typeface="Avenir Book" panose="02000503020000020003" pitchFamily="2" charset="0"/>
                      <a:ea typeface="+mn-ea"/>
                      <a:cs typeface="Calibri"/>
                    </a:endParaRPr>
                  </a:p>
                </xdr:txBody>
              </xdr:sp>
              <xdr:sp macro="" textlink="Pivot_Tables!BD10">
                <xdr:nvSpPr>
                  <xdr:cNvPr id="21" name="TextBox 20">
                    <a:extLst>
                      <a:ext uri="{FF2B5EF4-FFF2-40B4-BE49-F238E27FC236}">
                        <a16:creationId xmlns:a16="http://schemas.microsoft.com/office/drawing/2014/main" id="{05865271-DEEC-67D0-E8A6-38E4C9D13EC9}"/>
                      </a:ext>
                    </a:extLst>
                  </xdr:cNvPr>
                  <xdr:cNvSpPr txBox="1"/>
                </xdr:nvSpPr>
                <xdr:spPr>
                  <a:xfrm>
                    <a:off x="29718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704662B2-0DC1-3644-8C1E-74AD6EFFA682}" type="TxLink">
                      <a:rPr lang="en-US" sz="1100" b="0" i="0" u="none" strike="noStrike">
                        <a:solidFill>
                          <a:srgbClr val="FFFFFF"/>
                        </a:solidFill>
                        <a:latin typeface="Avenir Book"/>
                        <a:ea typeface="+mn-ea"/>
                        <a:cs typeface="Calibri"/>
                      </a:rPr>
                      <a:pPr marL="0" indent="0"/>
                      <a:t>18.52%</a:t>
                    </a:fld>
                    <a:endParaRPr lang="en-US" sz="1100" b="0" i="0" u="none" strike="noStrike">
                      <a:solidFill>
                        <a:schemeClr val="bg1"/>
                      </a:solidFill>
                      <a:latin typeface="Avenir Book" panose="02000503020000020003" pitchFamily="2" charset="0"/>
                      <a:ea typeface="+mn-ea"/>
                      <a:cs typeface="Calibri"/>
                    </a:endParaRPr>
                  </a:p>
                </xdr:txBody>
              </xdr:sp>
            </xdr:grpSp>
            <xdr:grpSp>
              <xdr:nvGrpSpPr>
                <xdr:cNvPr id="22" name="Group 21">
                  <a:extLst>
                    <a:ext uri="{FF2B5EF4-FFF2-40B4-BE49-F238E27FC236}">
                      <a16:creationId xmlns:a16="http://schemas.microsoft.com/office/drawing/2014/main" id="{17727A26-A849-C34B-8459-E043AF22E56F}"/>
                    </a:ext>
                  </a:extLst>
                </xdr:cNvPr>
                <xdr:cNvGrpSpPr/>
              </xdr:nvGrpSpPr>
              <xdr:grpSpPr>
                <a:xfrm>
                  <a:off x="1457325" y="4493260"/>
                  <a:ext cx="2362200" cy="304800"/>
                  <a:chOff x="1460500" y="3009900"/>
                  <a:chExt cx="2362200" cy="304800"/>
                </a:xfrm>
              </xdr:grpSpPr>
              <xdr:sp macro="" textlink="Pivot_Tables!BB9">
                <xdr:nvSpPr>
                  <xdr:cNvPr id="23" name="TextBox 22">
                    <a:extLst>
                      <a:ext uri="{FF2B5EF4-FFF2-40B4-BE49-F238E27FC236}">
                        <a16:creationId xmlns:a16="http://schemas.microsoft.com/office/drawing/2014/main" id="{8602CA0B-6803-024F-81ED-2D6BCE361323}"/>
                      </a:ext>
                    </a:extLst>
                  </xdr:cNvPr>
                  <xdr:cNvSpPr txBox="1"/>
                </xdr:nvSpPr>
                <xdr:spPr>
                  <a:xfrm>
                    <a:off x="14605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669CE04-CC53-F240-BEAC-65EE3EC0CB2D}" type="TxLink">
                      <a:rPr lang="en-US" sz="1100" b="0" i="0" u="none" strike="noStrike">
                        <a:solidFill>
                          <a:srgbClr val="FFFFFF"/>
                        </a:solidFill>
                        <a:latin typeface="Avenir Book"/>
                        <a:cs typeface="Calibri"/>
                      </a:rPr>
                      <a:pPr/>
                      <a:t>United Kingdom</a:t>
                    </a:fld>
                    <a:endParaRPr lang="en-US" sz="1100">
                      <a:solidFill>
                        <a:schemeClr val="bg1"/>
                      </a:solidFill>
                      <a:latin typeface="Avenir Book" panose="02000503020000020003" pitchFamily="2" charset="0"/>
                    </a:endParaRPr>
                  </a:p>
                </xdr:txBody>
              </xdr:sp>
              <xdr:sp macro="" textlink="Pivot_Tables!BC9">
                <xdr:nvSpPr>
                  <xdr:cNvPr id="24" name="TextBox 23">
                    <a:extLst>
                      <a:ext uri="{FF2B5EF4-FFF2-40B4-BE49-F238E27FC236}">
                        <a16:creationId xmlns:a16="http://schemas.microsoft.com/office/drawing/2014/main" id="{65DFA188-6018-AE59-88D5-2C0ABD3F89D9}"/>
                      </a:ext>
                    </a:extLst>
                  </xdr:cNvPr>
                  <xdr:cNvSpPr txBox="1"/>
                </xdr:nvSpPr>
                <xdr:spPr>
                  <a:xfrm>
                    <a:off x="23114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683F7227-C177-DC45-85EC-99631FC47B29}" type="TxLink">
                      <a:rPr lang="en-US" sz="1100" b="0" i="0" u="none" strike="noStrike">
                        <a:solidFill>
                          <a:srgbClr val="FFFFFF"/>
                        </a:solidFill>
                        <a:latin typeface="Avenir Book"/>
                        <a:ea typeface="+mn-ea"/>
                        <a:cs typeface="Calibri"/>
                      </a:rPr>
                      <a:pPr marL="0" indent="0"/>
                      <a:t>210228</a:t>
                    </a:fld>
                    <a:endParaRPr lang="en-US" sz="1100" b="0" i="0" u="none" strike="noStrike">
                      <a:solidFill>
                        <a:schemeClr val="bg1"/>
                      </a:solidFill>
                      <a:latin typeface="Avenir Book" panose="02000503020000020003" pitchFamily="2" charset="0"/>
                      <a:ea typeface="+mn-ea"/>
                      <a:cs typeface="Calibri"/>
                    </a:endParaRPr>
                  </a:p>
                </xdr:txBody>
              </xdr:sp>
              <xdr:sp macro="" textlink="Pivot_Tables!BD9">
                <xdr:nvSpPr>
                  <xdr:cNvPr id="25" name="TextBox 24">
                    <a:extLst>
                      <a:ext uri="{FF2B5EF4-FFF2-40B4-BE49-F238E27FC236}">
                        <a16:creationId xmlns:a16="http://schemas.microsoft.com/office/drawing/2014/main" id="{1F059FE6-24BC-A3FA-A949-338218CF4E2B}"/>
                      </a:ext>
                    </a:extLst>
                  </xdr:cNvPr>
                  <xdr:cNvSpPr txBox="1"/>
                </xdr:nvSpPr>
                <xdr:spPr>
                  <a:xfrm>
                    <a:off x="29718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8B532786-FD13-B449-B7B7-4D66DE7EFF91}" type="TxLink">
                      <a:rPr lang="en-US" sz="1100" b="0" i="0" u="none" strike="noStrike">
                        <a:solidFill>
                          <a:srgbClr val="FFFFFF"/>
                        </a:solidFill>
                        <a:latin typeface="Avenir Book"/>
                        <a:ea typeface="+mn-ea"/>
                        <a:cs typeface="Calibri"/>
                      </a:rPr>
                      <a:pPr marL="0" indent="0"/>
                      <a:t>16.33%</a:t>
                    </a:fld>
                    <a:endParaRPr lang="en-US" sz="1100" b="0" i="0" u="none" strike="noStrike">
                      <a:solidFill>
                        <a:schemeClr val="bg1"/>
                      </a:solidFill>
                      <a:latin typeface="Avenir Book" panose="02000503020000020003" pitchFamily="2" charset="0"/>
                      <a:ea typeface="+mn-ea"/>
                      <a:cs typeface="Calibri"/>
                    </a:endParaRPr>
                  </a:p>
                </xdr:txBody>
              </xdr:sp>
            </xdr:grpSp>
          </xdr:grpSp>
          <xdr:grpSp>
            <xdr:nvGrpSpPr>
              <xdr:cNvPr id="51" name="Group 50">
                <a:extLst>
                  <a:ext uri="{FF2B5EF4-FFF2-40B4-BE49-F238E27FC236}">
                    <a16:creationId xmlns:a16="http://schemas.microsoft.com/office/drawing/2014/main" id="{64BF944E-209A-68D9-3249-AC81A245521B}"/>
                  </a:ext>
                </a:extLst>
              </xdr:cNvPr>
              <xdr:cNvGrpSpPr/>
            </xdr:nvGrpSpPr>
            <xdr:grpSpPr>
              <a:xfrm>
                <a:off x="1012708" y="4258211"/>
                <a:ext cx="367382" cy="1959988"/>
                <a:chOff x="1012708" y="4258211"/>
                <a:chExt cx="367382" cy="1959988"/>
              </a:xfrm>
            </xdr:grpSpPr>
            <xdr:sp macro="" textlink="">
              <xdr:nvSpPr>
                <xdr:cNvPr id="45" name="TextBox 44">
                  <a:extLst>
                    <a:ext uri="{FF2B5EF4-FFF2-40B4-BE49-F238E27FC236}">
                      <a16:creationId xmlns:a16="http://schemas.microsoft.com/office/drawing/2014/main" id="{BF02B66E-309E-D060-F729-F632FBEF1906}"/>
                    </a:ext>
                  </a:extLst>
                </xdr:cNvPr>
                <xdr:cNvSpPr txBox="1"/>
              </xdr:nvSpPr>
              <xdr:spPr>
                <a:xfrm>
                  <a:off x="1012708" y="4556066"/>
                  <a:ext cx="367382" cy="41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46" name="TextBox 45">
                  <a:extLst>
                    <a:ext uri="{FF2B5EF4-FFF2-40B4-BE49-F238E27FC236}">
                      <a16:creationId xmlns:a16="http://schemas.microsoft.com/office/drawing/2014/main" id="{4930416F-B88C-F610-234B-F74CD32E8FD3}"/>
                    </a:ext>
                  </a:extLst>
                </xdr:cNvPr>
                <xdr:cNvSpPr txBox="1"/>
              </xdr:nvSpPr>
              <xdr:spPr>
                <a:xfrm>
                  <a:off x="1012708" y="4869076"/>
                  <a:ext cx="367382" cy="4157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47" name="TextBox 46">
                  <a:extLst>
                    <a:ext uri="{FF2B5EF4-FFF2-40B4-BE49-F238E27FC236}">
                      <a16:creationId xmlns:a16="http://schemas.microsoft.com/office/drawing/2014/main" id="{BB9A3510-BA40-7C4D-7DB3-4B2A089F65AE}"/>
                    </a:ext>
                  </a:extLst>
                </xdr:cNvPr>
                <xdr:cNvSpPr txBox="1"/>
              </xdr:nvSpPr>
              <xdr:spPr>
                <a:xfrm>
                  <a:off x="1012708" y="5177934"/>
                  <a:ext cx="367382" cy="4203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48" name="TextBox 47">
                  <a:extLst>
                    <a:ext uri="{FF2B5EF4-FFF2-40B4-BE49-F238E27FC236}">
                      <a16:creationId xmlns:a16="http://schemas.microsoft.com/office/drawing/2014/main" id="{C09D587F-F8C9-5041-9DD0-6F5AD3B0FC63}"/>
                    </a:ext>
                  </a:extLst>
                </xdr:cNvPr>
                <xdr:cNvSpPr txBox="1"/>
              </xdr:nvSpPr>
              <xdr:spPr>
                <a:xfrm>
                  <a:off x="1012708" y="5490091"/>
                  <a:ext cx="367382"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49" name="TextBox 48">
                  <a:extLst>
                    <a:ext uri="{FF2B5EF4-FFF2-40B4-BE49-F238E27FC236}">
                      <a16:creationId xmlns:a16="http://schemas.microsoft.com/office/drawing/2014/main" id="{0AB4BB4E-7980-D94E-572F-209B18E64E29}"/>
                    </a:ext>
                  </a:extLst>
                </xdr:cNvPr>
                <xdr:cNvSpPr txBox="1"/>
              </xdr:nvSpPr>
              <xdr:spPr>
                <a:xfrm>
                  <a:off x="1012708" y="5797867"/>
                  <a:ext cx="367382" cy="4203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50" name="TextBox 49">
                  <a:extLst>
                    <a:ext uri="{FF2B5EF4-FFF2-40B4-BE49-F238E27FC236}">
                      <a16:creationId xmlns:a16="http://schemas.microsoft.com/office/drawing/2014/main" id="{8782F40B-D55C-9E4C-BCE3-365735D3EF0A}"/>
                    </a:ext>
                  </a:extLst>
                </xdr:cNvPr>
                <xdr:cNvSpPr txBox="1"/>
              </xdr:nvSpPr>
              <xdr:spPr>
                <a:xfrm>
                  <a:off x="1012708" y="4258211"/>
                  <a:ext cx="367382" cy="420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grpSp>
        </xdr:grpSp>
      </xdr:grpSp>
    </xdr:grpSp>
    <xdr:clientData/>
  </xdr:twoCellAnchor>
  <xdr:twoCellAnchor>
    <xdr:from>
      <xdr:col>0</xdr:col>
      <xdr:colOff>173643</xdr:colOff>
      <xdr:row>28</xdr:row>
      <xdr:rowOff>57728</xdr:rowOff>
    </xdr:from>
    <xdr:to>
      <xdr:col>4</xdr:col>
      <xdr:colOff>368992</xdr:colOff>
      <xdr:row>44</xdr:row>
      <xdr:rowOff>161083</xdr:rowOff>
    </xdr:to>
    <xdr:grpSp>
      <xdr:nvGrpSpPr>
        <xdr:cNvPr id="57" name="Group 56">
          <a:extLst>
            <a:ext uri="{FF2B5EF4-FFF2-40B4-BE49-F238E27FC236}">
              <a16:creationId xmlns:a16="http://schemas.microsoft.com/office/drawing/2014/main" id="{5AFC551F-5CB8-FFD2-4E69-0BFA019BE437}"/>
            </a:ext>
          </a:extLst>
        </xdr:cNvPr>
        <xdr:cNvGrpSpPr/>
      </xdr:nvGrpSpPr>
      <xdr:grpSpPr>
        <a:xfrm>
          <a:off x="173643" y="5496316"/>
          <a:ext cx="3482408" cy="3211120"/>
          <a:chOff x="173643" y="5553364"/>
          <a:chExt cx="3520440" cy="3255264"/>
        </a:xfrm>
      </xdr:grpSpPr>
      <xdr:graphicFrame macro="">
        <xdr:nvGraphicFramePr>
          <xdr:cNvPr id="44" name="Chart 43">
            <a:extLst>
              <a:ext uri="{FF2B5EF4-FFF2-40B4-BE49-F238E27FC236}">
                <a16:creationId xmlns:a16="http://schemas.microsoft.com/office/drawing/2014/main" id="{41320255-4F30-D24A-B269-147183393A9D}"/>
              </a:ext>
            </a:extLst>
          </xdr:cNvPr>
          <xdr:cNvGraphicFramePr>
            <a:graphicFrameLocks/>
          </xdr:cNvGraphicFramePr>
        </xdr:nvGraphicFramePr>
        <xdr:xfrm>
          <a:off x="173643" y="5553364"/>
          <a:ext cx="3520440" cy="3255264"/>
        </xdr:xfrm>
        <a:graphic>
          <a:graphicData uri="http://schemas.openxmlformats.org/drawingml/2006/chart">
            <c:chart xmlns:c="http://schemas.openxmlformats.org/drawingml/2006/chart" xmlns:r="http://schemas.openxmlformats.org/officeDocument/2006/relationships" r:id="rId8"/>
          </a:graphicData>
        </a:graphic>
      </xdr:graphicFrame>
      <xdr:sp macro="" textlink="Pivot_Tables!BP5">
        <xdr:nvSpPr>
          <xdr:cNvPr id="55" name="TextBox 54">
            <a:extLst>
              <a:ext uri="{FF2B5EF4-FFF2-40B4-BE49-F238E27FC236}">
                <a16:creationId xmlns:a16="http://schemas.microsoft.com/office/drawing/2014/main" id="{78BA1440-0296-C24E-B50D-5CFCC2938C84}"/>
              </a:ext>
            </a:extLst>
          </xdr:cNvPr>
          <xdr:cNvSpPr txBox="1"/>
        </xdr:nvSpPr>
        <xdr:spPr>
          <a:xfrm>
            <a:off x="1241136" y="6442360"/>
            <a:ext cx="1385454" cy="841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BF6FA09-ABF1-B041-8830-0ACF4AB9E951}" type="TxLink">
              <a:rPr lang="en-US" sz="4800" b="0" i="0" u="none" strike="noStrike" kern="1200">
                <a:solidFill>
                  <a:schemeClr val="bg1"/>
                </a:solidFill>
                <a:latin typeface="Avenir Book" panose="02000503020000020003" pitchFamily="2" charset="0"/>
                <a:ea typeface="+mn-ea"/>
                <a:cs typeface="Calibri"/>
              </a:rPr>
              <a:t>73%</a:t>
            </a:fld>
            <a:endParaRPr lang="en-US" sz="4800" kern="1200">
              <a:solidFill>
                <a:schemeClr val="bg1"/>
              </a:solidFill>
              <a:latin typeface="Avenir Book" panose="02000503020000020003" pitchFamily="2" charset="0"/>
              <a:ea typeface="+mn-ea"/>
              <a:cs typeface="+mn-cs"/>
            </a:endParaRPr>
          </a:p>
        </xdr:txBody>
      </xdr:sp>
      <xdr:sp macro="" textlink="">
        <xdr:nvSpPr>
          <xdr:cNvPr id="56" name="TextBox 55">
            <a:extLst>
              <a:ext uri="{FF2B5EF4-FFF2-40B4-BE49-F238E27FC236}">
                <a16:creationId xmlns:a16="http://schemas.microsoft.com/office/drawing/2014/main" id="{6915038B-EF48-094A-AA0B-0EA4ACC4C3E4}"/>
              </a:ext>
            </a:extLst>
          </xdr:cNvPr>
          <xdr:cNvSpPr txBox="1"/>
        </xdr:nvSpPr>
        <xdr:spPr>
          <a:xfrm>
            <a:off x="658090" y="7008088"/>
            <a:ext cx="2620818" cy="1004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kern="1200">
                <a:solidFill>
                  <a:schemeClr val="bg1"/>
                </a:solidFill>
                <a:latin typeface="Avenir Book" panose="02000503020000020003" pitchFamily="2" charset="0"/>
                <a:ea typeface="+mn-ea"/>
                <a:cs typeface="+mn-cs"/>
              </a:rPr>
              <a:t>Sales Percentage</a:t>
            </a:r>
            <a:r>
              <a:rPr lang="en-US" sz="2000" kern="1200">
                <a:solidFill>
                  <a:schemeClr val="bg1"/>
                </a:solidFill>
                <a:latin typeface="Avenir Book" panose="02000503020000020003" pitchFamily="2" charset="0"/>
                <a:ea typeface="+mn-ea"/>
                <a:cs typeface="+mn-cs"/>
              </a:rPr>
              <a:t> </a:t>
            </a:r>
          </a:p>
          <a:p>
            <a:pPr marL="0" indent="0" algn="ctr"/>
            <a:r>
              <a:rPr lang="en-US" sz="2000" kern="1200">
                <a:solidFill>
                  <a:schemeClr val="bg1"/>
                </a:solidFill>
                <a:latin typeface="Avenir Book" panose="02000503020000020003" pitchFamily="2" charset="0"/>
                <a:ea typeface="+mn-ea"/>
                <a:cs typeface="+mn-cs"/>
              </a:rPr>
              <a:t>Achieved</a:t>
            </a:r>
          </a:p>
        </xdr:txBody>
      </xdr:sp>
    </xdr:grpSp>
    <xdr:clientData/>
  </xdr:twoCellAnchor>
  <xdr:twoCellAnchor editAs="oneCell">
    <xdr:from>
      <xdr:col>5</xdr:col>
      <xdr:colOff>224117</xdr:colOff>
      <xdr:row>8</xdr:row>
      <xdr:rowOff>14942</xdr:rowOff>
    </xdr:from>
    <xdr:to>
      <xdr:col>19</xdr:col>
      <xdr:colOff>5</xdr:colOff>
      <xdr:row>37</xdr:row>
      <xdr:rowOff>164351</xdr:rowOff>
    </xdr:to>
    <xdr:pic>
      <xdr:nvPicPr>
        <xdr:cNvPr id="85" name="Graphic 84" descr="SVG &gt; world map - Free SVG Image &amp; Icon. | SVG Silh">
          <a:extLst>
            <a:ext uri="{FF2B5EF4-FFF2-40B4-BE49-F238E27FC236}">
              <a16:creationId xmlns:a16="http://schemas.microsoft.com/office/drawing/2014/main" id="{11942CFB-5D33-9A3D-094F-85D2E1DF820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 uri="{837473B0-CC2E-450A-ABE3-18F120FF3D39}">
              <a1611:picAttrSrcUrl xmlns:a1611="http://schemas.microsoft.com/office/drawing/2016/11/main" r:id="rId11"/>
            </a:ext>
          </a:extLst>
        </a:blip>
        <a:stretch>
          <a:fillRect/>
        </a:stretch>
      </xdr:blipFill>
      <xdr:spPr>
        <a:xfrm>
          <a:off x="4332941" y="1568824"/>
          <a:ext cx="11280593" cy="5782233"/>
        </a:xfrm>
        <a:prstGeom prst="rect">
          <a:avLst/>
        </a:prstGeom>
      </xdr:spPr>
    </xdr:pic>
    <xdr:clientData/>
  </xdr:twoCellAnchor>
  <xdr:twoCellAnchor>
    <xdr:from>
      <xdr:col>4</xdr:col>
      <xdr:colOff>791884</xdr:colOff>
      <xdr:row>6</xdr:row>
      <xdr:rowOff>89646</xdr:rowOff>
    </xdr:from>
    <xdr:to>
      <xdr:col>18</xdr:col>
      <xdr:colOff>806824</xdr:colOff>
      <xdr:row>39</xdr:row>
      <xdr:rowOff>119529</xdr:rowOff>
    </xdr:to>
    <xdr:sp macro="" textlink="">
      <xdr:nvSpPr>
        <xdr:cNvPr id="90" name="Freeform 89">
          <a:extLst>
            <a:ext uri="{FF2B5EF4-FFF2-40B4-BE49-F238E27FC236}">
              <a16:creationId xmlns:a16="http://schemas.microsoft.com/office/drawing/2014/main" id="{3180125D-EFA6-DFEB-787A-D2C60BE17FA3}"/>
            </a:ext>
          </a:extLst>
        </xdr:cNvPr>
        <xdr:cNvSpPr/>
      </xdr:nvSpPr>
      <xdr:spPr>
        <a:xfrm flipV="1">
          <a:off x="4078943" y="1255058"/>
          <a:ext cx="11519646" cy="6439647"/>
        </a:xfrm>
        <a:custGeom>
          <a:avLst/>
          <a:gdLst>
            <a:gd name="connsiteX0" fmla="*/ 0 w 12191999"/>
            <a:gd name="connsiteY0" fmla="*/ 6858000 h 6858000"/>
            <a:gd name="connsiteX1" fmla="*/ 12191999 w 12191999"/>
            <a:gd name="connsiteY1" fmla="*/ 6858000 h 6858000"/>
            <a:gd name="connsiteX2" fmla="*/ 12191999 w 12191999"/>
            <a:gd name="connsiteY2" fmla="*/ 0 h 6858000"/>
            <a:gd name="connsiteX3" fmla="*/ 0 w 12191999"/>
            <a:gd name="connsiteY3" fmla="*/ 0 h 6858000"/>
            <a:gd name="connsiteX4" fmla="*/ 0 w 12191999"/>
            <a:gd name="connsiteY4" fmla="*/ 6858000 h 6858000"/>
            <a:gd name="connsiteX5" fmla="*/ 4751110 w 12191999"/>
            <a:gd name="connsiteY5" fmla="*/ 6501856 h 6858000"/>
            <a:gd name="connsiteX6" fmla="*/ 4618961 w 12191999"/>
            <a:gd name="connsiteY6" fmla="*/ 6472150 h 6858000"/>
            <a:gd name="connsiteX7" fmla="*/ 4349079 w 12191999"/>
            <a:gd name="connsiteY7" fmla="*/ 6437652 h 6858000"/>
            <a:gd name="connsiteX8" fmla="*/ 4103394 w 12191999"/>
            <a:gd name="connsiteY8" fmla="*/ 6355241 h 6858000"/>
            <a:gd name="connsiteX9" fmla="*/ 3936813 w 12191999"/>
            <a:gd name="connsiteY9" fmla="*/ 6320744 h 6858000"/>
            <a:gd name="connsiteX10" fmla="*/ 3705088 w 12191999"/>
            <a:gd name="connsiteY10" fmla="*/ 6308286 h 6858000"/>
            <a:gd name="connsiteX11" fmla="*/ 3570147 w 12191999"/>
            <a:gd name="connsiteY11" fmla="*/ 6169338 h 6858000"/>
            <a:gd name="connsiteX12" fmla="*/ 3439859 w 12191999"/>
            <a:gd name="connsiteY12" fmla="*/ 6086927 h 6858000"/>
            <a:gd name="connsiteX13" fmla="*/ 3449165 w 12191999"/>
            <a:gd name="connsiteY13" fmla="*/ 6014099 h 6858000"/>
            <a:gd name="connsiteX14" fmla="*/ 3636221 w 12191999"/>
            <a:gd name="connsiteY14" fmla="*/ 5971935 h 6858000"/>
            <a:gd name="connsiteX15" fmla="*/ 3781399 w 12191999"/>
            <a:gd name="connsiteY15" fmla="*/ 5933605 h 6858000"/>
            <a:gd name="connsiteX16" fmla="*/ 3847473 w 12191999"/>
            <a:gd name="connsiteY16" fmla="*/ 5735244 h 6858000"/>
            <a:gd name="connsiteX17" fmla="*/ 3956356 w 12191999"/>
            <a:gd name="connsiteY17" fmla="*/ 5470763 h 6858000"/>
            <a:gd name="connsiteX18" fmla="*/ 4188082 w 12191999"/>
            <a:gd name="connsiteY18" fmla="*/ 5492803 h 6858000"/>
            <a:gd name="connsiteX19" fmla="*/ 4555678 w 12191999"/>
            <a:gd name="connsiteY19" fmla="*/ 5654750 h 6858000"/>
            <a:gd name="connsiteX20" fmla="*/ 4825560 w 12191999"/>
            <a:gd name="connsiteY20" fmla="*/ 5766867 h 6858000"/>
            <a:gd name="connsiteX21" fmla="*/ 4852547 w 12191999"/>
            <a:gd name="connsiteY21" fmla="*/ 5832029 h 6858000"/>
            <a:gd name="connsiteX22" fmla="*/ 4858132 w 12191999"/>
            <a:gd name="connsiteY22" fmla="*/ 5877067 h 6858000"/>
            <a:gd name="connsiteX23" fmla="*/ 4913038 w 12191999"/>
            <a:gd name="connsiteY23" fmla="*/ 5882817 h 6858000"/>
            <a:gd name="connsiteX24" fmla="*/ 5014477 w 12191999"/>
            <a:gd name="connsiteY24" fmla="*/ 6023682 h 6858000"/>
            <a:gd name="connsiteX25" fmla="*/ 5017268 w 12191999"/>
            <a:gd name="connsiteY25" fmla="*/ 6161672 h 6858000"/>
            <a:gd name="connsiteX26" fmla="*/ 5080550 w 12191999"/>
            <a:gd name="connsiteY26" fmla="*/ 6197128 h 6858000"/>
            <a:gd name="connsiteX27" fmla="*/ 5128012 w 12191999"/>
            <a:gd name="connsiteY27" fmla="*/ 6220126 h 6858000"/>
            <a:gd name="connsiteX28" fmla="*/ 5115914 w 12191999"/>
            <a:gd name="connsiteY28" fmla="*/ 6334160 h 6858000"/>
            <a:gd name="connsiteX29" fmla="*/ 4993072 w 12191999"/>
            <a:gd name="connsiteY29" fmla="*/ 6335118 h 6858000"/>
            <a:gd name="connsiteX30" fmla="*/ 4864645 w 12191999"/>
            <a:gd name="connsiteY30" fmla="*/ 6392614 h 6858000"/>
            <a:gd name="connsiteX31" fmla="*/ 4751110 w 12191999"/>
            <a:gd name="connsiteY31" fmla="*/ 6501856 h 6858000"/>
            <a:gd name="connsiteX32" fmla="*/ 8942171 w 12191999"/>
            <a:gd name="connsiteY32" fmla="*/ 6042078 h 6858000"/>
            <a:gd name="connsiteX33" fmla="*/ 8808570 w 12191999"/>
            <a:gd name="connsiteY33" fmla="*/ 6031045 h 6858000"/>
            <a:gd name="connsiteX34" fmla="*/ 8648503 w 12191999"/>
            <a:gd name="connsiteY34" fmla="*/ 5983132 h 6858000"/>
            <a:gd name="connsiteX35" fmla="*/ 8414916 w 12191999"/>
            <a:gd name="connsiteY35" fmla="*/ 5925636 h 6858000"/>
            <a:gd name="connsiteX36" fmla="*/ 8137590 w 12191999"/>
            <a:gd name="connsiteY36" fmla="*/ 5838434 h 6858000"/>
            <a:gd name="connsiteX37" fmla="*/ 8092920 w 12191999"/>
            <a:gd name="connsiteY37" fmla="*/ 5825018 h 6858000"/>
            <a:gd name="connsiteX38" fmla="*/ 7991482 w 12191999"/>
            <a:gd name="connsiteY38" fmla="*/ 5909346 h 6858000"/>
            <a:gd name="connsiteX39" fmla="*/ 7709503 w 12191999"/>
            <a:gd name="connsiteY39" fmla="*/ 5819269 h 6858000"/>
            <a:gd name="connsiteX40" fmla="*/ 7244191 w 12191999"/>
            <a:gd name="connsiteY40" fmla="*/ 5676487 h 6858000"/>
            <a:gd name="connsiteX41" fmla="*/ 7005020 w 12191999"/>
            <a:gd name="connsiteY41" fmla="*/ 5647739 h 6858000"/>
            <a:gd name="connsiteX42" fmla="*/ 6966865 w 12191999"/>
            <a:gd name="connsiteY42" fmla="*/ 5641990 h 6858000"/>
            <a:gd name="connsiteX43" fmla="*/ 6967795 w 12191999"/>
            <a:gd name="connsiteY43" fmla="*/ 5675529 h 6858000"/>
            <a:gd name="connsiteX44" fmla="*/ 6881247 w 12191999"/>
            <a:gd name="connsiteY44" fmla="*/ 5788604 h 6858000"/>
            <a:gd name="connsiteX45" fmla="*/ 6428963 w 12191999"/>
            <a:gd name="connsiteY45" fmla="*/ 5791479 h 6858000"/>
            <a:gd name="connsiteX46" fmla="*/ 5976679 w 12191999"/>
            <a:gd name="connsiteY46" fmla="*/ 5578744 h 6858000"/>
            <a:gd name="connsiteX47" fmla="*/ 5955275 w 12191999"/>
            <a:gd name="connsiteY47" fmla="*/ 5336303 h 6858000"/>
            <a:gd name="connsiteX48" fmla="*/ 5985986 w 12191999"/>
            <a:gd name="connsiteY48" fmla="*/ 5317138 h 6858000"/>
            <a:gd name="connsiteX49" fmla="*/ 5951553 w 12191999"/>
            <a:gd name="connsiteY49" fmla="*/ 5280724 h 6858000"/>
            <a:gd name="connsiteX50" fmla="*/ 5884547 w 12191999"/>
            <a:gd name="connsiteY50" fmla="*/ 5204062 h 6858000"/>
            <a:gd name="connsiteX51" fmla="*/ 5692839 w 12191999"/>
            <a:gd name="connsiteY51" fmla="*/ 5264433 h 6858000"/>
            <a:gd name="connsiteX52" fmla="*/ 5536494 w 12191999"/>
            <a:gd name="connsiteY52" fmla="*/ 5374634 h 6858000"/>
            <a:gd name="connsiteX53" fmla="*/ 5477865 w 12191999"/>
            <a:gd name="connsiteY53" fmla="*/ 5266350 h 6858000"/>
            <a:gd name="connsiteX54" fmla="*/ 5548592 w 12191999"/>
            <a:gd name="connsiteY54" fmla="*/ 5086196 h 6858000"/>
            <a:gd name="connsiteX55" fmla="*/ 5575580 w 12191999"/>
            <a:gd name="connsiteY55" fmla="*/ 5063197 h 6858000"/>
            <a:gd name="connsiteX56" fmla="*/ 5540217 w 12191999"/>
            <a:gd name="connsiteY56" fmla="*/ 5028700 h 6858000"/>
            <a:gd name="connsiteX57" fmla="*/ 5518812 w 12191999"/>
            <a:gd name="connsiteY57" fmla="*/ 4910833 h 6858000"/>
            <a:gd name="connsiteX58" fmla="*/ 5452738 w 12191999"/>
            <a:gd name="connsiteY58" fmla="*/ 4781468 h 6858000"/>
            <a:gd name="connsiteX59" fmla="*/ 5355022 w 12191999"/>
            <a:gd name="connsiteY59" fmla="*/ 4634853 h 6858000"/>
            <a:gd name="connsiteX60" fmla="*/ 5425750 w 12191999"/>
            <a:gd name="connsiteY60" fmla="*/ 4515070 h 6858000"/>
            <a:gd name="connsiteX61" fmla="*/ 5458322 w 12191999"/>
            <a:gd name="connsiteY61" fmla="*/ 4498779 h 6858000"/>
            <a:gd name="connsiteX62" fmla="*/ 5427611 w 12191999"/>
            <a:gd name="connsiteY62" fmla="*/ 4487280 h 6858000"/>
            <a:gd name="connsiteX63" fmla="*/ 5398762 w 12191999"/>
            <a:gd name="connsiteY63" fmla="*/ 4458532 h 6858000"/>
            <a:gd name="connsiteX64" fmla="*/ 5272197 w 12191999"/>
            <a:gd name="connsiteY64" fmla="*/ 4220883 h 6858000"/>
            <a:gd name="connsiteX65" fmla="*/ 5106545 w 12191999"/>
            <a:gd name="connsiteY65" fmla="*/ 3712044 h 6858000"/>
            <a:gd name="connsiteX66" fmla="*/ 5273127 w 12191999"/>
            <a:gd name="connsiteY66" fmla="*/ 3271242 h 6858000"/>
            <a:gd name="connsiteX67" fmla="*/ 5637001 w 12191999"/>
            <a:gd name="connsiteY67" fmla="*/ 3219496 h 6858000"/>
            <a:gd name="connsiteX68" fmla="*/ 5756122 w 12191999"/>
            <a:gd name="connsiteY68" fmla="*/ 3253993 h 6858000"/>
            <a:gd name="connsiteX69" fmla="*/ 5824988 w 12191999"/>
            <a:gd name="connsiteY69" fmla="*/ 3233870 h 6858000"/>
            <a:gd name="connsiteX70" fmla="*/ 5937593 w 12191999"/>
            <a:gd name="connsiteY70" fmla="*/ 3177332 h 6858000"/>
            <a:gd name="connsiteX71" fmla="*/ 5972957 w 12191999"/>
            <a:gd name="connsiteY71" fmla="*/ 3158167 h 6858000"/>
            <a:gd name="connsiteX72" fmla="*/ 5982263 w 12191999"/>
            <a:gd name="connsiteY72" fmla="*/ 2905185 h 6858000"/>
            <a:gd name="connsiteX73" fmla="*/ 6026002 w 12191999"/>
            <a:gd name="connsiteY73" fmla="*/ 2776777 h 6858000"/>
            <a:gd name="connsiteX74" fmla="*/ 6026002 w 12191999"/>
            <a:gd name="connsiteY74" fmla="*/ 2423177 h 6858000"/>
            <a:gd name="connsiteX75" fmla="*/ 6000876 w 12191999"/>
            <a:gd name="connsiteY75" fmla="*/ 2068619 h 6858000"/>
            <a:gd name="connsiteX76" fmla="*/ 6189793 w 12191999"/>
            <a:gd name="connsiteY76" fmla="*/ 1711186 h 6858000"/>
            <a:gd name="connsiteX77" fmla="*/ 6290300 w 12191999"/>
            <a:gd name="connsiteY77" fmla="*/ 1554989 h 6858000"/>
            <a:gd name="connsiteX78" fmla="*/ 6496899 w 12191999"/>
            <a:gd name="connsiteY78" fmla="*/ 1416041 h 6858000"/>
            <a:gd name="connsiteX79" fmla="*/ 6701636 w 12191999"/>
            <a:gd name="connsiteY79" fmla="*/ 1627817 h 6858000"/>
            <a:gd name="connsiteX80" fmla="*/ 6839369 w 12191999"/>
            <a:gd name="connsiteY80" fmla="*/ 1872175 h 6858000"/>
            <a:gd name="connsiteX81" fmla="*/ 6942668 w 12191999"/>
            <a:gd name="connsiteY81" fmla="*/ 2102159 h 6858000"/>
            <a:gd name="connsiteX82" fmla="*/ 7050620 w 12191999"/>
            <a:gd name="connsiteY82" fmla="*/ 2261231 h 6858000"/>
            <a:gd name="connsiteX83" fmla="*/ 7104597 w 12191999"/>
            <a:gd name="connsiteY83" fmla="*/ 2557334 h 6858000"/>
            <a:gd name="connsiteX84" fmla="*/ 7221855 w 12191999"/>
            <a:gd name="connsiteY84" fmla="*/ 2993345 h 6858000"/>
            <a:gd name="connsiteX85" fmla="*/ 7339114 w 12191999"/>
            <a:gd name="connsiteY85" fmla="*/ 3176374 h 6858000"/>
            <a:gd name="connsiteX86" fmla="*/ 7432177 w 12191999"/>
            <a:gd name="connsiteY86" fmla="*/ 3458104 h 6858000"/>
            <a:gd name="connsiteX87" fmla="*/ 7434968 w 12191999"/>
            <a:gd name="connsiteY87" fmla="*/ 3501225 h 6858000"/>
            <a:gd name="connsiteX88" fmla="*/ 7351212 w 12191999"/>
            <a:gd name="connsiteY88" fmla="*/ 3498351 h 6858000"/>
            <a:gd name="connsiteX89" fmla="*/ 7234884 w 12191999"/>
            <a:gd name="connsiteY89" fmla="*/ 3517516 h 6858000"/>
            <a:gd name="connsiteX90" fmla="*/ 7169741 w 12191999"/>
            <a:gd name="connsiteY90" fmla="*/ 3584595 h 6858000"/>
            <a:gd name="connsiteX91" fmla="*/ 7032008 w 12191999"/>
            <a:gd name="connsiteY91" fmla="*/ 3836618 h 6858000"/>
            <a:gd name="connsiteX92" fmla="*/ 7099943 w 12191999"/>
            <a:gd name="connsiteY92" fmla="*/ 3733126 h 6858000"/>
            <a:gd name="connsiteX93" fmla="*/ 7244191 w 12191999"/>
            <a:gd name="connsiteY93" fmla="*/ 3582678 h 6858000"/>
            <a:gd name="connsiteX94" fmla="*/ 7650874 w 12191999"/>
            <a:gd name="connsiteY94" fmla="*/ 3766665 h 6858000"/>
            <a:gd name="connsiteX95" fmla="*/ 7728116 w 12191999"/>
            <a:gd name="connsiteY95" fmla="*/ 4031146 h 6858000"/>
            <a:gd name="connsiteX96" fmla="*/ 7829553 w 12191999"/>
            <a:gd name="connsiteY96" fmla="*/ 4037854 h 6858000"/>
            <a:gd name="connsiteX97" fmla="*/ 8230652 w 12191999"/>
            <a:gd name="connsiteY97" fmla="*/ 3571179 h 6858000"/>
            <a:gd name="connsiteX98" fmla="*/ 8304171 w 12191999"/>
            <a:gd name="connsiteY98" fmla="*/ 3419773 h 6858000"/>
            <a:gd name="connsiteX99" fmla="*/ 8406540 w 12191999"/>
            <a:gd name="connsiteY99" fmla="*/ 3443730 h 6858000"/>
            <a:gd name="connsiteX100" fmla="*/ 8462378 w 12191999"/>
            <a:gd name="connsiteY100" fmla="*/ 3634424 h 6858000"/>
            <a:gd name="connsiteX101" fmla="*/ 8548926 w 12191999"/>
            <a:gd name="connsiteY101" fmla="*/ 3846201 h 6858000"/>
            <a:gd name="connsiteX102" fmla="*/ 8777860 w 12191999"/>
            <a:gd name="connsiteY102" fmla="*/ 3880698 h 6858000"/>
            <a:gd name="connsiteX103" fmla="*/ 8889535 w 12191999"/>
            <a:gd name="connsiteY103" fmla="*/ 3741750 h 6858000"/>
            <a:gd name="connsiteX104" fmla="*/ 8896980 w 12191999"/>
            <a:gd name="connsiteY104" fmla="*/ 3702461 h 6858000"/>
            <a:gd name="connsiteX105" fmla="*/ 8938858 w 12191999"/>
            <a:gd name="connsiteY105" fmla="*/ 3704378 h 6858000"/>
            <a:gd name="connsiteX106" fmla="*/ 8980736 w 12191999"/>
            <a:gd name="connsiteY106" fmla="*/ 3706294 h 6858000"/>
            <a:gd name="connsiteX107" fmla="*/ 9034712 w 12191999"/>
            <a:gd name="connsiteY107" fmla="*/ 3611426 h 6858000"/>
            <a:gd name="connsiteX108" fmla="*/ 9097994 w 12191999"/>
            <a:gd name="connsiteY108" fmla="*/ 3509850 h 6858000"/>
            <a:gd name="connsiteX109" fmla="*/ 9121260 w 12191999"/>
            <a:gd name="connsiteY109" fmla="*/ 3521349 h 6858000"/>
            <a:gd name="connsiteX110" fmla="*/ 9156624 w 12191999"/>
            <a:gd name="connsiteY110" fmla="*/ 3509850 h 6858000"/>
            <a:gd name="connsiteX111" fmla="*/ 9287842 w 12191999"/>
            <a:gd name="connsiteY111" fmla="*/ 3448521 h 6858000"/>
            <a:gd name="connsiteX112" fmla="*/ 9426505 w 12191999"/>
            <a:gd name="connsiteY112" fmla="*/ 3555847 h 6858000"/>
            <a:gd name="connsiteX113" fmla="*/ 9418130 w 12191999"/>
            <a:gd name="connsiteY113" fmla="*/ 3690962 h 6858000"/>
            <a:gd name="connsiteX114" fmla="*/ 9407892 w 12191999"/>
            <a:gd name="connsiteY114" fmla="*/ 3736000 h 6858000"/>
            <a:gd name="connsiteX115" fmla="*/ 9473036 w 12191999"/>
            <a:gd name="connsiteY115" fmla="*/ 3829910 h 6858000"/>
            <a:gd name="connsiteX116" fmla="*/ 9618214 w 12191999"/>
            <a:gd name="connsiteY116" fmla="*/ 4016772 h 6858000"/>
            <a:gd name="connsiteX117" fmla="*/ 9754085 w 12191999"/>
            <a:gd name="connsiteY117" fmla="*/ 4174886 h 6858000"/>
            <a:gd name="connsiteX118" fmla="*/ 9705692 w 12191999"/>
            <a:gd name="connsiteY118" fmla="*/ 4585023 h 6858000"/>
            <a:gd name="connsiteX119" fmla="*/ 9691733 w 12191999"/>
            <a:gd name="connsiteY119" fmla="*/ 4636770 h 6858000"/>
            <a:gd name="connsiteX120" fmla="*/ 9802478 w 12191999"/>
            <a:gd name="connsiteY120" fmla="*/ 4528486 h 6858000"/>
            <a:gd name="connsiteX121" fmla="*/ 9979296 w 12191999"/>
            <a:gd name="connsiteY121" fmla="*/ 4401995 h 6858000"/>
            <a:gd name="connsiteX122" fmla="*/ 10035134 w 12191999"/>
            <a:gd name="connsiteY122" fmla="*/ 4583107 h 6858000"/>
            <a:gd name="connsiteX123" fmla="*/ 10145878 w 12191999"/>
            <a:gd name="connsiteY123" fmla="*/ 4784342 h 6858000"/>
            <a:gd name="connsiteX124" fmla="*/ 10305945 w 12191999"/>
            <a:gd name="connsiteY124" fmla="*/ 4936707 h 6858000"/>
            <a:gd name="connsiteX125" fmla="*/ 10287334 w 12191999"/>
            <a:gd name="connsiteY125" fmla="*/ 5225144 h 6858000"/>
            <a:gd name="connsiteX126" fmla="*/ 10260344 w 12191999"/>
            <a:gd name="connsiteY126" fmla="*/ 5268266 h 6858000"/>
            <a:gd name="connsiteX127" fmla="*/ 10285472 w 12191999"/>
            <a:gd name="connsiteY127" fmla="*/ 5287432 h 6858000"/>
            <a:gd name="connsiteX128" fmla="*/ 10543254 w 12191999"/>
            <a:gd name="connsiteY128" fmla="*/ 5365051 h 6858000"/>
            <a:gd name="connsiteX129" fmla="*/ 10699600 w 12191999"/>
            <a:gd name="connsiteY129" fmla="*/ 5399549 h 6858000"/>
            <a:gd name="connsiteX130" fmla="*/ 10743339 w 12191999"/>
            <a:gd name="connsiteY130" fmla="*/ 5412964 h 6858000"/>
            <a:gd name="connsiteX131" fmla="*/ 10718212 w 12191999"/>
            <a:gd name="connsiteY131" fmla="*/ 5349719 h 6858000"/>
            <a:gd name="connsiteX132" fmla="*/ 10798246 w 12191999"/>
            <a:gd name="connsiteY132" fmla="*/ 5017201 h 6858000"/>
            <a:gd name="connsiteX133" fmla="*/ 10929464 w 12191999"/>
            <a:gd name="connsiteY133" fmla="*/ 5036366 h 6858000"/>
            <a:gd name="connsiteX134" fmla="*/ 11000192 w 12191999"/>
            <a:gd name="connsiteY134" fmla="*/ 5193522 h 6858000"/>
            <a:gd name="connsiteX135" fmla="*/ 11251460 w 12191999"/>
            <a:gd name="connsiteY135" fmla="*/ 5422547 h 6858000"/>
            <a:gd name="connsiteX136" fmla="*/ 11483186 w 12191999"/>
            <a:gd name="connsiteY136" fmla="*/ 5522206 h 6858000"/>
            <a:gd name="connsiteX137" fmla="*/ 11392915 w 12191999"/>
            <a:gd name="connsiteY137" fmla="*/ 5777105 h 6858000"/>
            <a:gd name="connsiteX138" fmla="*/ 11153745 w 12191999"/>
            <a:gd name="connsiteY138" fmla="*/ 5791479 h 6858000"/>
            <a:gd name="connsiteX139" fmla="*/ 10882932 w 12191999"/>
            <a:gd name="connsiteY139" fmla="*/ 5800103 h 6858000"/>
            <a:gd name="connsiteX140" fmla="*/ 10323627 w 12191999"/>
            <a:gd name="connsiteY140" fmla="*/ 5959175 h 6858000"/>
            <a:gd name="connsiteX141" fmla="*/ 10102139 w 12191999"/>
            <a:gd name="connsiteY141" fmla="*/ 6026254 h 6858000"/>
            <a:gd name="connsiteX142" fmla="*/ 10036064 w 12191999"/>
            <a:gd name="connsiteY142" fmla="*/ 5940010 h 6858000"/>
            <a:gd name="connsiteX143" fmla="*/ 10002562 w 12191999"/>
            <a:gd name="connsiteY143" fmla="*/ 5886347 h 6858000"/>
            <a:gd name="connsiteX144" fmla="*/ 9468383 w 12191999"/>
            <a:gd name="connsiteY144" fmla="*/ 5963967 h 6858000"/>
            <a:gd name="connsiteX145" fmla="*/ 9217115 w 12191999"/>
            <a:gd name="connsiteY145" fmla="*/ 6021463 h 6858000"/>
            <a:gd name="connsiteX146" fmla="*/ 8942171 w 12191999"/>
            <a:gd name="connsiteY146" fmla="*/ 6042078 h 6858000"/>
            <a:gd name="connsiteX147" fmla="*/ 10446538 w 12191999"/>
            <a:gd name="connsiteY147" fmla="*/ 5216470 h 6858000"/>
            <a:gd name="connsiteX148" fmla="*/ 10424087 w 12191999"/>
            <a:gd name="connsiteY148" fmla="*/ 5204851 h 6858000"/>
            <a:gd name="connsiteX149" fmla="*/ 10410128 w 12191999"/>
            <a:gd name="connsiteY149" fmla="*/ 4986366 h 6858000"/>
            <a:gd name="connsiteX150" fmla="*/ 10343122 w 12191999"/>
            <a:gd name="connsiteY150" fmla="*/ 4536940 h 6858000"/>
            <a:gd name="connsiteX151" fmla="*/ 10242615 w 12191999"/>
            <a:gd name="connsiteY151" fmla="*/ 4486152 h 6858000"/>
            <a:gd name="connsiteX152" fmla="*/ 10135594 w 12191999"/>
            <a:gd name="connsiteY152" fmla="*/ 4441114 h 6858000"/>
            <a:gd name="connsiteX153" fmla="*/ 10131871 w 12191999"/>
            <a:gd name="connsiteY153" fmla="*/ 4198673 h 6858000"/>
            <a:gd name="connsiteX154" fmla="*/ 10417572 w 12191999"/>
            <a:gd name="connsiteY154" fmla="*/ 4395117 h 6858000"/>
            <a:gd name="connsiteX155" fmla="*/ 10443630 w 12191999"/>
            <a:gd name="connsiteY155" fmla="*/ 4519691 h 6858000"/>
            <a:gd name="connsiteX156" fmla="*/ 10524594 w 12191999"/>
            <a:gd name="connsiteY156" fmla="*/ 4645224 h 6858000"/>
            <a:gd name="connsiteX157" fmla="*/ 10620449 w 12191999"/>
            <a:gd name="connsiteY157" fmla="*/ 4742967 h 6858000"/>
            <a:gd name="connsiteX158" fmla="*/ 10540415 w 12191999"/>
            <a:gd name="connsiteY158" fmla="*/ 4839752 h 6858000"/>
            <a:gd name="connsiteX159" fmla="*/ 10482716 w 12191999"/>
            <a:gd name="connsiteY159" fmla="*/ 4882874 h 6858000"/>
            <a:gd name="connsiteX160" fmla="*/ 10492954 w 12191999"/>
            <a:gd name="connsiteY160" fmla="*/ 4903956 h 6858000"/>
            <a:gd name="connsiteX161" fmla="*/ 10522734 w 12191999"/>
            <a:gd name="connsiteY161" fmla="*/ 4923121 h 6858000"/>
            <a:gd name="connsiteX162" fmla="*/ 10533901 w 12191999"/>
            <a:gd name="connsiteY162" fmla="*/ 5001699 h 6858000"/>
            <a:gd name="connsiteX163" fmla="*/ 10480855 w 12191999"/>
            <a:gd name="connsiteY163" fmla="*/ 5162687 h 6858000"/>
            <a:gd name="connsiteX164" fmla="*/ 10455728 w 12191999"/>
            <a:gd name="connsiteY164" fmla="*/ 5202934 h 6858000"/>
            <a:gd name="connsiteX165" fmla="*/ 10446538 w 12191999"/>
            <a:gd name="connsiteY165" fmla="*/ 5216470 h 6858000"/>
            <a:gd name="connsiteX166" fmla="*/ 9760269 w 12191999"/>
            <a:gd name="connsiteY166" fmla="*/ 3382138 h 6858000"/>
            <a:gd name="connsiteX167" fmla="*/ 9692333 w 12191999"/>
            <a:gd name="connsiteY167" fmla="*/ 3339016 h 6858000"/>
            <a:gd name="connsiteX168" fmla="*/ 9598341 w 12191999"/>
            <a:gd name="connsiteY168" fmla="*/ 3218274 h 6858000"/>
            <a:gd name="connsiteX169" fmla="*/ 9639288 w 12191999"/>
            <a:gd name="connsiteY169" fmla="*/ 3242231 h 6858000"/>
            <a:gd name="connsiteX170" fmla="*/ 9746310 w 12191999"/>
            <a:gd name="connsiteY170" fmla="*/ 3329433 h 6858000"/>
            <a:gd name="connsiteX171" fmla="*/ 9758408 w 12191999"/>
            <a:gd name="connsiteY171" fmla="*/ 3298769 h 6858000"/>
            <a:gd name="connsiteX172" fmla="*/ 9796564 w 12191999"/>
            <a:gd name="connsiteY172" fmla="*/ 3215400 h 6858000"/>
            <a:gd name="connsiteX173" fmla="*/ 9815176 w 12191999"/>
            <a:gd name="connsiteY173" fmla="*/ 3093700 h 6858000"/>
            <a:gd name="connsiteX174" fmla="*/ 9806800 w 12191999"/>
            <a:gd name="connsiteY174" fmla="*/ 3005540 h 6858000"/>
            <a:gd name="connsiteX175" fmla="*/ 9789118 w 12191999"/>
            <a:gd name="connsiteY175" fmla="*/ 2923129 h 6858000"/>
            <a:gd name="connsiteX176" fmla="*/ 9718391 w 12191999"/>
            <a:gd name="connsiteY176" fmla="*/ 2895339 h 6858000"/>
            <a:gd name="connsiteX177" fmla="*/ 9476428 w 12191999"/>
            <a:gd name="connsiteY177" fmla="*/ 3114782 h 6858000"/>
            <a:gd name="connsiteX178" fmla="*/ 9476428 w 12191999"/>
            <a:gd name="connsiteY178" fmla="*/ 3159820 h 6858000"/>
            <a:gd name="connsiteX179" fmla="*/ 9518307 w 12191999"/>
            <a:gd name="connsiteY179" fmla="*/ 3165570 h 6858000"/>
            <a:gd name="connsiteX180" fmla="*/ 9560185 w 12191999"/>
            <a:gd name="connsiteY180" fmla="*/ 3185693 h 6858000"/>
            <a:gd name="connsiteX181" fmla="*/ 9495041 w 12191999"/>
            <a:gd name="connsiteY181" fmla="*/ 3196234 h 6858000"/>
            <a:gd name="connsiteX182" fmla="*/ 9443856 w 12191999"/>
            <a:gd name="connsiteY182" fmla="*/ 3185693 h 6858000"/>
            <a:gd name="connsiteX183" fmla="*/ 9441065 w 12191999"/>
            <a:gd name="connsiteY183" fmla="*/ 3144488 h 6858000"/>
            <a:gd name="connsiteX184" fmla="*/ 9505278 w 12191999"/>
            <a:gd name="connsiteY184" fmla="*/ 2956668 h 6858000"/>
            <a:gd name="connsiteX185" fmla="*/ 9807731 w 12191999"/>
            <a:gd name="connsiteY185" fmla="*/ 2895339 h 6858000"/>
            <a:gd name="connsiteX186" fmla="*/ 9840303 w 12191999"/>
            <a:gd name="connsiteY186" fmla="*/ 3013206 h 6858000"/>
            <a:gd name="connsiteX187" fmla="*/ 9850539 w 12191999"/>
            <a:gd name="connsiteY187" fmla="*/ 3090825 h 6858000"/>
            <a:gd name="connsiteX188" fmla="*/ 9826344 w 12191999"/>
            <a:gd name="connsiteY188" fmla="*/ 3232648 h 6858000"/>
            <a:gd name="connsiteX189" fmla="*/ 9783535 w 12191999"/>
            <a:gd name="connsiteY189" fmla="*/ 3334224 h 6858000"/>
            <a:gd name="connsiteX190" fmla="*/ 9760269 w 12191999"/>
            <a:gd name="connsiteY190" fmla="*/ 3382138 h 6858000"/>
            <a:gd name="connsiteX191" fmla="*/ 10389460 w 12191999"/>
            <a:gd name="connsiteY191" fmla="*/ 3093955 h 6858000"/>
            <a:gd name="connsiteX192" fmla="*/ 10322454 w 12191999"/>
            <a:gd name="connsiteY192" fmla="*/ 3074684 h 6858000"/>
            <a:gd name="connsiteX193" fmla="*/ 10329900 w 12191999"/>
            <a:gd name="connsiteY193" fmla="*/ 2893572 h 6858000"/>
            <a:gd name="connsiteX194" fmla="*/ 10532776 w 12191999"/>
            <a:gd name="connsiteY194" fmla="*/ 2765165 h 6858000"/>
            <a:gd name="connsiteX195" fmla="*/ 10683537 w 12191999"/>
            <a:gd name="connsiteY195" fmla="*/ 2413482 h 6858000"/>
            <a:gd name="connsiteX196" fmla="*/ 10680745 w 12191999"/>
            <a:gd name="connsiteY196" fmla="*/ 2353111 h 6858000"/>
            <a:gd name="connsiteX197" fmla="*/ 10652826 w 12191999"/>
            <a:gd name="connsiteY197" fmla="*/ 2394316 h 6858000"/>
            <a:gd name="connsiteX198" fmla="*/ 10527192 w 12191999"/>
            <a:gd name="connsiteY198" fmla="*/ 2538056 h 6858000"/>
            <a:gd name="connsiteX199" fmla="*/ 10125162 w 12191999"/>
            <a:gd name="connsiteY199" fmla="*/ 2366527 h 6858000"/>
            <a:gd name="connsiteX200" fmla="*/ 9812472 w 12191999"/>
            <a:gd name="connsiteY200" fmla="*/ 2061798 h 6858000"/>
            <a:gd name="connsiteX201" fmla="*/ 9778039 w 12191999"/>
            <a:gd name="connsiteY201" fmla="*/ 1879728 h 6858000"/>
            <a:gd name="connsiteX202" fmla="*/ 9822709 w 12191999"/>
            <a:gd name="connsiteY202" fmla="*/ 1656452 h 6858000"/>
            <a:gd name="connsiteX203" fmla="*/ 9866449 w 12191999"/>
            <a:gd name="connsiteY203" fmla="*/ 1478215 h 6858000"/>
            <a:gd name="connsiteX204" fmla="*/ 9943690 w 12191999"/>
            <a:gd name="connsiteY204" fmla="*/ 1369931 h 6858000"/>
            <a:gd name="connsiteX205" fmla="*/ 10137260 w 12191999"/>
            <a:gd name="connsiteY205" fmla="*/ 1387180 h 6858000"/>
            <a:gd name="connsiteX206" fmla="*/ 10243351 w 12191999"/>
            <a:gd name="connsiteY206" fmla="*/ 1465757 h 6858000"/>
            <a:gd name="connsiteX207" fmla="*/ 10449950 w 12191999"/>
            <a:gd name="connsiteY207" fmla="*/ 1566375 h 6858000"/>
            <a:gd name="connsiteX208" fmla="*/ 10589544 w 12191999"/>
            <a:gd name="connsiteY208" fmla="*/ 1529003 h 6858000"/>
            <a:gd name="connsiteX209" fmla="*/ 10784975 w 12191999"/>
            <a:gd name="connsiteY209" fmla="*/ 1366098 h 6858000"/>
            <a:gd name="connsiteX210" fmla="*/ 11052064 w 12191999"/>
            <a:gd name="connsiteY210" fmla="*/ 1219483 h 6858000"/>
            <a:gd name="connsiteX211" fmla="*/ 11241912 w 12191999"/>
            <a:gd name="connsiteY211" fmla="*/ 1287520 h 6858000"/>
            <a:gd name="connsiteX212" fmla="*/ 11321015 w 12191999"/>
            <a:gd name="connsiteY212" fmla="*/ 1581708 h 6858000"/>
            <a:gd name="connsiteX213" fmla="*/ 11238189 w 12191999"/>
            <a:gd name="connsiteY213" fmla="*/ 1926683 h 6858000"/>
            <a:gd name="connsiteX214" fmla="*/ 11039966 w 12191999"/>
            <a:gd name="connsiteY214" fmla="*/ 2175832 h 6858000"/>
            <a:gd name="connsiteX215" fmla="*/ 10854772 w 12191999"/>
            <a:gd name="connsiteY215" fmla="*/ 2374193 h 6858000"/>
            <a:gd name="connsiteX216" fmla="*/ 10771946 w 12191999"/>
            <a:gd name="connsiteY216" fmla="*/ 2572554 h 6858000"/>
            <a:gd name="connsiteX217" fmla="*/ 10766363 w 12191999"/>
            <a:gd name="connsiteY217" fmla="*/ 2625258 h 6858000"/>
            <a:gd name="connsiteX218" fmla="*/ 10820339 w 12191999"/>
            <a:gd name="connsiteY218" fmla="*/ 2628133 h 6858000"/>
            <a:gd name="connsiteX219" fmla="*/ 10878968 w 12191999"/>
            <a:gd name="connsiteY219" fmla="*/ 2643465 h 6858000"/>
            <a:gd name="connsiteX220" fmla="*/ 10852911 w 12191999"/>
            <a:gd name="connsiteY220" fmla="*/ 2654964 h 6858000"/>
            <a:gd name="connsiteX221" fmla="*/ 10829646 w 12191999"/>
            <a:gd name="connsiteY221" fmla="*/ 2664547 h 6858000"/>
            <a:gd name="connsiteX222" fmla="*/ 10918985 w 12191999"/>
            <a:gd name="connsiteY222" fmla="*/ 2615676 h 6858000"/>
            <a:gd name="connsiteX223" fmla="*/ 11007394 w 12191999"/>
            <a:gd name="connsiteY223" fmla="*/ 2561054 h 6858000"/>
            <a:gd name="connsiteX224" fmla="*/ 11063232 w 12191999"/>
            <a:gd name="connsiteY224" fmla="*/ 2641549 h 6858000"/>
            <a:gd name="connsiteX225" fmla="*/ 10652826 w 12191999"/>
            <a:gd name="connsiteY225" fmla="*/ 2998982 h 6858000"/>
            <a:gd name="connsiteX226" fmla="*/ 10418309 w 12191999"/>
            <a:gd name="connsiteY226" fmla="*/ 3091933 h 6858000"/>
            <a:gd name="connsiteX227" fmla="*/ 10389460 w 12191999"/>
            <a:gd name="connsiteY227" fmla="*/ 3093955 h 6858000"/>
            <a:gd name="connsiteX228" fmla="*/ 12107405 w 12191999"/>
            <a:gd name="connsiteY228" fmla="*/ 1229436 h 6858000"/>
            <a:gd name="connsiteX229" fmla="*/ 12058533 w 12191999"/>
            <a:gd name="connsiteY229" fmla="*/ 1208294 h 6858000"/>
            <a:gd name="connsiteX230" fmla="*/ 12023169 w 12191999"/>
            <a:gd name="connsiteY230" fmla="*/ 1148882 h 6858000"/>
            <a:gd name="connsiteX231" fmla="*/ 11983152 w 12191999"/>
            <a:gd name="connsiteY231" fmla="*/ 1075096 h 6858000"/>
            <a:gd name="connsiteX232" fmla="*/ 11893812 w 12191999"/>
            <a:gd name="connsiteY232" fmla="*/ 935189 h 6858000"/>
            <a:gd name="connsiteX233" fmla="*/ 11976638 w 12191999"/>
            <a:gd name="connsiteY233" fmla="*/ 873860 h 6858000"/>
            <a:gd name="connsiteX234" fmla="*/ 12179514 w 12191999"/>
            <a:gd name="connsiteY234" fmla="*/ 1103843 h 6858000"/>
            <a:gd name="connsiteX235" fmla="*/ 12107405 w 12191999"/>
            <a:gd name="connsiteY235" fmla="*/ 1229436 h 6858000"/>
            <a:gd name="connsiteX236" fmla="*/ 8989234 w 12191999"/>
            <a:gd name="connsiteY236" fmla="*/ 3295143 h 6858000"/>
            <a:gd name="connsiteX237" fmla="*/ 8972439 w 12191999"/>
            <a:gd name="connsiteY237" fmla="*/ 3290262 h 6858000"/>
            <a:gd name="connsiteX238" fmla="*/ 8978953 w 12191999"/>
            <a:gd name="connsiteY238" fmla="*/ 3190602 h 6858000"/>
            <a:gd name="connsiteX239" fmla="*/ 9058057 w 12191999"/>
            <a:gd name="connsiteY239" fmla="*/ 3109150 h 6858000"/>
            <a:gd name="connsiteX240" fmla="*/ 9160425 w 12191999"/>
            <a:gd name="connsiteY240" fmla="*/ 2973076 h 6858000"/>
            <a:gd name="connsiteX241" fmla="*/ 9339105 w 12191999"/>
            <a:gd name="connsiteY241" fmla="*/ 2753634 h 6858000"/>
            <a:gd name="connsiteX242" fmla="*/ 9467530 w 12191999"/>
            <a:gd name="connsiteY242" fmla="*/ 2817837 h 6858000"/>
            <a:gd name="connsiteX243" fmla="*/ 9368885 w 12191999"/>
            <a:gd name="connsiteY243" fmla="*/ 3010449 h 6858000"/>
            <a:gd name="connsiteX244" fmla="*/ 9231153 w 12191999"/>
            <a:gd name="connsiteY244" fmla="*/ 3148439 h 6858000"/>
            <a:gd name="connsiteX245" fmla="*/ 9092489 w 12191999"/>
            <a:gd name="connsiteY245" fmla="*/ 3266305 h 6858000"/>
            <a:gd name="connsiteX246" fmla="*/ 8989234 w 12191999"/>
            <a:gd name="connsiteY246" fmla="*/ 3295143 h 6858000"/>
            <a:gd name="connsiteX247" fmla="*/ 7435197 w 12191999"/>
            <a:gd name="connsiteY247" fmla="*/ 2527575 h 6858000"/>
            <a:gd name="connsiteX248" fmla="*/ 7384710 w 12191999"/>
            <a:gd name="connsiteY248" fmla="*/ 2509293 h 6858000"/>
            <a:gd name="connsiteX249" fmla="*/ 7318636 w 12191999"/>
            <a:gd name="connsiteY249" fmla="*/ 2448923 h 6858000"/>
            <a:gd name="connsiteX250" fmla="*/ 7271174 w 12191999"/>
            <a:gd name="connsiteY250" fmla="*/ 2404843 h 6858000"/>
            <a:gd name="connsiteX251" fmla="*/ 7252562 w 12191999"/>
            <a:gd name="connsiteY251" fmla="*/ 2387594 h 6858000"/>
            <a:gd name="connsiteX252" fmla="*/ 7225574 w 12191999"/>
            <a:gd name="connsiteY252" fmla="*/ 2350221 h 6858000"/>
            <a:gd name="connsiteX253" fmla="*/ 7175320 w 12191999"/>
            <a:gd name="connsiteY253" fmla="*/ 2095323 h 6858000"/>
            <a:gd name="connsiteX254" fmla="*/ 7213475 w 12191999"/>
            <a:gd name="connsiteY254" fmla="*/ 1840424 h 6858000"/>
            <a:gd name="connsiteX255" fmla="*/ 7386571 w 12191999"/>
            <a:gd name="connsiteY255" fmla="*/ 1906545 h 6858000"/>
            <a:gd name="connsiteX256" fmla="*/ 7437756 w 12191999"/>
            <a:gd name="connsiteY256" fmla="*/ 2079991 h 6858000"/>
            <a:gd name="connsiteX257" fmla="*/ 7474982 w 12191999"/>
            <a:gd name="connsiteY257" fmla="*/ 2333931 h 6858000"/>
            <a:gd name="connsiteX258" fmla="*/ 7435197 w 12191999"/>
            <a:gd name="connsiteY258" fmla="*/ 2527575 h 6858000"/>
            <a:gd name="connsiteX259" fmla="*/ 1823425 w 12191999"/>
            <a:gd name="connsiteY259" fmla="*/ 5978747 h 6858000"/>
            <a:gd name="connsiteX260" fmla="*/ 1707911 w 12191999"/>
            <a:gd name="connsiteY260" fmla="*/ 5955988 h 6858000"/>
            <a:gd name="connsiteX261" fmla="*/ 1639045 w 12191999"/>
            <a:gd name="connsiteY261" fmla="*/ 5909033 h 6858000"/>
            <a:gd name="connsiteX262" fmla="*/ 1706980 w 12191999"/>
            <a:gd name="connsiteY262" fmla="*/ 5819915 h 6858000"/>
            <a:gd name="connsiteX263" fmla="*/ 1773055 w 12191999"/>
            <a:gd name="connsiteY263" fmla="*/ 5786375 h 6858000"/>
            <a:gd name="connsiteX264" fmla="*/ 1638115 w 12191999"/>
            <a:gd name="connsiteY264" fmla="*/ 5791167 h 6858000"/>
            <a:gd name="connsiteX265" fmla="*/ 1251906 w 12191999"/>
            <a:gd name="connsiteY265" fmla="*/ 5802666 h 6858000"/>
            <a:gd name="connsiteX266" fmla="*/ 921534 w 12191999"/>
            <a:gd name="connsiteY266" fmla="*/ 5828539 h 6858000"/>
            <a:gd name="connsiteX267" fmla="*/ 526948 w 12191999"/>
            <a:gd name="connsiteY267" fmla="*/ 5826623 h 6858000"/>
            <a:gd name="connsiteX268" fmla="*/ 310113 w 12191999"/>
            <a:gd name="connsiteY268" fmla="*/ 5696299 h 6858000"/>
            <a:gd name="connsiteX269" fmla="*/ 405037 w 12191999"/>
            <a:gd name="connsiteY269" fmla="*/ 5667551 h 6858000"/>
            <a:gd name="connsiteX270" fmla="*/ 386425 w 12191999"/>
            <a:gd name="connsiteY270" fmla="*/ 5616763 h 6858000"/>
            <a:gd name="connsiteX271" fmla="*/ 315697 w 12191999"/>
            <a:gd name="connsiteY271" fmla="*/ 5469190 h 6858000"/>
            <a:gd name="connsiteX272" fmla="*/ 348269 w 12191999"/>
            <a:gd name="connsiteY272" fmla="*/ 5397320 h 6858000"/>
            <a:gd name="connsiteX273" fmla="*/ 405967 w 12191999"/>
            <a:gd name="connsiteY273" fmla="*/ 5358989 h 6858000"/>
            <a:gd name="connsiteX274" fmla="*/ 468319 w 12191999"/>
            <a:gd name="connsiteY274" fmla="*/ 5339824 h 6858000"/>
            <a:gd name="connsiteX275" fmla="*/ 388285 w 12191999"/>
            <a:gd name="connsiteY275" fmla="*/ 5268912 h 6858000"/>
            <a:gd name="connsiteX276" fmla="*/ 307322 w 12191999"/>
            <a:gd name="connsiteY276" fmla="*/ 5190335 h 6858000"/>
            <a:gd name="connsiteX277" fmla="*/ 431095 w 12191999"/>
            <a:gd name="connsiteY277" fmla="*/ 5166378 h 6858000"/>
            <a:gd name="connsiteX278" fmla="*/ 673057 w 12191999"/>
            <a:gd name="connsiteY278" fmla="*/ 5258371 h 6858000"/>
            <a:gd name="connsiteX279" fmla="*/ 876864 w 12191999"/>
            <a:gd name="connsiteY279" fmla="*/ 5356114 h 6858000"/>
            <a:gd name="connsiteX280" fmla="*/ 1099283 w 12191999"/>
            <a:gd name="connsiteY280" fmla="*/ 5344615 h 6858000"/>
            <a:gd name="connsiteX281" fmla="*/ 1525509 w 12191999"/>
            <a:gd name="connsiteY281" fmla="*/ 4946935 h 6858000"/>
            <a:gd name="connsiteX282" fmla="*/ 1592514 w 12191999"/>
            <a:gd name="connsiteY282" fmla="*/ 4717910 h 6858000"/>
            <a:gd name="connsiteX283" fmla="*/ 1746067 w 12191999"/>
            <a:gd name="connsiteY283" fmla="*/ 4244527 h 6858000"/>
            <a:gd name="connsiteX284" fmla="*/ 1925677 w 12191999"/>
            <a:gd name="connsiteY284" fmla="*/ 3939799 h 6858000"/>
            <a:gd name="connsiteX285" fmla="*/ 1951735 w 12191999"/>
            <a:gd name="connsiteY285" fmla="*/ 4079705 h 6858000"/>
            <a:gd name="connsiteX286" fmla="*/ 1949874 w 12191999"/>
            <a:gd name="connsiteY286" fmla="*/ 4139118 h 6858000"/>
            <a:gd name="connsiteX287" fmla="*/ 1978723 w 12191999"/>
            <a:gd name="connsiteY287" fmla="*/ 4060540 h 6858000"/>
            <a:gd name="connsiteX288" fmla="*/ 2350043 w 12191999"/>
            <a:gd name="connsiteY288" fmla="*/ 3659985 h 6858000"/>
            <a:gd name="connsiteX289" fmla="*/ 2693443 w 12191999"/>
            <a:gd name="connsiteY289" fmla="*/ 3412753 h 6858000"/>
            <a:gd name="connsiteX290" fmla="*/ 2859094 w 12191999"/>
            <a:gd name="connsiteY290" fmla="*/ 3276679 h 6858000"/>
            <a:gd name="connsiteX291" fmla="*/ 2913071 w 12191999"/>
            <a:gd name="connsiteY291" fmla="*/ 3286262 h 6858000"/>
            <a:gd name="connsiteX292" fmla="*/ 2940989 w 12191999"/>
            <a:gd name="connsiteY292" fmla="*/ 3235474 h 6858000"/>
            <a:gd name="connsiteX293" fmla="*/ 2871192 w 12191999"/>
            <a:gd name="connsiteY293" fmla="*/ 3080235 h 6858000"/>
            <a:gd name="connsiteX294" fmla="*/ 2776269 w 12191999"/>
            <a:gd name="connsiteY294" fmla="*/ 2792755 h 6858000"/>
            <a:gd name="connsiteX295" fmla="*/ 2908417 w 12191999"/>
            <a:gd name="connsiteY295" fmla="*/ 2390284 h 6858000"/>
            <a:gd name="connsiteX296" fmla="*/ 3022884 w 12191999"/>
            <a:gd name="connsiteY296" fmla="*/ 2113346 h 6858000"/>
            <a:gd name="connsiteX297" fmla="*/ 2948434 w 12191999"/>
            <a:gd name="connsiteY297" fmla="*/ 1709916 h 6858000"/>
            <a:gd name="connsiteX298" fmla="*/ 2771616 w 12191999"/>
            <a:gd name="connsiteY298" fmla="*/ 526459 h 6858000"/>
            <a:gd name="connsiteX299" fmla="*/ 2898181 w 12191999"/>
            <a:gd name="connsiteY299" fmla="*/ 375053 h 6858000"/>
            <a:gd name="connsiteX300" fmla="*/ 3136420 w 12191999"/>
            <a:gd name="connsiteY300" fmla="*/ 372178 h 6858000"/>
            <a:gd name="connsiteX301" fmla="*/ 3220177 w 12191999"/>
            <a:gd name="connsiteY301" fmla="*/ 443090 h 6858000"/>
            <a:gd name="connsiteX302" fmla="*/ 3186674 w 12191999"/>
            <a:gd name="connsiteY302" fmla="*/ 490045 h 6858000"/>
            <a:gd name="connsiteX303" fmla="*/ 3120599 w 12191999"/>
            <a:gd name="connsiteY303" fmla="*/ 651033 h 6858000"/>
            <a:gd name="connsiteX304" fmla="*/ 3182951 w 12191999"/>
            <a:gd name="connsiteY304" fmla="*/ 948095 h 6858000"/>
            <a:gd name="connsiteX305" fmla="*/ 3240651 w 12191999"/>
            <a:gd name="connsiteY305" fmla="*/ 1119625 h 6858000"/>
            <a:gd name="connsiteX306" fmla="*/ 3302072 w 12191999"/>
            <a:gd name="connsiteY306" fmla="*/ 1183828 h 6858000"/>
            <a:gd name="connsiteX307" fmla="*/ 3558924 w 12191999"/>
            <a:gd name="connsiteY307" fmla="*/ 1359191 h 6858000"/>
            <a:gd name="connsiteX308" fmla="*/ 3639888 w 12191999"/>
            <a:gd name="connsiteY308" fmla="*/ 1440643 h 6858000"/>
            <a:gd name="connsiteX309" fmla="*/ 3853001 w 12191999"/>
            <a:gd name="connsiteY309" fmla="*/ 1762621 h 6858000"/>
            <a:gd name="connsiteX310" fmla="*/ 4005623 w 12191999"/>
            <a:gd name="connsiteY310" fmla="*/ 1911152 h 6858000"/>
            <a:gd name="connsiteX311" fmla="*/ 4257823 w 12191999"/>
            <a:gd name="connsiteY311" fmla="*/ 2245586 h 6858000"/>
            <a:gd name="connsiteX312" fmla="*/ 4350885 w 12191999"/>
            <a:gd name="connsiteY312" fmla="*/ 2486111 h 6858000"/>
            <a:gd name="connsiteX313" fmla="*/ 4435573 w 12191999"/>
            <a:gd name="connsiteY313" fmla="*/ 2647099 h 6858000"/>
            <a:gd name="connsiteX314" fmla="*/ 4281089 w 12191999"/>
            <a:gd name="connsiteY314" fmla="*/ 2873250 h 6858000"/>
            <a:gd name="connsiteX315" fmla="*/ 4137773 w 12191999"/>
            <a:gd name="connsiteY315" fmla="*/ 2936495 h 6858000"/>
            <a:gd name="connsiteX316" fmla="*/ 3901394 w 12191999"/>
            <a:gd name="connsiteY316" fmla="*/ 3146355 h 6858000"/>
            <a:gd name="connsiteX317" fmla="*/ 3615692 w 12191999"/>
            <a:gd name="connsiteY317" fmla="*/ 3363881 h 6858000"/>
            <a:gd name="connsiteX318" fmla="*/ 3371868 w 12191999"/>
            <a:gd name="connsiteY318" fmla="*/ 3494205 h 6858000"/>
            <a:gd name="connsiteX319" fmla="*/ 3261124 w 12191999"/>
            <a:gd name="connsiteY319" fmla="*/ 3552660 h 6858000"/>
            <a:gd name="connsiteX320" fmla="*/ 3200633 w 12191999"/>
            <a:gd name="connsiteY320" fmla="*/ 3574700 h 6858000"/>
            <a:gd name="connsiteX321" fmla="*/ 3042427 w 12191999"/>
            <a:gd name="connsiteY321" fmla="*/ 3519120 h 6858000"/>
            <a:gd name="connsiteX322" fmla="*/ 2897250 w 12191999"/>
            <a:gd name="connsiteY322" fmla="*/ 3453958 h 6858000"/>
            <a:gd name="connsiteX323" fmla="*/ 2805118 w 12191999"/>
            <a:gd name="connsiteY323" fmla="*/ 3571825 h 6858000"/>
            <a:gd name="connsiteX324" fmla="*/ 2726946 w 12191999"/>
            <a:gd name="connsiteY324" fmla="*/ 3728980 h 6858000"/>
            <a:gd name="connsiteX325" fmla="*/ 2671108 w 12191999"/>
            <a:gd name="connsiteY325" fmla="*/ 3818099 h 6858000"/>
            <a:gd name="connsiteX326" fmla="*/ 2689720 w 12191999"/>
            <a:gd name="connsiteY326" fmla="*/ 3861221 h 6858000"/>
            <a:gd name="connsiteX327" fmla="*/ 2645051 w 12191999"/>
            <a:gd name="connsiteY327" fmla="*/ 3943632 h 6858000"/>
            <a:gd name="connsiteX328" fmla="*/ 2559434 w 12191999"/>
            <a:gd name="connsiteY328" fmla="*/ 3929258 h 6858000"/>
            <a:gd name="connsiteX329" fmla="*/ 2414256 w 12191999"/>
            <a:gd name="connsiteY329" fmla="*/ 3944590 h 6858000"/>
            <a:gd name="connsiteX330" fmla="*/ 2382614 w 12191999"/>
            <a:gd name="connsiteY330" fmla="*/ 4139118 h 6858000"/>
            <a:gd name="connsiteX331" fmla="*/ 2563155 w 12191999"/>
            <a:gd name="connsiteY331" fmla="*/ 4235903 h 6858000"/>
            <a:gd name="connsiteX332" fmla="*/ 2746488 w 12191999"/>
            <a:gd name="connsiteY332" fmla="*/ 3990587 h 6858000"/>
            <a:gd name="connsiteX333" fmla="*/ 2810701 w 12191999"/>
            <a:gd name="connsiteY333" fmla="*/ 3859304 h 6858000"/>
            <a:gd name="connsiteX334" fmla="*/ 2937267 w 12191999"/>
            <a:gd name="connsiteY334" fmla="*/ 3824807 h 6858000"/>
            <a:gd name="connsiteX335" fmla="*/ 2957741 w 12191999"/>
            <a:gd name="connsiteY335" fmla="*/ 3898593 h 6858000"/>
            <a:gd name="connsiteX336" fmla="*/ 2953087 w 12191999"/>
            <a:gd name="connsiteY336" fmla="*/ 4179365 h 6858000"/>
            <a:gd name="connsiteX337" fmla="*/ 3370938 w 12191999"/>
            <a:gd name="connsiteY337" fmla="*/ 4745700 h 6858000"/>
            <a:gd name="connsiteX338" fmla="*/ 3531005 w 12191999"/>
            <a:gd name="connsiteY338" fmla="*/ 4747616 h 6858000"/>
            <a:gd name="connsiteX339" fmla="*/ 3687350 w 12191999"/>
            <a:gd name="connsiteY339" fmla="*/ 4751449 h 6858000"/>
            <a:gd name="connsiteX340" fmla="*/ 3717130 w 12191999"/>
            <a:gd name="connsiteY340" fmla="*/ 4826194 h 6858000"/>
            <a:gd name="connsiteX341" fmla="*/ 3565439 w 12191999"/>
            <a:gd name="connsiteY341" fmla="*/ 4988141 h 6858000"/>
            <a:gd name="connsiteX342" fmla="*/ 3538450 w 12191999"/>
            <a:gd name="connsiteY342" fmla="*/ 5002515 h 6858000"/>
            <a:gd name="connsiteX343" fmla="*/ 3665015 w 12191999"/>
            <a:gd name="connsiteY343" fmla="*/ 5039887 h 6858000"/>
            <a:gd name="connsiteX344" fmla="*/ 3722714 w 12191999"/>
            <a:gd name="connsiteY344" fmla="*/ 5012097 h 6858000"/>
            <a:gd name="connsiteX345" fmla="*/ 3891157 w 12191999"/>
            <a:gd name="connsiteY345" fmla="*/ 4905730 h 6858000"/>
            <a:gd name="connsiteX346" fmla="*/ 4012138 w 12191999"/>
            <a:gd name="connsiteY346" fmla="*/ 5021680 h 6858000"/>
            <a:gd name="connsiteX347" fmla="*/ 3826944 w 12191999"/>
            <a:gd name="connsiteY347" fmla="*/ 5261246 h 6858000"/>
            <a:gd name="connsiteX348" fmla="*/ 3586842 w 12191999"/>
            <a:gd name="connsiteY348" fmla="*/ 5438525 h 6858000"/>
            <a:gd name="connsiteX349" fmla="*/ 3624068 w 12191999"/>
            <a:gd name="connsiteY349" fmla="*/ 5466315 h 6858000"/>
            <a:gd name="connsiteX350" fmla="*/ 3796233 w 12191999"/>
            <a:gd name="connsiteY350" fmla="*/ 5569808 h 6858000"/>
            <a:gd name="connsiteX351" fmla="*/ 3709685 w 12191999"/>
            <a:gd name="connsiteY351" fmla="*/ 5666592 h 6858000"/>
            <a:gd name="connsiteX352" fmla="*/ 3384897 w 12191999"/>
            <a:gd name="connsiteY352" fmla="*/ 5830456 h 6858000"/>
            <a:gd name="connsiteX353" fmla="*/ 2978215 w 12191999"/>
            <a:gd name="connsiteY353" fmla="*/ 5897534 h 6858000"/>
            <a:gd name="connsiteX354" fmla="*/ 2773477 w 12191999"/>
            <a:gd name="connsiteY354" fmla="*/ 5872619 h 6858000"/>
            <a:gd name="connsiteX355" fmla="*/ 2650635 w 12191999"/>
            <a:gd name="connsiteY355" fmla="*/ 5795000 h 6858000"/>
            <a:gd name="connsiteX356" fmla="*/ 2465440 w 12191999"/>
            <a:gd name="connsiteY356" fmla="*/ 5725047 h 6858000"/>
            <a:gd name="connsiteX357" fmla="*/ 2438452 w 12191999"/>
            <a:gd name="connsiteY357" fmla="*/ 5767210 h 6858000"/>
            <a:gd name="connsiteX358" fmla="*/ 2382614 w 12191999"/>
            <a:gd name="connsiteY358" fmla="*/ 5871661 h 6858000"/>
            <a:gd name="connsiteX359" fmla="*/ 2197420 w 12191999"/>
            <a:gd name="connsiteY359" fmla="*/ 5921491 h 6858000"/>
            <a:gd name="connsiteX360" fmla="*/ 1989891 w 12191999"/>
            <a:gd name="connsiteY360" fmla="*/ 5954072 h 6858000"/>
            <a:gd name="connsiteX361" fmla="*/ 1823425 w 12191999"/>
            <a:gd name="connsiteY361" fmla="*/ 5978747 h 6858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 ang="0">
              <a:pos x="connsiteX174" y="connsiteY174"/>
            </a:cxn>
            <a:cxn ang="0">
              <a:pos x="connsiteX175" y="connsiteY175"/>
            </a:cxn>
            <a:cxn ang="0">
              <a:pos x="connsiteX176" y="connsiteY176"/>
            </a:cxn>
            <a:cxn ang="0">
              <a:pos x="connsiteX177" y="connsiteY177"/>
            </a:cxn>
            <a:cxn ang="0">
              <a:pos x="connsiteX178" y="connsiteY178"/>
            </a:cxn>
            <a:cxn ang="0">
              <a:pos x="connsiteX179" y="connsiteY179"/>
            </a:cxn>
            <a:cxn ang="0">
              <a:pos x="connsiteX180" y="connsiteY180"/>
            </a:cxn>
            <a:cxn ang="0">
              <a:pos x="connsiteX181" y="connsiteY181"/>
            </a:cxn>
            <a:cxn ang="0">
              <a:pos x="connsiteX182" y="connsiteY182"/>
            </a:cxn>
            <a:cxn ang="0">
              <a:pos x="connsiteX183" y="connsiteY183"/>
            </a:cxn>
            <a:cxn ang="0">
              <a:pos x="connsiteX184" y="connsiteY184"/>
            </a:cxn>
            <a:cxn ang="0">
              <a:pos x="connsiteX185" y="connsiteY185"/>
            </a:cxn>
            <a:cxn ang="0">
              <a:pos x="connsiteX186" y="connsiteY186"/>
            </a:cxn>
            <a:cxn ang="0">
              <a:pos x="connsiteX187" y="connsiteY187"/>
            </a:cxn>
            <a:cxn ang="0">
              <a:pos x="connsiteX188" y="connsiteY188"/>
            </a:cxn>
            <a:cxn ang="0">
              <a:pos x="connsiteX189" y="connsiteY189"/>
            </a:cxn>
            <a:cxn ang="0">
              <a:pos x="connsiteX190" y="connsiteY190"/>
            </a:cxn>
            <a:cxn ang="0">
              <a:pos x="connsiteX191" y="connsiteY191"/>
            </a:cxn>
            <a:cxn ang="0">
              <a:pos x="connsiteX192" y="connsiteY192"/>
            </a:cxn>
            <a:cxn ang="0">
              <a:pos x="connsiteX193" y="connsiteY193"/>
            </a:cxn>
            <a:cxn ang="0">
              <a:pos x="connsiteX194" y="connsiteY194"/>
            </a:cxn>
            <a:cxn ang="0">
              <a:pos x="connsiteX195" y="connsiteY195"/>
            </a:cxn>
            <a:cxn ang="0">
              <a:pos x="connsiteX196" y="connsiteY196"/>
            </a:cxn>
            <a:cxn ang="0">
              <a:pos x="connsiteX197" y="connsiteY197"/>
            </a:cxn>
            <a:cxn ang="0">
              <a:pos x="connsiteX198" y="connsiteY198"/>
            </a:cxn>
            <a:cxn ang="0">
              <a:pos x="connsiteX199" y="connsiteY199"/>
            </a:cxn>
            <a:cxn ang="0">
              <a:pos x="connsiteX200" y="connsiteY200"/>
            </a:cxn>
            <a:cxn ang="0">
              <a:pos x="connsiteX201" y="connsiteY201"/>
            </a:cxn>
            <a:cxn ang="0">
              <a:pos x="connsiteX202" y="connsiteY202"/>
            </a:cxn>
            <a:cxn ang="0">
              <a:pos x="connsiteX203" y="connsiteY203"/>
            </a:cxn>
            <a:cxn ang="0">
              <a:pos x="connsiteX204" y="connsiteY204"/>
            </a:cxn>
            <a:cxn ang="0">
              <a:pos x="connsiteX205" y="connsiteY205"/>
            </a:cxn>
            <a:cxn ang="0">
              <a:pos x="connsiteX206" y="connsiteY206"/>
            </a:cxn>
            <a:cxn ang="0">
              <a:pos x="connsiteX207" y="connsiteY207"/>
            </a:cxn>
            <a:cxn ang="0">
              <a:pos x="connsiteX208" y="connsiteY208"/>
            </a:cxn>
            <a:cxn ang="0">
              <a:pos x="connsiteX209" y="connsiteY209"/>
            </a:cxn>
            <a:cxn ang="0">
              <a:pos x="connsiteX210" y="connsiteY210"/>
            </a:cxn>
            <a:cxn ang="0">
              <a:pos x="connsiteX211" y="connsiteY211"/>
            </a:cxn>
            <a:cxn ang="0">
              <a:pos x="connsiteX212" y="connsiteY212"/>
            </a:cxn>
            <a:cxn ang="0">
              <a:pos x="connsiteX213" y="connsiteY213"/>
            </a:cxn>
            <a:cxn ang="0">
              <a:pos x="connsiteX214" y="connsiteY214"/>
            </a:cxn>
            <a:cxn ang="0">
              <a:pos x="connsiteX215" y="connsiteY215"/>
            </a:cxn>
            <a:cxn ang="0">
              <a:pos x="connsiteX216" y="connsiteY216"/>
            </a:cxn>
            <a:cxn ang="0">
              <a:pos x="connsiteX217" y="connsiteY217"/>
            </a:cxn>
            <a:cxn ang="0">
              <a:pos x="connsiteX218" y="connsiteY218"/>
            </a:cxn>
            <a:cxn ang="0">
              <a:pos x="connsiteX219" y="connsiteY219"/>
            </a:cxn>
            <a:cxn ang="0">
              <a:pos x="connsiteX220" y="connsiteY220"/>
            </a:cxn>
            <a:cxn ang="0">
              <a:pos x="connsiteX221" y="connsiteY221"/>
            </a:cxn>
            <a:cxn ang="0">
              <a:pos x="connsiteX222" y="connsiteY222"/>
            </a:cxn>
            <a:cxn ang="0">
              <a:pos x="connsiteX223" y="connsiteY223"/>
            </a:cxn>
            <a:cxn ang="0">
              <a:pos x="connsiteX224" y="connsiteY224"/>
            </a:cxn>
            <a:cxn ang="0">
              <a:pos x="connsiteX225" y="connsiteY225"/>
            </a:cxn>
            <a:cxn ang="0">
              <a:pos x="connsiteX226" y="connsiteY226"/>
            </a:cxn>
            <a:cxn ang="0">
              <a:pos x="connsiteX227" y="connsiteY227"/>
            </a:cxn>
            <a:cxn ang="0">
              <a:pos x="connsiteX228" y="connsiteY228"/>
            </a:cxn>
            <a:cxn ang="0">
              <a:pos x="connsiteX229" y="connsiteY229"/>
            </a:cxn>
            <a:cxn ang="0">
              <a:pos x="connsiteX230" y="connsiteY230"/>
            </a:cxn>
            <a:cxn ang="0">
              <a:pos x="connsiteX231" y="connsiteY231"/>
            </a:cxn>
            <a:cxn ang="0">
              <a:pos x="connsiteX232" y="connsiteY232"/>
            </a:cxn>
            <a:cxn ang="0">
              <a:pos x="connsiteX233" y="connsiteY233"/>
            </a:cxn>
            <a:cxn ang="0">
              <a:pos x="connsiteX234" y="connsiteY234"/>
            </a:cxn>
            <a:cxn ang="0">
              <a:pos x="connsiteX235" y="connsiteY235"/>
            </a:cxn>
            <a:cxn ang="0">
              <a:pos x="connsiteX236" y="connsiteY236"/>
            </a:cxn>
            <a:cxn ang="0">
              <a:pos x="connsiteX237" y="connsiteY237"/>
            </a:cxn>
            <a:cxn ang="0">
              <a:pos x="connsiteX238" y="connsiteY238"/>
            </a:cxn>
            <a:cxn ang="0">
              <a:pos x="connsiteX239" y="connsiteY239"/>
            </a:cxn>
            <a:cxn ang="0">
              <a:pos x="connsiteX240" y="connsiteY240"/>
            </a:cxn>
            <a:cxn ang="0">
              <a:pos x="connsiteX241" y="connsiteY241"/>
            </a:cxn>
            <a:cxn ang="0">
              <a:pos x="connsiteX242" y="connsiteY242"/>
            </a:cxn>
            <a:cxn ang="0">
              <a:pos x="connsiteX243" y="connsiteY243"/>
            </a:cxn>
            <a:cxn ang="0">
              <a:pos x="connsiteX244" y="connsiteY244"/>
            </a:cxn>
            <a:cxn ang="0">
              <a:pos x="connsiteX245" y="connsiteY245"/>
            </a:cxn>
            <a:cxn ang="0">
              <a:pos x="connsiteX246" y="connsiteY246"/>
            </a:cxn>
            <a:cxn ang="0">
              <a:pos x="connsiteX247" y="connsiteY247"/>
            </a:cxn>
            <a:cxn ang="0">
              <a:pos x="connsiteX248" y="connsiteY248"/>
            </a:cxn>
            <a:cxn ang="0">
              <a:pos x="connsiteX249" y="connsiteY249"/>
            </a:cxn>
            <a:cxn ang="0">
              <a:pos x="connsiteX250" y="connsiteY250"/>
            </a:cxn>
            <a:cxn ang="0">
              <a:pos x="connsiteX251" y="connsiteY251"/>
            </a:cxn>
            <a:cxn ang="0">
              <a:pos x="connsiteX252" y="connsiteY252"/>
            </a:cxn>
            <a:cxn ang="0">
              <a:pos x="connsiteX253" y="connsiteY253"/>
            </a:cxn>
            <a:cxn ang="0">
              <a:pos x="connsiteX254" y="connsiteY254"/>
            </a:cxn>
            <a:cxn ang="0">
              <a:pos x="connsiteX255" y="connsiteY255"/>
            </a:cxn>
            <a:cxn ang="0">
              <a:pos x="connsiteX256" y="connsiteY256"/>
            </a:cxn>
            <a:cxn ang="0">
              <a:pos x="connsiteX257" y="connsiteY257"/>
            </a:cxn>
            <a:cxn ang="0">
              <a:pos x="connsiteX258" y="connsiteY258"/>
            </a:cxn>
            <a:cxn ang="0">
              <a:pos x="connsiteX259" y="connsiteY259"/>
            </a:cxn>
            <a:cxn ang="0">
              <a:pos x="connsiteX260" y="connsiteY260"/>
            </a:cxn>
            <a:cxn ang="0">
              <a:pos x="connsiteX261" y="connsiteY261"/>
            </a:cxn>
            <a:cxn ang="0">
              <a:pos x="connsiteX262" y="connsiteY262"/>
            </a:cxn>
            <a:cxn ang="0">
              <a:pos x="connsiteX263" y="connsiteY263"/>
            </a:cxn>
            <a:cxn ang="0">
              <a:pos x="connsiteX264" y="connsiteY264"/>
            </a:cxn>
            <a:cxn ang="0">
              <a:pos x="connsiteX265" y="connsiteY265"/>
            </a:cxn>
            <a:cxn ang="0">
              <a:pos x="connsiteX266" y="connsiteY266"/>
            </a:cxn>
            <a:cxn ang="0">
              <a:pos x="connsiteX267" y="connsiteY267"/>
            </a:cxn>
            <a:cxn ang="0">
              <a:pos x="connsiteX268" y="connsiteY268"/>
            </a:cxn>
            <a:cxn ang="0">
              <a:pos x="connsiteX269" y="connsiteY269"/>
            </a:cxn>
            <a:cxn ang="0">
              <a:pos x="connsiteX270" y="connsiteY270"/>
            </a:cxn>
            <a:cxn ang="0">
              <a:pos x="connsiteX271" y="connsiteY271"/>
            </a:cxn>
            <a:cxn ang="0">
              <a:pos x="connsiteX272" y="connsiteY272"/>
            </a:cxn>
            <a:cxn ang="0">
              <a:pos x="connsiteX273" y="connsiteY273"/>
            </a:cxn>
            <a:cxn ang="0">
              <a:pos x="connsiteX274" y="connsiteY274"/>
            </a:cxn>
            <a:cxn ang="0">
              <a:pos x="connsiteX275" y="connsiteY275"/>
            </a:cxn>
            <a:cxn ang="0">
              <a:pos x="connsiteX276" y="connsiteY276"/>
            </a:cxn>
            <a:cxn ang="0">
              <a:pos x="connsiteX277" y="connsiteY277"/>
            </a:cxn>
            <a:cxn ang="0">
              <a:pos x="connsiteX278" y="connsiteY278"/>
            </a:cxn>
            <a:cxn ang="0">
              <a:pos x="connsiteX279" y="connsiteY279"/>
            </a:cxn>
            <a:cxn ang="0">
              <a:pos x="connsiteX280" y="connsiteY280"/>
            </a:cxn>
            <a:cxn ang="0">
              <a:pos x="connsiteX281" y="connsiteY281"/>
            </a:cxn>
            <a:cxn ang="0">
              <a:pos x="connsiteX282" y="connsiteY282"/>
            </a:cxn>
            <a:cxn ang="0">
              <a:pos x="connsiteX283" y="connsiteY283"/>
            </a:cxn>
            <a:cxn ang="0">
              <a:pos x="connsiteX284" y="connsiteY284"/>
            </a:cxn>
            <a:cxn ang="0">
              <a:pos x="connsiteX285" y="connsiteY285"/>
            </a:cxn>
            <a:cxn ang="0">
              <a:pos x="connsiteX286" y="connsiteY286"/>
            </a:cxn>
            <a:cxn ang="0">
              <a:pos x="connsiteX287" y="connsiteY287"/>
            </a:cxn>
            <a:cxn ang="0">
              <a:pos x="connsiteX288" y="connsiteY288"/>
            </a:cxn>
            <a:cxn ang="0">
              <a:pos x="connsiteX289" y="connsiteY289"/>
            </a:cxn>
            <a:cxn ang="0">
              <a:pos x="connsiteX290" y="connsiteY290"/>
            </a:cxn>
            <a:cxn ang="0">
              <a:pos x="connsiteX291" y="connsiteY291"/>
            </a:cxn>
            <a:cxn ang="0">
              <a:pos x="connsiteX292" y="connsiteY292"/>
            </a:cxn>
            <a:cxn ang="0">
              <a:pos x="connsiteX293" y="connsiteY293"/>
            </a:cxn>
            <a:cxn ang="0">
              <a:pos x="connsiteX294" y="connsiteY294"/>
            </a:cxn>
            <a:cxn ang="0">
              <a:pos x="connsiteX295" y="connsiteY295"/>
            </a:cxn>
            <a:cxn ang="0">
              <a:pos x="connsiteX296" y="connsiteY296"/>
            </a:cxn>
            <a:cxn ang="0">
              <a:pos x="connsiteX297" y="connsiteY297"/>
            </a:cxn>
            <a:cxn ang="0">
              <a:pos x="connsiteX298" y="connsiteY298"/>
            </a:cxn>
            <a:cxn ang="0">
              <a:pos x="connsiteX299" y="connsiteY299"/>
            </a:cxn>
            <a:cxn ang="0">
              <a:pos x="connsiteX300" y="connsiteY300"/>
            </a:cxn>
            <a:cxn ang="0">
              <a:pos x="connsiteX301" y="connsiteY301"/>
            </a:cxn>
            <a:cxn ang="0">
              <a:pos x="connsiteX302" y="connsiteY302"/>
            </a:cxn>
            <a:cxn ang="0">
              <a:pos x="connsiteX303" y="connsiteY303"/>
            </a:cxn>
            <a:cxn ang="0">
              <a:pos x="connsiteX304" y="connsiteY304"/>
            </a:cxn>
            <a:cxn ang="0">
              <a:pos x="connsiteX305" y="connsiteY305"/>
            </a:cxn>
            <a:cxn ang="0">
              <a:pos x="connsiteX306" y="connsiteY306"/>
            </a:cxn>
            <a:cxn ang="0">
              <a:pos x="connsiteX307" y="connsiteY307"/>
            </a:cxn>
            <a:cxn ang="0">
              <a:pos x="connsiteX308" y="connsiteY308"/>
            </a:cxn>
            <a:cxn ang="0">
              <a:pos x="connsiteX309" y="connsiteY309"/>
            </a:cxn>
            <a:cxn ang="0">
              <a:pos x="connsiteX310" y="connsiteY310"/>
            </a:cxn>
            <a:cxn ang="0">
              <a:pos x="connsiteX311" y="connsiteY311"/>
            </a:cxn>
            <a:cxn ang="0">
              <a:pos x="connsiteX312" y="connsiteY312"/>
            </a:cxn>
            <a:cxn ang="0">
              <a:pos x="connsiteX313" y="connsiteY313"/>
            </a:cxn>
            <a:cxn ang="0">
              <a:pos x="connsiteX314" y="connsiteY314"/>
            </a:cxn>
            <a:cxn ang="0">
              <a:pos x="connsiteX315" y="connsiteY315"/>
            </a:cxn>
            <a:cxn ang="0">
              <a:pos x="connsiteX316" y="connsiteY316"/>
            </a:cxn>
            <a:cxn ang="0">
              <a:pos x="connsiteX317" y="connsiteY317"/>
            </a:cxn>
            <a:cxn ang="0">
              <a:pos x="connsiteX318" y="connsiteY318"/>
            </a:cxn>
            <a:cxn ang="0">
              <a:pos x="connsiteX319" y="connsiteY319"/>
            </a:cxn>
            <a:cxn ang="0">
              <a:pos x="connsiteX320" y="connsiteY320"/>
            </a:cxn>
            <a:cxn ang="0">
              <a:pos x="connsiteX321" y="connsiteY321"/>
            </a:cxn>
            <a:cxn ang="0">
              <a:pos x="connsiteX322" y="connsiteY322"/>
            </a:cxn>
            <a:cxn ang="0">
              <a:pos x="connsiteX323" y="connsiteY323"/>
            </a:cxn>
            <a:cxn ang="0">
              <a:pos x="connsiteX324" y="connsiteY324"/>
            </a:cxn>
            <a:cxn ang="0">
              <a:pos x="connsiteX325" y="connsiteY325"/>
            </a:cxn>
            <a:cxn ang="0">
              <a:pos x="connsiteX326" y="connsiteY326"/>
            </a:cxn>
            <a:cxn ang="0">
              <a:pos x="connsiteX327" y="connsiteY327"/>
            </a:cxn>
            <a:cxn ang="0">
              <a:pos x="connsiteX328" y="connsiteY328"/>
            </a:cxn>
            <a:cxn ang="0">
              <a:pos x="connsiteX329" y="connsiteY329"/>
            </a:cxn>
            <a:cxn ang="0">
              <a:pos x="connsiteX330" y="connsiteY330"/>
            </a:cxn>
            <a:cxn ang="0">
              <a:pos x="connsiteX331" y="connsiteY331"/>
            </a:cxn>
            <a:cxn ang="0">
              <a:pos x="connsiteX332" y="connsiteY332"/>
            </a:cxn>
            <a:cxn ang="0">
              <a:pos x="connsiteX333" y="connsiteY333"/>
            </a:cxn>
            <a:cxn ang="0">
              <a:pos x="connsiteX334" y="connsiteY334"/>
            </a:cxn>
            <a:cxn ang="0">
              <a:pos x="connsiteX335" y="connsiteY335"/>
            </a:cxn>
            <a:cxn ang="0">
              <a:pos x="connsiteX336" y="connsiteY336"/>
            </a:cxn>
            <a:cxn ang="0">
              <a:pos x="connsiteX337" y="connsiteY337"/>
            </a:cxn>
            <a:cxn ang="0">
              <a:pos x="connsiteX338" y="connsiteY338"/>
            </a:cxn>
            <a:cxn ang="0">
              <a:pos x="connsiteX339" y="connsiteY339"/>
            </a:cxn>
            <a:cxn ang="0">
              <a:pos x="connsiteX340" y="connsiteY340"/>
            </a:cxn>
            <a:cxn ang="0">
              <a:pos x="connsiteX341" y="connsiteY341"/>
            </a:cxn>
            <a:cxn ang="0">
              <a:pos x="connsiteX342" y="connsiteY342"/>
            </a:cxn>
            <a:cxn ang="0">
              <a:pos x="connsiteX343" y="connsiteY343"/>
            </a:cxn>
            <a:cxn ang="0">
              <a:pos x="connsiteX344" y="connsiteY344"/>
            </a:cxn>
            <a:cxn ang="0">
              <a:pos x="connsiteX345" y="connsiteY345"/>
            </a:cxn>
            <a:cxn ang="0">
              <a:pos x="connsiteX346" y="connsiteY346"/>
            </a:cxn>
            <a:cxn ang="0">
              <a:pos x="connsiteX347" y="connsiteY347"/>
            </a:cxn>
            <a:cxn ang="0">
              <a:pos x="connsiteX348" y="connsiteY348"/>
            </a:cxn>
            <a:cxn ang="0">
              <a:pos x="connsiteX349" y="connsiteY349"/>
            </a:cxn>
            <a:cxn ang="0">
              <a:pos x="connsiteX350" y="connsiteY350"/>
            </a:cxn>
            <a:cxn ang="0">
              <a:pos x="connsiteX351" y="connsiteY351"/>
            </a:cxn>
            <a:cxn ang="0">
              <a:pos x="connsiteX352" y="connsiteY352"/>
            </a:cxn>
            <a:cxn ang="0">
              <a:pos x="connsiteX353" y="connsiteY353"/>
            </a:cxn>
            <a:cxn ang="0">
              <a:pos x="connsiteX354" y="connsiteY354"/>
            </a:cxn>
            <a:cxn ang="0">
              <a:pos x="connsiteX355" y="connsiteY355"/>
            </a:cxn>
            <a:cxn ang="0">
              <a:pos x="connsiteX356" y="connsiteY356"/>
            </a:cxn>
            <a:cxn ang="0">
              <a:pos x="connsiteX357" y="connsiteY357"/>
            </a:cxn>
            <a:cxn ang="0">
              <a:pos x="connsiteX358" y="connsiteY358"/>
            </a:cxn>
            <a:cxn ang="0">
              <a:pos x="connsiteX359" y="connsiteY359"/>
            </a:cxn>
            <a:cxn ang="0">
              <a:pos x="connsiteX360" y="connsiteY360"/>
            </a:cxn>
            <a:cxn ang="0">
              <a:pos x="connsiteX361" y="connsiteY361"/>
            </a:cxn>
          </a:cxnLst>
          <a:rect l="l" t="t" r="r" b="b"/>
          <a:pathLst>
            <a:path w="12191999" h="6858000">
              <a:moveTo>
                <a:pt x="0" y="6858000"/>
              </a:moveTo>
              <a:lnTo>
                <a:pt x="12191999" y="6858000"/>
              </a:lnTo>
              <a:lnTo>
                <a:pt x="12191999" y="0"/>
              </a:lnTo>
              <a:lnTo>
                <a:pt x="0" y="0"/>
              </a:lnTo>
              <a:lnTo>
                <a:pt x="0" y="6858000"/>
              </a:lnTo>
              <a:close/>
              <a:moveTo>
                <a:pt x="4751110" y="6501856"/>
              </a:moveTo>
              <a:cubicBezTo>
                <a:pt x="4734359" y="6500898"/>
                <a:pt x="4675728" y="6487482"/>
                <a:pt x="4618961" y="6472150"/>
              </a:cubicBezTo>
              <a:cubicBezTo>
                <a:pt x="4531482" y="6448193"/>
                <a:pt x="4492396" y="6443402"/>
                <a:pt x="4349079" y="6437652"/>
              </a:cubicBezTo>
              <a:cubicBezTo>
                <a:pt x="4162954" y="6429986"/>
                <a:pt x="4144343" y="6424236"/>
                <a:pt x="4103394" y="6355241"/>
              </a:cubicBezTo>
              <a:cubicBezTo>
                <a:pt x="4070823" y="6300620"/>
                <a:pt x="4041043" y="6294871"/>
                <a:pt x="3936813" y="6320744"/>
              </a:cubicBezTo>
              <a:cubicBezTo>
                <a:pt x="3832583" y="6346617"/>
                <a:pt x="3773023" y="6342784"/>
                <a:pt x="3705088" y="6308286"/>
              </a:cubicBezTo>
              <a:cubicBezTo>
                <a:pt x="3657626" y="6283372"/>
                <a:pt x="3597135" y="6221084"/>
                <a:pt x="3570147" y="6169338"/>
              </a:cubicBezTo>
              <a:cubicBezTo>
                <a:pt x="3556188" y="6141548"/>
                <a:pt x="3497558" y="6105134"/>
                <a:pt x="3439859" y="6086927"/>
              </a:cubicBezTo>
              <a:cubicBezTo>
                <a:pt x="3414733" y="6079261"/>
                <a:pt x="3419385" y="6044764"/>
                <a:pt x="3449165" y="6014099"/>
              </a:cubicBezTo>
              <a:cubicBezTo>
                <a:pt x="3482668" y="5979602"/>
                <a:pt x="3552465" y="5964269"/>
                <a:pt x="3636221" y="5971935"/>
              </a:cubicBezTo>
              <a:cubicBezTo>
                <a:pt x="3709741" y="5979602"/>
                <a:pt x="3760925" y="5965228"/>
                <a:pt x="3781399" y="5933605"/>
              </a:cubicBezTo>
              <a:cubicBezTo>
                <a:pt x="3788844" y="5922106"/>
                <a:pt x="3818624" y="5832987"/>
                <a:pt x="3847473" y="5735244"/>
              </a:cubicBezTo>
              <a:cubicBezTo>
                <a:pt x="3906102" y="5537841"/>
                <a:pt x="3915408" y="5514843"/>
                <a:pt x="3956356" y="5470763"/>
              </a:cubicBezTo>
              <a:cubicBezTo>
                <a:pt x="4018708" y="5402726"/>
                <a:pt x="4081060" y="5408476"/>
                <a:pt x="4188082" y="5492803"/>
              </a:cubicBezTo>
              <a:cubicBezTo>
                <a:pt x="4297896" y="5579047"/>
                <a:pt x="4338843" y="5597254"/>
                <a:pt x="4555678" y="5654750"/>
              </a:cubicBezTo>
              <a:cubicBezTo>
                <a:pt x="4689689" y="5691164"/>
                <a:pt x="4790196" y="5732369"/>
                <a:pt x="4825560" y="5766867"/>
              </a:cubicBezTo>
              <a:cubicBezTo>
                <a:pt x="4839519" y="5780282"/>
                <a:pt x="4848825" y="5803281"/>
                <a:pt x="4852547" y="5832029"/>
              </a:cubicBezTo>
              <a:lnTo>
                <a:pt x="4858132" y="5877067"/>
              </a:lnTo>
              <a:lnTo>
                <a:pt x="4913038" y="5882817"/>
              </a:lnTo>
              <a:cubicBezTo>
                <a:pt x="5010754" y="5891441"/>
                <a:pt x="5036811" y="5926897"/>
                <a:pt x="5014477" y="6023682"/>
              </a:cubicBezTo>
              <a:cubicBezTo>
                <a:pt x="4992141" y="6126216"/>
                <a:pt x="4992141" y="6135799"/>
                <a:pt x="5017268" y="6161672"/>
              </a:cubicBezTo>
              <a:cubicBezTo>
                <a:pt x="5029367" y="6174129"/>
                <a:pt x="5058216" y="6190420"/>
                <a:pt x="5080550" y="6197128"/>
              </a:cubicBezTo>
              <a:cubicBezTo>
                <a:pt x="5102886" y="6203836"/>
                <a:pt x="5124289" y="6214376"/>
                <a:pt x="5128012" y="6220126"/>
              </a:cubicBezTo>
              <a:cubicBezTo>
                <a:pt x="5142902" y="6241208"/>
                <a:pt x="5135458" y="6308286"/>
                <a:pt x="5115914" y="6334160"/>
              </a:cubicBezTo>
              <a:cubicBezTo>
                <a:pt x="5091718" y="6365782"/>
                <a:pt x="5060077" y="6366741"/>
                <a:pt x="4993072" y="6335118"/>
              </a:cubicBezTo>
              <a:cubicBezTo>
                <a:pt x="4923275" y="6301579"/>
                <a:pt x="4904663" y="6310203"/>
                <a:pt x="4864645" y="6392614"/>
              </a:cubicBezTo>
              <a:cubicBezTo>
                <a:pt x="4827421" y="6469275"/>
                <a:pt x="4792057" y="6502814"/>
                <a:pt x="4751110" y="6501856"/>
              </a:cubicBezTo>
              <a:close/>
              <a:moveTo>
                <a:pt x="8942171" y="6042078"/>
              </a:moveTo>
              <a:cubicBezTo>
                <a:pt x="8886219" y="6041466"/>
                <a:pt x="8837187" y="6037873"/>
                <a:pt x="8808570" y="6031045"/>
              </a:cubicBezTo>
              <a:cubicBezTo>
                <a:pt x="8775998" y="6023379"/>
                <a:pt x="8704341" y="6002297"/>
                <a:pt x="8648503" y="5983132"/>
              </a:cubicBezTo>
              <a:cubicBezTo>
                <a:pt x="8593596" y="5963967"/>
                <a:pt x="8488436" y="5938094"/>
                <a:pt x="8414916" y="5925636"/>
              </a:cubicBezTo>
              <a:cubicBezTo>
                <a:pt x="8265086" y="5899763"/>
                <a:pt x="8195288" y="5877723"/>
                <a:pt x="8137590" y="5838434"/>
              </a:cubicBezTo>
              <a:cubicBezTo>
                <a:pt x="8105018" y="5816394"/>
                <a:pt x="8096643" y="5813519"/>
                <a:pt x="8092920" y="5825018"/>
              </a:cubicBezTo>
              <a:cubicBezTo>
                <a:pt x="8084545" y="5851850"/>
                <a:pt x="8028707" y="5897846"/>
                <a:pt x="7991482" y="5909346"/>
              </a:cubicBezTo>
              <a:cubicBezTo>
                <a:pt x="7899351" y="5938094"/>
                <a:pt x="7836999" y="5917970"/>
                <a:pt x="7709503" y="5819269"/>
              </a:cubicBezTo>
              <a:cubicBezTo>
                <a:pt x="7582938" y="5721526"/>
                <a:pt x="7563394" y="5714818"/>
                <a:pt x="7244191" y="5676487"/>
              </a:cubicBezTo>
              <a:cubicBezTo>
                <a:pt x="7134377" y="5664030"/>
                <a:pt x="7026424" y="5650614"/>
                <a:pt x="7005020" y="5647739"/>
              </a:cubicBezTo>
              <a:lnTo>
                <a:pt x="6966865" y="5641990"/>
              </a:lnTo>
              <a:lnTo>
                <a:pt x="6967795" y="5675529"/>
              </a:lnTo>
              <a:cubicBezTo>
                <a:pt x="6968725" y="5722484"/>
                <a:pt x="6941737" y="5756981"/>
                <a:pt x="6881247" y="5788604"/>
              </a:cubicBezTo>
              <a:cubicBezTo>
                <a:pt x="6775156" y="5843225"/>
                <a:pt x="6605782" y="5844184"/>
                <a:pt x="6428963" y="5791479"/>
              </a:cubicBezTo>
              <a:cubicBezTo>
                <a:pt x="6290300" y="5749315"/>
                <a:pt x="6060436" y="5641990"/>
                <a:pt x="5976679" y="5578744"/>
              </a:cubicBezTo>
              <a:cubicBezTo>
                <a:pt x="5872449" y="5501125"/>
                <a:pt x="5863144" y="5394757"/>
                <a:pt x="5955275" y="5336303"/>
              </a:cubicBezTo>
              <a:lnTo>
                <a:pt x="5985986" y="5317138"/>
              </a:lnTo>
              <a:lnTo>
                <a:pt x="5951553" y="5280724"/>
              </a:lnTo>
              <a:cubicBezTo>
                <a:pt x="5932940" y="5260600"/>
                <a:pt x="5903160" y="5226103"/>
                <a:pt x="5884547" y="5204062"/>
              </a:cubicBezTo>
              <a:cubicBezTo>
                <a:pt x="5828710" y="5136026"/>
                <a:pt x="5786832" y="5149441"/>
                <a:pt x="5692839" y="5264433"/>
              </a:cubicBezTo>
              <a:cubicBezTo>
                <a:pt x="5623973" y="5348760"/>
                <a:pt x="5587678" y="5374634"/>
                <a:pt x="5536494" y="5374634"/>
              </a:cubicBezTo>
              <a:cubicBezTo>
                <a:pt x="5479726" y="5374634"/>
                <a:pt x="5472281" y="5361218"/>
                <a:pt x="5477865" y="5266350"/>
              </a:cubicBezTo>
              <a:cubicBezTo>
                <a:pt x="5483448" y="5177231"/>
                <a:pt x="5504853" y="5122610"/>
                <a:pt x="5548592" y="5086196"/>
              </a:cubicBezTo>
              <a:lnTo>
                <a:pt x="5575580" y="5063197"/>
              </a:lnTo>
              <a:lnTo>
                <a:pt x="5540217" y="5028700"/>
              </a:lnTo>
              <a:cubicBezTo>
                <a:pt x="5499269" y="4990369"/>
                <a:pt x="5494615" y="4963538"/>
                <a:pt x="5518812" y="4910833"/>
              </a:cubicBezTo>
              <a:cubicBezTo>
                <a:pt x="5543008" y="4860045"/>
                <a:pt x="5531841" y="4837047"/>
                <a:pt x="5452738" y="4781468"/>
              </a:cubicBezTo>
              <a:cubicBezTo>
                <a:pt x="5375496" y="4725888"/>
                <a:pt x="5355022" y="4696182"/>
                <a:pt x="5355022" y="4634853"/>
              </a:cubicBezTo>
              <a:cubicBezTo>
                <a:pt x="5355022" y="4582148"/>
                <a:pt x="5382011" y="4536152"/>
                <a:pt x="5425750" y="4515070"/>
              </a:cubicBezTo>
              <a:lnTo>
                <a:pt x="5458322" y="4498779"/>
              </a:lnTo>
              <a:lnTo>
                <a:pt x="5427611" y="4487280"/>
              </a:lnTo>
              <a:cubicBezTo>
                <a:pt x="5406206" y="4479614"/>
                <a:pt x="5397831" y="4470990"/>
                <a:pt x="5398762" y="4458532"/>
              </a:cubicBezTo>
              <a:cubicBezTo>
                <a:pt x="5401553" y="4429784"/>
                <a:pt x="5353161" y="4338749"/>
                <a:pt x="5272197" y="4220883"/>
              </a:cubicBezTo>
              <a:cubicBezTo>
                <a:pt x="5137256" y="4025396"/>
                <a:pt x="5098170" y="3904655"/>
                <a:pt x="5106545" y="3712044"/>
              </a:cubicBezTo>
              <a:cubicBezTo>
                <a:pt x="5113990" y="3529973"/>
                <a:pt x="5166106" y="3391025"/>
                <a:pt x="5273127" y="3271242"/>
              </a:cubicBezTo>
              <a:cubicBezTo>
                <a:pt x="5383872" y="3146667"/>
                <a:pt x="5451807" y="3137085"/>
                <a:pt x="5637001" y="3219496"/>
              </a:cubicBezTo>
              <a:cubicBezTo>
                <a:pt x="5673296" y="3235786"/>
                <a:pt x="5727272" y="3251118"/>
                <a:pt x="5756122" y="3253993"/>
              </a:cubicBezTo>
              <a:cubicBezTo>
                <a:pt x="5805444" y="3258784"/>
                <a:pt x="5810098" y="3257826"/>
                <a:pt x="5824988" y="3233870"/>
              </a:cubicBezTo>
              <a:cubicBezTo>
                <a:pt x="5847323" y="3199372"/>
                <a:pt x="5888270" y="3178290"/>
                <a:pt x="5937593" y="3177332"/>
              </a:cubicBezTo>
              <a:cubicBezTo>
                <a:pt x="5974819" y="3177332"/>
                <a:pt x="5978540" y="3175415"/>
                <a:pt x="5972957" y="3158167"/>
              </a:cubicBezTo>
              <a:cubicBezTo>
                <a:pt x="5961789" y="3122711"/>
                <a:pt x="5968304" y="2962681"/>
                <a:pt x="5982263" y="2905185"/>
              </a:cubicBezTo>
              <a:cubicBezTo>
                <a:pt x="5990638" y="2874520"/>
                <a:pt x="6010182" y="2816066"/>
                <a:pt x="6026002" y="2776777"/>
              </a:cubicBezTo>
              <a:cubicBezTo>
                <a:pt x="6067881" y="2677118"/>
                <a:pt x="6067881" y="2587999"/>
                <a:pt x="6026002" y="2423177"/>
              </a:cubicBezTo>
              <a:cubicBezTo>
                <a:pt x="5986917" y="2270813"/>
                <a:pt x="5980402" y="2174987"/>
                <a:pt x="6000876" y="2068619"/>
              </a:cubicBezTo>
              <a:cubicBezTo>
                <a:pt x="6027864" y="1932546"/>
                <a:pt x="6077187" y="1838636"/>
                <a:pt x="6189793" y="1711186"/>
              </a:cubicBezTo>
              <a:cubicBezTo>
                <a:pt x="6230740" y="1664231"/>
                <a:pt x="6262381" y="1614402"/>
                <a:pt x="6290300" y="1554989"/>
              </a:cubicBezTo>
              <a:cubicBezTo>
                <a:pt x="6349860" y="1426582"/>
                <a:pt x="6404767" y="1390168"/>
                <a:pt x="6496899" y="1416041"/>
              </a:cubicBezTo>
              <a:cubicBezTo>
                <a:pt x="6588100" y="1440956"/>
                <a:pt x="6643937" y="1499410"/>
                <a:pt x="6701636" y="1627817"/>
              </a:cubicBezTo>
              <a:cubicBezTo>
                <a:pt x="6757474" y="1753350"/>
                <a:pt x="6779809" y="1793597"/>
                <a:pt x="6839369" y="1872175"/>
              </a:cubicBezTo>
              <a:cubicBezTo>
                <a:pt x="6916611" y="1974709"/>
                <a:pt x="6927778" y="1999624"/>
                <a:pt x="6942668" y="2102159"/>
              </a:cubicBezTo>
              <a:cubicBezTo>
                <a:pt x="6956627" y="2197027"/>
                <a:pt x="6964073" y="2209484"/>
                <a:pt x="7050620" y="2261231"/>
              </a:cubicBezTo>
              <a:cubicBezTo>
                <a:pt x="7129723" y="2309144"/>
                <a:pt x="7149267" y="2413595"/>
                <a:pt x="7104597" y="2557334"/>
              </a:cubicBezTo>
              <a:cubicBezTo>
                <a:pt x="7056204" y="2713532"/>
                <a:pt x="7077608" y="2792109"/>
                <a:pt x="7221855" y="2993345"/>
              </a:cubicBezTo>
              <a:cubicBezTo>
                <a:pt x="7267456" y="3057549"/>
                <a:pt x="7320502" y="3139001"/>
                <a:pt x="7339114" y="3176374"/>
              </a:cubicBezTo>
              <a:cubicBezTo>
                <a:pt x="7381923" y="3259743"/>
                <a:pt x="7428454" y="3401566"/>
                <a:pt x="7432177" y="3458104"/>
              </a:cubicBezTo>
              <a:lnTo>
                <a:pt x="7434968" y="3501225"/>
              </a:lnTo>
              <a:lnTo>
                <a:pt x="7351212" y="3498351"/>
              </a:lnTo>
              <a:cubicBezTo>
                <a:pt x="7275832" y="3495476"/>
                <a:pt x="7264664" y="3497392"/>
                <a:pt x="7234884" y="3517516"/>
              </a:cubicBezTo>
              <a:cubicBezTo>
                <a:pt x="7217203" y="3529973"/>
                <a:pt x="7188353" y="3560638"/>
                <a:pt x="7169741" y="3584595"/>
              </a:cubicBezTo>
              <a:cubicBezTo>
                <a:pt x="7133446" y="3634424"/>
                <a:pt x="7026424" y="3830869"/>
                <a:pt x="7032008" y="3836618"/>
              </a:cubicBezTo>
              <a:cubicBezTo>
                <a:pt x="7033869" y="3838535"/>
                <a:pt x="7064579" y="3792538"/>
                <a:pt x="7099943" y="3733126"/>
              </a:cubicBezTo>
              <a:cubicBezTo>
                <a:pt x="7181839" y="3597052"/>
                <a:pt x="7195798" y="3582678"/>
                <a:pt x="7244191" y="3582678"/>
              </a:cubicBezTo>
              <a:cubicBezTo>
                <a:pt x="7312126" y="3582678"/>
                <a:pt x="7558741" y="3694795"/>
                <a:pt x="7650874" y="3766665"/>
              </a:cubicBezTo>
              <a:cubicBezTo>
                <a:pt x="7737421" y="3834702"/>
                <a:pt x="7772785" y="3955443"/>
                <a:pt x="7728116" y="4031146"/>
              </a:cubicBezTo>
              <a:cubicBezTo>
                <a:pt x="7705780" y="4068518"/>
                <a:pt x="7705780" y="4068518"/>
                <a:pt x="7829553" y="4037854"/>
              </a:cubicBezTo>
              <a:cubicBezTo>
                <a:pt x="8078030" y="3975567"/>
                <a:pt x="8169231" y="3869199"/>
                <a:pt x="8230652" y="3571179"/>
              </a:cubicBezTo>
              <a:cubicBezTo>
                <a:pt x="8252057" y="3467686"/>
                <a:pt x="8267878" y="3435105"/>
                <a:pt x="8304171" y="3419773"/>
              </a:cubicBezTo>
              <a:cubicBezTo>
                <a:pt x="8339535" y="3405399"/>
                <a:pt x="8369315" y="3412107"/>
                <a:pt x="8406540" y="3443730"/>
              </a:cubicBezTo>
              <a:cubicBezTo>
                <a:pt x="8442834" y="3475352"/>
                <a:pt x="8453072" y="3511766"/>
                <a:pt x="8462378" y="3634424"/>
              </a:cubicBezTo>
              <a:cubicBezTo>
                <a:pt x="8471684" y="3746541"/>
                <a:pt x="8492158" y="3797329"/>
                <a:pt x="8548926" y="3846201"/>
              </a:cubicBezTo>
              <a:cubicBezTo>
                <a:pt x="8615000" y="3903697"/>
                <a:pt x="8708062" y="3917113"/>
                <a:pt x="8777860" y="3880698"/>
              </a:cubicBezTo>
              <a:cubicBezTo>
                <a:pt x="8828114" y="3853867"/>
                <a:pt x="8879298" y="3789663"/>
                <a:pt x="8889535" y="3741750"/>
              </a:cubicBezTo>
              <a:lnTo>
                <a:pt x="8896980" y="3702461"/>
              </a:lnTo>
              <a:lnTo>
                <a:pt x="8938858" y="3704378"/>
              </a:lnTo>
              <a:lnTo>
                <a:pt x="8980736" y="3706294"/>
              </a:lnTo>
              <a:lnTo>
                <a:pt x="9034712" y="3611426"/>
              </a:lnTo>
              <a:cubicBezTo>
                <a:pt x="9063561" y="3558721"/>
                <a:pt x="9092411" y="3512725"/>
                <a:pt x="9097994" y="3509850"/>
              </a:cubicBezTo>
              <a:cubicBezTo>
                <a:pt x="9103578" y="3506017"/>
                <a:pt x="9113815" y="3510808"/>
                <a:pt x="9121260" y="3521349"/>
              </a:cubicBezTo>
              <a:cubicBezTo>
                <a:pt x="9133358" y="3538598"/>
                <a:pt x="9135220" y="3537640"/>
                <a:pt x="9156624" y="3509850"/>
              </a:cubicBezTo>
              <a:cubicBezTo>
                <a:pt x="9182682" y="3475352"/>
                <a:pt x="9239450" y="3448521"/>
                <a:pt x="9287842" y="3448521"/>
              </a:cubicBezTo>
              <a:cubicBezTo>
                <a:pt x="9346471" y="3448521"/>
                <a:pt x="9398586" y="3489726"/>
                <a:pt x="9426505" y="3555847"/>
              </a:cubicBezTo>
              <a:cubicBezTo>
                <a:pt x="9446048" y="3605676"/>
                <a:pt x="9444187" y="3639216"/>
                <a:pt x="9418130" y="3690962"/>
              </a:cubicBezTo>
              <a:cubicBezTo>
                <a:pt x="9403240" y="3721626"/>
                <a:pt x="9400448" y="3736000"/>
                <a:pt x="9407892" y="3736000"/>
              </a:cubicBezTo>
              <a:cubicBezTo>
                <a:pt x="9428366" y="3736000"/>
                <a:pt x="9467453" y="3792538"/>
                <a:pt x="9473036" y="3829910"/>
              </a:cubicBezTo>
              <a:cubicBezTo>
                <a:pt x="9486065" y="3910405"/>
                <a:pt x="9506539" y="3936278"/>
                <a:pt x="9618214" y="4016772"/>
              </a:cubicBezTo>
              <a:cubicBezTo>
                <a:pt x="9692664" y="4069477"/>
                <a:pt x="9724305" y="4106849"/>
                <a:pt x="9754085" y="4174886"/>
              </a:cubicBezTo>
              <a:cubicBezTo>
                <a:pt x="9813645" y="4307126"/>
                <a:pt x="9794102" y="4473865"/>
                <a:pt x="9705692" y="4585023"/>
              </a:cubicBezTo>
              <a:cubicBezTo>
                <a:pt x="9667538" y="4631978"/>
                <a:pt x="9666606" y="4636770"/>
                <a:pt x="9691733" y="4636770"/>
              </a:cubicBezTo>
              <a:cubicBezTo>
                <a:pt x="9737334" y="4636770"/>
                <a:pt x="9764322" y="4608980"/>
                <a:pt x="9802478" y="4528486"/>
              </a:cubicBezTo>
              <a:cubicBezTo>
                <a:pt x="9856454" y="4410619"/>
                <a:pt x="9916014" y="4368455"/>
                <a:pt x="9979296" y="4401995"/>
              </a:cubicBezTo>
              <a:cubicBezTo>
                <a:pt x="10026758" y="4426910"/>
                <a:pt x="10036995" y="4460449"/>
                <a:pt x="10035134" y="4583107"/>
              </a:cubicBezTo>
              <a:cubicBezTo>
                <a:pt x="10032342" y="4719180"/>
                <a:pt x="10036995" y="4727805"/>
                <a:pt x="10145878" y="4784342"/>
              </a:cubicBezTo>
              <a:cubicBezTo>
                <a:pt x="10238010" y="4832256"/>
                <a:pt x="10278026" y="4870586"/>
                <a:pt x="10305945" y="4936707"/>
              </a:cubicBezTo>
              <a:cubicBezTo>
                <a:pt x="10346893" y="5030616"/>
                <a:pt x="10339448" y="5139859"/>
                <a:pt x="10287334" y="5225144"/>
              </a:cubicBezTo>
              <a:lnTo>
                <a:pt x="10260344" y="5268266"/>
              </a:lnTo>
              <a:lnTo>
                <a:pt x="10285472" y="5287432"/>
              </a:lnTo>
              <a:cubicBezTo>
                <a:pt x="10324558" y="5316179"/>
                <a:pt x="10410176" y="5342053"/>
                <a:pt x="10543254" y="5365051"/>
              </a:cubicBezTo>
              <a:cubicBezTo>
                <a:pt x="10609330" y="5376550"/>
                <a:pt x="10680056" y="5392841"/>
                <a:pt x="10699600" y="5399549"/>
              </a:cubicBezTo>
              <a:cubicBezTo>
                <a:pt x="10720074" y="5407215"/>
                <a:pt x="10739617" y="5412964"/>
                <a:pt x="10743339" y="5412964"/>
              </a:cubicBezTo>
              <a:cubicBezTo>
                <a:pt x="10747062" y="5412964"/>
                <a:pt x="10735894" y="5384216"/>
                <a:pt x="10718212" y="5349719"/>
              </a:cubicBezTo>
              <a:cubicBezTo>
                <a:pt x="10645624" y="5208854"/>
                <a:pt x="10678195" y="5071822"/>
                <a:pt x="10798246" y="5017201"/>
              </a:cubicBezTo>
              <a:cubicBezTo>
                <a:pt x="10847570" y="4995161"/>
                <a:pt x="10889448" y="5000910"/>
                <a:pt x="10929464" y="5036366"/>
              </a:cubicBezTo>
              <a:cubicBezTo>
                <a:pt x="10968550" y="5069905"/>
                <a:pt x="10981579" y="5098653"/>
                <a:pt x="11000192" y="5193522"/>
              </a:cubicBezTo>
              <a:cubicBezTo>
                <a:pt x="11032764" y="5360260"/>
                <a:pt x="11064405" y="5389008"/>
                <a:pt x="11251460" y="5422547"/>
              </a:cubicBezTo>
              <a:cubicBezTo>
                <a:pt x="11377094" y="5444587"/>
                <a:pt x="11448753" y="5476210"/>
                <a:pt x="11483186" y="5522206"/>
              </a:cubicBezTo>
              <a:cubicBezTo>
                <a:pt x="11548329" y="5611325"/>
                <a:pt x="11508312" y="5726317"/>
                <a:pt x="11392915" y="5777105"/>
              </a:cubicBezTo>
              <a:cubicBezTo>
                <a:pt x="11347314" y="5797229"/>
                <a:pt x="11338008" y="5798187"/>
                <a:pt x="11153745" y="5791479"/>
              </a:cubicBezTo>
              <a:cubicBezTo>
                <a:pt x="10995538" y="5785729"/>
                <a:pt x="10948076" y="5787646"/>
                <a:pt x="10882932" y="5800103"/>
              </a:cubicBezTo>
              <a:cubicBezTo>
                <a:pt x="10740547" y="5827893"/>
                <a:pt x="10519059" y="5891139"/>
                <a:pt x="10323627" y="5959175"/>
              </a:cubicBezTo>
              <a:cubicBezTo>
                <a:pt x="10217536" y="5996548"/>
                <a:pt x="10118890" y="6026254"/>
                <a:pt x="10102139" y="6026254"/>
              </a:cubicBezTo>
              <a:cubicBezTo>
                <a:pt x="10058399" y="6026254"/>
                <a:pt x="10036064" y="5997506"/>
                <a:pt x="10036064" y="5940010"/>
              </a:cubicBezTo>
              <a:cubicBezTo>
                <a:pt x="10036064" y="5893055"/>
                <a:pt x="10036064" y="5893055"/>
                <a:pt x="10002562" y="5886347"/>
              </a:cubicBezTo>
              <a:cubicBezTo>
                <a:pt x="9925320" y="5871973"/>
                <a:pt x="9733611" y="5899763"/>
                <a:pt x="9468383" y="5963967"/>
              </a:cubicBezTo>
              <a:cubicBezTo>
                <a:pt x="9373460" y="5986965"/>
                <a:pt x="9260854" y="6012838"/>
                <a:pt x="9217115" y="6021463"/>
              </a:cubicBezTo>
              <a:cubicBezTo>
                <a:pt x="9147899" y="6035837"/>
                <a:pt x="9035425" y="6043098"/>
                <a:pt x="8942171" y="6042078"/>
              </a:cubicBezTo>
              <a:close/>
              <a:moveTo>
                <a:pt x="10446538" y="5216470"/>
              </a:moveTo>
              <a:cubicBezTo>
                <a:pt x="10439908" y="5216829"/>
                <a:pt x="10431066" y="5212996"/>
                <a:pt x="10424087" y="5204851"/>
              </a:cubicBezTo>
              <a:cubicBezTo>
                <a:pt x="10413850" y="5192393"/>
                <a:pt x="10411058" y="5144480"/>
                <a:pt x="10410128" y="4986366"/>
              </a:cubicBezTo>
              <a:cubicBezTo>
                <a:pt x="10408266" y="4721885"/>
                <a:pt x="10388723" y="4586770"/>
                <a:pt x="10343122" y="4536940"/>
              </a:cubicBezTo>
              <a:cubicBezTo>
                <a:pt x="10326371" y="4518733"/>
                <a:pt x="10293799" y="4502443"/>
                <a:pt x="10242615" y="4486152"/>
              </a:cubicBezTo>
              <a:cubicBezTo>
                <a:pt x="10200737" y="4473695"/>
                <a:pt x="10152344" y="4452613"/>
                <a:pt x="10135594" y="4441114"/>
              </a:cubicBezTo>
              <a:cubicBezTo>
                <a:pt x="10043461" y="4377868"/>
                <a:pt x="10040670" y="4216880"/>
                <a:pt x="10131871" y="4198673"/>
              </a:cubicBezTo>
              <a:cubicBezTo>
                <a:pt x="10201667" y="4185257"/>
                <a:pt x="10370110" y="4301207"/>
                <a:pt x="10417572" y="4395117"/>
              </a:cubicBezTo>
              <a:cubicBezTo>
                <a:pt x="10439908" y="4438239"/>
                <a:pt x="10443630" y="4457404"/>
                <a:pt x="10443630" y="4519691"/>
              </a:cubicBezTo>
              <a:cubicBezTo>
                <a:pt x="10443630" y="4613601"/>
                <a:pt x="10454798" y="4630850"/>
                <a:pt x="10524594" y="4645224"/>
              </a:cubicBezTo>
              <a:cubicBezTo>
                <a:pt x="10593461" y="4660556"/>
                <a:pt x="10620449" y="4688346"/>
                <a:pt x="10620449" y="4742967"/>
              </a:cubicBezTo>
              <a:cubicBezTo>
                <a:pt x="10619518" y="4796630"/>
                <a:pt x="10605559" y="4813879"/>
                <a:pt x="10540415" y="4839752"/>
              </a:cubicBezTo>
              <a:cubicBezTo>
                <a:pt x="10499467" y="4856042"/>
                <a:pt x="10484578" y="4867542"/>
                <a:pt x="10482716" y="4882874"/>
              </a:cubicBezTo>
              <a:cubicBezTo>
                <a:pt x="10480855" y="4896290"/>
                <a:pt x="10484578" y="4903956"/>
                <a:pt x="10492954" y="4903956"/>
              </a:cubicBezTo>
              <a:cubicBezTo>
                <a:pt x="10500398" y="4903956"/>
                <a:pt x="10513427" y="4912580"/>
                <a:pt x="10522734" y="4923121"/>
              </a:cubicBezTo>
              <a:cubicBezTo>
                <a:pt x="10536693" y="4938453"/>
                <a:pt x="10538554" y="4951869"/>
                <a:pt x="10533901" y="5001699"/>
              </a:cubicBezTo>
              <a:cubicBezTo>
                <a:pt x="10525525" y="5087943"/>
                <a:pt x="10512496" y="5128190"/>
                <a:pt x="10480855" y="5162687"/>
              </a:cubicBezTo>
              <a:cubicBezTo>
                <a:pt x="10465965" y="5178978"/>
                <a:pt x="10454798" y="5197185"/>
                <a:pt x="10455728" y="5202934"/>
              </a:cubicBezTo>
              <a:cubicBezTo>
                <a:pt x="10457590" y="5211558"/>
                <a:pt x="10453169" y="5216110"/>
                <a:pt x="10446538" y="5216470"/>
              </a:cubicBezTo>
              <a:close/>
              <a:moveTo>
                <a:pt x="9760269" y="3382138"/>
              </a:moveTo>
              <a:cubicBezTo>
                <a:pt x="9753754" y="3382138"/>
                <a:pt x="9723044" y="3362972"/>
                <a:pt x="9692333" y="3339016"/>
              </a:cubicBezTo>
              <a:cubicBezTo>
                <a:pt x="9622537" y="3284395"/>
                <a:pt x="9579728" y="3230732"/>
                <a:pt x="9598341" y="3218274"/>
              </a:cubicBezTo>
              <a:cubicBezTo>
                <a:pt x="9607647" y="3211567"/>
                <a:pt x="9619745" y="3219233"/>
                <a:pt x="9639288" y="3242231"/>
              </a:cubicBezTo>
              <a:cubicBezTo>
                <a:pt x="9674652" y="3284395"/>
                <a:pt x="9737004" y="3335183"/>
                <a:pt x="9746310" y="3329433"/>
              </a:cubicBezTo>
              <a:cubicBezTo>
                <a:pt x="9750032" y="3327517"/>
                <a:pt x="9755616" y="3313143"/>
                <a:pt x="9758408" y="3298769"/>
              </a:cubicBezTo>
              <a:cubicBezTo>
                <a:pt x="9761200" y="3283436"/>
                <a:pt x="9778882" y="3247022"/>
                <a:pt x="9796564" y="3215400"/>
              </a:cubicBezTo>
              <a:cubicBezTo>
                <a:pt x="9833788" y="3153112"/>
                <a:pt x="9836580" y="3135864"/>
                <a:pt x="9815176" y="3093700"/>
              </a:cubicBezTo>
              <a:cubicBezTo>
                <a:pt x="9804008" y="3071660"/>
                <a:pt x="9802147" y="3049620"/>
                <a:pt x="9806800" y="3005540"/>
              </a:cubicBezTo>
              <a:cubicBezTo>
                <a:pt x="9812384" y="2949960"/>
                <a:pt x="9811454" y="2944211"/>
                <a:pt x="9789118" y="2923129"/>
              </a:cubicBezTo>
              <a:cubicBezTo>
                <a:pt x="9773298" y="2907797"/>
                <a:pt x="9750963" y="2899172"/>
                <a:pt x="9718391" y="2895339"/>
              </a:cubicBezTo>
              <a:cubicBezTo>
                <a:pt x="9597410" y="2883840"/>
                <a:pt x="9477359" y="2993082"/>
                <a:pt x="9476428" y="3114782"/>
              </a:cubicBezTo>
              <a:lnTo>
                <a:pt x="9476428" y="3159820"/>
              </a:lnTo>
              <a:lnTo>
                <a:pt x="9518307" y="3165570"/>
              </a:lnTo>
              <a:cubicBezTo>
                <a:pt x="9544364" y="3170361"/>
                <a:pt x="9560185" y="3177069"/>
                <a:pt x="9560185" y="3185693"/>
              </a:cubicBezTo>
              <a:cubicBezTo>
                <a:pt x="9560185" y="3205817"/>
                <a:pt x="9550879" y="3207733"/>
                <a:pt x="9495041" y="3196234"/>
              </a:cubicBezTo>
              <a:lnTo>
                <a:pt x="9443856" y="3185693"/>
              </a:lnTo>
              <a:lnTo>
                <a:pt x="9441065" y="3144488"/>
              </a:lnTo>
              <a:cubicBezTo>
                <a:pt x="9436412" y="3081242"/>
                <a:pt x="9461538" y="3008414"/>
                <a:pt x="9505278" y="2956668"/>
              </a:cubicBezTo>
              <a:cubicBezTo>
                <a:pt x="9590895" y="2857008"/>
                <a:pt x="9733281" y="2828261"/>
                <a:pt x="9807731" y="2895339"/>
              </a:cubicBezTo>
              <a:cubicBezTo>
                <a:pt x="9843095" y="2927920"/>
                <a:pt x="9853331" y="2964334"/>
                <a:pt x="9840303" y="3013206"/>
              </a:cubicBezTo>
              <a:cubicBezTo>
                <a:pt x="9832857" y="3040995"/>
                <a:pt x="9834719" y="3055369"/>
                <a:pt x="9850539" y="3090825"/>
              </a:cubicBezTo>
              <a:cubicBezTo>
                <a:pt x="9871944" y="3142571"/>
                <a:pt x="9869152" y="3158862"/>
                <a:pt x="9826344" y="3232648"/>
              </a:cubicBezTo>
              <a:cubicBezTo>
                <a:pt x="9808662" y="3262355"/>
                <a:pt x="9789118" y="3308351"/>
                <a:pt x="9783535" y="3334224"/>
              </a:cubicBezTo>
              <a:cubicBezTo>
                <a:pt x="9777020" y="3361056"/>
                <a:pt x="9766784" y="3382138"/>
                <a:pt x="9760269" y="3382138"/>
              </a:cubicBezTo>
              <a:close/>
              <a:moveTo>
                <a:pt x="10389460" y="3093955"/>
              </a:moveTo>
              <a:cubicBezTo>
                <a:pt x="10364507" y="3094269"/>
                <a:pt x="10348977" y="3089058"/>
                <a:pt x="10322454" y="3074684"/>
              </a:cubicBezTo>
              <a:cubicBezTo>
                <a:pt x="10235906" y="3028688"/>
                <a:pt x="10239629" y="2932861"/>
                <a:pt x="10329900" y="2893572"/>
              </a:cubicBezTo>
              <a:cubicBezTo>
                <a:pt x="10450881" y="2840868"/>
                <a:pt x="10469493" y="2828410"/>
                <a:pt x="10532776" y="2765165"/>
              </a:cubicBezTo>
              <a:cubicBezTo>
                <a:pt x="10633283" y="2663589"/>
                <a:pt x="10689121" y="2534223"/>
                <a:pt x="10683537" y="2413482"/>
              </a:cubicBezTo>
              <a:lnTo>
                <a:pt x="10680745" y="2353111"/>
              </a:lnTo>
              <a:lnTo>
                <a:pt x="10652826" y="2394316"/>
              </a:lnTo>
              <a:cubicBezTo>
                <a:pt x="10581169" y="2499725"/>
                <a:pt x="10566279" y="2516974"/>
                <a:pt x="10527192" y="2538056"/>
              </a:cubicBezTo>
              <a:cubicBezTo>
                <a:pt x="10442506" y="2583095"/>
                <a:pt x="10378292" y="2555305"/>
                <a:pt x="10125162" y="2366527"/>
              </a:cubicBezTo>
              <a:cubicBezTo>
                <a:pt x="9904604" y="2200747"/>
                <a:pt x="9857142" y="2154750"/>
                <a:pt x="9812472" y="2061798"/>
              </a:cubicBezTo>
              <a:cubicBezTo>
                <a:pt x="9778969" y="1990887"/>
                <a:pt x="9778039" y="1988012"/>
                <a:pt x="9778039" y="1879728"/>
              </a:cubicBezTo>
              <a:cubicBezTo>
                <a:pt x="9778969" y="1769528"/>
                <a:pt x="9778969" y="1767611"/>
                <a:pt x="9822709" y="1656452"/>
              </a:cubicBezTo>
              <a:cubicBezTo>
                <a:pt x="9859934" y="1560626"/>
                <a:pt x="9866449" y="1535711"/>
                <a:pt x="9866449" y="1478215"/>
              </a:cubicBezTo>
              <a:cubicBezTo>
                <a:pt x="9866449" y="1400595"/>
                <a:pt x="9875754" y="1388138"/>
                <a:pt x="9943690" y="1369931"/>
              </a:cubicBezTo>
              <a:cubicBezTo>
                <a:pt x="10000458" y="1355557"/>
                <a:pt x="10084215" y="1363223"/>
                <a:pt x="10137260" y="1387180"/>
              </a:cubicBezTo>
              <a:cubicBezTo>
                <a:pt x="10160526" y="1397721"/>
                <a:pt x="10207988" y="1433176"/>
                <a:pt x="10243351" y="1465757"/>
              </a:cubicBezTo>
              <a:cubicBezTo>
                <a:pt x="10335483" y="1550085"/>
                <a:pt x="10368055" y="1566375"/>
                <a:pt x="10449950" y="1566375"/>
              </a:cubicBezTo>
              <a:cubicBezTo>
                <a:pt x="10508579" y="1565417"/>
                <a:pt x="10527192" y="1560626"/>
                <a:pt x="10589544" y="1529003"/>
              </a:cubicBezTo>
              <a:cubicBezTo>
                <a:pt x="10651896" y="1498339"/>
                <a:pt x="10679814" y="1474382"/>
                <a:pt x="10784975" y="1366098"/>
              </a:cubicBezTo>
              <a:cubicBezTo>
                <a:pt x="10925499" y="1220442"/>
                <a:pt x="10938529" y="1212776"/>
                <a:pt x="11052064" y="1219483"/>
              </a:cubicBezTo>
              <a:cubicBezTo>
                <a:pt x="11132098" y="1224275"/>
                <a:pt x="11201896" y="1249190"/>
                <a:pt x="11241912" y="1287520"/>
              </a:cubicBezTo>
              <a:cubicBezTo>
                <a:pt x="11294958" y="1338308"/>
                <a:pt x="11321946" y="1437968"/>
                <a:pt x="11321015" y="1581708"/>
              </a:cubicBezTo>
              <a:cubicBezTo>
                <a:pt x="11319154" y="1707240"/>
                <a:pt x="11296819" y="1802109"/>
                <a:pt x="11238189" y="1926683"/>
              </a:cubicBezTo>
              <a:cubicBezTo>
                <a:pt x="11197242" y="2012927"/>
                <a:pt x="11187006" y="2025384"/>
                <a:pt x="11039966" y="2175832"/>
              </a:cubicBezTo>
              <a:cubicBezTo>
                <a:pt x="10954349" y="2263034"/>
                <a:pt x="10871523" y="2352153"/>
                <a:pt x="10854772" y="2374193"/>
              </a:cubicBezTo>
              <a:cubicBezTo>
                <a:pt x="10811964" y="2430730"/>
                <a:pt x="10777530" y="2512183"/>
                <a:pt x="10771946" y="2572554"/>
              </a:cubicBezTo>
              <a:lnTo>
                <a:pt x="10766363" y="2625258"/>
              </a:lnTo>
              <a:lnTo>
                <a:pt x="10820339" y="2628133"/>
              </a:lnTo>
              <a:cubicBezTo>
                <a:pt x="10853841" y="2630050"/>
                <a:pt x="10876177" y="2635799"/>
                <a:pt x="10878968" y="2643465"/>
              </a:cubicBezTo>
              <a:cubicBezTo>
                <a:pt x="10880829" y="2651131"/>
                <a:pt x="10872454" y="2654964"/>
                <a:pt x="10852911" y="2654964"/>
              </a:cubicBezTo>
              <a:cubicBezTo>
                <a:pt x="10836159" y="2654964"/>
                <a:pt x="10825923" y="2658797"/>
                <a:pt x="10829646" y="2664547"/>
              </a:cubicBezTo>
              <a:cubicBezTo>
                <a:pt x="10842674" y="2685629"/>
                <a:pt x="10869662" y="2671255"/>
                <a:pt x="10918985" y="2615676"/>
              </a:cubicBezTo>
              <a:cubicBezTo>
                <a:pt x="10968309" y="2562013"/>
                <a:pt x="10973892" y="2558180"/>
                <a:pt x="11007394" y="2561054"/>
              </a:cubicBezTo>
              <a:cubicBezTo>
                <a:pt x="11051134" y="2564888"/>
                <a:pt x="11073469" y="2597469"/>
                <a:pt x="11063232" y="2641549"/>
              </a:cubicBezTo>
              <a:cubicBezTo>
                <a:pt x="11050203" y="2697128"/>
                <a:pt x="10811033" y="2906030"/>
                <a:pt x="10652826" y="2998982"/>
              </a:cubicBezTo>
              <a:cubicBezTo>
                <a:pt x="10556041" y="3056477"/>
                <a:pt x="10482522" y="3085225"/>
                <a:pt x="10418309" y="3091933"/>
              </a:cubicBezTo>
              <a:cubicBezTo>
                <a:pt x="10407142" y="3093131"/>
                <a:pt x="10397777" y="3093850"/>
                <a:pt x="10389460" y="3093955"/>
              </a:cubicBezTo>
              <a:close/>
              <a:moveTo>
                <a:pt x="12107405" y="1229436"/>
              </a:moveTo>
              <a:cubicBezTo>
                <a:pt x="12091977" y="1228657"/>
                <a:pt x="12075284" y="1221949"/>
                <a:pt x="12058533" y="1208294"/>
              </a:cubicBezTo>
              <a:cubicBezTo>
                <a:pt x="12044573" y="1197753"/>
                <a:pt x="12029683" y="1171880"/>
                <a:pt x="12023169" y="1148882"/>
              </a:cubicBezTo>
              <a:cubicBezTo>
                <a:pt x="12017585" y="1126842"/>
                <a:pt x="11999903" y="1093303"/>
                <a:pt x="11983152" y="1075096"/>
              </a:cubicBezTo>
              <a:cubicBezTo>
                <a:pt x="11933829" y="1020474"/>
                <a:pt x="11893812" y="958187"/>
                <a:pt x="11893812" y="935189"/>
              </a:cubicBezTo>
              <a:cubicBezTo>
                <a:pt x="11893812" y="904524"/>
                <a:pt x="11935690" y="873860"/>
                <a:pt x="11976638" y="873860"/>
              </a:cubicBezTo>
              <a:cubicBezTo>
                <a:pt x="12076214" y="874818"/>
                <a:pt x="12164624" y="975436"/>
                <a:pt x="12179514" y="1103843"/>
              </a:cubicBezTo>
              <a:cubicBezTo>
                <a:pt x="12188588" y="1180744"/>
                <a:pt x="12153689" y="1231771"/>
                <a:pt x="12107405" y="1229436"/>
              </a:cubicBezTo>
              <a:close/>
              <a:moveTo>
                <a:pt x="8989234" y="3295143"/>
              </a:moveTo>
              <a:cubicBezTo>
                <a:pt x="8981163" y="3294933"/>
                <a:pt x="8975231" y="3293376"/>
                <a:pt x="8972439" y="3290262"/>
              </a:cubicBezTo>
              <a:cubicBezTo>
                <a:pt x="8960341" y="3277805"/>
                <a:pt x="8964063" y="3220309"/>
                <a:pt x="8978953" y="3190602"/>
              </a:cubicBezTo>
              <a:cubicBezTo>
                <a:pt x="8986398" y="3175270"/>
                <a:pt x="9021762" y="3138856"/>
                <a:pt x="9058057" y="3109150"/>
              </a:cubicBezTo>
              <a:cubicBezTo>
                <a:pt x="9114824" y="3062195"/>
                <a:pt x="9126922" y="3046863"/>
                <a:pt x="9160425" y="2973076"/>
              </a:cubicBezTo>
              <a:cubicBezTo>
                <a:pt x="9200441" y="2887791"/>
                <a:pt x="9286059" y="2781423"/>
                <a:pt x="9339105" y="2753634"/>
              </a:cubicBezTo>
              <a:cubicBezTo>
                <a:pt x="9402387" y="2720094"/>
                <a:pt x="9467530" y="2751717"/>
                <a:pt x="9467530" y="2817837"/>
              </a:cubicBezTo>
              <a:cubicBezTo>
                <a:pt x="9467530" y="2867667"/>
                <a:pt x="9418207" y="2964452"/>
                <a:pt x="9368885" y="3010449"/>
              </a:cubicBezTo>
              <a:cubicBezTo>
                <a:pt x="9345619" y="3033447"/>
                <a:pt x="9283267" y="3094776"/>
                <a:pt x="9231153" y="3148439"/>
              </a:cubicBezTo>
              <a:cubicBezTo>
                <a:pt x="9174384" y="3205935"/>
                <a:pt x="9119478" y="3252890"/>
                <a:pt x="9092489" y="3266305"/>
              </a:cubicBezTo>
              <a:cubicBezTo>
                <a:pt x="9056893" y="3284273"/>
                <a:pt x="9013444" y="3295772"/>
                <a:pt x="8989234" y="3295143"/>
              </a:cubicBezTo>
              <a:close/>
              <a:moveTo>
                <a:pt x="7435197" y="2527575"/>
              </a:moveTo>
              <a:cubicBezTo>
                <a:pt x="7422226" y="2526901"/>
                <a:pt x="7405649" y="2520313"/>
                <a:pt x="7384710" y="2509293"/>
              </a:cubicBezTo>
              <a:cubicBezTo>
                <a:pt x="7360514" y="2496836"/>
                <a:pt x="7332596" y="2470963"/>
                <a:pt x="7318636" y="2448923"/>
              </a:cubicBezTo>
              <a:cubicBezTo>
                <a:pt x="7304676" y="2427841"/>
                <a:pt x="7283272" y="2407717"/>
                <a:pt x="7271174" y="2404843"/>
              </a:cubicBezTo>
              <a:cubicBezTo>
                <a:pt x="7260006" y="2401968"/>
                <a:pt x="7250700" y="2394302"/>
                <a:pt x="7252562" y="2387594"/>
              </a:cubicBezTo>
              <a:cubicBezTo>
                <a:pt x="7253492" y="2380886"/>
                <a:pt x="7241394" y="2364595"/>
                <a:pt x="7225574" y="2350221"/>
              </a:cubicBezTo>
              <a:cubicBezTo>
                <a:pt x="7174389" y="2306141"/>
                <a:pt x="7168805" y="2280268"/>
                <a:pt x="7175320" y="2095323"/>
              </a:cubicBezTo>
              <a:cubicBezTo>
                <a:pt x="7181834" y="1891212"/>
                <a:pt x="7184626" y="1876839"/>
                <a:pt x="7213475" y="1840424"/>
              </a:cubicBezTo>
              <a:cubicBezTo>
                <a:pt x="7262798" y="1781012"/>
                <a:pt x="7347486" y="1813593"/>
                <a:pt x="7386571" y="1906545"/>
              </a:cubicBezTo>
              <a:cubicBezTo>
                <a:pt x="7396809" y="1930501"/>
                <a:pt x="7419143" y="2009079"/>
                <a:pt x="7437756" y="2079991"/>
              </a:cubicBezTo>
              <a:cubicBezTo>
                <a:pt x="7462883" y="2183483"/>
                <a:pt x="7471259" y="2234271"/>
                <a:pt x="7474982" y="2333931"/>
              </a:cubicBezTo>
              <a:cubicBezTo>
                <a:pt x="7480565" y="2478389"/>
                <a:pt x="7474109" y="2529597"/>
                <a:pt x="7435197" y="2527575"/>
              </a:cubicBezTo>
              <a:close/>
              <a:moveTo>
                <a:pt x="1823425" y="5978747"/>
              </a:moveTo>
              <a:cubicBezTo>
                <a:pt x="1777243" y="5978987"/>
                <a:pt x="1739552" y="5971321"/>
                <a:pt x="1707911" y="5955988"/>
              </a:cubicBezTo>
              <a:cubicBezTo>
                <a:pt x="1682785" y="5943531"/>
                <a:pt x="1651143" y="5922449"/>
                <a:pt x="1639045" y="5909033"/>
              </a:cubicBezTo>
              <a:cubicBezTo>
                <a:pt x="1610196" y="5876452"/>
                <a:pt x="1618571" y="5864953"/>
                <a:pt x="1706980" y="5819915"/>
              </a:cubicBezTo>
              <a:lnTo>
                <a:pt x="1773055" y="5786375"/>
              </a:lnTo>
              <a:lnTo>
                <a:pt x="1638115" y="5791167"/>
              </a:lnTo>
              <a:cubicBezTo>
                <a:pt x="1563665" y="5794042"/>
                <a:pt x="1390569" y="5798833"/>
                <a:pt x="1251906" y="5802666"/>
              </a:cubicBezTo>
              <a:cubicBezTo>
                <a:pt x="1037862" y="5807457"/>
                <a:pt x="989470" y="5811290"/>
                <a:pt x="921534" y="5828539"/>
              </a:cubicBezTo>
              <a:cubicBezTo>
                <a:pt x="812650" y="5857287"/>
                <a:pt x="633040" y="5856329"/>
                <a:pt x="526948" y="5826623"/>
              </a:cubicBezTo>
              <a:cubicBezTo>
                <a:pt x="388285" y="5788292"/>
                <a:pt x="261721" y="5712589"/>
                <a:pt x="310113" y="5696299"/>
              </a:cubicBezTo>
              <a:cubicBezTo>
                <a:pt x="315697" y="5694382"/>
                <a:pt x="358505" y="5680966"/>
                <a:pt x="405037" y="5667551"/>
              </a:cubicBezTo>
              <a:cubicBezTo>
                <a:pt x="499960" y="5637844"/>
                <a:pt x="498099" y="5631137"/>
                <a:pt x="386425" y="5616763"/>
              </a:cubicBezTo>
              <a:cubicBezTo>
                <a:pt x="271027" y="5600472"/>
                <a:pt x="251484" y="5561183"/>
                <a:pt x="315697" y="5469190"/>
              </a:cubicBezTo>
              <a:cubicBezTo>
                <a:pt x="339894" y="5434692"/>
                <a:pt x="351061" y="5409777"/>
                <a:pt x="348269" y="5397320"/>
              </a:cubicBezTo>
              <a:cubicBezTo>
                <a:pt x="343615" y="5381029"/>
                <a:pt x="351992" y="5376238"/>
                <a:pt x="405967" y="5358989"/>
              </a:cubicBezTo>
              <a:lnTo>
                <a:pt x="468319" y="5339824"/>
              </a:lnTo>
              <a:lnTo>
                <a:pt x="388285" y="5268912"/>
              </a:lnTo>
              <a:cubicBezTo>
                <a:pt x="343615" y="5229624"/>
                <a:pt x="307322" y="5195126"/>
                <a:pt x="307322" y="5190335"/>
              </a:cubicBezTo>
              <a:cubicBezTo>
                <a:pt x="307322" y="5174044"/>
                <a:pt x="363159" y="5162545"/>
                <a:pt x="431095" y="5166378"/>
              </a:cubicBezTo>
              <a:cubicBezTo>
                <a:pt x="499960" y="5171169"/>
                <a:pt x="510198" y="5175002"/>
                <a:pt x="673057" y="5258371"/>
              </a:cubicBezTo>
              <a:cubicBezTo>
                <a:pt x="766119" y="5306285"/>
                <a:pt x="858251" y="5350365"/>
                <a:pt x="876864" y="5356114"/>
              </a:cubicBezTo>
              <a:cubicBezTo>
                <a:pt x="935493" y="5374322"/>
                <a:pt x="1032278" y="5369530"/>
                <a:pt x="1099283" y="5344615"/>
              </a:cubicBezTo>
              <a:cubicBezTo>
                <a:pt x="1251906" y="5287119"/>
                <a:pt x="1448267" y="5103133"/>
                <a:pt x="1525509" y="4946935"/>
              </a:cubicBezTo>
              <a:cubicBezTo>
                <a:pt x="1543191" y="4909563"/>
                <a:pt x="1568317" y="4826194"/>
                <a:pt x="1592514" y="4717910"/>
              </a:cubicBezTo>
              <a:cubicBezTo>
                <a:pt x="1638115" y="4514758"/>
                <a:pt x="1677201" y="4393058"/>
                <a:pt x="1746067" y="4244527"/>
              </a:cubicBezTo>
              <a:cubicBezTo>
                <a:pt x="1816794" y="4092163"/>
                <a:pt x="1907995" y="3936924"/>
                <a:pt x="1925677" y="3939799"/>
              </a:cubicBezTo>
              <a:cubicBezTo>
                <a:pt x="1945221" y="3943632"/>
                <a:pt x="1956388" y="4006877"/>
                <a:pt x="1951735" y="4079705"/>
              </a:cubicBezTo>
              <a:cubicBezTo>
                <a:pt x="1948943" y="4112286"/>
                <a:pt x="1948943" y="4139118"/>
                <a:pt x="1949874" y="4139118"/>
              </a:cubicBezTo>
              <a:cubicBezTo>
                <a:pt x="1951735" y="4139118"/>
                <a:pt x="1964764" y="4103662"/>
                <a:pt x="1978723" y="4060540"/>
              </a:cubicBezTo>
              <a:cubicBezTo>
                <a:pt x="2056896" y="3813308"/>
                <a:pt x="2106219" y="3760603"/>
                <a:pt x="2350043" y="3659985"/>
              </a:cubicBezTo>
              <a:cubicBezTo>
                <a:pt x="2585491" y="3562242"/>
                <a:pt x="2625507" y="3533494"/>
                <a:pt x="2693443" y="3412753"/>
              </a:cubicBezTo>
              <a:cubicBezTo>
                <a:pt x="2753003" y="3305427"/>
                <a:pt x="2788367" y="3276679"/>
                <a:pt x="2859094" y="3276679"/>
              </a:cubicBezTo>
              <a:cubicBezTo>
                <a:pt x="2881429" y="3276679"/>
                <a:pt x="2905625" y="3280512"/>
                <a:pt x="2913071" y="3286262"/>
              </a:cubicBezTo>
              <a:cubicBezTo>
                <a:pt x="2931683" y="3297761"/>
                <a:pt x="2940989" y="3281471"/>
                <a:pt x="2940989" y="3235474"/>
              </a:cubicBezTo>
              <a:cubicBezTo>
                <a:pt x="2940989" y="3193310"/>
                <a:pt x="2936336" y="3183728"/>
                <a:pt x="2871192" y="3080235"/>
              </a:cubicBezTo>
              <a:cubicBezTo>
                <a:pt x="2803257" y="2973868"/>
                <a:pt x="2781852" y="2909664"/>
                <a:pt x="2776269" y="2792755"/>
              </a:cubicBezTo>
              <a:cubicBezTo>
                <a:pt x="2767893" y="2635600"/>
                <a:pt x="2800465" y="2537857"/>
                <a:pt x="2908417" y="2390284"/>
              </a:cubicBezTo>
              <a:cubicBezTo>
                <a:pt x="2996826" y="2268584"/>
                <a:pt x="3017300" y="2220671"/>
                <a:pt x="3022884" y="2113346"/>
              </a:cubicBezTo>
              <a:cubicBezTo>
                <a:pt x="3027537" y="2006978"/>
                <a:pt x="3012647" y="1923609"/>
                <a:pt x="2948434" y="1709916"/>
              </a:cubicBezTo>
              <a:cubicBezTo>
                <a:pt x="2782783" y="1156039"/>
                <a:pt x="2712056" y="681698"/>
                <a:pt x="2771616" y="526459"/>
              </a:cubicBezTo>
              <a:cubicBezTo>
                <a:pt x="2798603" y="455547"/>
                <a:pt x="2839551" y="406675"/>
                <a:pt x="2898181" y="375053"/>
              </a:cubicBezTo>
              <a:cubicBezTo>
                <a:pt x="2963324" y="339597"/>
                <a:pt x="3073137" y="338639"/>
                <a:pt x="3136420" y="372178"/>
              </a:cubicBezTo>
              <a:cubicBezTo>
                <a:pt x="3182021" y="396135"/>
                <a:pt x="3220177" y="428716"/>
                <a:pt x="3220177" y="443090"/>
              </a:cubicBezTo>
              <a:cubicBezTo>
                <a:pt x="3220177" y="447881"/>
                <a:pt x="3205287" y="468963"/>
                <a:pt x="3186674" y="490045"/>
              </a:cubicBezTo>
              <a:cubicBezTo>
                <a:pt x="3144796" y="537958"/>
                <a:pt x="3128045" y="578205"/>
                <a:pt x="3120599" y="651033"/>
              </a:cubicBezTo>
              <a:cubicBezTo>
                <a:pt x="3113155" y="727694"/>
                <a:pt x="3128976" y="804355"/>
                <a:pt x="3182951" y="948095"/>
              </a:cubicBezTo>
              <a:cubicBezTo>
                <a:pt x="3208079" y="1014216"/>
                <a:pt x="3234136" y="1091835"/>
                <a:pt x="3240651" y="1119625"/>
              </a:cubicBezTo>
              <a:cubicBezTo>
                <a:pt x="3253679" y="1171371"/>
                <a:pt x="3253679" y="1171371"/>
                <a:pt x="3302072" y="1183828"/>
              </a:cubicBezTo>
              <a:cubicBezTo>
                <a:pt x="3393273" y="1207785"/>
                <a:pt x="3492849" y="1275822"/>
                <a:pt x="3558924" y="1359191"/>
              </a:cubicBezTo>
              <a:cubicBezTo>
                <a:pt x="3580329" y="1385064"/>
                <a:pt x="3616622" y="1421478"/>
                <a:pt x="3639888" y="1440643"/>
              </a:cubicBezTo>
              <a:cubicBezTo>
                <a:pt x="3733882" y="1514430"/>
                <a:pt x="3809262" y="1628463"/>
                <a:pt x="3853001" y="1762621"/>
              </a:cubicBezTo>
              <a:cubicBezTo>
                <a:pt x="3879989" y="1845990"/>
                <a:pt x="3905116" y="1870904"/>
                <a:pt x="4005623" y="1911152"/>
              </a:cubicBezTo>
              <a:cubicBezTo>
                <a:pt x="4181512" y="1982063"/>
                <a:pt x="4234558" y="2052017"/>
                <a:pt x="4257823" y="2245586"/>
              </a:cubicBezTo>
              <a:cubicBezTo>
                <a:pt x="4273644" y="2377827"/>
                <a:pt x="4282019" y="2400825"/>
                <a:pt x="4350885" y="2486111"/>
              </a:cubicBezTo>
              <a:cubicBezTo>
                <a:pt x="4415099" y="2566605"/>
                <a:pt x="4428127" y="2592478"/>
                <a:pt x="4435573" y="2647099"/>
              </a:cubicBezTo>
              <a:cubicBezTo>
                <a:pt x="4446740" y="2728552"/>
                <a:pt x="4382527" y="2821503"/>
                <a:pt x="4281089" y="2873250"/>
              </a:cubicBezTo>
              <a:cubicBezTo>
                <a:pt x="4253170" y="2887624"/>
                <a:pt x="4188956" y="2916372"/>
                <a:pt x="4137773" y="2936495"/>
              </a:cubicBezTo>
              <a:cubicBezTo>
                <a:pt x="4026097" y="2981534"/>
                <a:pt x="3986081" y="3016989"/>
                <a:pt x="3901394" y="3146355"/>
              </a:cubicBezTo>
              <a:cubicBezTo>
                <a:pt x="3825083" y="3263264"/>
                <a:pt x="3783205" y="3295845"/>
                <a:pt x="3615692" y="3363881"/>
              </a:cubicBezTo>
              <a:cubicBezTo>
                <a:pt x="3462139" y="3426169"/>
                <a:pt x="3452833" y="3430960"/>
                <a:pt x="3371868" y="3494205"/>
              </a:cubicBezTo>
              <a:cubicBezTo>
                <a:pt x="3318823" y="3536369"/>
                <a:pt x="3295557" y="3548827"/>
                <a:pt x="3261124" y="3552660"/>
              </a:cubicBezTo>
              <a:cubicBezTo>
                <a:pt x="3236928" y="3555534"/>
                <a:pt x="3209940" y="3565117"/>
                <a:pt x="3200633" y="3574700"/>
              </a:cubicBezTo>
              <a:cubicBezTo>
                <a:pt x="3168992" y="3607281"/>
                <a:pt x="3121530" y="3590990"/>
                <a:pt x="3042427" y="3519120"/>
              </a:cubicBezTo>
              <a:cubicBezTo>
                <a:pt x="2978215" y="3460666"/>
                <a:pt x="2942851" y="3444376"/>
                <a:pt x="2897250" y="3453958"/>
              </a:cubicBezTo>
              <a:cubicBezTo>
                <a:pt x="2846065" y="3463541"/>
                <a:pt x="2813493" y="3504746"/>
                <a:pt x="2805118" y="3571825"/>
              </a:cubicBezTo>
              <a:cubicBezTo>
                <a:pt x="2795811" y="3650403"/>
                <a:pt x="2788367" y="3665735"/>
                <a:pt x="2726946" y="3728980"/>
              </a:cubicBezTo>
              <a:cubicBezTo>
                <a:pt x="2680415" y="3775935"/>
                <a:pt x="2671108" y="3791268"/>
                <a:pt x="2671108" y="3818099"/>
              </a:cubicBezTo>
              <a:cubicBezTo>
                <a:pt x="2671108" y="3841097"/>
                <a:pt x="2676692" y="3853555"/>
                <a:pt x="2689720" y="3861221"/>
              </a:cubicBezTo>
              <a:cubicBezTo>
                <a:pt x="2728807" y="3882303"/>
                <a:pt x="2701818" y="3932133"/>
                <a:pt x="2645051" y="3943632"/>
              </a:cubicBezTo>
              <a:cubicBezTo>
                <a:pt x="2624576" y="3947465"/>
                <a:pt x="2596658" y="3942673"/>
                <a:pt x="2559434" y="3929258"/>
              </a:cubicBezTo>
              <a:cubicBezTo>
                <a:pt x="2483121" y="3900510"/>
                <a:pt x="2440313" y="3905301"/>
                <a:pt x="2414256" y="3944590"/>
              </a:cubicBezTo>
              <a:cubicBezTo>
                <a:pt x="2384476" y="3990587"/>
                <a:pt x="2368655" y="4087372"/>
                <a:pt x="2382614" y="4139118"/>
              </a:cubicBezTo>
              <a:cubicBezTo>
                <a:pt x="2403089" y="4218654"/>
                <a:pt x="2480330" y="4259859"/>
                <a:pt x="2563155" y="4235903"/>
              </a:cubicBezTo>
              <a:cubicBezTo>
                <a:pt x="2645051" y="4212904"/>
                <a:pt x="2699957" y="4139118"/>
                <a:pt x="2746488" y="3990587"/>
              </a:cubicBezTo>
              <a:cubicBezTo>
                <a:pt x="2769754" y="3915842"/>
                <a:pt x="2783714" y="3887094"/>
                <a:pt x="2810701" y="3859304"/>
              </a:cubicBezTo>
              <a:cubicBezTo>
                <a:pt x="2849788" y="3818099"/>
                <a:pt x="2898181" y="3804683"/>
                <a:pt x="2937267" y="3824807"/>
              </a:cubicBezTo>
              <a:cubicBezTo>
                <a:pt x="2980075" y="3845889"/>
                <a:pt x="2984728" y="3865054"/>
                <a:pt x="2957741" y="3898593"/>
              </a:cubicBezTo>
              <a:cubicBezTo>
                <a:pt x="2900042" y="3968547"/>
                <a:pt x="2899111" y="4067248"/>
                <a:pt x="2953087" y="4179365"/>
              </a:cubicBezTo>
              <a:cubicBezTo>
                <a:pt x="2988451" y="4253151"/>
                <a:pt x="3316962" y="4697786"/>
                <a:pt x="3370938" y="4745700"/>
              </a:cubicBezTo>
              <a:cubicBezTo>
                <a:pt x="3409094" y="4779239"/>
                <a:pt x="3449110" y="4779239"/>
                <a:pt x="3531005" y="4747616"/>
              </a:cubicBezTo>
              <a:cubicBezTo>
                <a:pt x="3613831" y="4715993"/>
                <a:pt x="3649194" y="4715993"/>
                <a:pt x="3687350" y="4751449"/>
              </a:cubicBezTo>
              <a:cubicBezTo>
                <a:pt x="3713407" y="4775406"/>
                <a:pt x="3717130" y="4784989"/>
                <a:pt x="3717130" y="4826194"/>
              </a:cubicBezTo>
              <a:cubicBezTo>
                <a:pt x="3717130" y="4910521"/>
                <a:pt x="3658501" y="4972808"/>
                <a:pt x="3565439" y="4988141"/>
              </a:cubicBezTo>
              <a:cubicBezTo>
                <a:pt x="3538450" y="4992932"/>
                <a:pt x="3530075" y="4997723"/>
                <a:pt x="3538450" y="5002515"/>
              </a:cubicBezTo>
              <a:cubicBezTo>
                <a:pt x="3554270" y="5014014"/>
                <a:pt x="3615692" y="5031263"/>
                <a:pt x="3665015" y="5039887"/>
              </a:cubicBezTo>
              <a:cubicBezTo>
                <a:pt x="3704102" y="5046595"/>
                <a:pt x="3705963" y="5045637"/>
                <a:pt x="3722714" y="5012097"/>
              </a:cubicBezTo>
              <a:cubicBezTo>
                <a:pt x="3756216" y="4944061"/>
                <a:pt x="3816706" y="4905730"/>
                <a:pt x="3891157" y="4905730"/>
              </a:cubicBezTo>
              <a:cubicBezTo>
                <a:pt x="3973982" y="4905730"/>
                <a:pt x="4034473" y="4963226"/>
                <a:pt x="4012138" y="5021680"/>
              </a:cubicBezTo>
              <a:cubicBezTo>
                <a:pt x="3997248" y="5063844"/>
                <a:pt x="3892088" y="5199917"/>
                <a:pt x="3826944" y="5261246"/>
              </a:cubicBezTo>
              <a:cubicBezTo>
                <a:pt x="3775759" y="5310118"/>
                <a:pt x="3667807" y="5389654"/>
                <a:pt x="3586842" y="5438525"/>
              </a:cubicBezTo>
              <a:cubicBezTo>
                <a:pt x="3571952" y="5447150"/>
                <a:pt x="3577536" y="5450983"/>
                <a:pt x="3624068" y="5466315"/>
              </a:cubicBezTo>
              <a:cubicBezTo>
                <a:pt x="3678974" y="5484522"/>
                <a:pt x="3772967" y="5541060"/>
                <a:pt x="3796233" y="5569808"/>
              </a:cubicBezTo>
              <a:cubicBezTo>
                <a:pt x="3812985" y="5591848"/>
                <a:pt x="3802747" y="5603347"/>
                <a:pt x="3709685" y="5666592"/>
              </a:cubicBezTo>
              <a:cubicBezTo>
                <a:pt x="3607316" y="5736546"/>
                <a:pt x="3497503" y="5791167"/>
                <a:pt x="3384897" y="5830456"/>
              </a:cubicBezTo>
              <a:cubicBezTo>
                <a:pt x="3224830" y="5885077"/>
                <a:pt x="3149449" y="5897534"/>
                <a:pt x="2978215" y="5897534"/>
              </a:cubicBezTo>
              <a:cubicBezTo>
                <a:pt x="2832106" y="5897534"/>
                <a:pt x="2821870" y="5896576"/>
                <a:pt x="2773477" y="5872619"/>
              </a:cubicBezTo>
              <a:cubicBezTo>
                <a:pt x="2745558" y="5859204"/>
                <a:pt x="2690651" y="5823748"/>
                <a:pt x="2650635" y="5795000"/>
              </a:cubicBezTo>
              <a:cubicBezTo>
                <a:pt x="2576184" y="5739421"/>
                <a:pt x="2511041" y="5714506"/>
                <a:pt x="2465440" y="5725047"/>
              </a:cubicBezTo>
              <a:cubicBezTo>
                <a:pt x="2441244" y="5730796"/>
                <a:pt x="2438452" y="5735587"/>
                <a:pt x="2438452" y="5767210"/>
              </a:cubicBezTo>
              <a:cubicBezTo>
                <a:pt x="2438452" y="5802666"/>
                <a:pt x="2417978" y="5840997"/>
                <a:pt x="2382614" y="5871661"/>
              </a:cubicBezTo>
              <a:cubicBezTo>
                <a:pt x="2350043" y="5900409"/>
                <a:pt x="2298858" y="5913825"/>
                <a:pt x="2197420" y="5921491"/>
              </a:cubicBezTo>
              <a:cubicBezTo>
                <a:pt x="2137860" y="5926282"/>
                <a:pt x="2044798" y="5940656"/>
                <a:pt x="1989891" y="5954072"/>
              </a:cubicBezTo>
              <a:cubicBezTo>
                <a:pt x="1924282" y="5970363"/>
                <a:pt x="1869608" y="5978508"/>
                <a:pt x="1823425" y="5978747"/>
              </a:cubicBezTo>
              <a:close/>
            </a:path>
          </a:pathLst>
        </a:custGeom>
        <a:solidFill>
          <a:schemeClr val="tx1"/>
        </a:solidFill>
        <a:ln w="959"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solidFill>
              <a:schemeClr val="accent1">
                <a:lumMod val="75000"/>
              </a:schemeClr>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12700</xdr:rowOff>
    </xdr:from>
    <xdr:to>
      <xdr:col>21</xdr:col>
      <xdr:colOff>147828</xdr:colOff>
      <xdr:row>2</xdr:row>
      <xdr:rowOff>24892</xdr:rowOff>
    </xdr:to>
    <xdr:sp macro="" textlink="">
      <xdr:nvSpPr>
        <xdr:cNvPr id="15" name="Rectangle 14">
          <a:extLst>
            <a:ext uri="{FF2B5EF4-FFF2-40B4-BE49-F238E27FC236}">
              <a16:creationId xmlns:a16="http://schemas.microsoft.com/office/drawing/2014/main" id="{00000000-0008-0000-0400-00000F000000}"/>
            </a:ext>
          </a:extLst>
        </xdr:cNvPr>
        <xdr:cNvSpPr/>
      </xdr:nvSpPr>
      <xdr:spPr>
        <a:xfrm>
          <a:off x="0" y="12700"/>
          <a:ext cx="17483328"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0</xdr:col>
      <xdr:colOff>0</xdr:colOff>
      <xdr:row>0</xdr:row>
      <xdr:rowOff>0</xdr:rowOff>
    </xdr:from>
    <xdr:to>
      <xdr:col>0</xdr:col>
      <xdr:colOff>618776</xdr:colOff>
      <xdr:row>1</xdr:row>
      <xdr:rowOff>173150</xdr:rowOff>
    </xdr:to>
    <xdr:pic>
      <xdr:nvPicPr>
        <xdr:cNvPr id="16" name="Picture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618776" cy="363650"/>
        </a:xfrm>
        <a:prstGeom prst="rect">
          <a:avLst/>
        </a:prstGeom>
      </xdr:spPr>
    </xdr:pic>
    <xdr:clientData/>
  </xdr:twoCellAnchor>
  <xdr:twoCellAnchor>
    <xdr:from>
      <xdr:col>0</xdr:col>
      <xdr:colOff>596900</xdr:colOff>
      <xdr:row>0</xdr:row>
      <xdr:rowOff>12700</xdr:rowOff>
    </xdr:from>
    <xdr:to>
      <xdr:col>2</xdr:col>
      <xdr:colOff>0</xdr:colOff>
      <xdr:row>2</xdr:row>
      <xdr:rowOff>25400</xdr:rowOff>
    </xdr:to>
    <xdr:sp macro="" textlink="">
      <xdr:nvSpPr>
        <xdr:cNvPr id="17" name="TextBox 16">
          <a:extLst>
            <a:ext uri="{FF2B5EF4-FFF2-40B4-BE49-F238E27FC236}">
              <a16:creationId xmlns:a16="http://schemas.microsoft.com/office/drawing/2014/main" id="{00000000-0008-0000-0400-000011000000}"/>
            </a:ext>
          </a:extLst>
        </xdr:cNvPr>
        <xdr:cNvSpPr txBox="1"/>
      </xdr:nvSpPr>
      <xdr:spPr>
        <a:xfrm>
          <a:off x="596900" y="127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Other Levels</a:t>
          </a:r>
        </a:p>
      </xdr:txBody>
    </xdr:sp>
    <xdr:clientData/>
  </xdr:twoCellAnchor>
  <xdr:twoCellAnchor>
    <xdr:from>
      <xdr:col>5</xdr:col>
      <xdr:colOff>355600</xdr:colOff>
      <xdr:row>0</xdr:row>
      <xdr:rowOff>25400</xdr:rowOff>
    </xdr:from>
    <xdr:to>
      <xdr:col>6</xdr:col>
      <xdr:colOff>584200</xdr:colOff>
      <xdr:row>2</xdr:row>
      <xdr:rowOff>38100</xdr:rowOff>
    </xdr:to>
    <xdr:sp macro="" textlink="">
      <xdr:nvSpPr>
        <xdr:cNvPr id="18" name="TextBox 17">
          <a:hlinkClick xmlns:r="http://schemas.openxmlformats.org/officeDocument/2006/relationships" r:id="rId2" tooltip="https://www.linkedin.com/in/hemin-dhamelia-534300223/"/>
          <a:extLst>
            <a:ext uri="{FF2B5EF4-FFF2-40B4-BE49-F238E27FC236}">
              <a16:creationId xmlns:a16="http://schemas.microsoft.com/office/drawing/2014/main" id="{00000000-0008-0000-0400-000012000000}"/>
            </a:ext>
          </a:extLst>
        </xdr:cNvPr>
        <xdr:cNvSpPr txBox="1"/>
      </xdr:nvSpPr>
      <xdr:spPr>
        <a:xfrm>
          <a:off x="4483100" y="254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Browse</a:t>
          </a:r>
        </a:p>
      </xdr:txBody>
    </xdr:sp>
    <xdr:clientData/>
  </xdr:twoCellAnchor>
  <xdr:twoCellAnchor>
    <xdr:from>
      <xdr:col>11</xdr:col>
      <xdr:colOff>266700</xdr:colOff>
      <xdr:row>0</xdr:row>
      <xdr:rowOff>0</xdr:rowOff>
    </xdr:from>
    <xdr:to>
      <xdr:col>12</xdr:col>
      <xdr:colOff>774700</xdr:colOff>
      <xdr:row>2</xdr:row>
      <xdr:rowOff>12700</xdr:rowOff>
    </xdr:to>
    <xdr:sp macro="" textlink="">
      <xdr:nvSpPr>
        <xdr:cNvPr id="19" name="TextBox 18">
          <a:hlinkClick xmlns:r="http://schemas.openxmlformats.org/officeDocument/2006/relationships" r:id="rId3" tooltip="Income Sources"/>
          <a:extLst>
            <a:ext uri="{FF2B5EF4-FFF2-40B4-BE49-F238E27FC236}">
              <a16:creationId xmlns:a16="http://schemas.microsoft.com/office/drawing/2014/main" id="{00000000-0008-0000-0400-000013000000}"/>
            </a:ext>
          </a:extLst>
        </xdr:cNvPr>
        <xdr:cNvSpPr txBox="1"/>
      </xdr:nvSpPr>
      <xdr:spPr>
        <a:xfrm>
          <a:off x="9347200" y="0"/>
          <a:ext cx="13335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Income Sources</a:t>
          </a:r>
        </a:p>
      </xdr:txBody>
    </xdr:sp>
    <xdr:clientData/>
  </xdr:twoCellAnchor>
  <xdr:twoCellAnchor>
    <xdr:from>
      <xdr:col>12</xdr:col>
      <xdr:colOff>677334</xdr:colOff>
      <xdr:row>0</xdr:row>
      <xdr:rowOff>12700</xdr:rowOff>
    </xdr:from>
    <xdr:to>
      <xdr:col>14</xdr:col>
      <xdr:colOff>338667</xdr:colOff>
      <xdr:row>2</xdr:row>
      <xdr:rowOff>25400</xdr:rowOff>
    </xdr:to>
    <xdr:sp macro="" textlink="">
      <xdr:nvSpPr>
        <xdr:cNvPr id="20" name="TextBox 19">
          <a:hlinkClick xmlns:r="http://schemas.openxmlformats.org/officeDocument/2006/relationships" r:id="rId4" tooltip="Geographically"/>
          <a:extLst>
            <a:ext uri="{FF2B5EF4-FFF2-40B4-BE49-F238E27FC236}">
              <a16:creationId xmlns:a16="http://schemas.microsoft.com/office/drawing/2014/main" id="{00000000-0008-0000-0400-000014000000}"/>
            </a:ext>
          </a:extLst>
        </xdr:cNvPr>
        <xdr:cNvSpPr txBox="1"/>
      </xdr:nvSpPr>
      <xdr:spPr>
        <a:xfrm>
          <a:off x="10583334" y="12700"/>
          <a:ext cx="1312333"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Geographically</a:t>
          </a:r>
        </a:p>
      </xdr:txBody>
    </xdr:sp>
    <xdr:clientData/>
  </xdr:twoCellAnchor>
  <xdr:twoCellAnchor>
    <xdr:from>
      <xdr:col>14</xdr:col>
      <xdr:colOff>241301</xdr:colOff>
      <xdr:row>0</xdr:row>
      <xdr:rowOff>12700</xdr:rowOff>
    </xdr:from>
    <xdr:to>
      <xdr:col>15</xdr:col>
      <xdr:colOff>694267</xdr:colOff>
      <xdr:row>2</xdr:row>
      <xdr:rowOff>25400</xdr:rowOff>
    </xdr:to>
    <xdr:sp macro="" textlink="">
      <xdr:nvSpPr>
        <xdr:cNvPr id="21" name="TextBox 20">
          <a:hlinkClick xmlns:r="http://schemas.openxmlformats.org/officeDocument/2006/relationships" r:id="rId5" tooltip="Sales Process"/>
          <a:extLst>
            <a:ext uri="{FF2B5EF4-FFF2-40B4-BE49-F238E27FC236}">
              <a16:creationId xmlns:a16="http://schemas.microsoft.com/office/drawing/2014/main" id="{00000000-0008-0000-0400-000015000000}"/>
            </a:ext>
          </a:extLst>
        </xdr:cNvPr>
        <xdr:cNvSpPr txBox="1"/>
      </xdr:nvSpPr>
      <xdr:spPr>
        <a:xfrm>
          <a:off x="11798301" y="12700"/>
          <a:ext cx="1278466"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Sales Process</a:t>
          </a:r>
        </a:p>
      </xdr:txBody>
    </xdr:sp>
    <xdr:clientData/>
  </xdr:twoCellAnchor>
  <xdr:twoCellAnchor>
    <xdr:from>
      <xdr:col>15</xdr:col>
      <xdr:colOff>596900</xdr:colOff>
      <xdr:row>0</xdr:row>
      <xdr:rowOff>12700</xdr:rowOff>
    </xdr:from>
    <xdr:to>
      <xdr:col>17</xdr:col>
      <xdr:colOff>266700</xdr:colOff>
      <xdr:row>2</xdr:row>
      <xdr:rowOff>25400</xdr:rowOff>
    </xdr:to>
    <xdr:sp macro="" textlink="">
      <xdr:nvSpPr>
        <xdr:cNvPr id="22" name="TextBox 21">
          <a:hlinkClick xmlns:r="http://schemas.openxmlformats.org/officeDocument/2006/relationships" r:id="rId6" tooltip="Project Status"/>
          <a:extLst>
            <a:ext uri="{FF2B5EF4-FFF2-40B4-BE49-F238E27FC236}">
              <a16:creationId xmlns:a16="http://schemas.microsoft.com/office/drawing/2014/main" id="{00000000-0008-0000-0400-000016000000}"/>
            </a:ext>
          </a:extLst>
        </xdr:cNvPr>
        <xdr:cNvSpPr txBox="1"/>
      </xdr:nvSpPr>
      <xdr:spPr>
        <a:xfrm>
          <a:off x="12979400" y="12700"/>
          <a:ext cx="13208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Project Status</a:t>
          </a:r>
        </a:p>
      </xdr:txBody>
    </xdr:sp>
    <xdr:clientData/>
  </xdr:twoCellAnchor>
  <xdr:twoCellAnchor>
    <xdr:from>
      <xdr:col>5</xdr:col>
      <xdr:colOff>421216</xdr:colOff>
      <xdr:row>0</xdr:row>
      <xdr:rowOff>116177</xdr:rowOff>
    </xdr:from>
    <xdr:to>
      <xdr:col>5</xdr:col>
      <xdr:colOff>622300</xdr:colOff>
      <xdr:row>1</xdr:row>
      <xdr:rowOff>126845</xdr:rowOff>
    </xdr:to>
    <xdr:grpSp>
      <xdr:nvGrpSpPr>
        <xdr:cNvPr id="23" name="Graphic 11" descr="Compass outline">
          <a:extLst>
            <a:ext uri="{FF2B5EF4-FFF2-40B4-BE49-F238E27FC236}">
              <a16:creationId xmlns:a16="http://schemas.microsoft.com/office/drawing/2014/main" id="{00000000-0008-0000-0400-000017000000}"/>
            </a:ext>
          </a:extLst>
        </xdr:cNvPr>
        <xdr:cNvGrpSpPr/>
      </xdr:nvGrpSpPr>
      <xdr:grpSpPr>
        <a:xfrm>
          <a:off x="4548716" y="116177"/>
          <a:ext cx="201084" cy="201168"/>
          <a:chOff x="5310716" y="1043516"/>
          <a:chExt cx="313266" cy="313266"/>
        </a:xfrm>
        <a:solidFill>
          <a:schemeClr val="bg1"/>
        </a:solidFill>
      </xdr:grpSpPr>
      <xdr:sp macro="" textlink="">
        <xdr:nvSpPr>
          <xdr:cNvPr id="24" name="Freeform 23">
            <a:extLst>
              <a:ext uri="{FF2B5EF4-FFF2-40B4-BE49-F238E27FC236}">
                <a16:creationId xmlns:a16="http://schemas.microsoft.com/office/drawing/2014/main" id="{00000000-0008-0000-0400-000018000000}"/>
              </a:ext>
            </a:extLst>
          </xdr:cNvPr>
          <xdr:cNvSpPr/>
        </xdr:nvSpPr>
        <xdr:spPr>
          <a:xfrm>
            <a:off x="5310716" y="1043516"/>
            <a:ext cx="313266" cy="313266"/>
          </a:xfrm>
          <a:custGeom>
            <a:avLst/>
            <a:gdLst>
              <a:gd name="connsiteX0" fmla="*/ 156633 w 313266"/>
              <a:gd name="connsiteY0" fmla="*/ 9790 h 313266"/>
              <a:gd name="connsiteX1" fmla="*/ 303477 w 313266"/>
              <a:gd name="connsiteY1" fmla="*/ 156633 h 313266"/>
              <a:gd name="connsiteX2" fmla="*/ 156633 w 313266"/>
              <a:gd name="connsiteY2" fmla="*/ 303477 h 313266"/>
              <a:gd name="connsiteX3" fmla="*/ 9790 w 313266"/>
              <a:gd name="connsiteY3" fmla="*/ 156633 h 313266"/>
              <a:gd name="connsiteX4" fmla="*/ 156633 w 313266"/>
              <a:gd name="connsiteY4" fmla="*/ 9790 h 313266"/>
              <a:gd name="connsiteX5" fmla="*/ 156633 w 313266"/>
              <a:gd name="connsiteY5" fmla="*/ 0 h 313266"/>
              <a:gd name="connsiteX6" fmla="*/ 0 w 313266"/>
              <a:gd name="connsiteY6" fmla="*/ 156633 h 313266"/>
              <a:gd name="connsiteX7" fmla="*/ 156633 w 313266"/>
              <a:gd name="connsiteY7" fmla="*/ 313267 h 313266"/>
              <a:gd name="connsiteX8" fmla="*/ 313267 w 313266"/>
              <a:gd name="connsiteY8" fmla="*/ 156633 h 313266"/>
              <a:gd name="connsiteX9" fmla="*/ 156633 w 313266"/>
              <a:gd name="connsiteY9" fmla="*/ 0 h 3132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313266" h="313266">
                <a:moveTo>
                  <a:pt x="156633" y="9790"/>
                </a:moveTo>
                <a:cubicBezTo>
                  <a:pt x="237733" y="9790"/>
                  <a:pt x="303477" y="75534"/>
                  <a:pt x="303477" y="156633"/>
                </a:cubicBezTo>
                <a:cubicBezTo>
                  <a:pt x="303477" y="237733"/>
                  <a:pt x="237733" y="303477"/>
                  <a:pt x="156633" y="303477"/>
                </a:cubicBezTo>
                <a:cubicBezTo>
                  <a:pt x="75534" y="303477"/>
                  <a:pt x="9790" y="237733"/>
                  <a:pt x="9790" y="156633"/>
                </a:cubicBezTo>
                <a:cubicBezTo>
                  <a:pt x="9881" y="75572"/>
                  <a:pt x="75572" y="9881"/>
                  <a:pt x="156633" y="9790"/>
                </a:cubicBezTo>
                <a:moveTo>
                  <a:pt x="156633" y="0"/>
                </a:moveTo>
                <a:cubicBezTo>
                  <a:pt x="70127" y="0"/>
                  <a:pt x="0" y="70127"/>
                  <a:pt x="0" y="156633"/>
                </a:cubicBezTo>
                <a:cubicBezTo>
                  <a:pt x="0" y="243140"/>
                  <a:pt x="70127" y="313267"/>
                  <a:pt x="156633" y="313267"/>
                </a:cubicBezTo>
                <a:cubicBezTo>
                  <a:pt x="243140" y="313267"/>
                  <a:pt x="313267" y="243140"/>
                  <a:pt x="313267" y="156633"/>
                </a:cubicBezTo>
                <a:cubicBezTo>
                  <a:pt x="313170" y="70167"/>
                  <a:pt x="243099" y="97"/>
                  <a:pt x="156633" y="0"/>
                </a:cubicBezTo>
                <a:close/>
              </a:path>
            </a:pathLst>
          </a:custGeom>
          <a:solidFill>
            <a:schemeClr val="bg1"/>
          </a:solidFill>
          <a:ln w="4862" cap="flat">
            <a:noFill/>
            <a:prstDash val="solid"/>
            <a:miter/>
          </a:ln>
        </xdr:spPr>
        <xdr:txBody>
          <a:bodyPr rtlCol="0" anchor="ctr"/>
          <a:lstStyle/>
          <a:p>
            <a:endParaRPr lang="en-US"/>
          </a:p>
        </xdr:txBody>
      </xdr:sp>
      <xdr:sp macro="" textlink="">
        <xdr:nvSpPr>
          <xdr:cNvPr id="25" name="Freeform 24">
            <a:extLst>
              <a:ext uri="{FF2B5EF4-FFF2-40B4-BE49-F238E27FC236}">
                <a16:creationId xmlns:a16="http://schemas.microsoft.com/office/drawing/2014/main" id="{00000000-0008-0000-0400-000019000000}"/>
              </a:ext>
            </a:extLst>
          </xdr:cNvPr>
          <xdr:cNvSpPr/>
        </xdr:nvSpPr>
        <xdr:spPr>
          <a:xfrm>
            <a:off x="5390991" y="1124770"/>
            <a:ext cx="151738" cy="151738"/>
          </a:xfrm>
          <a:custGeom>
            <a:avLst/>
            <a:gdLst>
              <a:gd name="connsiteX0" fmla="*/ 100177 w 151738"/>
              <a:gd name="connsiteY0" fmla="*/ 100182 h 151738"/>
              <a:gd name="connsiteX1" fmla="*/ 17998 w 151738"/>
              <a:gd name="connsiteY1" fmla="*/ 133799 h 151738"/>
              <a:gd name="connsiteX2" fmla="*/ 51562 w 151738"/>
              <a:gd name="connsiteY2" fmla="*/ 52506 h 151738"/>
              <a:gd name="connsiteX3" fmla="*/ 133740 w 151738"/>
              <a:gd name="connsiteY3" fmla="*/ 18135 h 151738"/>
              <a:gd name="connsiteX4" fmla="*/ 44053 w 151738"/>
              <a:gd name="connsiteY4" fmla="*/ 45032 h 151738"/>
              <a:gd name="connsiteX5" fmla="*/ 0 w 151738"/>
              <a:gd name="connsiteY5" fmla="*/ 151739 h 151738"/>
              <a:gd name="connsiteX6" fmla="*/ 107685 w 151738"/>
              <a:gd name="connsiteY6" fmla="*/ 107685 h 151738"/>
              <a:gd name="connsiteX7" fmla="*/ 151739 w 151738"/>
              <a:gd name="connsiteY7" fmla="*/ 0 h 151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51738" h="151738">
                <a:moveTo>
                  <a:pt x="100177" y="100182"/>
                </a:moveTo>
                <a:lnTo>
                  <a:pt x="17998" y="133799"/>
                </a:lnTo>
                <a:lnTo>
                  <a:pt x="51562" y="52506"/>
                </a:lnTo>
                <a:lnTo>
                  <a:pt x="133740" y="18135"/>
                </a:lnTo>
                <a:close/>
                <a:moveTo>
                  <a:pt x="44053" y="45032"/>
                </a:moveTo>
                <a:lnTo>
                  <a:pt x="0" y="151739"/>
                </a:lnTo>
                <a:lnTo>
                  <a:pt x="107685" y="107685"/>
                </a:lnTo>
                <a:lnTo>
                  <a:pt x="151739" y="0"/>
                </a:lnTo>
                <a:close/>
              </a:path>
            </a:pathLst>
          </a:custGeom>
          <a:solidFill>
            <a:schemeClr val="bg1"/>
          </a:solidFill>
          <a:ln w="4862" cap="flat">
            <a:noFill/>
            <a:prstDash val="solid"/>
            <a:miter/>
          </a:ln>
        </xdr:spPr>
        <xdr:txBody>
          <a:bodyPr rtlCol="0" anchor="ctr"/>
          <a:lstStyle/>
          <a:p>
            <a:endParaRPr lang="en-US"/>
          </a:p>
        </xdr:txBody>
      </xdr:sp>
      <xdr:sp macro="" textlink="">
        <xdr:nvSpPr>
          <xdr:cNvPr id="26" name="Freeform 25">
            <a:extLst>
              <a:ext uri="{FF2B5EF4-FFF2-40B4-BE49-F238E27FC236}">
                <a16:creationId xmlns:a16="http://schemas.microsoft.com/office/drawing/2014/main" id="{00000000-0008-0000-0400-00001A000000}"/>
              </a:ext>
            </a:extLst>
          </xdr:cNvPr>
          <xdr:cNvSpPr/>
        </xdr:nvSpPr>
        <xdr:spPr>
          <a:xfrm>
            <a:off x="5457560" y="1190360"/>
            <a:ext cx="19579" cy="19579"/>
          </a:xfrm>
          <a:custGeom>
            <a:avLst/>
            <a:gdLst>
              <a:gd name="connsiteX0" fmla="*/ 19579 w 19579"/>
              <a:gd name="connsiteY0" fmla="*/ 9790 h 19579"/>
              <a:gd name="connsiteX1" fmla="*/ 9790 w 19579"/>
              <a:gd name="connsiteY1" fmla="*/ 19579 h 19579"/>
              <a:gd name="connsiteX2" fmla="*/ 0 w 19579"/>
              <a:gd name="connsiteY2" fmla="*/ 9790 h 19579"/>
              <a:gd name="connsiteX3" fmla="*/ 9790 w 19579"/>
              <a:gd name="connsiteY3" fmla="*/ 0 h 19579"/>
              <a:gd name="connsiteX4" fmla="*/ 19579 w 19579"/>
              <a:gd name="connsiteY4" fmla="*/ 9790 h 1957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579" h="19579">
                <a:moveTo>
                  <a:pt x="19579" y="9790"/>
                </a:moveTo>
                <a:cubicBezTo>
                  <a:pt x="19579" y="15196"/>
                  <a:pt x="15196" y="19579"/>
                  <a:pt x="9790" y="19579"/>
                </a:cubicBezTo>
                <a:cubicBezTo>
                  <a:pt x="4383" y="19579"/>
                  <a:pt x="0" y="15196"/>
                  <a:pt x="0" y="9790"/>
                </a:cubicBezTo>
                <a:cubicBezTo>
                  <a:pt x="0" y="4383"/>
                  <a:pt x="4383" y="0"/>
                  <a:pt x="9790" y="0"/>
                </a:cubicBezTo>
                <a:cubicBezTo>
                  <a:pt x="15196" y="0"/>
                  <a:pt x="19579" y="4383"/>
                  <a:pt x="19579" y="9790"/>
                </a:cubicBezTo>
                <a:close/>
              </a:path>
            </a:pathLst>
          </a:custGeom>
          <a:solidFill>
            <a:schemeClr val="bg1"/>
          </a:solidFill>
          <a:ln w="4862" cap="flat">
            <a:noFill/>
            <a:prstDash val="solid"/>
            <a:miter/>
          </a:ln>
        </xdr:spPr>
        <xdr:txBody>
          <a:bodyPr rtlCol="0" anchor="ctr"/>
          <a:lstStyle/>
          <a:p>
            <a:endParaRPr lang="en-US"/>
          </a:p>
        </xdr:txBody>
      </xdr:sp>
    </xdr:grpSp>
    <xdr:clientData/>
  </xdr:twoCellAnchor>
  <xdr:twoCellAnchor>
    <xdr:from>
      <xdr:col>14</xdr:col>
      <xdr:colOff>495300</xdr:colOff>
      <xdr:row>1</xdr:row>
      <xdr:rowOff>101600</xdr:rowOff>
    </xdr:from>
    <xdr:to>
      <xdr:col>14</xdr:col>
      <xdr:colOff>769620</xdr:colOff>
      <xdr:row>1</xdr:row>
      <xdr:rowOff>147320</xdr:rowOff>
    </xdr:to>
    <xdr:sp macro="" textlink="">
      <xdr:nvSpPr>
        <xdr:cNvPr id="27" name="Rounded Rectangle 26">
          <a:extLst>
            <a:ext uri="{FF2B5EF4-FFF2-40B4-BE49-F238E27FC236}">
              <a16:creationId xmlns:a16="http://schemas.microsoft.com/office/drawing/2014/main" id="{00000000-0008-0000-0400-00001B000000}"/>
            </a:ext>
          </a:extLst>
        </xdr:cNvPr>
        <xdr:cNvSpPr/>
      </xdr:nvSpPr>
      <xdr:spPr>
        <a:xfrm>
          <a:off x="12052300" y="292100"/>
          <a:ext cx="274320" cy="4572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12700</xdr:rowOff>
    </xdr:from>
    <xdr:to>
      <xdr:col>21</xdr:col>
      <xdr:colOff>147828</xdr:colOff>
      <xdr:row>2</xdr:row>
      <xdr:rowOff>24892</xdr:rowOff>
    </xdr:to>
    <xdr:sp macro="" textlink="">
      <xdr:nvSpPr>
        <xdr:cNvPr id="2" name="Rectangle 1">
          <a:extLst>
            <a:ext uri="{FF2B5EF4-FFF2-40B4-BE49-F238E27FC236}">
              <a16:creationId xmlns:a16="http://schemas.microsoft.com/office/drawing/2014/main" id="{00000000-0008-0000-0500-000002000000}"/>
            </a:ext>
          </a:extLst>
        </xdr:cNvPr>
        <xdr:cNvSpPr/>
      </xdr:nvSpPr>
      <xdr:spPr>
        <a:xfrm>
          <a:off x="0" y="12700"/>
          <a:ext cx="17483328"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0</xdr:col>
      <xdr:colOff>0</xdr:colOff>
      <xdr:row>0</xdr:row>
      <xdr:rowOff>0</xdr:rowOff>
    </xdr:from>
    <xdr:to>
      <xdr:col>0</xdr:col>
      <xdr:colOff>618776</xdr:colOff>
      <xdr:row>1</xdr:row>
      <xdr:rowOff>173150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618776" cy="363650"/>
        </a:xfrm>
        <a:prstGeom prst="rect">
          <a:avLst/>
        </a:prstGeom>
      </xdr:spPr>
    </xdr:pic>
    <xdr:clientData/>
  </xdr:twoCellAnchor>
  <xdr:twoCellAnchor>
    <xdr:from>
      <xdr:col>0</xdr:col>
      <xdr:colOff>596900</xdr:colOff>
      <xdr:row>0</xdr:row>
      <xdr:rowOff>12700</xdr:rowOff>
    </xdr:from>
    <xdr:to>
      <xdr:col>2</xdr:col>
      <xdr:colOff>0</xdr:colOff>
      <xdr:row>2</xdr:row>
      <xdr:rowOff>25400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96900" y="127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Other Levels</a:t>
          </a:r>
        </a:p>
      </xdr:txBody>
    </xdr:sp>
    <xdr:clientData/>
  </xdr:twoCellAnchor>
  <xdr:twoCellAnchor>
    <xdr:from>
      <xdr:col>5</xdr:col>
      <xdr:colOff>355600</xdr:colOff>
      <xdr:row>0</xdr:row>
      <xdr:rowOff>25400</xdr:rowOff>
    </xdr:from>
    <xdr:to>
      <xdr:col>6</xdr:col>
      <xdr:colOff>584200</xdr:colOff>
      <xdr:row>2</xdr:row>
      <xdr:rowOff>38100</xdr:rowOff>
    </xdr:to>
    <xdr:sp macro="" textlink="">
      <xdr:nvSpPr>
        <xdr:cNvPr id="5" name="TextBox 4">
          <a:hlinkClick xmlns:r="http://schemas.openxmlformats.org/officeDocument/2006/relationships" r:id="rId2" tooltip="https://www.linkedin.com/in/hemin-dhamelia-534300223/"/>
          <a:extLst>
            <a:ext uri="{FF2B5EF4-FFF2-40B4-BE49-F238E27FC236}">
              <a16:creationId xmlns:a16="http://schemas.microsoft.com/office/drawing/2014/main" id="{00000000-0008-0000-0500-000005000000}"/>
            </a:ext>
          </a:extLst>
        </xdr:cNvPr>
        <xdr:cNvSpPr txBox="1"/>
      </xdr:nvSpPr>
      <xdr:spPr>
        <a:xfrm>
          <a:off x="4483100" y="254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Browse</a:t>
          </a:r>
        </a:p>
      </xdr:txBody>
    </xdr:sp>
    <xdr:clientData/>
  </xdr:twoCellAnchor>
  <xdr:twoCellAnchor>
    <xdr:from>
      <xdr:col>11</xdr:col>
      <xdr:colOff>266700</xdr:colOff>
      <xdr:row>0</xdr:row>
      <xdr:rowOff>0</xdr:rowOff>
    </xdr:from>
    <xdr:to>
      <xdr:col>12</xdr:col>
      <xdr:colOff>774700</xdr:colOff>
      <xdr:row>2</xdr:row>
      <xdr:rowOff>12700</xdr:rowOff>
    </xdr:to>
    <xdr:sp macro="" textlink="">
      <xdr:nvSpPr>
        <xdr:cNvPr id="6" name="TextBox 5">
          <a:hlinkClick xmlns:r="http://schemas.openxmlformats.org/officeDocument/2006/relationships" r:id="rId3" tooltip="Income Sources"/>
          <a:extLst>
            <a:ext uri="{FF2B5EF4-FFF2-40B4-BE49-F238E27FC236}">
              <a16:creationId xmlns:a16="http://schemas.microsoft.com/office/drawing/2014/main" id="{00000000-0008-0000-0500-000006000000}"/>
            </a:ext>
          </a:extLst>
        </xdr:cNvPr>
        <xdr:cNvSpPr txBox="1"/>
      </xdr:nvSpPr>
      <xdr:spPr>
        <a:xfrm>
          <a:off x="9347200" y="0"/>
          <a:ext cx="13335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Income Sources</a:t>
          </a:r>
        </a:p>
      </xdr:txBody>
    </xdr:sp>
    <xdr:clientData/>
  </xdr:twoCellAnchor>
  <xdr:twoCellAnchor>
    <xdr:from>
      <xdr:col>12</xdr:col>
      <xdr:colOff>677334</xdr:colOff>
      <xdr:row>0</xdr:row>
      <xdr:rowOff>12700</xdr:rowOff>
    </xdr:from>
    <xdr:to>
      <xdr:col>14</xdr:col>
      <xdr:colOff>338667</xdr:colOff>
      <xdr:row>2</xdr:row>
      <xdr:rowOff>25400</xdr:rowOff>
    </xdr:to>
    <xdr:sp macro="" textlink="">
      <xdr:nvSpPr>
        <xdr:cNvPr id="7" name="TextBox 6">
          <a:hlinkClick xmlns:r="http://schemas.openxmlformats.org/officeDocument/2006/relationships" r:id="rId4" tooltip="Geographically"/>
          <a:extLst>
            <a:ext uri="{FF2B5EF4-FFF2-40B4-BE49-F238E27FC236}">
              <a16:creationId xmlns:a16="http://schemas.microsoft.com/office/drawing/2014/main" id="{00000000-0008-0000-0500-000007000000}"/>
            </a:ext>
          </a:extLst>
        </xdr:cNvPr>
        <xdr:cNvSpPr txBox="1"/>
      </xdr:nvSpPr>
      <xdr:spPr>
        <a:xfrm>
          <a:off x="10583334" y="12700"/>
          <a:ext cx="1312333"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Geographically</a:t>
          </a:r>
        </a:p>
      </xdr:txBody>
    </xdr:sp>
    <xdr:clientData/>
  </xdr:twoCellAnchor>
  <xdr:twoCellAnchor>
    <xdr:from>
      <xdr:col>14</xdr:col>
      <xdr:colOff>241301</xdr:colOff>
      <xdr:row>0</xdr:row>
      <xdr:rowOff>12700</xdr:rowOff>
    </xdr:from>
    <xdr:to>
      <xdr:col>15</xdr:col>
      <xdr:colOff>694267</xdr:colOff>
      <xdr:row>2</xdr:row>
      <xdr:rowOff>25400</xdr:rowOff>
    </xdr:to>
    <xdr:sp macro="" textlink="">
      <xdr:nvSpPr>
        <xdr:cNvPr id="8" name="TextBox 7">
          <a:hlinkClick xmlns:r="http://schemas.openxmlformats.org/officeDocument/2006/relationships" r:id="rId5" tooltip="Sales Process"/>
          <a:extLst>
            <a:ext uri="{FF2B5EF4-FFF2-40B4-BE49-F238E27FC236}">
              <a16:creationId xmlns:a16="http://schemas.microsoft.com/office/drawing/2014/main" id="{00000000-0008-0000-0500-000008000000}"/>
            </a:ext>
          </a:extLst>
        </xdr:cNvPr>
        <xdr:cNvSpPr txBox="1"/>
      </xdr:nvSpPr>
      <xdr:spPr>
        <a:xfrm>
          <a:off x="11798301" y="12700"/>
          <a:ext cx="1278466"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Sales Process</a:t>
          </a:r>
        </a:p>
      </xdr:txBody>
    </xdr:sp>
    <xdr:clientData/>
  </xdr:twoCellAnchor>
  <xdr:twoCellAnchor>
    <xdr:from>
      <xdr:col>15</xdr:col>
      <xdr:colOff>596900</xdr:colOff>
      <xdr:row>0</xdr:row>
      <xdr:rowOff>12700</xdr:rowOff>
    </xdr:from>
    <xdr:to>
      <xdr:col>17</xdr:col>
      <xdr:colOff>266700</xdr:colOff>
      <xdr:row>2</xdr:row>
      <xdr:rowOff>25400</xdr:rowOff>
    </xdr:to>
    <xdr:sp macro="" textlink="">
      <xdr:nvSpPr>
        <xdr:cNvPr id="9" name="TextBox 8">
          <a:hlinkClick xmlns:r="http://schemas.openxmlformats.org/officeDocument/2006/relationships" r:id="rId6" tooltip="Project Status"/>
          <a:extLst>
            <a:ext uri="{FF2B5EF4-FFF2-40B4-BE49-F238E27FC236}">
              <a16:creationId xmlns:a16="http://schemas.microsoft.com/office/drawing/2014/main" id="{00000000-0008-0000-0500-000009000000}"/>
            </a:ext>
          </a:extLst>
        </xdr:cNvPr>
        <xdr:cNvSpPr txBox="1"/>
      </xdr:nvSpPr>
      <xdr:spPr>
        <a:xfrm>
          <a:off x="12979400" y="12700"/>
          <a:ext cx="13208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Project Status</a:t>
          </a:r>
        </a:p>
      </xdr:txBody>
    </xdr:sp>
    <xdr:clientData/>
  </xdr:twoCellAnchor>
  <xdr:twoCellAnchor>
    <xdr:from>
      <xdr:col>5</xdr:col>
      <xdr:colOff>421216</xdr:colOff>
      <xdr:row>0</xdr:row>
      <xdr:rowOff>116177</xdr:rowOff>
    </xdr:from>
    <xdr:to>
      <xdr:col>5</xdr:col>
      <xdr:colOff>622300</xdr:colOff>
      <xdr:row>1</xdr:row>
      <xdr:rowOff>126845</xdr:rowOff>
    </xdr:to>
    <xdr:grpSp>
      <xdr:nvGrpSpPr>
        <xdr:cNvPr id="10" name="Graphic 11" descr="Compass outline">
          <a:extLst>
            <a:ext uri="{FF2B5EF4-FFF2-40B4-BE49-F238E27FC236}">
              <a16:creationId xmlns:a16="http://schemas.microsoft.com/office/drawing/2014/main" id="{00000000-0008-0000-0500-00000A000000}"/>
            </a:ext>
          </a:extLst>
        </xdr:cNvPr>
        <xdr:cNvGrpSpPr/>
      </xdr:nvGrpSpPr>
      <xdr:grpSpPr>
        <a:xfrm>
          <a:off x="4548716" y="116177"/>
          <a:ext cx="201084" cy="201168"/>
          <a:chOff x="5310716" y="1043516"/>
          <a:chExt cx="313266" cy="313266"/>
        </a:xfrm>
        <a:solidFill>
          <a:schemeClr val="bg1"/>
        </a:solidFill>
      </xdr:grpSpPr>
      <xdr:sp macro="" textlink="">
        <xdr:nvSpPr>
          <xdr:cNvPr id="11" name="Freeform 10">
            <a:extLst>
              <a:ext uri="{FF2B5EF4-FFF2-40B4-BE49-F238E27FC236}">
                <a16:creationId xmlns:a16="http://schemas.microsoft.com/office/drawing/2014/main" id="{00000000-0008-0000-0500-00000B000000}"/>
              </a:ext>
            </a:extLst>
          </xdr:cNvPr>
          <xdr:cNvSpPr/>
        </xdr:nvSpPr>
        <xdr:spPr>
          <a:xfrm>
            <a:off x="5310716" y="1043516"/>
            <a:ext cx="313266" cy="313266"/>
          </a:xfrm>
          <a:custGeom>
            <a:avLst/>
            <a:gdLst>
              <a:gd name="connsiteX0" fmla="*/ 156633 w 313266"/>
              <a:gd name="connsiteY0" fmla="*/ 9790 h 313266"/>
              <a:gd name="connsiteX1" fmla="*/ 303477 w 313266"/>
              <a:gd name="connsiteY1" fmla="*/ 156633 h 313266"/>
              <a:gd name="connsiteX2" fmla="*/ 156633 w 313266"/>
              <a:gd name="connsiteY2" fmla="*/ 303477 h 313266"/>
              <a:gd name="connsiteX3" fmla="*/ 9790 w 313266"/>
              <a:gd name="connsiteY3" fmla="*/ 156633 h 313266"/>
              <a:gd name="connsiteX4" fmla="*/ 156633 w 313266"/>
              <a:gd name="connsiteY4" fmla="*/ 9790 h 313266"/>
              <a:gd name="connsiteX5" fmla="*/ 156633 w 313266"/>
              <a:gd name="connsiteY5" fmla="*/ 0 h 313266"/>
              <a:gd name="connsiteX6" fmla="*/ 0 w 313266"/>
              <a:gd name="connsiteY6" fmla="*/ 156633 h 313266"/>
              <a:gd name="connsiteX7" fmla="*/ 156633 w 313266"/>
              <a:gd name="connsiteY7" fmla="*/ 313267 h 313266"/>
              <a:gd name="connsiteX8" fmla="*/ 313267 w 313266"/>
              <a:gd name="connsiteY8" fmla="*/ 156633 h 313266"/>
              <a:gd name="connsiteX9" fmla="*/ 156633 w 313266"/>
              <a:gd name="connsiteY9" fmla="*/ 0 h 3132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313266" h="313266">
                <a:moveTo>
                  <a:pt x="156633" y="9790"/>
                </a:moveTo>
                <a:cubicBezTo>
                  <a:pt x="237733" y="9790"/>
                  <a:pt x="303477" y="75534"/>
                  <a:pt x="303477" y="156633"/>
                </a:cubicBezTo>
                <a:cubicBezTo>
                  <a:pt x="303477" y="237733"/>
                  <a:pt x="237733" y="303477"/>
                  <a:pt x="156633" y="303477"/>
                </a:cubicBezTo>
                <a:cubicBezTo>
                  <a:pt x="75534" y="303477"/>
                  <a:pt x="9790" y="237733"/>
                  <a:pt x="9790" y="156633"/>
                </a:cubicBezTo>
                <a:cubicBezTo>
                  <a:pt x="9881" y="75572"/>
                  <a:pt x="75572" y="9881"/>
                  <a:pt x="156633" y="9790"/>
                </a:cubicBezTo>
                <a:moveTo>
                  <a:pt x="156633" y="0"/>
                </a:moveTo>
                <a:cubicBezTo>
                  <a:pt x="70127" y="0"/>
                  <a:pt x="0" y="70127"/>
                  <a:pt x="0" y="156633"/>
                </a:cubicBezTo>
                <a:cubicBezTo>
                  <a:pt x="0" y="243140"/>
                  <a:pt x="70127" y="313267"/>
                  <a:pt x="156633" y="313267"/>
                </a:cubicBezTo>
                <a:cubicBezTo>
                  <a:pt x="243140" y="313267"/>
                  <a:pt x="313267" y="243140"/>
                  <a:pt x="313267" y="156633"/>
                </a:cubicBezTo>
                <a:cubicBezTo>
                  <a:pt x="313170" y="70167"/>
                  <a:pt x="243099" y="97"/>
                  <a:pt x="156633" y="0"/>
                </a:cubicBezTo>
                <a:close/>
              </a:path>
            </a:pathLst>
          </a:custGeom>
          <a:solidFill>
            <a:schemeClr val="bg1"/>
          </a:solidFill>
          <a:ln w="4862" cap="flat">
            <a:noFill/>
            <a:prstDash val="solid"/>
            <a:miter/>
          </a:ln>
        </xdr:spPr>
        <xdr:txBody>
          <a:bodyPr rtlCol="0" anchor="ctr"/>
          <a:lstStyle/>
          <a:p>
            <a:endParaRPr lang="en-US"/>
          </a:p>
        </xdr:txBody>
      </xdr:sp>
      <xdr:sp macro="" textlink="">
        <xdr:nvSpPr>
          <xdr:cNvPr id="12" name="Freeform 11">
            <a:extLst>
              <a:ext uri="{FF2B5EF4-FFF2-40B4-BE49-F238E27FC236}">
                <a16:creationId xmlns:a16="http://schemas.microsoft.com/office/drawing/2014/main" id="{00000000-0008-0000-0500-00000C000000}"/>
              </a:ext>
            </a:extLst>
          </xdr:cNvPr>
          <xdr:cNvSpPr/>
        </xdr:nvSpPr>
        <xdr:spPr>
          <a:xfrm>
            <a:off x="5390991" y="1124770"/>
            <a:ext cx="151738" cy="151738"/>
          </a:xfrm>
          <a:custGeom>
            <a:avLst/>
            <a:gdLst>
              <a:gd name="connsiteX0" fmla="*/ 100177 w 151738"/>
              <a:gd name="connsiteY0" fmla="*/ 100182 h 151738"/>
              <a:gd name="connsiteX1" fmla="*/ 17998 w 151738"/>
              <a:gd name="connsiteY1" fmla="*/ 133799 h 151738"/>
              <a:gd name="connsiteX2" fmla="*/ 51562 w 151738"/>
              <a:gd name="connsiteY2" fmla="*/ 52506 h 151738"/>
              <a:gd name="connsiteX3" fmla="*/ 133740 w 151738"/>
              <a:gd name="connsiteY3" fmla="*/ 18135 h 151738"/>
              <a:gd name="connsiteX4" fmla="*/ 44053 w 151738"/>
              <a:gd name="connsiteY4" fmla="*/ 45032 h 151738"/>
              <a:gd name="connsiteX5" fmla="*/ 0 w 151738"/>
              <a:gd name="connsiteY5" fmla="*/ 151739 h 151738"/>
              <a:gd name="connsiteX6" fmla="*/ 107685 w 151738"/>
              <a:gd name="connsiteY6" fmla="*/ 107685 h 151738"/>
              <a:gd name="connsiteX7" fmla="*/ 151739 w 151738"/>
              <a:gd name="connsiteY7" fmla="*/ 0 h 151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51738" h="151738">
                <a:moveTo>
                  <a:pt x="100177" y="100182"/>
                </a:moveTo>
                <a:lnTo>
                  <a:pt x="17998" y="133799"/>
                </a:lnTo>
                <a:lnTo>
                  <a:pt x="51562" y="52506"/>
                </a:lnTo>
                <a:lnTo>
                  <a:pt x="133740" y="18135"/>
                </a:lnTo>
                <a:close/>
                <a:moveTo>
                  <a:pt x="44053" y="45032"/>
                </a:moveTo>
                <a:lnTo>
                  <a:pt x="0" y="151739"/>
                </a:lnTo>
                <a:lnTo>
                  <a:pt x="107685" y="107685"/>
                </a:lnTo>
                <a:lnTo>
                  <a:pt x="151739" y="0"/>
                </a:lnTo>
                <a:close/>
              </a:path>
            </a:pathLst>
          </a:custGeom>
          <a:solidFill>
            <a:schemeClr val="bg1"/>
          </a:solidFill>
          <a:ln w="4862" cap="flat">
            <a:noFill/>
            <a:prstDash val="solid"/>
            <a:miter/>
          </a:ln>
        </xdr:spPr>
        <xdr:txBody>
          <a:bodyPr rtlCol="0" anchor="ctr"/>
          <a:lstStyle/>
          <a:p>
            <a:endParaRPr lang="en-US"/>
          </a:p>
        </xdr:txBody>
      </xdr:sp>
      <xdr:sp macro="" textlink="">
        <xdr:nvSpPr>
          <xdr:cNvPr id="13" name="Freeform 12">
            <a:extLst>
              <a:ext uri="{FF2B5EF4-FFF2-40B4-BE49-F238E27FC236}">
                <a16:creationId xmlns:a16="http://schemas.microsoft.com/office/drawing/2014/main" id="{00000000-0008-0000-0500-00000D000000}"/>
              </a:ext>
            </a:extLst>
          </xdr:cNvPr>
          <xdr:cNvSpPr/>
        </xdr:nvSpPr>
        <xdr:spPr>
          <a:xfrm>
            <a:off x="5457560" y="1190360"/>
            <a:ext cx="19579" cy="19579"/>
          </a:xfrm>
          <a:custGeom>
            <a:avLst/>
            <a:gdLst>
              <a:gd name="connsiteX0" fmla="*/ 19579 w 19579"/>
              <a:gd name="connsiteY0" fmla="*/ 9790 h 19579"/>
              <a:gd name="connsiteX1" fmla="*/ 9790 w 19579"/>
              <a:gd name="connsiteY1" fmla="*/ 19579 h 19579"/>
              <a:gd name="connsiteX2" fmla="*/ 0 w 19579"/>
              <a:gd name="connsiteY2" fmla="*/ 9790 h 19579"/>
              <a:gd name="connsiteX3" fmla="*/ 9790 w 19579"/>
              <a:gd name="connsiteY3" fmla="*/ 0 h 19579"/>
              <a:gd name="connsiteX4" fmla="*/ 19579 w 19579"/>
              <a:gd name="connsiteY4" fmla="*/ 9790 h 1957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579" h="19579">
                <a:moveTo>
                  <a:pt x="19579" y="9790"/>
                </a:moveTo>
                <a:cubicBezTo>
                  <a:pt x="19579" y="15196"/>
                  <a:pt x="15196" y="19579"/>
                  <a:pt x="9790" y="19579"/>
                </a:cubicBezTo>
                <a:cubicBezTo>
                  <a:pt x="4383" y="19579"/>
                  <a:pt x="0" y="15196"/>
                  <a:pt x="0" y="9790"/>
                </a:cubicBezTo>
                <a:cubicBezTo>
                  <a:pt x="0" y="4383"/>
                  <a:pt x="4383" y="0"/>
                  <a:pt x="9790" y="0"/>
                </a:cubicBezTo>
                <a:cubicBezTo>
                  <a:pt x="15196" y="0"/>
                  <a:pt x="19579" y="4383"/>
                  <a:pt x="19579" y="9790"/>
                </a:cubicBezTo>
                <a:close/>
              </a:path>
            </a:pathLst>
          </a:custGeom>
          <a:solidFill>
            <a:schemeClr val="bg1"/>
          </a:solidFill>
          <a:ln w="4862" cap="flat">
            <a:noFill/>
            <a:prstDash val="solid"/>
            <a:miter/>
          </a:ln>
        </xdr:spPr>
        <xdr:txBody>
          <a:bodyPr rtlCol="0" anchor="ctr"/>
          <a:lstStyle/>
          <a:p>
            <a:endParaRPr lang="en-US"/>
          </a:p>
        </xdr:txBody>
      </xdr:sp>
    </xdr:grpSp>
    <xdr:clientData/>
  </xdr:twoCellAnchor>
  <xdr:twoCellAnchor>
    <xdr:from>
      <xdr:col>16</xdr:col>
      <xdr:colOff>38100</xdr:colOff>
      <xdr:row>1</xdr:row>
      <xdr:rowOff>101600</xdr:rowOff>
    </xdr:from>
    <xdr:to>
      <xdr:col>16</xdr:col>
      <xdr:colOff>312420</xdr:colOff>
      <xdr:row>1</xdr:row>
      <xdr:rowOff>147320</xdr:rowOff>
    </xdr:to>
    <xdr:sp macro="" textlink="">
      <xdr:nvSpPr>
        <xdr:cNvPr id="14" name="Rounded Rectangle 13">
          <a:extLst>
            <a:ext uri="{FF2B5EF4-FFF2-40B4-BE49-F238E27FC236}">
              <a16:creationId xmlns:a16="http://schemas.microsoft.com/office/drawing/2014/main" id="{00000000-0008-0000-0500-00000E000000}"/>
            </a:ext>
          </a:extLst>
        </xdr:cNvPr>
        <xdr:cNvSpPr/>
      </xdr:nvSpPr>
      <xdr:spPr>
        <a:xfrm>
          <a:off x="13246100" y="292100"/>
          <a:ext cx="274320" cy="4572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6.450151157405" createdVersion="8" refreshedVersion="8" minRefreshableVersion="3" recordCount="900" xr:uid="{5FBB8AEF-411D-8A49-A10D-074A7D66B6EB}">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1137069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12.654646527779" createdVersion="8" refreshedVersion="8" minRefreshableVersion="3" recordCount="30" xr:uid="{2047FCBF-5907-4848-B97A-D2FDD25F8CC0}">
  <cacheSource type="worksheet">
    <worksheetSource name="Map"/>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ount="30">
        <n v="364236"/>
        <n v="197480"/>
        <n v="187412"/>
        <n v="167840"/>
        <n v="126472"/>
        <n v="125960"/>
        <n v="342724"/>
        <n v="238460"/>
        <n v="231288"/>
        <n v="210228"/>
        <n v="135984"/>
        <n v="128888"/>
        <n v="365892"/>
        <n v="188312"/>
        <n v="387584"/>
        <n v="178572"/>
        <n v="127296"/>
        <n v="125136"/>
        <n v="204528"/>
        <n v="129304"/>
        <n v="127904"/>
        <n v="219404"/>
        <n v="73912"/>
        <n v="71992"/>
        <n v="190380"/>
        <n v="112620"/>
        <n v="109940"/>
        <n v="106948"/>
        <n v="62256"/>
        <n v="62240"/>
      </sharedItems>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7062739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n v="501558.1999999999"/>
  </r>
  <r>
    <x v="0"/>
    <x v="1"/>
    <x v="1"/>
    <n v="360897.68000000005"/>
  </r>
  <r>
    <x v="0"/>
    <x v="2"/>
    <x v="2"/>
    <n v="227490.12000000002"/>
  </r>
  <r>
    <x v="0"/>
    <x v="3"/>
    <x v="3"/>
    <n v="281795.8000000001"/>
  </r>
  <r>
    <x v="0"/>
    <x v="4"/>
    <x v="4"/>
    <n v="206264.59999999995"/>
  </r>
  <r>
    <x v="0"/>
    <x v="5"/>
    <x v="5"/>
    <n v="202419.35999999975"/>
  </r>
  <r>
    <x v="1"/>
    <x v="0"/>
    <x v="6"/>
    <n v="509978.03999999992"/>
  </r>
  <r>
    <x v="1"/>
    <x v="1"/>
    <x v="7"/>
    <n v="280188.47999999992"/>
  </r>
  <r>
    <x v="1"/>
    <x v="2"/>
    <x v="8"/>
    <n v="209586.52000000019"/>
  </r>
  <r>
    <x v="1"/>
    <x v="3"/>
    <x v="9"/>
    <n v="273633.36"/>
  </r>
  <r>
    <x v="1"/>
    <x v="5"/>
    <x v="10"/>
    <n v="204158.23999999973"/>
  </r>
  <r>
    <x v="1"/>
    <x v="4"/>
    <x v="11"/>
    <n v="275347.0400000001"/>
  </r>
  <r>
    <x v="2"/>
    <x v="0"/>
    <x v="12"/>
    <n v="524449.6399999999"/>
  </r>
  <r>
    <x v="2"/>
    <x v="2"/>
    <x v="13"/>
    <n v="201424.08000000007"/>
  </r>
  <r>
    <x v="2"/>
    <x v="1"/>
    <x v="14"/>
    <n v="700000"/>
  </r>
  <r>
    <x v="2"/>
    <x v="3"/>
    <x v="15"/>
    <n v="255357.95999999996"/>
  </r>
  <r>
    <x v="2"/>
    <x v="4"/>
    <x v="16"/>
    <n v="181256.00000000003"/>
  </r>
  <r>
    <x v="2"/>
    <x v="5"/>
    <x v="17"/>
    <n v="199811.0399999998"/>
  </r>
  <r>
    <x v="3"/>
    <x v="0"/>
    <x v="18"/>
    <n v="292475.04000000004"/>
  </r>
  <r>
    <x v="3"/>
    <x v="3"/>
    <x v="19"/>
    <n v="184904.72"/>
  </r>
  <r>
    <x v="3"/>
    <x v="1"/>
    <x v="20"/>
    <n v="182902.72000000003"/>
  </r>
  <r>
    <x v="3"/>
    <x v="2"/>
    <x v="21"/>
    <n v="212626.8"/>
  </r>
  <r>
    <x v="3"/>
    <x v="5"/>
    <x v="22"/>
    <n v="130072.80000000012"/>
  </r>
  <r>
    <x v="3"/>
    <x v="4"/>
    <x v="23"/>
    <n v="104238.15999999999"/>
  </r>
  <r>
    <x v="4"/>
    <x v="0"/>
    <x v="24"/>
    <n v="272243.39999999997"/>
  </r>
  <r>
    <x v="4"/>
    <x v="2"/>
    <x v="25"/>
    <n v="107044.07999999994"/>
  </r>
  <r>
    <x v="4"/>
    <x v="1"/>
    <x v="26"/>
    <n v="157214.20000000007"/>
  </r>
  <r>
    <x v="4"/>
    <x v="3"/>
    <x v="27"/>
    <n v="152935.63999999998"/>
  </r>
  <r>
    <x v="4"/>
    <x v="5"/>
    <x v="28"/>
    <n v="100660.56000000013"/>
  </r>
  <r>
    <x v="4"/>
    <x v="4"/>
    <x v="29"/>
    <n v="90151.2000000000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FD10F9-919C-3B45-8342-1E0C62F73D5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W6:Y19" firstHeaderRow="0" firstDataRow="1" firstDataCol="1"/>
  <pivotFields count="9">
    <pivotField showAll="0">
      <items count="6">
        <item x="0"/>
        <item h="1" x="1"/>
        <item h="1" x="2"/>
        <item h="1"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numFmtId="164"/>
    <dataField name="Sum of Income2" fld="5" baseField="0" baseItem="0" numFmtId="164"/>
  </dataFields>
  <formats count="10">
    <format dxfId="19">
      <pivotArea type="all" dataOnly="0" outline="0" fieldPosition="0"/>
    </format>
    <format dxfId="18">
      <pivotArea outline="0" collapsedLevelsAreSubtotals="1" fieldPosition="0"/>
    </format>
    <format dxfId="17">
      <pivotArea field="2" type="button" dataOnly="0" labelOnly="1" outline="0"/>
    </format>
    <format dxfId="16">
      <pivotArea dataOnly="0" labelOnly="1" grandRow="1" outline="0" fieldPosition="0"/>
    </format>
    <format dxfId="15">
      <pivotArea dataOnly="0" labelOnly="1" outline="0" fieldPosition="0">
        <references count="1">
          <reference field="4294967294" count="1">
            <x v="0"/>
          </reference>
        </references>
      </pivotArea>
    </format>
    <format dxfId="14">
      <pivotArea type="all" dataOnly="0" outline="0" fieldPosition="0"/>
    </format>
    <format dxfId="13">
      <pivotArea outline="0" collapsedLevelsAreSubtotals="1" fieldPosition="0"/>
    </format>
    <format dxfId="12">
      <pivotArea field="2" type="button" dataOnly="0" labelOnly="1" outline="0"/>
    </format>
    <format dxfId="11">
      <pivotArea dataOnly="0" labelOnly="1" grandRow="1" outline="0" fieldPosition="0"/>
    </format>
    <format dxfId="10">
      <pivotArea dataOnly="0" labelOnly="1"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5AB1CB-378B-BC4F-B874-E4F01C53832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6:Q7" firstHeaderRow="0" firstDataRow="1" firstDataCol="0"/>
  <pivotFields count="9">
    <pivotField showAll="0">
      <items count="6">
        <item x="0"/>
        <item h="1" x="1"/>
        <item h="1" x="2"/>
        <item h="1" x="3"/>
        <item h="1" x="4"/>
        <item t="default"/>
      </items>
    </pivotField>
    <pivotField showAll="0"/>
    <pivotField showAll="0">
      <items count="7">
        <item x="4"/>
        <item x="5"/>
        <item x="0"/>
        <item x="1"/>
        <item x="2"/>
        <item x="3"/>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numFmtId="164"/>
    <dataField name="Sum of Target Income" fld="6" baseField="0" baseItem="0" numFmtId="164"/>
  </dataFields>
  <formats count="10">
    <format dxfId="29">
      <pivotArea type="all" dataOnly="0" outline="0" fieldPosition="0"/>
    </format>
    <format dxfId="28">
      <pivotArea outline="0" collapsedLevelsAreSubtotals="1" fieldPosition="0"/>
    </format>
    <format dxfId="27">
      <pivotArea field="2" type="button" dataOnly="0" labelOnly="1" outline="0"/>
    </format>
    <format dxfId="26">
      <pivotArea dataOnly="0" labelOnly="1" grandRow="1" outline="0" fieldPosition="0"/>
    </format>
    <format dxfId="25">
      <pivotArea dataOnly="0" labelOnly="1" outline="0" fieldPosition="0">
        <references count="1">
          <reference field="4294967294" count="1">
            <x v="0"/>
          </reference>
        </references>
      </pivotArea>
    </format>
    <format dxfId="24">
      <pivotArea type="all" dataOnly="0" outline="0" fieldPosition="0"/>
    </format>
    <format dxfId="23">
      <pivotArea outline="0" collapsedLevelsAreSubtotals="1" fieldPosition="0"/>
    </format>
    <format dxfId="22">
      <pivotArea field="2" type="button" dataOnly="0" labelOnly="1" outline="0"/>
    </format>
    <format dxfId="21">
      <pivotArea dataOnly="0" labelOnly="1" grandRow="1" outline="0" fieldPosition="0"/>
    </format>
    <format dxfId="20">
      <pivotArea dataOnly="0" labelOnly="1" outline="0" fieldPosition="0">
        <references count="1">
          <reference field="4294967294" count="1">
            <x v="0"/>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DA7805-79B9-9F4D-911F-C6387B5FA50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K6:AM9" firstHeaderRow="0" firstDataRow="1" firstDataCol="1"/>
  <pivotFields count="9">
    <pivotField showAll="0">
      <items count="6">
        <item x="0"/>
        <item h="1" x="1"/>
        <item h="1" x="2"/>
        <item h="1" x="3"/>
        <item h="1"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numFmtId="164"/>
    <dataField name="Sum of Income2" fld="5" showDataAs="percentOfCol" baseField="0" baseItem="0" numFmtId="10"/>
  </dataFields>
  <formats count="9">
    <format dxfId="38">
      <pivotArea type="all" dataOnly="0" outline="0" fieldPosition="0"/>
    </format>
    <format dxfId="37">
      <pivotArea outline="0" collapsedLevelsAreSubtotals="1" fieldPosition="0"/>
    </format>
    <format dxfId="36">
      <pivotArea field="2" type="button" dataOnly="0" labelOnly="1" outline="0"/>
    </format>
    <format dxfId="35">
      <pivotArea dataOnly="0" labelOnly="1" grandRow="1" outline="0" fieldPosition="0"/>
    </format>
    <format dxfId="34">
      <pivotArea type="all" dataOnly="0" outline="0" fieldPosition="0"/>
    </format>
    <format dxfId="33">
      <pivotArea outline="0" collapsedLevelsAreSubtotals="1" fieldPosition="0"/>
    </format>
    <format dxfId="32">
      <pivotArea field="2" type="button" dataOnly="0" labelOnly="1" outline="0"/>
    </format>
    <format dxfId="31">
      <pivotArea dataOnly="0" labelOnly="1" grandRow="1" outline="0" fieldPosition="0"/>
    </format>
    <format dxfId="30">
      <pivotArea outline="0" fieldPosition="0">
        <references count="1">
          <reference field="4294967294" count="1">
            <x v="1"/>
          </reference>
        </references>
      </pivotArea>
    </format>
  </formats>
  <chartFormats count="6">
    <chartFormat chart="12" format="11" series="1">
      <pivotArea type="data" outline="0" fieldPosition="0">
        <references count="1">
          <reference field="4294967294" count="1" selected="0">
            <x v="0"/>
          </reference>
        </references>
      </pivotArea>
    </chartFormat>
    <chartFormat chart="12" format="12">
      <pivotArea type="data" outline="0" fieldPosition="0">
        <references count="2">
          <reference field="4294967294" count="1" selected="0">
            <x v="0"/>
          </reference>
          <reference field="8" count="1" selected="0">
            <x v="0"/>
          </reference>
        </references>
      </pivotArea>
    </chartFormat>
    <chartFormat chart="12" format="13">
      <pivotArea type="data" outline="0" fieldPosition="0">
        <references count="2">
          <reference field="4294967294" count="1" selected="0">
            <x v="0"/>
          </reference>
          <reference field="8" count="1" selected="0">
            <x v="1"/>
          </reference>
        </references>
      </pivotArea>
    </chartFormat>
    <chartFormat chart="12" format="14" series="1">
      <pivotArea type="data" outline="0" fieldPosition="0">
        <references count="1">
          <reference field="4294967294" count="1" selected="0">
            <x v="1"/>
          </reference>
        </references>
      </pivotArea>
    </chartFormat>
    <chartFormat chart="12" format="15">
      <pivotArea type="data" outline="0" fieldPosition="0">
        <references count="2">
          <reference field="4294967294" count="1" selected="0">
            <x v="1"/>
          </reference>
          <reference field="8" count="1" selected="0">
            <x v="0"/>
          </reference>
        </references>
      </pivotArea>
    </chartFormat>
    <chartFormat chart="12" format="16">
      <pivotArea type="data" outline="0" fieldPosition="0">
        <references count="2">
          <reference field="4294967294" count="1" selected="0">
            <x v="1"/>
          </reference>
          <reference field="8"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9C4F4E-5B00-8D41-B896-7A9FE52AC1A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T6:AV28" firstHeaderRow="0" firstDataRow="1" firstDataCol="1"/>
  <pivotFields count="9">
    <pivotField showAll="0">
      <items count="6">
        <item x="0"/>
        <item h="1" x="1"/>
        <item h="1" x="2"/>
        <item h="1" x="3"/>
        <item h="1" x="4"/>
        <item t="default"/>
      </items>
    </pivotField>
    <pivotField showAll="0">
      <items count="13">
        <item x="0"/>
        <item x="1"/>
        <item x="2"/>
        <item x="3"/>
        <item x="4"/>
        <item x="5"/>
        <item x="6"/>
        <item x="7"/>
        <item x="8"/>
        <item x="9"/>
        <item x="10"/>
        <item x="11"/>
        <item t="default"/>
      </items>
    </pivotField>
    <pivotField axis="axisRow" showAll="0">
      <items count="7">
        <item x="4"/>
        <item x="5"/>
        <item x="0"/>
        <item x="1"/>
        <item x="2"/>
        <item x="3"/>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pivotField numFmtId="164" showAll="0"/>
    <pivotField numFmtId="164" showAll="0"/>
    <pivotField showAll="0">
      <items count="3">
        <item x="0"/>
        <item x="1"/>
        <item t="default"/>
      </items>
    </pivotField>
  </pivotFields>
  <rowFields count="2">
    <field x="2"/>
    <field x="3"/>
  </rowFields>
  <rowItems count="22">
    <i>
      <x/>
    </i>
    <i r="1">
      <x v="1"/>
    </i>
    <i r="1">
      <x v="3"/>
    </i>
    <i r="1">
      <x v="5"/>
    </i>
    <i r="1">
      <x v="13"/>
    </i>
    <i r="1">
      <x v="14"/>
    </i>
    <i>
      <x v="1"/>
    </i>
    <i r="1">
      <x/>
    </i>
    <i>
      <x v="2"/>
    </i>
    <i r="1">
      <x v="4"/>
    </i>
    <i r="1">
      <x v="12"/>
    </i>
    <i>
      <x v="3"/>
    </i>
    <i r="1">
      <x v="2"/>
    </i>
    <i r="1">
      <x v="6"/>
    </i>
    <i r="1">
      <x v="8"/>
    </i>
    <i>
      <x v="4"/>
    </i>
    <i r="1">
      <x v="9"/>
    </i>
    <i r="1">
      <x v="10"/>
    </i>
    <i>
      <x v="5"/>
    </i>
    <i r="1">
      <x v="7"/>
    </i>
    <i r="1">
      <x v="11"/>
    </i>
    <i t="grand">
      <x/>
    </i>
  </rowItems>
  <colFields count="1">
    <field x="-2"/>
  </colFields>
  <colItems count="2">
    <i>
      <x/>
    </i>
    <i i="1">
      <x v="1"/>
    </i>
  </colItems>
  <dataFields count="2">
    <dataField name="Sum of Income" fld="5" baseField="0" baseItem="0" numFmtId="164"/>
    <dataField name="Sum of Income2" fld="5" showDataAs="percentOfCol" baseField="0" baseItem="0" numFmtId="10"/>
  </dataFields>
  <formats count="9">
    <format dxfId="47">
      <pivotArea type="all" dataOnly="0" outline="0" fieldPosition="0"/>
    </format>
    <format dxfId="46">
      <pivotArea outline="0" collapsedLevelsAreSubtotals="1" fieldPosition="0"/>
    </format>
    <format dxfId="45">
      <pivotArea field="2" type="button" dataOnly="0" labelOnly="1" outline="0" axis="axisRow" fieldPosition="0"/>
    </format>
    <format dxfId="44">
      <pivotArea dataOnly="0" labelOnly="1" grandRow="1" outline="0" fieldPosition="0"/>
    </format>
    <format dxfId="43">
      <pivotArea type="all" dataOnly="0" outline="0" fieldPosition="0"/>
    </format>
    <format dxfId="42">
      <pivotArea outline="0" collapsedLevelsAreSubtotals="1" fieldPosition="0"/>
    </format>
    <format dxfId="41">
      <pivotArea field="2" type="button" dataOnly="0" labelOnly="1" outline="0" axis="axisRow" fieldPosition="0"/>
    </format>
    <format dxfId="40">
      <pivotArea dataOnly="0" labelOnly="1" grandRow="1" outline="0" fieldPosition="0"/>
    </format>
    <format dxfId="39">
      <pivotArea outline="0" fieldPosition="0">
        <references count="1">
          <reference field="4294967294" count="1">
            <x v="1"/>
          </reference>
        </references>
      </pivotArea>
    </format>
  </formats>
  <chartFormats count="4">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2" format="11" series="1">
      <pivotArea type="data" outline="0" fieldPosition="0">
        <references count="1">
          <reference field="4294967294" count="1" selected="0">
            <x v="0"/>
          </reference>
        </references>
      </pivotArea>
    </chartFormat>
    <chartFormat chart="12" format="14"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80FE2F-4761-2C4C-B010-3C53F24AE266}"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L4:BM5" firstHeaderRow="0" firstDataRow="1" firstDataCol="0"/>
  <pivotFields count="4">
    <pivotField showAll="0">
      <items count="6">
        <item h="1" x="0"/>
        <item x="1"/>
        <item h="1" x="2"/>
        <item h="1" x="3"/>
        <item h="1" x="4"/>
        <item t="default"/>
      </items>
    </pivotField>
    <pivotField showAll="0">
      <items count="7">
        <item x="4"/>
        <item x="5"/>
        <item x="0"/>
        <item x="2"/>
        <item x="3"/>
        <item x="1"/>
        <item t="default"/>
      </items>
    </pivotField>
    <pivotField dataField="1" numFmtId="1" showAll="0">
      <items count="31">
        <item x="29"/>
        <item x="28"/>
        <item x="23"/>
        <item x="22"/>
        <item x="27"/>
        <item x="26"/>
        <item x="25"/>
        <item x="17"/>
        <item x="5"/>
        <item x="4"/>
        <item x="16"/>
        <item x="20"/>
        <item x="11"/>
        <item x="19"/>
        <item x="10"/>
        <item x="3"/>
        <item x="15"/>
        <item x="2"/>
        <item x="13"/>
        <item x="24"/>
        <item x="1"/>
        <item x="18"/>
        <item x="9"/>
        <item x="21"/>
        <item x="8"/>
        <item x="7"/>
        <item x="6"/>
        <item x="0"/>
        <item x="12"/>
        <item x="14"/>
        <item t="default"/>
      </items>
    </pivotField>
    <pivotField dataField="1" numFmtId="1" showAll="0"/>
  </pivotFields>
  <rowItems count="1">
    <i/>
  </rowItems>
  <colFields count="1">
    <field x="-2"/>
  </colFields>
  <colItems count="2">
    <i>
      <x/>
    </i>
    <i i="1">
      <x v="1"/>
    </i>
  </colItems>
  <dataFields count="2">
    <dataField name="Sum of Target" fld="3" baseField="0" baseItem="0" numFmtId="1"/>
    <dataField name="Sum of Amount" fld="2" baseField="0" baseItem="0" numFmtId="1"/>
  </dataField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C32DC5-A588-1E42-9F2C-E7065EE84B2B}"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B4:BD11" firstHeaderRow="0" firstDataRow="1" firstDataCol="1"/>
  <pivotFields count="4">
    <pivotField showAll="0">
      <items count="6">
        <item h="1" x="0"/>
        <item x="1"/>
        <item h="1" x="2"/>
        <item h="1" x="3"/>
        <item h="1" x="4"/>
        <item t="default"/>
      </items>
    </pivotField>
    <pivotField axis="axisRow" showAll="0">
      <items count="7">
        <item x="4"/>
        <item x="5"/>
        <item x="0"/>
        <item x="2"/>
        <item x="3"/>
        <item x="1"/>
        <item t="default"/>
      </items>
    </pivotField>
    <pivotField dataField="1" numFmtId="1" showAll="0">
      <items count="31">
        <item x="29"/>
        <item x="28"/>
        <item x="23"/>
        <item x="22"/>
        <item x="27"/>
        <item x="26"/>
        <item x="25"/>
        <item x="17"/>
        <item x="5"/>
        <item x="4"/>
        <item x="16"/>
        <item x="20"/>
        <item x="11"/>
        <item x="19"/>
        <item x="10"/>
        <item x="3"/>
        <item x="15"/>
        <item x="2"/>
        <item x="13"/>
        <item x="24"/>
        <item x="1"/>
        <item x="18"/>
        <item x="9"/>
        <item x="21"/>
        <item x="8"/>
        <item x="7"/>
        <item x="6"/>
        <item x="0"/>
        <item x="12"/>
        <item x="14"/>
        <item t="default"/>
      </items>
    </pivotField>
    <pivotField numFmtId="1" showAll="0"/>
  </pivotFields>
  <rowFields count="1">
    <field x="1"/>
  </rowFields>
  <rowItems count="7">
    <i>
      <x/>
    </i>
    <i>
      <x v="1"/>
    </i>
    <i>
      <x v="2"/>
    </i>
    <i>
      <x v="3"/>
    </i>
    <i>
      <x v="4"/>
    </i>
    <i>
      <x v="5"/>
    </i>
    <i t="grand">
      <x/>
    </i>
  </rowItems>
  <colFields count="1">
    <field x="-2"/>
  </colFields>
  <colItems count="2">
    <i>
      <x/>
    </i>
    <i i="1">
      <x v="1"/>
    </i>
  </colItems>
  <dataFields count="2">
    <dataField name="Sum of Amount" fld="2" baseField="0" baseItem="0" numFmtId="1"/>
    <dataField name="Sum of Amount2" fld="2" showDataAs="percentOfCol" baseField="0" baseItem="0" numFmtId="10"/>
  </dataFields>
  <formats count="2">
    <format dxfId="49">
      <pivotArea collapsedLevelsAreSubtotals="1" fieldPosition="0">
        <references count="1">
          <reference field="1" count="0"/>
        </references>
      </pivotArea>
    </format>
    <format dxfId="48">
      <pivotArea dataOnly="0" labelOnly="1" fieldPosition="0">
        <references count="1">
          <reference field="1" count="0"/>
        </references>
      </pivotArea>
    </format>
  </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3CCE452-E57A-D44A-BD04-EEB10569FA4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F13" firstHeaderRow="0" firstDataRow="1" firstDataCol="1"/>
  <pivotFields count="9">
    <pivotField showAll="0">
      <items count="6">
        <item x="0"/>
        <item h="1" x="1"/>
        <item h="1" x="2"/>
        <item h="1" x="3"/>
        <item h="1" x="4"/>
        <item t="default"/>
      </items>
    </pivotField>
    <pivotField showAll="0"/>
    <pivotField axis="axisRow" showAll="0">
      <items count="7">
        <item x="4"/>
        <item x="5"/>
        <item x="0"/>
        <item x="1"/>
        <item x="2"/>
        <item x="3"/>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numFmtId="164"/>
    <dataField name="Sum of Counts" fld="4" baseField="0" baseItem="0" numFmtId="164"/>
    <dataField name="Sum of Counts2" fld="4" showDataAs="percentOfCol" baseField="0" baseItem="0" numFmtId="10"/>
  </dataFields>
  <formats count="13">
    <format dxfId="62">
      <pivotArea type="all" dataOnly="0" outline="0" fieldPosition="0"/>
    </format>
    <format dxfId="61">
      <pivotArea outline="0" collapsedLevelsAreSubtotals="1" fieldPosition="0"/>
    </format>
    <format dxfId="60">
      <pivotArea field="2" type="button" dataOnly="0" labelOnly="1" outline="0" axis="axisRow" fieldPosition="0"/>
    </format>
    <format dxfId="59">
      <pivotArea dataOnly="0" labelOnly="1" fieldPosition="0">
        <references count="1">
          <reference field="2" count="0"/>
        </references>
      </pivotArea>
    </format>
    <format dxfId="58">
      <pivotArea dataOnly="0" labelOnly="1" grandRow="1" outline="0" fieldPosition="0"/>
    </format>
    <format dxfId="57">
      <pivotArea dataOnly="0" labelOnly="1" outline="0" fieldPosition="0">
        <references count="1">
          <reference field="4294967294" count="1">
            <x v="0"/>
          </reference>
        </references>
      </pivotArea>
    </format>
    <format dxfId="56">
      <pivotArea type="all" dataOnly="0" outline="0" fieldPosition="0"/>
    </format>
    <format dxfId="55">
      <pivotArea outline="0" collapsedLevelsAreSubtotals="1" fieldPosition="0"/>
    </format>
    <format dxfId="54">
      <pivotArea field="2" type="button" dataOnly="0" labelOnly="1" outline="0" axis="axisRow" fieldPosition="0"/>
    </format>
    <format dxfId="53">
      <pivotArea dataOnly="0" labelOnly="1" fieldPosition="0">
        <references count="1">
          <reference field="2" count="0"/>
        </references>
      </pivotArea>
    </format>
    <format dxfId="52">
      <pivotArea dataOnly="0" labelOnly="1" grandRow="1" outline="0" fieldPosition="0"/>
    </format>
    <format dxfId="51">
      <pivotArea dataOnly="0" labelOnly="1" outline="0" fieldPosition="0">
        <references count="1">
          <reference field="4294967294" count="1">
            <x v="0"/>
          </reference>
        </references>
      </pivotArea>
    </format>
    <format dxfId="50">
      <pivotArea outline="0" fieldPosition="0">
        <references count="1">
          <reference field="4294967294" count="1">
            <x v="2"/>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B2D54F-4C34-CD4E-BE8C-8AE13B6BD34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E6:AF19" firstHeaderRow="1" firstDataRow="1" firstDataCol="1"/>
  <pivotFields count="9">
    <pivotField showAll="0">
      <items count="6">
        <item x="0"/>
        <item h="1" x="1"/>
        <item h="1" x="2"/>
        <item h="1"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numFmtId="164"/>
  </dataFields>
  <formats count="8">
    <format dxfId="70">
      <pivotArea type="all" dataOnly="0" outline="0" fieldPosition="0"/>
    </format>
    <format dxfId="69">
      <pivotArea outline="0" collapsedLevelsAreSubtotals="1" fieldPosition="0"/>
    </format>
    <format dxfId="68">
      <pivotArea field="2" type="button" dataOnly="0" labelOnly="1" outline="0"/>
    </format>
    <format dxfId="67">
      <pivotArea dataOnly="0" labelOnly="1" grandRow="1" outline="0" fieldPosition="0"/>
    </format>
    <format dxfId="66">
      <pivotArea type="all" dataOnly="0" outline="0" fieldPosition="0"/>
    </format>
    <format dxfId="65">
      <pivotArea outline="0" collapsedLevelsAreSubtotals="1" fieldPosition="0"/>
    </format>
    <format dxfId="64">
      <pivotArea field="2" type="button" dataOnly="0" labelOnly="1" outline="0"/>
    </format>
    <format dxfId="63">
      <pivotArea dataOnly="0" labelOnly="1" grandRow="1" outline="0"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v>Money with solid fill</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89D106D-767F-AC40-A572-B0DC68221FEF}" sourceName="Year">
  <pivotTables>
    <pivotTable tabId="7" name="PivotTable1"/>
    <pivotTable tabId="7" name="PivotTable2"/>
    <pivotTable tabId="7" name="PivotTable3"/>
    <pivotTable tabId="7" name="PivotTable4"/>
    <pivotTable tabId="7" name="PivotTable5"/>
    <pivotTable tabId="7" name="PivotTable6"/>
  </pivotTables>
  <data>
    <tabular pivotCacheId="113706907">
      <items count="5">
        <i x="0" s="1"/>
        <i x="1"/>
        <i x="2"/>
        <i x="3"/>
        <i x="4"/>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63173438-84FD-0146-BAE7-E5420AA0D739}" sourceName="Year">
  <pivotTables>
    <pivotTable tabId="7" name="PivotTable7"/>
    <pivotTable tabId="7" name="PivotTable8"/>
  </pivotTables>
  <data>
    <tabular pivotCacheId="706273911">
      <items count="5">
        <i x="0"/>
        <i x="1" s="1"/>
        <i x="2"/>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540F665-4D23-604B-8A5B-BEB9AC0C67D5}" cache="Slicer_Year" caption="Year" columnCount="5" showCaption="0" style="SlicerStyleDark3 2" lockedPosition="1"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A7DB6825-9237-674E-B83E-170A109679E0}" cache="Slicer_Year1" caption="Year" columnCount="5" showCaption="0" style="SlicerStyleDark3 2"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89" dataDxfId="87" headerRowBorderDxfId="88" tableBorderDxfId="86">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85"/>
    <tableColumn id="2" xr3:uid="{A68E4C5E-63A7-44F3-94A9-B3DC035142E3}" name="Month" dataDxfId="84"/>
    <tableColumn id="3" xr3:uid="{FCFD0908-B2CD-4A82-AD2C-8F47574C7344}" name="Income sources" dataDxfId="83"/>
    <tableColumn id="4" xr3:uid="{B21922F0-2DEC-409B-A10C-800CA1A1B0C5}" name="Income Breakdowns" dataDxfId="82"/>
    <tableColumn id="5" xr3:uid="{065303FF-72C4-4F8F-BB0C-F9118DF0DFDF}" name="Counts" dataDxfId="81"/>
    <tableColumn id="6" xr3:uid="{DABCF258-4449-4DEA-86B9-64B7C52EA6A0}" name="Income" dataDxfId="80"/>
    <tableColumn id="7" xr3:uid="{21324F5C-E6CA-43C7-8626-2541ACD89257}" name="Target Income" dataDxfId="79"/>
    <tableColumn id="8" xr3:uid="{A4C67C2A-7CF2-4AF9-8525-5806E64C6993}" name="operating profit" dataDxfId="78"/>
    <tableColumn id="9" xr3:uid="{C6352437-E1F6-2340-AE38-441D5A24EB63}" name="Marketing Strategies" dataDxfId="77"/>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6C9AAE-F0AF-CE43-8978-CB26F02EBC6B}" name="Map" displayName="Map" ref="K1:N31" totalsRowShown="0" headerRowDxfId="76" dataDxfId="75">
  <autoFilter ref="K1:N31" xr:uid="{146C9AAE-F0AF-CE43-8978-CB26F02EBC6B}"/>
  <sortState xmlns:xlrd2="http://schemas.microsoft.com/office/spreadsheetml/2017/richdata2" ref="K2:N31">
    <sortCondition ref="K1:K31"/>
  </sortState>
  <tableColumns count="4">
    <tableColumn id="1" xr3:uid="{DD9376A5-C09B-FB4B-9ABB-9FC746AB8D3C}" name="Year" dataDxfId="74"/>
    <tableColumn id="2" xr3:uid="{0E90738C-65DA-B34A-9D8D-2AEB80C450D8}" name="Country" dataDxfId="73"/>
    <tableColumn id="3" xr3:uid="{CEC53C98-E640-4E4A-9D0E-D8476C2135C6}" name="Amount" dataDxfId="72"/>
    <tableColumn id="4" xr3:uid="{CE14689A-9983-534B-826A-031D4961CCB1}" name="Target" dataDxfId="71"/>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N901"/>
  <sheetViews>
    <sheetView showGridLines="0" zoomScaleNormal="85" workbookViewId="0">
      <selection activeCell="K1" sqref="K1:N31"/>
    </sheetView>
  </sheetViews>
  <sheetFormatPr baseColWidth="10" defaultColWidth="8.83203125" defaultRowHeight="18" customHeight="1" x14ac:dyDescent="0.2"/>
  <cols>
    <col min="1" max="1" width="10" style="1" bestFit="1" customWidth="1"/>
    <col min="2" max="2" width="11.83203125" style="1" bestFit="1" customWidth="1"/>
    <col min="3" max="3" width="20.1640625" style="1" bestFit="1" customWidth="1"/>
    <col min="4" max="4" width="24.33203125" style="1" bestFit="1" customWidth="1"/>
    <col min="5" max="6" width="12.6640625" style="1" bestFit="1" customWidth="1"/>
    <col min="7" max="7" width="18.83203125" style="1" bestFit="1" customWidth="1"/>
    <col min="8" max="8" width="20" style="1" bestFit="1" customWidth="1"/>
    <col min="9" max="9" width="24.33203125" style="1" bestFit="1" customWidth="1"/>
    <col min="10" max="10" width="8.83203125" style="1"/>
    <col min="11" max="11" width="10" style="1" bestFit="1" customWidth="1"/>
    <col min="12" max="12" width="13.83203125" style="1" bestFit="1" customWidth="1"/>
    <col min="13" max="13" width="13.33203125" style="1" bestFit="1" customWidth="1"/>
    <col min="14" max="14" width="11.83203125" style="1" bestFit="1" customWidth="1"/>
    <col min="15" max="16384" width="8.83203125" style="1"/>
  </cols>
  <sheetData>
    <row r="1" spans="1:14" ht="29" customHeight="1" x14ac:dyDescent="0.2">
      <c r="A1" s="8" t="s">
        <v>16</v>
      </c>
      <c r="B1" s="8" t="s">
        <v>17</v>
      </c>
      <c r="C1" s="8" t="s">
        <v>18</v>
      </c>
      <c r="D1" s="8" t="s">
        <v>19</v>
      </c>
      <c r="E1" s="8" t="s">
        <v>20</v>
      </c>
      <c r="F1" s="8" t="s">
        <v>21</v>
      </c>
      <c r="G1" s="8" t="s">
        <v>22</v>
      </c>
      <c r="H1" s="8" t="s">
        <v>39</v>
      </c>
      <c r="I1" s="8" t="s">
        <v>41</v>
      </c>
      <c r="K1" s="29" t="s">
        <v>16</v>
      </c>
      <c r="L1" s="30" t="s">
        <v>63</v>
      </c>
      <c r="M1" s="29" t="s">
        <v>51</v>
      </c>
      <c r="N1" s="29" t="s">
        <v>55</v>
      </c>
    </row>
    <row r="2" spans="1:14" ht="18" customHeight="1" x14ac:dyDescent="0.2">
      <c r="A2" s="1">
        <v>2020</v>
      </c>
      <c r="B2" s="1" t="s">
        <v>0</v>
      </c>
      <c r="C2" s="1" t="s">
        <v>14</v>
      </c>
      <c r="D2" s="2" t="s">
        <v>36</v>
      </c>
      <c r="E2" s="3">
        <v>3566</v>
      </c>
      <c r="F2" s="3">
        <v>5492.76</v>
      </c>
      <c r="G2" s="3">
        <v>5126.576</v>
      </c>
      <c r="H2" s="3">
        <v>1098.5520000000001</v>
      </c>
      <c r="I2" s="4" t="s">
        <v>40</v>
      </c>
      <c r="K2" s="17">
        <v>2020</v>
      </c>
      <c r="L2" s="17" t="s">
        <v>64</v>
      </c>
      <c r="M2" s="31">
        <v>364236</v>
      </c>
      <c r="N2" s="32">
        <v>501558.1999999999</v>
      </c>
    </row>
    <row r="3" spans="1:14" ht="18" customHeight="1" x14ac:dyDescent="0.2">
      <c r="A3" s="1">
        <v>2020</v>
      </c>
      <c r="B3" s="1" t="s">
        <v>0</v>
      </c>
      <c r="C3" s="1" t="s">
        <v>14</v>
      </c>
      <c r="D3" s="2" t="s">
        <v>37</v>
      </c>
      <c r="E3" s="3">
        <v>2498</v>
      </c>
      <c r="F3" s="3">
        <v>9600</v>
      </c>
      <c r="G3" s="3">
        <v>8960</v>
      </c>
      <c r="H3" s="3">
        <v>1920</v>
      </c>
      <c r="I3" s="4" t="s">
        <v>40</v>
      </c>
      <c r="K3" s="17">
        <v>2020</v>
      </c>
      <c r="L3" s="17" t="s">
        <v>65</v>
      </c>
      <c r="M3" s="31">
        <v>197480</v>
      </c>
      <c r="N3" s="32">
        <v>360897.68000000005</v>
      </c>
    </row>
    <row r="4" spans="1:14" ht="18" customHeight="1" x14ac:dyDescent="0.2">
      <c r="A4" s="1">
        <v>2020</v>
      </c>
      <c r="B4" s="1" t="s">
        <v>0</v>
      </c>
      <c r="C4" s="1" t="s">
        <v>13</v>
      </c>
      <c r="D4" s="2" t="s">
        <v>35</v>
      </c>
      <c r="E4" s="3">
        <v>1245</v>
      </c>
      <c r="F4" s="3">
        <v>5492.6399999999994</v>
      </c>
      <c r="G4" s="3">
        <v>5126.4639999999999</v>
      </c>
      <c r="H4" s="3">
        <v>1098.528</v>
      </c>
      <c r="I4" s="4" t="s">
        <v>40</v>
      </c>
      <c r="K4" s="17">
        <v>2020</v>
      </c>
      <c r="L4" s="17" t="s">
        <v>66</v>
      </c>
      <c r="M4" s="31">
        <v>187412</v>
      </c>
      <c r="N4" s="32">
        <v>227490.12000000002</v>
      </c>
    </row>
    <row r="5" spans="1:14" ht="18" customHeight="1" x14ac:dyDescent="0.2">
      <c r="A5" s="1">
        <v>2020</v>
      </c>
      <c r="B5" s="1" t="s">
        <v>0</v>
      </c>
      <c r="C5" s="1" t="s">
        <v>38</v>
      </c>
      <c r="D5" s="5" t="s">
        <v>30</v>
      </c>
      <c r="E5" s="6">
        <v>644</v>
      </c>
      <c r="F5" s="6">
        <v>6892.2</v>
      </c>
      <c r="G5" s="6">
        <v>6432.72</v>
      </c>
      <c r="H5" s="3">
        <v>1378.44</v>
      </c>
      <c r="I5" s="4" t="s">
        <v>40</v>
      </c>
      <c r="K5" s="17">
        <v>2020</v>
      </c>
      <c r="L5" s="17" t="s">
        <v>67</v>
      </c>
      <c r="M5" s="31">
        <v>167840</v>
      </c>
      <c r="N5" s="32">
        <v>281795.8000000001</v>
      </c>
    </row>
    <row r="6" spans="1:14" ht="18" customHeight="1" x14ac:dyDescent="0.2">
      <c r="A6" s="1">
        <v>2020</v>
      </c>
      <c r="B6" s="1" t="s">
        <v>0</v>
      </c>
      <c r="C6" s="1" t="s">
        <v>12</v>
      </c>
      <c r="D6" s="5" t="s">
        <v>29</v>
      </c>
      <c r="E6" s="6">
        <v>643</v>
      </c>
      <c r="F6" s="6">
        <v>7700</v>
      </c>
      <c r="G6" s="6">
        <v>7840</v>
      </c>
      <c r="H6" s="3">
        <v>1540</v>
      </c>
      <c r="I6" s="4" t="s">
        <v>40</v>
      </c>
      <c r="K6" s="17">
        <v>2020</v>
      </c>
      <c r="L6" s="17" t="s">
        <v>68</v>
      </c>
      <c r="M6" s="31">
        <v>126472</v>
      </c>
      <c r="N6" s="32">
        <v>206264.59999999995</v>
      </c>
    </row>
    <row r="7" spans="1:14" ht="18" customHeight="1" x14ac:dyDescent="0.2">
      <c r="A7" s="1">
        <v>2020</v>
      </c>
      <c r="B7" s="1" t="s">
        <v>0</v>
      </c>
      <c r="C7" s="1" t="s">
        <v>38</v>
      </c>
      <c r="D7" s="5" t="s">
        <v>31</v>
      </c>
      <c r="E7" s="6">
        <v>455</v>
      </c>
      <c r="F7" s="6">
        <v>5265.39</v>
      </c>
      <c r="G7" s="6">
        <v>5128.0320000000002</v>
      </c>
      <c r="H7" s="3">
        <v>1053.0780000000002</v>
      </c>
      <c r="I7" s="4" t="s">
        <v>40</v>
      </c>
      <c r="K7" s="17">
        <v>2020</v>
      </c>
      <c r="L7" s="17" t="s">
        <v>69</v>
      </c>
      <c r="M7" s="31">
        <v>125960</v>
      </c>
      <c r="N7" s="32">
        <v>202419.35999999975</v>
      </c>
    </row>
    <row r="8" spans="1:14" ht="18" customHeight="1" x14ac:dyDescent="0.2">
      <c r="A8" s="1">
        <v>2020</v>
      </c>
      <c r="B8" s="1" t="s">
        <v>0</v>
      </c>
      <c r="C8" s="1" t="s">
        <v>12</v>
      </c>
      <c r="D8" s="5" t="s">
        <v>28</v>
      </c>
      <c r="E8" s="7">
        <v>345</v>
      </c>
      <c r="F8" s="7">
        <v>9016</v>
      </c>
      <c r="G8" s="7">
        <v>7840</v>
      </c>
      <c r="H8" s="3">
        <v>1803.2</v>
      </c>
      <c r="I8" s="4" t="s">
        <v>40</v>
      </c>
      <c r="K8" s="17">
        <v>2021</v>
      </c>
      <c r="L8" s="17" t="s">
        <v>64</v>
      </c>
      <c r="M8" s="31">
        <v>342724</v>
      </c>
      <c r="N8" s="32">
        <v>509978.03999999992</v>
      </c>
    </row>
    <row r="9" spans="1:14" ht="18" customHeight="1" x14ac:dyDescent="0.2">
      <c r="A9" s="1">
        <v>2020</v>
      </c>
      <c r="B9" s="1" t="s">
        <v>0</v>
      </c>
      <c r="C9" s="1" t="s">
        <v>13</v>
      </c>
      <c r="D9" s="2" t="s">
        <v>33</v>
      </c>
      <c r="E9" s="3">
        <v>122</v>
      </c>
      <c r="F9" s="3">
        <v>2696.75</v>
      </c>
      <c r="G9" s="3">
        <v>112</v>
      </c>
      <c r="H9" s="3">
        <v>539.35</v>
      </c>
      <c r="I9" s="4" t="s">
        <v>40</v>
      </c>
      <c r="K9" s="17">
        <v>2021</v>
      </c>
      <c r="L9" s="17" t="s">
        <v>65</v>
      </c>
      <c r="M9" s="31">
        <v>238460</v>
      </c>
      <c r="N9" s="32">
        <v>280188.47999999992</v>
      </c>
    </row>
    <row r="10" spans="1:14" ht="18" customHeight="1" x14ac:dyDescent="0.2">
      <c r="A10" s="1">
        <v>2020</v>
      </c>
      <c r="B10" s="1" t="s">
        <v>0</v>
      </c>
      <c r="C10" s="1" t="s">
        <v>15</v>
      </c>
      <c r="D10" s="5" t="s">
        <v>26</v>
      </c>
      <c r="E10" s="6">
        <v>78</v>
      </c>
      <c r="F10" s="6">
        <v>5492.6399999999994</v>
      </c>
      <c r="G10" s="6">
        <v>5126.4639999999999</v>
      </c>
      <c r="H10" s="3">
        <v>1098.528</v>
      </c>
      <c r="I10" s="4" t="s">
        <v>40</v>
      </c>
      <c r="K10" s="17">
        <v>2021</v>
      </c>
      <c r="L10" s="17" t="s">
        <v>66</v>
      </c>
      <c r="M10" s="31">
        <v>231288</v>
      </c>
      <c r="N10" s="32">
        <v>209586.52000000019</v>
      </c>
    </row>
    <row r="11" spans="1:14" ht="18" customHeight="1" x14ac:dyDescent="0.2">
      <c r="A11" s="1">
        <v>2020</v>
      </c>
      <c r="B11" s="1" t="s">
        <v>0</v>
      </c>
      <c r="C11" s="1" t="s">
        <v>15</v>
      </c>
      <c r="D11" s="5" t="s">
        <v>24</v>
      </c>
      <c r="E11" s="6">
        <v>76</v>
      </c>
      <c r="F11" s="6">
        <v>5492.28</v>
      </c>
      <c r="G11" s="6">
        <v>5126.1279999999997</v>
      </c>
      <c r="H11" s="3">
        <v>1098.4559999999999</v>
      </c>
      <c r="I11" s="4" t="s">
        <v>40</v>
      </c>
      <c r="K11" s="17">
        <v>2021</v>
      </c>
      <c r="L11" s="17" t="s">
        <v>67</v>
      </c>
      <c r="M11" s="31">
        <v>210228</v>
      </c>
      <c r="N11" s="32">
        <v>273633.36</v>
      </c>
    </row>
    <row r="12" spans="1:14" ht="18" customHeight="1" x14ac:dyDescent="0.2">
      <c r="A12" s="1">
        <v>2020</v>
      </c>
      <c r="B12" s="1" t="s">
        <v>0</v>
      </c>
      <c r="C12" s="1" t="s">
        <v>15</v>
      </c>
      <c r="D12" s="5" t="s">
        <v>25</v>
      </c>
      <c r="E12" s="6">
        <v>46</v>
      </c>
      <c r="F12" s="6">
        <v>240</v>
      </c>
      <c r="G12" s="6">
        <v>224</v>
      </c>
      <c r="H12" s="3">
        <v>48</v>
      </c>
      <c r="I12" s="4" t="s">
        <v>40</v>
      </c>
      <c r="K12" s="17">
        <v>2021</v>
      </c>
      <c r="L12" s="17" t="s">
        <v>69</v>
      </c>
      <c r="M12" s="31">
        <v>135984</v>
      </c>
      <c r="N12" s="32">
        <v>204158.23999999973</v>
      </c>
    </row>
    <row r="13" spans="1:14" ht="18" customHeight="1" x14ac:dyDescent="0.2">
      <c r="A13" s="1">
        <v>2020</v>
      </c>
      <c r="B13" s="1" t="s">
        <v>0</v>
      </c>
      <c r="C13" s="1" t="s">
        <v>15</v>
      </c>
      <c r="D13" s="5" t="s">
        <v>23</v>
      </c>
      <c r="E13" s="6">
        <v>34</v>
      </c>
      <c r="F13" s="6">
        <v>5492.16</v>
      </c>
      <c r="G13" s="6">
        <v>5126.0160000000005</v>
      </c>
      <c r="H13" s="3">
        <v>1098.432</v>
      </c>
      <c r="I13" s="4" t="s">
        <v>40</v>
      </c>
      <c r="K13" s="17">
        <v>2021</v>
      </c>
      <c r="L13" s="17" t="s">
        <v>68</v>
      </c>
      <c r="M13" s="31">
        <v>128888</v>
      </c>
      <c r="N13" s="32">
        <v>275347.0400000001</v>
      </c>
    </row>
    <row r="14" spans="1:14" ht="18" customHeight="1" x14ac:dyDescent="0.2">
      <c r="A14" s="1">
        <v>2020</v>
      </c>
      <c r="B14" s="1" t="s">
        <v>0</v>
      </c>
      <c r="C14" s="1" t="s">
        <v>13</v>
      </c>
      <c r="D14" s="2" t="s">
        <v>34</v>
      </c>
      <c r="E14" s="3">
        <v>7</v>
      </c>
      <c r="F14" s="3">
        <v>3666.3</v>
      </c>
      <c r="G14" s="3">
        <v>224</v>
      </c>
      <c r="H14" s="3">
        <v>733.2600000000001</v>
      </c>
      <c r="I14" s="4" t="s">
        <v>40</v>
      </c>
      <c r="K14" s="17">
        <v>2022</v>
      </c>
      <c r="L14" s="17" t="s">
        <v>64</v>
      </c>
      <c r="M14" s="31">
        <v>365892</v>
      </c>
      <c r="N14" s="32">
        <v>524449.6399999999</v>
      </c>
    </row>
    <row r="15" spans="1:14" ht="18" customHeight="1" x14ac:dyDescent="0.2">
      <c r="A15" s="1">
        <v>2020</v>
      </c>
      <c r="B15" s="1" t="s">
        <v>0</v>
      </c>
      <c r="C15" s="1" t="s">
        <v>32</v>
      </c>
      <c r="D15" s="5" t="s">
        <v>32</v>
      </c>
      <c r="E15" s="6">
        <v>3</v>
      </c>
      <c r="F15" s="6">
        <v>7260</v>
      </c>
      <c r="G15" s="6">
        <v>7392</v>
      </c>
      <c r="H15" s="3">
        <v>1452</v>
      </c>
      <c r="I15" s="4" t="s">
        <v>40</v>
      </c>
      <c r="K15" s="17">
        <v>2022</v>
      </c>
      <c r="L15" s="17" t="s">
        <v>66</v>
      </c>
      <c r="M15" s="31">
        <v>188312</v>
      </c>
      <c r="N15" s="32">
        <v>201424.08000000007</v>
      </c>
    </row>
    <row r="16" spans="1:14" ht="18" customHeight="1" x14ac:dyDescent="0.2">
      <c r="A16" s="1">
        <v>2020</v>
      </c>
      <c r="B16" s="1" t="s">
        <v>0</v>
      </c>
      <c r="C16" s="1" t="s">
        <v>15</v>
      </c>
      <c r="D16" s="5" t="s">
        <v>27</v>
      </c>
      <c r="E16" s="6">
        <v>3</v>
      </c>
      <c r="F16" s="6">
        <v>5035.0300000000007</v>
      </c>
      <c r="G16" s="6">
        <v>5126.576</v>
      </c>
      <c r="H16" s="3">
        <v>1007.0060000000002</v>
      </c>
      <c r="I16" s="4" t="s">
        <v>40</v>
      </c>
      <c r="K16" s="17">
        <v>2022</v>
      </c>
      <c r="L16" s="17" t="s">
        <v>65</v>
      </c>
      <c r="M16" s="31">
        <v>387584</v>
      </c>
      <c r="N16" s="32">
        <v>700000</v>
      </c>
    </row>
    <row r="17" spans="1:14" ht="18" customHeight="1" x14ac:dyDescent="0.2">
      <c r="A17" s="1">
        <v>2020</v>
      </c>
      <c r="B17" s="1" t="s">
        <v>1</v>
      </c>
      <c r="C17" s="1" t="s">
        <v>14</v>
      </c>
      <c r="D17" s="2" t="s">
        <v>36</v>
      </c>
      <c r="E17" s="3">
        <v>3566</v>
      </c>
      <c r="F17" s="3">
        <v>5035.0300000000007</v>
      </c>
      <c r="G17" s="3">
        <v>5126.576</v>
      </c>
      <c r="H17" s="3">
        <v>1007.0060000000002</v>
      </c>
      <c r="I17" s="4" t="s">
        <v>40</v>
      </c>
      <c r="K17" s="17">
        <v>2022</v>
      </c>
      <c r="L17" s="17" t="s">
        <v>67</v>
      </c>
      <c r="M17" s="31">
        <v>178572</v>
      </c>
      <c r="N17" s="32">
        <v>255357.95999999996</v>
      </c>
    </row>
    <row r="18" spans="1:14" ht="18" customHeight="1" x14ac:dyDescent="0.2">
      <c r="A18" s="1">
        <v>2020</v>
      </c>
      <c r="B18" s="1" t="s">
        <v>1</v>
      </c>
      <c r="C18" s="1" t="s">
        <v>14</v>
      </c>
      <c r="D18" s="2" t="s">
        <v>37</v>
      </c>
      <c r="E18" s="3">
        <v>2498</v>
      </c>
      <c r="F18" s="3">
        <v>8800</v>
      </c>
      <c r="G18" s="3">
        <v>8960</v>
      </c>
      <c r="H18" s="3">
        <v>1760</v>
      </c>
      <c r="I18" s="4" t="s">
        <v>40</v>
      </c>
      <c r="K18" s="17">
        <v>2022</v>
      </c>
      <c r="L18" s="17" t="s">
        <v>68</v>
      </c>
      <c r="M18" s="31">
        <v>127296</v>
      </c>
      <c r="N18" s="32">
        <v>181256.00000000003</v>
      </c>
    </row>
    <row r="19" spans="1:14" ht="18" customHeight="1" x14ac:dyDescent="0.2">
      <c r="A19" s="1">
        <v>2020</v>
      </c>
      <c r="B19" s="1" t="s">
        <v>1</v>
      </c>
      <c r="C19" s="1" t="s">
        <v>13</v>
      </c>
      <c r="D19" s="2" t="s">
        <v>35</v>
      </c>
      <c r="E19" s="3">
        <v>1245</v>
      </c>
      <c r="F19" s="3">
        <v>5034.92</v>
      </c>
      <c r="G19" s="3">
        <v>5126.4639999999999</v>
      </c>
      <c r="H19" s="3">
        <v>1006.984</v>
      </c>
      <c r="I19" s="4" t="s">
        <v>40</v>
      </c>
      <c r="K19" s="17">
        <v>2022</v>
      </c>
      <c r="L19" s="17" t="s">
        <v>69</v>
      </c>
      <c r="M19" s="31">
        <v>125136</v>
      </c>
      <c r="N19" s="32">
        <v>199811.0399999998</v>
      </c>
    </row>
    <row r="20" spans="1:14" ht="18" customHeight="1" x14ac:dyDescent="0.2">
      <c r="A20" s="1">
        <v>2020</v>
      </c>
      <c r="B20" s="1" t="s">
        <v>1</v>
      </c>
      <c r="C20" s="1" t="s">
        <v>38</v>
      </c>
      <c r="D20" s="5" t="s">
        <v>30</v>
      </c>
      <c r="E20" s="6">
        <v>644</v>
      </c>
      <c r="F20" s="6">
        <v>6317.85</v>
      </c>
      <c r="G20" s="6">
        <v>6432.72</v>
      </c>
      <c r="H20" s="3">
        <v>1263.5700000000002</v>
      </c>
      <c r="I20" s="4" t="s">
        <v>40</v>
      </c>
      <c r="K20" s="17">
        <v>2023</v>
      </c>
      <c r="L20" s="17" t="s">
        <v>64</v>
      </c>
      <c r="M20" s="31">
        <v>204528</v>
      </c>
      <c r="N20" s="32">
        <v>292475.04000000004</v>
      </c>
    </row>
    <row r="21" spans="1:14" ht="18" customHeight="1" x14ac:dyDescent="0.2">
      <c r="A21" s="1">
        <v>2020</v>
      </c>
      <c r="B21" s="1" t="s">
        <v>1</v>
      </c>
      <c r="C21" s="1" t="s">
        <v>12</v>
      </c>
      <c r="D21" s="5" t="s">
        <v>29</v>
      </c>
      <c r="E21" s="6">
        <v>643</v>
      </c>
      <c r="F21" s="6">
        <v>7000</v>
      </c>
      <c r="G21" s="6">
        <v>7840</v>
      </c>
      <c r="H21" s="3">
        <v>1400</v>
      </c>
      <c r="I21" s="4" t="s">
        <v>40</v>
      </c>
      <c r="K21" s="17">
        <v>2023</v>
      </c>
      <c r="L21" s="17" t="s">
        <v>67</v>
      </c>
      <c r="M21" s="31">
        <v>129304</v>
      </c>
      <c r="N21" s="32">
        <v>184904.72</v>
      </c>
    </row>
    <row r="22" spans="1:14" ht="18" customHeight="1" x14ac:dyDescent="0.2">
      <c r="A22" s="1">
        <v>2020</v>
      </c>
      <c r="B22" s="1" t="s">
        <v>1</v>
      </c>
      <c r="C22" s="1" t="s">
        <v>38</v>
      </c>
      <c r="D22" s="5" t="s">
        <v>31</v>
      </c>
      <c r="E22" s="6">
        <v>455</v>
      </c>
      <c r="F22" s="6">
        <v>4578.6000000000004</v>
      </c>
      <c r="G22" s="6">
        <v>5128.0320000000002</v>
      </c>
      <c r="H22" s="3">
        <v>915.72000000000014</v>
      </c>
      <c r="I22" s="4" t="s">
        <v>40</v>
      </c>
      <c r="K22" s="17">
        <v>2023</v>
      </c>
      <c r="L22" s="17" t="s">
        <v>65</v>
      </c>
      <c r="M22" s="31">
        <v>127904</v>
      </c>
      <c r="N22" s="32">
        <v>182902.72000000003</v>
      </c>
    </row>
    <row r="23" spans="1:14" ht="18" customHeight="1" x14ac:dyDescent="0.2">
      <c r="A23" s="1">
        <v>2020</v>
      </c>
      <c r="B23" s="1" t="s">
        <v>1</v>
      </c>
      <c r="C23" s="1" t="s">
        <v>12</v>
      </c>
      <c r="D23" s="5" t="s">
        <v>28</v>
      </c>
      <c r="E23" s="7">
        <v>345</v>
      </c>
      <c r="F23" s="7">
        <v>7000</v>
      </c>
      <c r="G23" s="7">
        <v>7840</v>
      </c>
      <c r="H23" s="3">
        <v>1400</v>
      </c>
      <c r="I23" s="4" t="s">
        <v>40</v>
      </c>
      <c r="K23" s="17">
        <v>2023</v>
      </c>
      <c r="L23" s="17" t="s">
        <v>66</v>
      </c>
      <c r="M23" s="31">
        <v>219404</v>
      </c>
      <c r="N23" s="32">
        <v>212626.8</v>
      </c>
    </row>
    <row r="24" spans="1:14" ht="18" customHeight="1" x14ac:dyDescent="0.2">
      <c r="A24" s="1">
        <v>2020</v>
      </c>
      <c r="B24" s="1" t="s">
        <v>1</v>
      </c>
      <c r="C24" s="1" t="s">
        <v>13</v>
      </c>
      <c r="D24" s="2" t="s">
        <v>33</v>
      </c>
      <c r="E24" s="3">
        <v>122</v>
      </c>
      <c r="F24" s="3">
        <v>100</v>
      </c>
      <c r="G24" s="3">
        <v>112</v>
      </c>
      <c r="H24" s="3">
        <v>20</v>
      </c>
      <c r="I24" s="4" t="s">
        <v>40</v>
      </c>
      <c r="K24" s="17">
        <v>2023</v>
      </c>
      <c r="L24" s="17" t="s">
        <v>69</v>
      </c>
      <c r="M24" s="31">
        <v>73912</v>
      </c>
      <c r="N24" s="32">
        <v>130072.80000000012</v>
      </c>
    </row>
    <row r="25" spans="1:14" ht="18" customHeight="1" x14ac:dyDescent="0.2">
      <c r="A25" s="1">
        <v>2020</v>
      </c>
      <c r="B25" s="1" t="s">
        <v>1</v>
      </c>
      <c r="C25" s="1" t="s">
        <v>15</v>
      </c>
      <c r="D25" s="5" t="s">
        <v>26</v>
      </c>
      <c r="E25" s="6">
        <v>78</v>
      </c>
      <c r="F25" s="6">
        <v>4577.2</v>
      </c>
      <c r="G25" s="6">
        <v>5126.4639999999999</v>
      </c>
      <c r="H25" s="3">
        <v>915.44</v>
      </c>
      <c r="I25" s="4" t="s">
        <v>40</v>
      </c>
      <c r="K25" s="17">
        <v>2023</v>
      </c>
      <c r="L25" s="17" t="s">
        <v>68</v>
      </c>
      <c r="M25" s="31">
        <v>71992</v>
      </c>
      <c r="N25" s="32">
        <v>104238.15999999999</v>
      </c>
    </row>
    <row r="26" spans="1:14" ht="18" customHeight="1" x14ac:dyDescent="0.2">
      <c r="A26" s="1">
        <v>2020</v>
      </c>
      <c r="B26" s="1" t="s">
        <v>1</v>
      </c>
      <c r="C26" s="1" t="s">
        <v>15</v>
      </c>
      <c r="D26" s="5" t="s">
        <v>24</v>
      </c>
      <c r="E26" s="6">
        <v>76</v>
      </c>
      <c r="F26" s="6">
        <v>4576.8999999999996</v>
      </c>
      <c r="G26" s="6">
        <v>5126.1279999999997</v>
      </c>
      <c r="H26" s="3">
        <v>915.38</v>
      </c>
      <c r="I26" s="4" t="s">
        <v>40</v>
      </c>
      <c r="K26" s="17">
        <v>2024</v>
      </c>
      <c r="L26" s="17" t="s">
        <v>64</v>
      </c>
      <c r="M26" s="31">
        <v>190380</v>
      </c>
      <c r="N26" s="32">
        <v>272243.39999999997</v>
      </c>
    </row>
    <row r="27" spans="1:14" ht="18" customHeight="1" x14ac:dyDescent="0.2">
      <c r="A27" s="1">
        <v>2020</v>
      </c>
      <c r="B27" s="1" t="s">
        <v>1</v>
      </c>
      <c r="C27" s="1" t="s">
        <v>15</v>
      </c>
      <c r="D27" s="5" t="s">
        <v>25</v>
      </c>
      <c r="E27" s="6">
        <v>46</v>
      </c>
      <c r="F27" s="6">
        <v>200</v>
      </c>
      <c r="G27" s="6">
        <v>224</v>
      </c>
      <c r="H27" s="3">
        <v>40</v>
      </c>
      <c r="I27" s="4" t="s">
        <v>40</v>
      </c>
      <c r="K27" s="17">
        <v>2024</v>
      </c>
      <c r="L27" s="17" t="s">
        <v>66</v>
      </c>
      <c r="M27" s="31">
        <v>112620</v>
      </c>
      <c r="N27" s="32">
        <v>107044.07999999994</v>
      </c>
    </row>
    <row r="28" spans="1:14" ht="18" customHeight="1" x14ac:dyDescent="0.2">
      <c r="A28" s="1">
        <v>2020</v>
      </c>
      <c r="B28" s="1" t="s">
        <v>1</v>
      </c>
      <c r="C28" s="1" t="s">
        <v>15</v>
      </c>
      <c r="D28" s="5" t="s">
        <v>23</v>
      </c>
      <c r="E28" s="6">
        <v>34</v>
      </c>
      <c r="F28" s="6">
        <v>4576.8</v>
      </c>
      <c r="G28" s="6">
        <v>5126.0160000000005</v>
      </c>
      <c r="H28" s="3">
        <v>915.36000000000013</v>
      </c>
      <c r="I28" s="4" t="s">
        <v>40</v>
      </c>
      <c r="K28" s="17">
        <v>2024</v>
      </c>
      <c r="L28" s="17" t="s">
        <v>65</v>
      </c>
      <c r="M28" s="31">
        <v>109940</v>
      </c>
      <c r="N28" s="32">
        <v>157214.20000000007</v>
      </c>
    </row>
    <row r="29" spans="1:14" ht="18" customHeight="1" x14ac:dyDescent="0.2">
      <c r="A29" s="1">
        <v>2020</v>
      </c>
      <c r="B29" s="1" t="s">
        <v>1</v>
      </c>
      <c r="C29" s="1" t="s">
        <v>13</v>
      </c>
      <c r="D29" s="2" t="s">
        <v>34</v>
      </c>
      <c r="E29" s="3">
        <v>7</v>
      </c>
      <c r="F29" s="3">
        <v>200</v>
      </c>
      <c r="G29" s="3">
        <v>224</v>
      </c>
      <c r="H29" s="3">
        <v>40</v>
      </c>
      <c r="I29" s="4" t="s">
        <v>40</v>
      </c>
      <c r="K29" s="17">
        <v>2024</v>
      </c>
      <c r="L29" s="17" t="s">
        <v>67</v>
      </c>
      <c r="M29" s="31">
        <v>106948</v>
      </c>
      <c r="N29" s="32">
        <v>152935.63999999998</v>
      </c>
    </row>
    <row r="30" spans="1:14" ht="18" customHeight="1" x14ac:dyDescent="0.2">
      <c r="A30" s="1">
        <v>2020</v>
      </c>
      <c r="B30" s="1" t="s">
        <v>1</v>
      </c>
      <c r="C30" s="1" t="s">
        <v>15</v>
      </c>
      <c r="D30" s="5" t="s">
        <v>27</v>
      </c>
      <c r="E30" s="6">
        <v>3</v>
      </c>
      <c r="F30" s="6">
        <v>4577.3</v>
      </c>
      <c r="G30" s="6">
        <v>5126.576</v>
      </c>
      <c r="H30" s="3">
        <v>915.46</v>
      </c>
      <c r="I30" s="4" t="s">
        <v>40</v>
      </c>
      <c r="K30" s="17">
        <v>2024</v>
      </c>
      <c r="L30" s="17" t="s">
        <v>69</v>
      </c>
      <c r="M30" s="31">
        <v>62256</v>
      </c>
      <c r="N30" s="32">
        <v>100660.56000000013</v>
      </c>
    </row>
    <row r="31" spans="1:14" ht="18" customHeight="1" x14ac:dyDescent="0.2">
      <c r="A31" s="1">
        <v>2020</v>
      </c>
      <c r="B31" s="1" t="s">
        <v>1</v>
      </c>
      <c r="C31" s="1" t="s">
        <v>32</v>
      </c>
      <c r="D31" s="5" t="s">
        <v>32</v>
      </c>
      <c r="E31" s="6">
        <v>2</v>
      </c>
      <c r="F31" s="6">
        <v>6600</v>
      </c>
      <c r="G31" s="6">
        <v>7392</v>
      </c>
      <c r="H31" s="3">
        <v>1320</v>
      </c>
      <c r="I31" s="4" t="s">
        <v>40</v>
      </c>
      <c r="K31" s="17">
        <v>2024</v>
      </c>
      <c r="L31" s="17" t="s">
        <v>68</v>
      </c>
      <c r="M31" s="31">
        <v>62240</v>
      </c>
      <c r="N31" s="32">
        <v>90151.200000000041</v>
      </c>
    </row>
    <row r="32" spans="1:14" ht="18" customHeight="1" x14ac:dyDescent="0.2">
      <c r="A32" s="1">
        <v>2020</v>
      </c>
      <c r="B32" s="1" t="s">
        <v>2</v>
      </c>
      <c r="C32" s="1" t="s">
        <v>14</v>
      </c>
      <c r="D32" s="2" t="s">
        <v>36</v>
      </c>
      <c r="E32" s="3">
        <v>3566</v>
      </c>
      <c r="F32" s="3">
        <v>4577.3</v>
      </c>
      <c r="G32" s="3">
        <v>5126.576</v>
      </c>
      <c r="H32" s="3">
        <v>915.46</v>
      </c>
      <c r="I32" s="4" t="s">
        <v>40</v>
      </c>
    </row>
    <row r="33" spans="1:9" ht="18" customHeight="1" x14ac:dyDescent="0.2">
      <c r="A33" s="1">
        <v>2020</v>
      </c>
      <c r="B33" s="1" t="s">
        <v>2</v>
      </c>
      <c r="C33" s="1" t="s">
        <v>14</v>
      </c>
      <c r="D33" s="2" t="s">
        <v>37</v>
      </c>
      <c r="E33" s="3">
        <v>2498</v>
      </c>
      <c r="F33" s="3">
        <v>8000</v>
      </c>
      <c r="G33" s="3">
        <v>8960</v>
      </c>
      <c r="H33" s="3">
        <v>1600</v>
      </c>
      <c r="I33" s="4" t="s">
        <v>40</v>
      </c>
    </row>
    <row r="34" spans="1:9" ht="18" customHeight="1" x14ac:dyDescent="0.2">
      <c r="A34" s="1">
        <v>2020</v>
      </c>
      <c r="B34" s="1" t="s">
        <v>2</v>
      </c>
      <c r="C34" s="1" t="s">
        <v>13</v>
      </c>
      <c r="D34" s="2" t="s">
        <v>35</v>
      </c>
      <c r="E34" s="3">
        <v>1245</v>
      </c>
      <c r="F34" s="3">
        <v>4577.2</v>
      </c>
      <c r="G34" s="3">
        <v>5126.4639999999999</v>
      </c>
      <c r="H34" s="3">
        <v>915.44</v>
      </c>
      <c r="I34" s="4" t="s">
        <v>40</v>
      </c>
    </row>
    <row r="35" spans="1:9" ht="18" customHeight="1" x14ac:dyDescent="0.2">
      <c r="A35" s="1">
        <v>2020</v>
      </c>
      <c r="B35" s="1" t="s">
        <v>2</v>
      </c>
      <c r="C35" s="1" t="s">
        <v>38</v>
      </c>
      <c r="D35" s="5" t="s">
        <v>30</v>
      </c>
      <c r="E35" s="6">
        <v>644</v>
      </c>
      <c r="F35" s="6">
        <v>5743.5</v>
      </c>
      <c r="G35" s="6">
        <v>6432.72</v>
      </c>
      <c r="H35" s="3">
        <v>1148.7</v>
      </c>
      <c r="I35" s="4" t="s">
        <v>40</v>
      </c>
    </row>
    <row r="36" spans="1:9" ht="18" customHeight="1" x14ac:dyDescent="0.2">
      <c r="A36" s="1">
        <v>2020</v>
      </c>
      <c r="B36" s="1" t="s">
        <v>2</v>
      </c>
      <c r="C36" s="1" t="s">
        <v>12</v>
      </c>
      <c r="D36" s="5" t="s">
        <v>29</v>
      </c>
      <c r="E36" s="6">
        <v>643</v>
      </c>
      <c r="F36" s="6">
        <v>7000</v>
      </c>
      <c r="G36" s="6">
        <v>7840</v>
      </c>
      <c r="H36" s="3">
        <v>1400</v>
      </c>
      <c r="I36" s="4" t="s">
        <v>40</v>
      </c>
    </row>
    <row r="37" spans="1:9" ht="18" customHeight="1" x14ac:dyDescent="0.2">
      <c r="A37" s="1">
        <v>2020</v>
      </c>
      <c r="B37" s="1" t="s">
        <v>2</v>
      </c>
      <c r="C37" s="1" t="s">
        <v>38</v>
      </c>
      <c r="D37" s="5" t="s">
        <v>31</v>
      </c>
      <c r="E37" s="6">
        <v>455</v>
      </c>
      <c r="F37" s="6">
        <v>4578.6000000000004</v>
      </c>
      <c r="G37" s="6">
        <v>5128.0320000000002</v>
      </c>
      <c r="H37" s="3">
        <v>915.72000000000014</v>
      </c>
      <c r="I37" s="4" t="s">
        <v>40</v>
      </c>
    </row>
    <row r="38" spans="1:9" ht="18" customHeight="1" x14ac:dyDescent="0.2">
      <c r="A38" s="1">
        <v>2020</v>
      </c>
      <c r="B38" s="1" t="s">
        <v>2</v>
      </c>
      <c r="C38" s="1" t="s">
        <v>12</v>
      </c>
      <c r="D38" s="5" t="s">
        <v>28</v>
      </c>
      <c r="E38" s="7">
        <v>345</v>
      </c>
      <c r="F38" s="7">
        <v>7000</v>
      </c>
      <c r="G38" s="7">
        <v>7840</v>
      </c>
      <c r="H38" s="3">
        <v>1400</v>
      </c>
      <c r="I38" s="4" t="s">
        <v>40</v>
      </c>
    </row>
    <row r="39" spans="1:9" ht="18" customHeight="1" x14ac:dyDescent="0.2">
      <c r="A39" s="1">
        <v>2020</v>
      </c>
      <c r="B39" s="1" t="s">
        <v>2</v>
      </c>
      <c r="C39" s="1" t="s">
        <v>13</v>
      </c>
      <c r="D39" s="2" t="s">
        <v>33</v>
      </c>
      <c r="E39" s="3">
        <v>122</v>
      </c>
      <c r="F39" s="3">
        <v>100</v>
      </c>
      <c r="G39" s="3">
        <v>112</v>
      </c>
      <c r="H39" s="3">
        <v>20</v>
      </c>
      <c r="I39" s="4" t="s">
        <v>40</v>
      </c>
    </row>
    <row r="40" spans="1:9" ht="18" customHeight="1" x14ac:dyDescent="0.2">
      <c r="A40" s="1">
        <v>2020</v>
      </c>
      <c r="B40" s="1" t="s">
        <v>2</v>
      </c>
      <c r="C40" s="1" t="s">
        <v>15</v>
      </c>
      <c r="D40" s="5" t="s">
        <v>26</v>
      </c>
      <c r="E40" s="6">
        <v>78</v>
      </c>
      <c r="F40" s="6">
        <v>4577.2</v>
      </c>
      <c r="G40" s="6">
        <v>5126.4639999999999</v>
      </c>
      <c r="H40" s="3">
        <v>915.44</v>
      </c>
      <c r="I40" s="4" t="s">
        <v>40</v>
      </c>
    </row>
    <row r="41" spans="1:9" ht="18" customHeight="1" x14ac:dyDescent="0.2">
      <c r="A41" s="1">
        <v>2020</v>
      </c>
      <c r="B41" s="1" t="s">
        <v>2</v>
      </c>
      <c r="C41" s="1" t="s">
        <v>15</v>
      </c>
      <c r="D41" s="5" t="s">
        <v>24</v>
      </c>
      <c r="E41" s="6">
        <v>76</v>
      </c>
      <c r="F41" s="6">
        <v>4576.8999999999996</v>
      </c>
      <c r="G41" s="6">
        <v>5126.1279999999997</v>
      </c>
      <c r="H41" s="3">
        <v>915.38</v>
      </c>
      <c r="I41" s="4" t="s">
        <v>40</v>
      </c>
    </row>
    <row r="42" spans="1:9" ht="18" customHeight="1" x14ac:dyDescent="0.2">
      <c r="A42" s="1">
        <v>2020</v>
      </c>
      <c r="B42" s="1" t="s">
        <v>2</v>
      </c>
      <c r="C42" s="1" t="s">
        <v>15</v>
      </c>
      <c r="D42" s="5" t="s">
        <v>25</v>
      </c>
      <c r="E42" s="6">
        <v>46</v>
      </c>
      <c r="F42" s="6">
        <v>200</v>
      </c>
      <c r="G42" s="6">
        <v>224</v>
      </c>
      <c r="H42" s="3">
        <v>40</v>
      </c>
      <c r="I42" s="4" t="s">
        <v>40</v>
      </c>
    </row>
    <row r="43" spans="1:9" ht="18" customHeight="1" x14ac:dyDescent="0.2">
      <c r="A43" s="1">
        <v>2020</v>
      </c>
      <c r="B43" s="1" t="s">
        <v>2</v>
      </c>
      <c r="C43" s="1" t="s">
        <v>15</v>
      </c>
      <c r="D43" s="5" t="s">
        <v>23</v>
      </c>
      <c r="E43" s="6">
        <v>34</v>
      </c>
      <c r="F43" s="6">
        <v>4576.8</v>
      </c>
      <c r="G43" s="6">
        <v>5126.0160000000005</v>
      </c>
      <c r="H43" s="3">
        <v>915.36000000000013</v>
      </c>
      <c r="I43" s="4" t="s">
        <v>42</v>
      </c>
    </row>
    <row r="44" spans="1:9" ht="18" customHeight="1" x14ac:dyDescent="0.2">
      <c r="A44" s="1">
        <v>2020</v>
      </c>
      <c r="B44" s="1" t="s">
        <v>2</v>
      </c>
      <c r="C44" s="1" t="s">
        <v>13</v>
      </c>
      <c r="D44" s="2" t="s">
        <v>34</v>
      </c>
      <c r="E44" s="3">
        <v>7</v>
      </c>
      <c r="F44" s="3">
        <v>200</v>
      </c>
      <c r="G44" s="3">
        <v>224</v>
      </c>
      <c r="H44" s="3">
        <v>40</v>
      </c>
      <c r="I44" s="4" t="s">
        <v>42</v>
      </c>
    </row>
    <row r="45" spans="1:9" ht="18" customHeight="1" x14ac:dyDescent="0.2">
      <c r="A45" s="1">
        <v>2020</v>
      </c>
      <c r="B45" s="1" t="s">
        <v>2</v>
      </c>
      <c r="C45" s="1" t="s">
        <v>15</v>
      </c>
      <c r="D45" s="5" t="s">
        <v>27</v>
      </c>
      <c r="E45" s="6">
        <v>3</v>
      </c>
      <c r="F45" s="6">
        <v>3333</v>
      </c>
      <c r="G45" s="6">
        <v>5126.576</v>
      </c>
      <c r="H45" s="3">
        <v>666.6</v>
      </c>
      <c r="I45" s="4" t="s">
        <v>42</v>
      </c>
    </row>
    <row r="46" spans="1:9" ht="18" customHeight="1" x14ac:dyDescent="0.2">
      <c r="A46" s="1">
        <v>2020</v>
      </c>
      <c r="B46" s="1" t="s">
        <v>2</v>
      </c>
      <c r="C46" s="1" t="s">
        <v>32</v>
      </c>
      <c r="D46" s="5" t="s">
        <v>32</v>
      </c>
      <c r="E46" s="6">
        <v>2</v>
      </c>
      <c r="F46" s="6">
        <v>6600</v>
      </c>
      <c r="G46" s="6">
        <v>7392</v>
      </c>
      <c r="H46" s="3">
        <v>1320</v>
      </c>
      <c r="I46" s="4" t="s">
        <v>42</v>
      </c>
    </row>
    <row r="47" spans="1:9" ht="18" customHeight="1" x14ac:dyDescent="0.2">
      <c r="A47" s="1">
        <v>2020</v>
      </c>
      <c r="B47" s="1" t="s">
        <v>3</v>
      </c>
      <c r="C47" s="1" t="s">
        <v>14</v>
      </c>
      <c r="D47" s="2" t="s">
        <v>36</v>
      </c>
      <c r="E47" s="3">
        <v>3566</v>
      </c>
      <c r="F47" s="3">
        <v>4577.3</v>
      </c>
      <c r="G47" s="3">
        <v>5126.576</v>
      </c>
      <c r="H47" s="3">
        <v>915.46</v>
      </c>
      <c r="I47" s="4" t="s">
        <v>42</v>
      </c>
    </row>
    <row r="48" spans="1:9" ht="18" customHeight="1" x14ac:dyDescent="0.2">
      <c r="A48" s="1">
        <v>2020</v>
      </c>
      <c r="B48" s="1" t="s">
        <v>3</v>
      </c>
      <c r="C48" s="1" t="s">
        <v>14</v>
      </c>
      <c r="D48" s="2" t="s">
        <v>37</v>
      </c>
      <c r="E48" s="3">
        <v>2498</v>
      </c>
      <c r="F48" s="3">
        <v>8000</v>
      </c>
      <c r="G48" s="3">
        <v>8960</v>
      </c>
      <c r="H48" s="3">
        <v>1600</v>
      </c>
      <c r="I48" s="4" t="s">
        <v>42</v>
      </c>
    </row>
    <row r="49" spans="1:9" ht="18" customHeight="1" x14ac:dyDescent="0.2">
      <c r="A49" s="1">
        <v>2020</v>
      </c>
      <c r="B49" s="1" t="s">
        <v>3</v>
      </c>
      <c r="C49" s="1" t="s">
        <v>13</v>
      </c>
      <c r="D49" s="2" t="s">
        <v>35</v>
      </c>
      <c r="E49" s="3">
        <v>1245</v>
      </c>
      <c r="F49" s="3">
        <v>4577.2</v>
      </c>
      <c r="G49" s="3">
        <v>5126.4639999999999</v>
      </c>
      <c r="H49" s="3">
        <v>915.44</v>
      </c>
      <c r="I49" s="4" t="s">
        <v>42</v>
      </c>
    </row>
    <row r="50" spans="1:9" ht="18" customHeight="1" x14ac:dyDescent="0.2">
      <c r="A50" s="1">
        <v>2020</v>
      </c>
      <c r="B50" s="1" t="s">
        <v>3</v>
      </c>
      <c r="C50" s="1" t="s">
        <v>38</v>
      </c>
      <c r="D50" s="5" t="s">
        <v>30</v>
      </c>
      <c r="E50" s="6">
        <v>644</v>
      </c>
      <c r="F50" s="6">
        <v>5743.5</v>
      </c>
      <c r="G50" s="6">
        <v>6432.72</v>
      </c>
      <c r="H50" s="3">
        <v>1148.7</v>
      </c>
      <c r="I50" s="4" t="s">
        <v>42</v>
      </c>
    </row>
    <row r="51" spans="1:9" ht="18" customHeight="1" x14ac:dyDescent="0.2">
      <c r="A51" s="1">
        <v>2020</v>
      </c>
      <c r="B51" s="1" t="s">
        <v>3</v>
      </c>
      <c r="C51" s="1" t="s">
        <v>12</v>
      </c>
      <c r="D51" s="5" t="s">
        <v>29</v>
      </c>
      <c r="E51" s="6">
        <v>643</v>
      </c>
      <c r="F51" s="6">
        <v>7000</v>
      </c>
      <c r="G51" s="6">
        <v>7840</v>
      </c>
      <c r="H51" s="3">
        <v>1400</v>
      </c>
      <c r="I51" s="4" t="s">
        <v>42</v>
      </c>
    </row>
    <row r="52" spans="1:9" ht="18" customHeight="1" x14ac:dyDescent="0.2">
      <c r="A52" s="1">
        <v>2020</v>
      </c>
      <c r="B52" s="1" t="s">
        <v>3</v>
      </c>
      <c r="C52" s="1" t="s">
        <v>38</v>
      </c>
      <c r="D52" s="5" t="s">
        <v>31</v>
      </c>
      <c r="E52" s="6">
        <v>455</v>
      </c>
      <c r="F52" s="6">
        <v>4578.6000000000004</v>
      </c>
      <c r="G52" s="6">
        <v>5128.0320000000002</v>
      </c>
      <c r="H52" s="3">
        <v>915.72000000000014</v>
      </c>
      <c r="I52" s="4" t="s">
        <v>42</v>
      </c>
    </row>
    <row r="53" spans="1:9" ht="18" customHeight="1" x14ac:dyDescent="0.2">
      <c r="A53" s="1">
        <v>2020</v>
      </c>
      <c r="B53" s="1" t="s">
        <v>3</v>
      </c>
      <c r="C53" s="1" t="s">
        <v>12</v>
      </c>
      <c r="D53" s="5" t="s">
        <v>28</v>
      </c>
      <c r="E53" s="7">
        <v>345</v>
      </c>
      <c r="F53" s="7">
        <v>7000</v>
      </c>
      <c r="G53" s="7">
        <v>7840</v>
      </c>
      <c r="H53" s="3">
        <v>1400</v>
      </c>
      <c r="I53" s="4" t="s">
        <v>42</v>
      </c>
    </row>
    <row r="54" spans="1:9" ht="18" customHeight="1" x14ac:dyDescent="0.2">
      <c r="A54" s="1">
        <v>2020</v>
      </c>
      <c r="B54" s="1" t="s">
        <v>3</v>
      </c>
      <c r="C54" s="1" t="s">
        <v>13</v>
      </c>
      <c r="D54" s="2" t="s">
        <v>33</v>
      </c>
      <c r="E54" s="3">
        <v>122</v>
      </c>
      <c r="F54" s="3">
        <v>100</v>
      </c>
      <c r="G54" s="3">
        <v>112</v>
      </c>
      <c r="H54" s="3">
        <v>20</v>
      </c>
      <c r="I54" s="4" t="s">
        <v>42</v>
      </c>
    </row>
    <row r="55" spans="1:9" ht="18" customHeight="1" x14ac:dyDescent="0.2">
      <c r="A55" s="1">
        <v>2020</v>
      </c>
      <c r="B55" s="1" t="s">
        <v>3</v>
      </c>
      <c r="C55" s="1" t="s">
        <v>15</v>
      </c>
      <c r="D55" s="5" t="s">
        <v>26</v>
      </c>
      <c r="E55" s="6">
        <v>78</v>
      </c>
      <c r="F55" s="6">
        <v>4577.2</v>
      </c>
      <c r="G55" s="6">
        <v>5126.4639999999999</v>
      </c>
      <c r="H55" s="3">
        <v>915.44</v>
      </c>
      <c r="I55" s="4" t="s">
        <v>42</v>
      </c>
    </row>
    <row r="56" spans="1:9" ht="18" customHeight="1" x14ac:dyDescent="0.2">
      <c r="A56" s="1">
        <v>2020</v>
      </c>
      <c r="B56" s="1" t="s">
        <v>3</v>
      </c>
      <c r="C56" s="1" t="s">
        <v>15</v>
      </c>
      <c r="D56" s="5" t="s">
        <v>24</v>
      </c>
      <c r="E56" s="6">
        <v>76</v>
      </c>
      <c r="F56" s="6">
        <v>4576.8999999999996</v>
      </c>
      <c r="G56" s="6">
        <v>5126.1279999999997</v>
      </c>
      <c r="H56" s="3">
        <v>915.38</v>
      </c>
      <c r="I56" s="4" t="s">
        <v>42</v>
      </c>
    </row>
    <row r="57" spans="1:9" ht="18" customHeight="1" x14ac:dyDescent="0.2">
      <c r="A57" s="1">
        <v>2020</v>
      </c>
      <c r="B57" s="1" t="s">
        <v>3</v>
      </c>
      <c r="C57" s="1" t="s">
        <v>15</v>
      </c>
      <c r="D57" s="5" t="s">
        <v>25</v>
      </c>
      <c r="E57" s="6">
        <v>46</v>
      </c>
      <c r="F57" s="6">
        <v>200</v>
      </c>
      <c r="G57" s="6">
        <v>224</v>
      </c>
      <c r="H57" s="3">
        <v>40</v>
      </c>
      <c r="I57" s="4" t="s">
        <v>42</v>
      </c>
    </row>
    <row r="58" spans="1:9" ht="18" customHeight="1" x14ac:dyDescent="0.2">
      <c r="A58" s="1">
        <v>2020</v>
      </c>
      <c r="B58" s="1" t="s">
        <v>3</v>
      </c>
      <c r="C58" s="1" t="s">
        <v>15</v>
      </c>
      <c r="D58" s="5" t="s">
        <v>23</v>
      </c>
      <c r="E58" s="6">
        <v>34</v>
      </c>
      <c r="F58" s="6">
        <v>4576.8</v>
      </c>
      <c r="G58" s="6">
        <v>5126.0160000000005</v>
      </c>
      <c r="H58" s="3">
        <v>915.36000000000013</v>
      </c>
      <c r="I58" s="4" t="s">
        <v>42</v>
      </c>
    </row>
    <row r="59" spans="1:9" ht="18" customHeight="1" x14ac:dyDescent="0.2">
      <c r="A59" s="1">
        <v>2020</v>
      </c>
      <c r="B59" s="1" t="s">
        <v>3</v>
      </c>
      <c r="C59" s="1" t="s">
        <v>13</v>
      </c>
      <c r="D59" s="2" t="s">
        <v>34</v>
      </c>
      <c r="E59" s="3">
        <v>7</v>
      </c>
      <c r="F59" s="3">
        <v>200</v>
      </c>
      <c r="G59" s="3">
        <v>224</v>
      </c>
      <c r="H59" s="3">
        <v>40</v>
      </c>
      <c r="I59" s="4" t="s">
        <v>42</v>
      </c>
    </row>
    <row r="60" spans="1:9" ht="18" customHeight="1" x14ac:dyDescent="0.2">
      <c r="A60" s="1">
        <v>2020</v>
      </c>
      <c r="B60" s="1" t="s">
        <v>3</v>
      </c>
      <c r="C60" s="1" t="s">
        <v>15</v>
      </c>
      <c r="D60" s="5" t="s">
        <v>27</v>
      </c>
      <c r="E60" s="6">
        <v>3</v>
      </c>
      <c r="F60" s="6">
        <v>4577.3</v>
      </c>
      <c r="G60" s="6">
        <v>5126.576</v>
      </c>
      <c r="H60" s="3">
        <v>915.46</v>
      </c>
      <c r="I60" s="4" t="s">
        <v>42</v>
      </c>
    </row>
    <row r="61" spans="1:9" ht="18" customHeight="1" x14ac:dyDescent="0.2">
      <c r="A61" s="1">
        <v>2020</v>
      </c>
      <c r="B61" s="1" t="s">
        <v>3</v>
      </c>
      <c r="C61" s="1" t="s">
        <v>32</v>
      </c>
      <c r="D61" s="5" t="s">
        <v>32</v>
      </c>
      <c r="E61" s="6">
        <v>2</v>
      </c>
      <c r="F61" s="6">
        <v>6600</v>
      </c>
      <c r="G61" s="6">
        <v>7392</v>
      </c>
      <c r="H61" s="3">
        <v>1320</v>
      </c>
      <c r="I61" s="4" t="s">
        <v>42</v>
      </c>
    </row>
    <row r="62" spans="1:9" ht="18" customHeight="1" x14ac:dyDescent="0.2">
      <c r="A62" s="1">
        <v>2020</v>
      </c>
      <c r="B62" s="1" t="s">
        <v>4</v>
      </c>
      <c r="C62" s="1" t="s">
        <v>14</v>
      </c>
      <c r="D62" s="2" t="s">
        <v>36</v>
      </c>
      <c r="E62" s="3">
        <v>3566</v>
      </c>
      <c r="F62" s="3">
        <v>4577.3</v>
      </c>
      <c r="G62" s="3">
        <v>5126.576</v>
      </c>
      <c r="H62" s="3">
        <v>915.46</v>
      </c>
      <c r="I62" s="4" t="s">
        <v>42</v>
      </c>
    </row>
    <row r="63" spans="1:9" ht="18" customHeight="1" x14ac:dyDescent="0.2">
      <c r="A63" s="1">
        <v>2020</v>
      </c>
      <c r="B63" s="1" t="s">
        <v>4</v>
      </c>
      <c r="C63" s="1" t="s">
        <v>14</v>
      </c>
      <c r="D63" s="2" t="s">
        <v>37</v>
      </c>
      <c r="E63" s="3">
        <v>2498</v>
      </c>
      <c r="F63" s="3">
        <v>8000</v>
      </c>
      <c r="G63" s="3">
        <v>8960</v>
      </c>
      <c r="H63" s="3">
        <v>1600</v>
      </c>
      <c r="I63" s="4" t="s">
        <v>42</v>
      </c>
    </row>
    <row r="64" spans="1:9" ht="18" customHeight="1" x14ac:dyDescent="0.2">
      <c r="A64" s="1">
        <v>2020</v>
      </c>
      <c r="B64" s="1" t="s">
        <v>4</v>
      </c>
      <c r="C64" s="1" t="s">
        <v>13</v>
      </c>
      <c r="D64" s="2" t="s">
        <v>35</v>
      </c>
      <c r="E64" s="3">
        <v>1245</v>
      </c>
      <c r="F64" s="3">
        <v>4577.2</v>
      </c>
      <c r="G64" s="3">
        <v>5126.4639999999999</v>
      </c>
      <c r="H64" s="3">
        <v>915.44</v>
      </c>
      <c r="I64" s="4" t="s">
        <v>42</v>
      </c>
    </row>
    <row r="65" spans="1:9" ht="18" customHeight="1" x14ac:dyDescent="0.2">
      <c r="A65" s="1">
        <v>2020</v>
      </c>
      <c r="B65" s="1" t="s">
        <v>4</v>
      </c>
      <c r="C65" s="1" t="s">
        <v>38</v>
      </c>
      <c r="D65" s="5" t="s">
        <v>30</v>
      </c>
      <c r="E65" s="6">
        <v>644</v>
      </c>
      <c r="F65" s="6">
        <v>5743.5</v>
      </c>
      <c r="G65" s="6">
        <v>6432.72</v>
      </c>
      <c r="H65" s="3">
        <v>1148.7</v>
      </c>
      <c r="I65" s="4" t="s">
        <v>42</v>
      </c>
    </row>
    <row r="66" spans="1:9" ht="18" customHeight="1" x14ac:dyDescent="0.2">
      <c r="A66" s="1">
        <v>2020</v>
      </c>
      <c r="B66" s="1" t="s">
        <v>4</v>
      </c>
      <c r="C66" s="1" t="s">
        <v>12</v>
      </c>
      <c r="D66" s="5" t="s">
        <v>29</v>
      </c>
      <c r="E66" s="6">
        <v>643</v>
      </c>
      <c r="F66" s="6">
        <v>7000</v>
      </c>
      <c r="G66" s="6">
        <v>7840</v>
      </c>
      <c r="H66" s="3">
        <v>1400</v>
      </c>
      <c r="I66" s="4" t="s">
        <v>40</v>
      </c>
    </row>
    <row r="67" spans="1:9" ht="18" customHeight="1" x14ac:dyDescent="0.2">
      <c r="A67" s="1">
        <v>2020</v>
      </c>
      <c r="B67" s="1" t="s">
        <v>4</v>
      </c>
      <c r="C67" s="1" t="s">
        <v>38</v>
      </c>
      <c r="D67" s="5" t="s">
        <v>31</v>
      </c>
      <c r="E67" s="6">
        <v>455</v>
      </c>
      <c r="F67" s="6">
        <v>4578.6000000000004</v>
      </c>
      <c r="G67" s="6">
        <v>5128.0320000000002</v>
      </c>
      <c r="H67" s="3">
        <v>915.72000000000014</v>
      </c>
      <c r="I67" s="4" t="s">
        <v>40</v>
      </c>
    </row>
    <row r="68" spans="1:9" ht="18" customHeight="1" x14ac:dyDescent="0.2">
      <c r="A68" s="1">
        <v>2020</v>
      </c>
      <c r="B68" s="1" t="s">
        <v>4</v>
      </c>
      <c r="C68" s="1" t="s">
        <v>12</v>
      </c>
      <c r="D68" s="5" t="s">
        <v>28</v>
      </c>
      <c r="E68" s="7">
        <v>345</v>
      </c>
      <c r="F68" s="7">
        <v>7000</v>
      </c>
      <c r="G68" s="7">
        <v>7840</v>
      </c>
      <c r="H68" s="3">
        <v>1400</v>
      </c>
      <c r="I68" s="4" t="s">
        <v>40</v>
      </c>
    </row>
    <row r="69" spans="1:9" ht="18" customHeight="1" x14ac:dyDescent="0.2">
      <c r="A69" s="1">
        <v>2020</v>
      </c>
      <c r="B69" s="1" t="s">
        <v>4</v>
      </c>
      <c r="C69" s="1" t="s">
        <v>13</v>
      </c>
      <c r="D69" s="2" t="s">
        <v>33</v>
      </c>
      <c r="E69" s="3">
        <v>122</v>
      </c>
      <c r="F69" s="3">
        <v>100</v>
      </c>
      <c r="G69" s="3">
        <v>112</v>
      </c>
      <c r="H69" s="3">
        <v>20</v>
      </c>
      <c r="I69" s="4" t="s">
        <v>40</v>
      </c>
    </row>
    <row r="70" spans="1:9" ht="18" customHeight="1" x14ac:dyDescent="0.2">
      <c r="A70" s="1">
        <v>2020</v>
      </c>
      <c r="B70" s="1" t="s">
        <v>4</v>
      </c>
      <c r="C70" s="1" t="s">
        <v>15</v>
      </c>
      <c r="D70" s="5" t="s">
        <v>26</v>
      </c>
      <c r="E70" s="6">
        <v>78</v>
      </c>
      <c r="F70" s="6">
        <v>4577.2</v>
      </c>
      <c r="G70" s="6">
        <v>5126.4639999999999</v>
      </c>
      <c r="H70" s="3">
        <v>915.44</v>
      </c>
      <c r="I70" s="4" t="s">
        <v>40</v>
      </c>
    </row>
    <row r="71" spans="1:9" ht="18" customHeight="1" x14ac:dyDescent="0.2">
      <c r="A71" s="1">
        <v>2020</v>
      </c>
      <c r="B71" s="1" t="s">
        <v>4</v>
      </c>
      <c r="C71" s="1" t="s">
        <v>15</v>
      </c>
      <c r="D71" s="5" t="s">
        <v>24</v>
      </c>
      <c r="E71" s="6">
        <v>76</v>
      </c>
      <c r="F71" s="6">
        <v>4576.8999999999996</v>
      </c>
      <c r="G71" s="6">
        <v>5126.1279999999997</v>
      </c>
      <c r="H71" s="3">
        <v>915.38</v>
      </c>
      <c r="I71" s="4" t="s">
        <v>40</v>
      </c>
    </row>
    <row r="72" spans="1:9" ht="18" customHeight="1" x14ac:dyDescent="0.2">
      <c r="A72" s="1">
        <v>2020</v>
      </c>
      <c r="B72" s="1" t="s">
        <v>4</v>
      </c>
      <c r="C72" s="1" t="s">
        <v>15</v>
      </c>
      <c r="D72" s="5" t="s">
        <v>25</v>
      </c>
      <c r="E72" s="6">
        <v>46</v>
      </c>
      <c r="F72" s="6">
        <v>200</v>
      </c>
      <c r="G72" s="6">
        <v>224</v>
      </c>
      <c r="H72" s="3">
        <v>40</v>
      </c>
      <c r="I72" s="4" t="s">
        <v>40</v>
      </c>
    </row>
    <row r="73" spans="1:9" ht="18" customHeight="1" x14ac:dyDescent="0.2">
      <c r="A73" s="1">
        <v>2020</v>
      </c>
      <c r="B73" s="1" t="s">
        <v>4</v>
      </c>
      <c r="C73" s="1" t="s">
        <v>15</v>
      </c>
      <c r="D73" s="5" t="s">
        <v>23</v>
      </c>
      <c r="E73" s="6">
        <v>34</v>
      </c>
      <c r="F73" s="6">
        <v>4576.8</v>
      </c>
      <c r="G73" s="6">
        <v>5126.0160000000005</v>
      </c>
      <c r="H73" s="3">
        <v>915.36000000000013</v>
      </c>
      <c r="I73" s="4" t="s">
        <v>40</v>
      </c>
    </row>
    <row r="74" spans="1:9" ht="18" customHeight="1" x14ac:dyDescent="0.2">
      <c r="A74" s="1">
        <v>2020</v>
      </c>
      <c r="B74" s="1" t="s">
        <v>4</v>
      </c>
      <c r="C74" s="1" t="s">
        <v>13</v>
      </c>
      <c r="D74" s="2" t="s">
        <v>34</v>
      </c>
      <c r="E74" s="3">
        <v>7</v>
      </c>
      <c r="F74" s="3">
        <v>200</v>
      </c>
      <c r="G74" s="3">
        <v>224</v>
      </c>
      <c r="H74" s="3">
        <v>40</v>
      </c>
      <c r="I74" s="4" t="s">
        <v>40</v>
      </c>
    </row>
    <row r="75" spans="1:9" ht="18" customHeight="1" x14ac:dyDescent="0.2">
      <c r="A75" s="1">
        <v>2020</v>
      </c>
      <c r="B75" s="1" t="s">
        <v>4</v>
      </c>
      <c r="C75" s="1" t="s">
        <v>15</v>
      </c>
      <c r="D75" s="5" t="s">
        <v>27</v>
      </c>
      <c r="E75" s="6">
        <v>3</v>
      </c>
      <c r="F75" s="6">
        <v>4577.3</v>
      </c>
      <c r="G75" s="6">
        <v>5126.576</v>
      </c>
      <c r="H75" s="3">
        <v>915.46</v>
      </c>
      <c r="I75" s="4" t="s">
        <v>40</v>
      </c>
    </row>
    <row r="76" spans="1:9" ht="18" customHeight="1" x14ac:dyDescent="0.2">
      <c r="A76" s="1">
        <v>2020</v>
      </c>
      <c r="B76" s="1" t="s">
        <v>4</v>
      </c>
      <c r="C76" s="1" t="s">
        <v>32</v>
      </c>
      <c r="D76" s="5" t="s">
        <v>32</v>
      </c>
      <c r="E76" s="6">
        <v>2</v>
      </c>
      <c r="F76" s="6">
        <v>6600</v>
      </c>
      <c r="G76" s="6">
        <v>7392</v>
      </c>
      <c r="H76" s="3">
        <v>1320</v>
      </c>
      <c r="I76" s="4" t="s">
        <v>40</v>
      </c>
    </row>
    <row r="77" spans="1:9" ht="18" customHeight="1" x14ac:dyDescent="0.2">
      <c r="A77" s="1">
        <v>2020</v>
      </c>
      <c r="B77" s="1" t="s">
        <v>5</v>
      </c>
      <c r="C77" s="1" t="s">
        <v>14</v>
      </c>
      <c r="D77" s="2" t="s">
        <v>36</v>
      </c>
      <c r="E77" s="3">
        <v>3566</v>
      </c>
      <c r="F77" s="3">
        <v>4577.3</v>
      </c>
      <c r="G77" s="3">
        <v>5126.576</v>
      </c>
      <c r="H77" s="3">
        <v>915.46</v>
      </c>
      <c r="I77" s="4" t="s">
        <v>40</v>
      </c>
    </row>
    <row r="78" spans="1:9" ht="18" customHeight="1" x14ac:dyDescent="0.2">
      <c r="A78" s="1">
        <v>2020</v>
      </c>
      <c r="B78" s="1" t="s">
        <v>5</v>
      </c>
      <c r="C78" s="1" t="s">
        <v>14</v>
      </c>
      <c r="D78" s="2" t="s">
        <v>37</v>
      </c>
      <c r="E78" s="3">
        <v>2498</v>
      </c>
      <c r="F78" s="3">
        <v>8000</v>
      </c>
      <c r="G78" s="3">
        <v>8960</v>
      </c>
      <c r="H78" s="3">
        <v>1600</v>
      </c>
      <c r="I78" s="4" t="s">
        <v>40</v>
      </c>
    </row>
    <row r="79" spans="1:9" ht="18" customHeight="1" x14ac:dyDescent="0.2">
      <c r="A79" s="1">
        <v>2020</v>
      </c>
      <c r="B79" s="1" t="s">
        <v>5</v>
      </c>
      <c r="C79" s="1" t="s">
        <v>13</v>
      </c>
      <c r="D79" s="2" t="s">
        <v>35</v>
      </c>
      <c r="E79" s="3">
        <v>1245</v>
      </c>
      <c r="F79" s="3">
        <v>4577.2</v>
      </c>
      <c r="G79" s="3">
        <v>5126.4639999999999</v>
      </c>
      <c r="H79" s="3">
        <v>915.44</v>
      </c>
      <c r="I79" s="4" t="s">
        <v>40</v>
      </c>
    </row>
    <row r="80" spans="1:9" ht="18" customHeight="1" x14ac:dyDescent="0.2">
      <c r="A80" s="1">
        <v>2020</v>
      </c>
      <c r="B80" s="1" t="s">
        <v>5</v>
      </c>
      <c r="C80" s="1" t="s">
        <v>38</v>
      </c>
      <c r="D80" s="5" t="s">
        <v>30</v>
      </c>
      <c r="E80" s="6">
        <v>644</v>
      </c>
      <c r="F80" s="6">
        <v>5743.5</v>
      </c>
      <c r="G80" s="6">
        <v>6432.72</v>
      </c>
      <c r="H80" s="3">
        <v>1148.7</v>
      </c>
      <c r="I80" s="4" t="s">
        <v>40</v>
      </c>
    </row>
    <row r="81" spans="1:9" ht="18" customHeight="1" x14ac:dyDescent="0.2">
      <c r="A81" s="1">
        <v>2020</v>
      </c>
      <c r="B81" s="1" t="s">
        <v>5</v>
      </c>
      <c r="C81" s="1" t="s">
        <v>12</v>
      </c>
      <c r="D81" s="5" t="s">
        <v>29</v>
      </c>
      <c r="E81" s="6">
        <v>643</v>
      </c>
      <c r="F81" s="6">
        <v>7000</v>
      </c>
      <c r="G81" s="6">
        <v>7840</v>
      </c>
      <c r="H81" s="3">
        <v>1400</v>
      </c>
      <c r="I81" s="4" t="s">
        <v>40</v>
      </c>
    </row>
    <row r="82" spans="1:9" ht="18" customHeight="1" x14ac:dyDescent="0.2">
      <c r="A82" s="1">
        <v>2020</v>
      </c>
      <c r="B82" s="1" t="s">
        <v>5</v>
      </c>
      <c r="C82" s="1" t="s">
        <v>38</v>
      </c>
      <c r="D82" s="5" t="s">
        <v>31</v>
      </c>
      <c r="E82" s="6">
        <v>455</v>
      </c>
      <c r="F82" s="6">
        <v>4578.6000000000004</v>
      </c>
      <c r="G82" s="6">
        <v>5128.0320000000002</v>
      </c>
      <c r="H82" s="3">
        <v>915.72000000000014</v>
      </c>
      <c r="I82" s="4" t="s">
        <v>40</v>
      </c>
    </row>
    <row r="83" spans="1:9" ht="18" customHeight="1" x14ac:dyDescent="0.2">
      <c r="A83" s="1">
        <v>2020</v>
      </c>
      <c r="B83" s="1" t="s">
        <v>5</v>
      </c>
      <c r="C83" s="1" t="s">
        <v>12</v>
      </c>
      <c r="D83" s="5" t="s">
        <v>28</v>
      </c>
      <c r="E83" s="7">
        <v>345</v>
      </c>
      <c r="F83" s="7">
        <v>7000</v>
      </c>
      <c r="G83" s="7">
        <v>7840</v>
      </c>
      <c r="H83" s="3">
        <v>1400</v>
      </c>
      <c r="I83" s="4" t="s">
        <v>40</v>
      </c>
    </row>
    <row r="84" spans="1:9" ht="18" customHeight="1" x14ac:dyDescent="0.2">
      <c r="A84" s="1">
        <v>2020</v>
      </c>
      <c r="B84" s="1" t="s">
        <v>5</v>
      </c>
      <c r="C84" s="1" t="s">
        <v>13</v>
      </c>
      <c r="D84" s="2" t="s">
        <v>33</v>
      </c>
      <c r="E84" s="3">
        <v>122</v>
      </c>
      <c r="F84" s="3">
        <v>100</v>
      </c>
      <c r="G84" s="3">
        <v>112</v>
      </c>
      <c r="H84" s="3">
        <v>20</v>
      </c>
      <c r="I84" s="4" t="s">
        <v>40</v>
      </c>
    </row>
    <row r="85" spans="1:9" ht="18" customHeight="1" x14ac:dyDescent="0.2">
      <c r="A85" s="1">
        <v>2020</v>
      </c>
      <c r="B85" s="1" t="s">
        <v>5</v>
      </c>
      <c r="C85" s="1" t="s">
        <v>15</v>
      </c>
      <c r="D85" s="5" t="s">
        <v>26</v>
      </c>
      <c r="E85" s="6">
        <v>78</v>
      </c>
      <c r="F85" s="6">
        <v>4577.2</v>
      </c>
      <c r="G85" s="6">
        <v>5126.4639999999999</v>
      </c>
      <c r="H85" s="3">
        <v>915.44</v>
      </c>
      <c r="I85" s="4" t="s">
        <v>40</v>
      </c>
    </row>
    <row r="86" spans="1:9" ht="18" customHeight="1" x14ac:dyDescent="0.2">
      <c r="A86" s="1">
        <v>2020</v>
      </c>
      <c r="B86" s="1" t="s">
        <v>5</v>
      </c>
      <c r="C86" s="1" t="s">
        <v>15</v>
      </c>
      <c r="D86" s="5" t="s">
        <v>24</v>
      </c>
      <c r="E86" s="6">
        <v>76</v>
      </c>
      <c r="F86" s="6">
        <v>4576.8999999999996</v>
      </c>
      <c r="G86" s="6">
        <v>5126.1279999999997</v>
      </c>
      <c r="H86" s="3">
        <v>915.38</v>
      </c>
      <c r="I86" s="4" t="s">
        <v>40</v>
      </c>
    </row>
    <row r="87" spans="1:9" ht="18" customHeight="1" x14ac:dyDescent="0.2">
      <c r="A87" s="1">
        <v>2020</v>
      </c>
      <c r="B87" s="1" t="s">
        <v>5</v>
      </c>
      <c r="C87" s="1" t="s">
        <v>15</v>
      </c>
      <c r="D87" s="5" t="s">
        <v>25</v>
      </c>
      <c r="E87" s="6">
        <v>46</v>
      </c>
      <c r="F87" s="6">
        <v>200</v>
      </c>
      <c r="G87" s="6">
        <v>224</v>
      </c>
      <c r="H87" s="3">
        <v>40</v>
      </c>
      <c r="I87" s="4" t="s">
        <v>40</v>
      </c>
    </row>
    <row r="88" spans="1:9" ht="18" customHeight="1" x14ac:dyDescent="0.2">
      <c r="A88" s="1">
        <v>2020</v>
      </c>
      <c r="B88" s="1" t="s">
        <v>5</v>
      </c>
      <c r="C88" s="1" t="s">
        <v>15</v>
      </c>
      <c r="D88" s="5" t="s">
        <v>23</v>
      </c>
      <c r="E88" s="6">
        <v>34</v>
      </c>
      <c r="F88" s="6">
        <v>4576.8</v>
      </c>
      <c r="G88" s="6">
        <v>5126.0160000000005</v>
      </c>
      <c r="H88" s="3">
        <v>915.36000000000013</v>
      </c>
      <c r="I88" s="4" t="s">
        <v>40</v>
      </c>
    </row>
    <row r="89" spans="1:9" ht="18" customHeight="1" x14ac:dyDescent="0.2">
      <c r="A89" s="1">
        <v>2020</v>
      </c>
      <c r="B89" s="1" t="s">
        <v>5</v>
      </c>
      <c r="C89" s="1" t="s">
        <v>13</v>
      </c>
      <c r="D89" s="2" t="s">
        <v>34</v>
      </c>
      <c r="E89" s="3">
        <v>7</v>
      </c>
      <c r="F89" s="3">
        <v>200</v>
      </c>
      <c r="G89" s="3">
        <v>224</v>
      </c>
      <c r="H89" s="3">
        <v>40</v>
      </c>
      <c r="I89" s="4" t="s">
        <v>40</v>
      </c>
    </row>
    <row r="90" spans="1:9" ht="18" customHeight="1" x14ac:dyDescent="0.2">
      <c r="A90" s="1">
        <v>2020</v>
      </c>
      <c r="B90" s="1" t="s">
        <v>5</v>
      </c>
      <c r="C90" s="1" t="s">
        <v>32</v>
      </c>
      <c r="D90" s="5" t="s">
        <v>32</v>
      </c>
      <c r="E90" s="6">
        <v>3</v>
      </c>
      <c r="F90" s="6">
        <v>6600</v>
      </c>
      <c r="G90" s="6">
        <v>7392</v>
      </c>
      <c r="H90" s="3">
        <v>1320</v>
      </c>
      <c r="I90" s="4" t="s">
        <v>40</v>
      </c>
    </row>
    <row r="91" spans="1:9" ht="18" customHeight="1" x14ac:dyDescent="0.2">
      <c r="A91" s="1">
        <v>2020</v>
      </c>
      <c r="B91" s="1" t="s">
        <v>5</v>
      </c>
      <c r="C91" s="1" t="s">
        <v>15</v>
      </c>
      <c r="D91" s="5" t="s">
        <v>27</v>
      </c>
      <c r="E91" s="6">
        <v>3</v>
      </c>
      <c r="F91" s="6">
        <v>4577.3</v>
      </c>
      <c r="G91" s="6">
        <v>5126.576</v>
      </c>
      <c r="H91" s="3">
        <v>915.46</v>
      </c>
      <c r="I91" s="4" t="s">
        <v>40</v>
      </c>
    </row>
    <row r="92" spans="1:9" ht="18" customHeight="1" x14ac:dyDescent="0.2">
      <c r="A92" s="1">
        <v>2020</v>
      </c>
      <c r="B92" s="1" t="s">
        <v>6</v>
      </c>
      <c r="C92" s="1" t="s">
        <v>14</v>
      </c>
      <c r="D92" s="2" t="s">
        <v>36</v>
      </c>
      <c r="E92" s="3">
        <v>3566</v>
      </c>
      <c r="F92" s="3">
        <v>4577.3</v>
      </c>
      <c r="G92" s="3">
        <v>5126.576</v>
      </c>
      <c r="H92" s="3">
        <v>915.46</v>
      </c>
      <c r="I92" s="4" t="s">
        <v>40</v>
      </c>
    </row>
    <row r="93" spans="1:9" ht="18" customHeight="1" x14ac:dyDescent="0.2">
      <c r="A93" s="1">
        <v>2020</v>
      </c>
      <c r="B93" s="1" t="s">
        <v>6</v>
      </c>
      <c r="C93" s="1" t="s">
        <v>14</v>
      </c>
      <c r="D93" s="2" t="s">
        <v>37</v>
      </c>
      <c r="E93" s="3">
        <v>2498</v>
      </c>
      <c r="F93" s="3">
        <v>8000</v>
      </c>
      <c r="G93" s="3">
        <v>8960</v>
      </c>
      <c r="H93" s="3">
        <v>1600</v>
      </c>
      <c r="I93" s="4" t="s">
        <v>40</v>
      </c>
    </row>
    <row r="94" spans="1:9" ht="18" customHeight="1" x14ac:dyDescent="0.2">
      <c r="A94" s="1">
        <v>2020</v>
      </c>
      <c r="B94" s="1" t="s">
        <v>6</v>
      </c>
      <c r="C94" s="1" t="s">
        <v>13</v>
      </c>
      <c r="D94" s="2" t="s">
        <v>35</v>
      </c>
      <c r="E94" s="3">
        <v>1245</v>
      </c>
      <c r="F94" s="3">
        <v>4577.2</v>
      </c>
      <c r="G94" s="3">
        <v>5126.4639999999999</v>
      </c>
      <c r="H94" s="3">
        <v>915.44</v>
      </c>
      <c r="I94" s="4" t="s">
        <v>40</v>
      </c>
    </row>
    <row r="95" spans="1:9" ht="18" customHeight="1" x14ac:dyDescent="0.2">
      <c r="A95" s="1">
        <v>2020</v>
      </c>
      <c r="B95" s="1" t="s">
        <v>6</v>
      </c>
      <c r="C95" s="1" t="s">
        <v>38</v>
      </c>
      <c r="D95" s="5" t="s">
        <v>30</v>
      </c>
      <c r="E95" s="6">
        <v>644</v>
      </c>
      <c r="F95" s="6">
        <v>5743.5</v>
      </c>
      <c r="G95" s="6">
        <v>6432.72</v>
      </c>
      <c r="H95" s="3">
        <v>1148.7</v>
      </c>
      <c r="I95" s="4" t="s">
        <v>40</v>
      </c>
    </row>
    <row r="96" spans="1:9" ht="18" customHeight="1" x14ac:dyDescent="0.2">
      <c r="A96" s="1">
        <v>2020</v>
      </c>
      <c r="B96" s="1" t="s">
        <v>6</v>
      </c>
      <c r="C96" s="1" t="s">
        <v>12</v>
      </c>
      <c r="D96" s="5" t="s">
        <v>29</v>
      </c>
      <c r="E96" s="6">
        <v>643</v>
      </c>
      <c r="F96" s="6">
        <v>7000</v>
      </c>
      <c r="G96" s="6">
        <v>7840</v>
      </c>
      <c r="H96" s="3">
        <v>1400</v>
      </c>
      <c r="I96" s="4" t="s">
        <v>40</v>
      </c>
    </row>
    <row r="97" spans="1:9" ht="18" customHeight="1" x14ac:dyDescent="0.2">
      <c r="A97" s="1">
        <v>2020</v>
      </c>
      <c r="B97" s="1" t="s">
        <v>6</v>
      </c>
      <c r="C97" s="1" t="s">
        <v>38</v>
      </c>
      <c r="D97" s="5" t="s">
        <v>31</v>
      </c>
      <c r="E97" s="6">
        <v>455</v>
      </c>
      <c r="F97" s="6">
        <v>4578.6000000000004</v>
      </c>
      <c r="G97" s="6">
        <v>5128.0320000000002</v>
      </c>
      <c r="H97" s="3">
        <v>915.72000000000014</v>
      </c>
      <c r="I97" s="4" t="s">
        <v>40</v>
      </c>
    </row>
    <row r="98" spans="1:9" ht="18" customHeight="1" x14ac:dyDescent="0.2">
      <c r="A98" s="1">
        <v>2020</v>
      </c>
      <c r="B98" s="1" t="s">
        <v>6</v>
      </c>
      <c r="C98" s="1" t="s">
        <v>12</v>
      </c>
      <c r="D98" s="5" t="s">
        <v>28</v>
      </c>
      <c r="E98" s="7">
        <v>345</v>
      </c>
      <c r="F98" s="7">
        <v>7000</v>
      </c>
      <c r="G98" s="7">
        <v>7840</v>
      </c>
      <c r="H98" s="3">
        <v>1400</v>
      </c>
      <c r="I98" s="4" t="s">
        <v>40</v>
      </c>
    </row>
    <row r="99" spans="1:9" ht="18" customHeight="1" x14ac:dyDescent="0.2">
      <c r="A99" s="1">
        <v>2020</v>
      </c>
      <c r="B99" s="1" t="s">
        <v>6</v>
      </c>
      <c r="C99" s="1" t="s">
        <v>13</v>
      </c>
      <c r="D99" s="2" t="s">
        <v>33</v>
      </c>
      <c r="E99" s="3">
        <v>122</v>
      </c>
      <c r="F99" s="3">
        <v>100</v>
      </c>
      <c r="G99" s="3">
        <v>112</v>
      </c>
      <c r="H99" s="3">
        <v>20</v>
      </c>
      <c r="I99" s="4" t="s">
        <v>40</v>
      </c>
    </row>
    <row r="100" spans="1:9" ht="18" customHeight="1" x14ac:dyDescent="0.2">
      <c r="A100" s="1">
        <v>2020</v>
      </c>
      <c r="B100" s="1" t="s">
        <v>6</v>
      </c>
      <c r="C100" s="1" t="s">
        <v>15</v>
      </c>
      <c r="D100" s="5" t="s">
        <v>26</v>
      </c>
      <c r="E100" s="6">
        <v>78</v>
      </c>
      <c r="F100" s="6">
        <v>4577.2</v>
      </c>
      <c r="G100" s="6">
        <v>5126.4639999999999</v>
      </c>
      <c r="H100" s="3">
        <v>915.44</v>
      </c>
      <c r="I100" s="4" t="s">
        <v>40</v>
      </c>
    </row>
    <row r="101" spans="1:9" ht="18" customHeight="1" x14ac:dyDescent="0.2">
      <c r="A101" s="1">
        <v>2020</v>
      </c>
      <c r="B101" s="1" t="s">
        <v>6</v>
      </c>
      <c r="C101" s="1" t="s">
        <v>15</v>
      </c>
      <c r="D101" s="5" t="s">
        <v>24</v>
      </c>
      <c r="E101" s="6">
        <v>76</v>
      </c>
      <c r="F101" s="6">
        <v>4576.8999999999996</v>
      </c>
      <c r="G101" s="6">
        <v>5126.1279999999997</v>
      </c>
      <c r="H101" s="3">
        <v>915.38</v>
      </c>
      <c r="I101" s="4" t="s">
        <v>40</v>
      </c>
    </row>
    <row r="102" spans="1:9" ht="18" customHeight="1" x14ac:dyDescent="0.2">
      <c r="A102" s="1">
        <v>2020</v>
      </c>
      <c r="B102" s="1" t="s">
        <v>6</v>
      </c>
      <c r="C102" s="1" t="s">
        <v>15</v>
      </c>
      <c r="D102" s="5" t="s">
        <v>25</v>
      </c>
      <c r="E102" s="6">
        <v>46</v>
      </c>
      <c r="F102" s="6">
        <v>200</v>
      </c>
      <c r="G102" s="6">
        <v>224</v>
      </c>
      <c r="H102" s="3">
        <v>40</v>
      </c>
      <c r="I102" s="4" t="s">
        <v>40</v>
      </c>
    </row>
    <row r="103" spans="1:9" ht="18" customHeight="1" x14ac:dyDescent="0.2">
      <c r="A103" s="1">
        <v>2020</v>
      </c>
      <c r="B103" s="1" t="s">
        <v>6</v>
      </c>
      <c r="C103" s="1" t="s">
        <v>15</v>
      </c>
      <c r="D103" s="5" t="s">
        <v>23</v>
      </c>
      <c r="E103" s="6">
        <v>34</v>
      </c>
      <c r="F103" s="6">
        <v>4576.8</v>
      </c>
      <c r="G103" s="6">
        <v>5126.0160000000005</v>
      </c>
      <c r="H103" s="3">
        <v>915.36000000000013</v>
      </c>
      <c r="I103" s="4" t="s">
        <v>40</v>
      </c>
    </row>
    <row r="104" spans="1:9" ht="18" customHeight="1" x14ac:dyDescent="0.2">
      <c r="A104" s="1">
        <v>2020</v>
      </c>
      <c r="B104" s="1" t="s">
        <v>6</v>
      </c>
      <c r="C104" s="1" t="s">
        <v>13</v>
      </c>
      <c r="D104" s="2" t="s">
        <v>34</v>
      </c>
      <c r="E104" s="3">
        <v>7</v>
      </c>
      <c r="F104" s="3">
        <v>200</v>
      </c>
      <c r="G104" s="3">
        <v>224</v>
      </c>
      <c r="H104" s="3">
        <v>40</v>
      </c>
      <c r="I104" s="4" t="s">
        <v>40</v>
      </c>
    </row>
    <row r="105" spans="1:9" ht="18" customHeight="1" x14ac:dyDescent="0.2">
      <c r="A105" s="1">
        <v>2020</v>
      </c>
      <c r="B105" s="1" t="s">
        <v>6</v>
      </c>
      <c r="C105" s="1" t="s">
        <v>15</v>
      </c>
      <c r="D105" s="5" t="s">
        <v>27</v>
      </c>
      <c r="E105" s="6">
        <v>3</v>
      </c>
      <c r="F105" s="6">
        <v>4577.3</v>
      </c>
      <c r="G105" s="6">
        <v>5126.576</v>
      </c>
      <c r="H105" s="3">
        <v>915.46</v>
      </c>
      <c r="I105" s="4" t="s">
        <v>40</v>
      </c>
    </row>
    <row r="106" spans="1:9" ht="18" customHeight="1" x14ac:dyDescent="0.2">
      <c r="A106" s="1">
        <v>2020</v>
      </c>
      <c r="B106" s="1" t="s">
        <v>6</v>
      </c>
      <c r="C106" s="1" t="s">
        <v>32</v>
      </c>
      <c r="D106" s="5" t="s">
        <v>32</v>
      </c>
      <c r="E106" s="6">
        <v>2</v>
      </c>
      <c r="F106" s="6">
        <v>6600</v>
      </c>
      <c r="G106" s="6">
        <v>7392</v>
      </c>
      <c r="H106" s="3">
        <v>1320</v>
      </c>
      <c r="I106" s="4" t="s">
        <v>40</v>
      </c>
    </row>
    <row r="107" spans="1:9" ht="18" customHeight="1" x14ac:dyDescent="0.2">
      <c r="A107" s="1">
        <v>2020</v>
      </c>
      <c r="B107" s="1" t="s">
        <v>7</v>
      </c>
      <c r="C107" s="1" t="s">
        <v>14</v>
      </c>
      <c r="D107" s="2" t="s">
        <v>36</v>
      </c>
      <c r="E107" s="3">
        <v>3566</v>
      </c>
      <c r="F107" s="3">
        <v>4577.3</v>
      </c>
      <c r="G107" s="3">
        <v>5126.576</v>
      </c>
      <c r="H107" s="3">
        <v>915.46</v>
      </c>
      <c r="I107" s="4" t="s">
        <v>40</v>
      </c>
    </row>
    <row r="108" spans="1:9" ht="18" customHeight="1" x14ac:dyDescent="0.2">
      <c r="A108" s="1">
        <v>2020</v>
      </c>
      <c r="B108" s="1" t="s">
        <v>7</v>
      </c>
      <c r="C108" s="1" t="s">
        <v>14</v>
      </c>
      <c r="D108" s="2" t="s">
        <v>37</v>
      </c>
      <c r="E108" s="3">
        <v>2498</v>
      </c>
      <c r="F108" s="3">
        <v>8000</v>
      </c>
      <c r="G108" s="3">
        <v>8960</v>
      </c>
      <c r="H108" s="3">
        <v>1600</v>
      </c>
      <c r="I108" s="4" t="s">
        <v>42</v>
      </c>
    </row>
    <row r="109" spans="1:9" ht="18" customHeight="1" x14ac:dyDescent="0.2">
      <c r="A109" s="1">
        <v>2020</v>
      </c>
      <c r="B109" s="1" t="s">
        <v>7</v>
      </c>
      <c r="C109" s="1" t="s">
        <v>13</v>
      </c>
      <c r="D109" s="2" t="s">
        <v>35</v>
      </c>
      <c r="E109" s="3">
        <v>1245</v>
      </c>
      <c r="F109" s="3">
        <v>4577.2</v>
      </c>
      <c r="G109" s="3">
        <v>5126.4639999999999</v>
      </c>
      <c r="H109" s="3">
        <v>915.44</v>
      </c>
      <c r="I109" s="4" t="s">
        <v>42</v>
      </c>
    </row>
    <row r="110" spans="1:9" ht="18" customHeight="1" x14ac:dyDescent="0.2">
      <c r="A110" s="1">
        <v>2020</v>
      </c>
      <c r="B110" s="1" t="s">
        <v>7</v>
      </c>
      <c r="C110" s="1" t="s">
        <v>38</v>
      </c>
      <c r="D110" s="5" t="s">
        <v>30</v>
      </c>
      <c r="E110" s="6">
        <v>644</v>
      </c>
      <c r="F110" s="6">
        <v>5743.5</v>
      </c>
      <c r="G110" s="6">
        <v>6432.72</v>
      </c>
      <c r="H110" s="3">
        <v>1148.7</v>
      </c>
      <c r="I110" s="4" t="s">
        <v>42</v>
      </c>
    </row>
    <row r="111" spans="1:9" ht="18" customHeight="1" x14ac:dyDescent="0.2">
      <c r="A111" s="1">
        <v>2020</v>
      </c>
      <c r="B111" s="1" t="s">
        <v>7</v>
      </c>
      <c r="C111" s="1" t="s">
        <v>12</v>
      </c>
      <c r="D111" s="5" t="s">
        <v>29</v>
      </c>
      <c r="E111" s="6">
        <v>643</v>
      </c>
      <c r="F111" s="6">
        <v>7000</v>
      </c>
      <c r="G111" s="6">
        <v>7840</v>
      </c>
      <c r="H111" s="3">
        <v>1400</v>
      </c>
      <c r="I111" s="4" t="s">
        <v>42</v>
      </c>
    </row>
    <row r="112" spans="1:9" ht="18" customHeight="1" x14ac:dyDescent="0.2">
      <c r="A112" s="1">
        <v>2020</v>
      </c>
      <c r="B112" s="1" t="s">
        <v>7</v>
      </c>
      <c r="C112" s="1" t="s">
        <v>38</v>
      </c>
      <c r="D112" s="5" t="s">
        <v>31</v>
      </c>
      <c r="E112" s="6">
        <v>455</v>
      </c>
      <c r="F112" s="6">
        <v>4578.6000000000004</v>
      </c>
      <c r="G112" s="6">
        <v>5128.0320000000002</v>
      </c>
      <c r="H112" s="3">
        <v>915.72000000000014</v>
      </c>
      <c r="I112" s="4" t="s">
        <v>42</v>
      </c>
    </row>
    <row r="113" spans="1:9" ht="18" customHeight="1" x14ac:dyDescent="0.2">
      <c r="A113" s="1">
        <v>2020</v>
      </c>
      <c r="B113" s="1" t="s">
        <v>7</v>
      </c>
      <c r="C113" s="1" t="s">
        <v>12</v>
      </c>
      <c r="D113" s="5" t="s">
        <v>28</v>
      </c>
      <c r="E113" s="7">
        <v>345</v>
      </c>
      <c r="F113" s="7">
        <v>7000</v>
      </c>
      <c r="G113" s="7">
        <v>7840</v>
      </c>
      <c r="H113" s="3">
        <v>1400</v>
      </c>
      <c r="I113" s="4" t="s">
        <v>42</v>
      </c>
    </row>
    <row r="114" spans="1:9" ht="18" customHeight="1" x14ac:dyDescent="0.2">
      <c r="A114" s="1">
        <v>2020</v>
      </c>
      <c r="B114" s="1" t="s">
        <v>7</v>
      </c>
      <c r="C114" s="1" t="s">
        <v>13</v>
      </c>
      <c r="D114" s="2" t="s">
        <v>33</v>
      </c>
      <c r="E114" s="3">
        <v>122</v>
      </c>
      <c r="F114" s="3">
        <v>100</v>
      </c>
      <c r="G114" s="3">
        <v>112</v>
      </c>
      <c r="H114" s="3">
        <v>20</v>
      </c>
      <c r="I114" s="4" t="s">
        <v>42</v>
      </c>
    </row>
    <row r="115" spans="1:9" ht="18" customHeight="1" x14ac:dyDescent="0.2">
      <c r="A115" s="1">
        <v>2020</v>
      </c>
      <c r="B115" s="1" t="s">
        <v>7</v>
      </c>
      <c r="C115" s="1" t="s">
        <v>15</v>
      </c>
      <c r="D115" s="5" t="s">
        <v>26</v>
      </c>
      <c r="E115" s="6">
        <v>78</v>
      </c>
      <c r="F115" s="6">
        <v>4577.2</v>
      </c>
      <c r="G115" s="6">
        <v>5126.4639999999999</v>
      </c>
      <c r="H115" s="3">
        <v>915.44</v>
      </c>
      <c r="I115" s="4" t="s">
        <v>42</v>
      </c>
    </row>
    <row r="116" spans="1:9" ht="18" customHeight="1" x14ac:dyDescent="0.2">
      <c r="A116" s="1">
        <v>2020</v>
      </c>
      <c r="B116" s="1" t="s">
        <v>7</v>
      </c>
      <c r="C116" s="1" t="s">
        <v>15</v>
      </c>
      <c r="D116" s="5" t="s">
        <v>24</v>
      </c>
      <c r="E116" s="6">
        <v>76</v>
      </c>
      <c r="F116" s="6">
        <v>4576.8999999999996</v>
      </c>
      <c r="G116" s="6">
        <v>5126.1279999999997</v>
      </c>
      <c r="H116" s="3">
        <v>915.38</v>
      </c>
      <c r="I116" s="4" t="s">
        <v>42</v>
      </c>
    </row>
    <row r="117" spans="1:9" ht="18" customHeight="1" x14ac:dyDescent="0.2">
      <c r="A117" s="1">
        <v>2020</v>
      </c>
      <c r="B117" s="1" t="s">
        <v>7</v>
      </c>
      <c r="C117" s="1" t="s">
        <v>15</v>
      </c>
      <c r="D117" s="5" t="s">
        <v>25</v>
      </c>
      <c r="E117" s="6">
        <v>46</v>
      </c>
      <c r="F117" s="6">
        <v>200</v>
      </c>
      <c r="G117" s="6">
        <v>224</v>
      </c>
      <c r="H117" s="3">
        <v>40</v>
      </c>
      <c r="I117" s="4" t="s">
        <v>42</v>
      </c>
    </row>
    <row r="118" spans="1:9" ht="18" customHeight="1" x14ac:dyDescent="0.2">
      <c r="A118" s="1">
        <v>2020</v>
      </c>
      <c r="B118" s="1" t="s">
        <v>7</v>
      </c>
      <c r="C118" s="1" t="s">
        <v>15</v>
      </c>
      <c r="D118" s="5" t="s">
        <v>23</v>
      </c>
      <c r="E118" s="6">
        <v>34</v>
      </c>
      <c r="F118" s="6">
        <v>4576.8</v>
      </c>
      <c r="G118" s="6">
        <v>5126.0160000000005</v>
      </c>
      <c r="H118" s="3">
        <v>915.36000000000013</v>
      </c>
      <c r="I118" s="4" t="s">
        <v>42</v>
      </c>
    </row>
    <row r="119" spans="1:9" ht="18" customHeight="1" x14ac:dyDescent="0.2">
      <c r="A119" s="1">
        <v>2020</v>
      </c>
      <c r="B119" s="1" t="s">
        <v>7</v>
      </c>
      <c r="C119" s="1" t="s">
        <v>13</v>
      </c>
      <c r="D119" s="2" t="s">
        <v>34</v>
      </c>
      <c r="E119" s="3">
        <v>7</v>
      </c>
      <c r="F119" s="3">
        <v>200</v>
      </c>
      <c r="G119" s="3">
        <v>224</v>
      </c>
      <c r="H119" s="3">
        <v>40</v>
      </c>
      <c r="I119" s="4" t="s">
        <v>42</v>
      </c>
    </row>
    <row r="120" spans="1:9" ht="18" customHeight="1" x14ac:dyDescent="0.2">
      <c r="A120" s="1">
        <v>2020</v>
      </c>
      <c r="B120" s="1" t="s">
        <v>7</v>
      </c>
      <c r="C120" s="1" t="s">
        <v>15</v>
      </c>
      <c r="D120" s="5" t="s">
        <v>27</v>
      </c>
      <c r="E120" s="6">
        <v>3</v>
      </c>
      <c r="F120" s="6">
        <v>4577.3</v>
      </c>
      <c r="G120" s="6">
        <v>5126.576</v>
      </c>
      <c r="H120" s="3">
        <v>915.46</v>
      </c>
      <c r="I120" s="4" t="s">
        <v>42</v>
      </c>
    </row>
    <row r="121" spans="1:9" ht="18" customHeight="1" x14ac:dyDescent="0.2">
      <c r="A121" s="1">
        <v>2020</v>
      </c>
      <c r="B121" s="1" t="s">
        <v>7</v>
      </c>
      <c r="C121" s="1" t="s">
        <v>32</v>
      </c>
      <c r="D121" s="5" t="s">
        <v>32</v>
      </c>
      <c r="E121" s="6">
        <v>2</v>
      </c>
      <c r="F121" s="6">
        <v>6600</v>
      </c>
      <c r="G121" s="6">
        <v>7392</v>
      </c>
      <c r="H121" s="3">
        <v>1320</v>
      </c>
      <c r="I121" s="4" t="s">
        <v>42</v>
      </c>
    </row>
    <row r="122" spans="1:9" ht="18" customHeight="1" x14ac:dyDescent="0.2">
      <c r="A122" s="1">
        <v>2020</v>
      </c>
      <c r="B122" s="1" t="s">
        <v>8</v>
      </c>
      <c r="C122" s="1" t="s">
        <v>14</v>
      </c>
      <c r="D122" s="2" t="s">
        <v>36</v>
      </c>
      <c r="E122" s="3">
        <v>3566</v>
      </c>
      <c r="F122" s="3">
        <v>4577.3</v>
      </c>
      <c r="G122" s="3">
        <v>5126.576</v>
      </c>
      <c r="H122" s="3">
        <v>915.46</v>
      </c>
      <c r="I122" s="4" t="s">
        <v>42</v>
      </c>
    </row>
    <row r="123" spans="1:9" ht="18" customHeight="1" x14ac:dyDescent="0.2">
      <c r="A123" s="1">
        <v>2020</v>
      </c>
      <c r="B123" s="1" t="s">
        <v>8</v>
      </c>
      <c r="C123" s="1" t="s">
        <v>14</v>
      </c>
      <c r="D123" s="2" t="s">
        <v>37</v>
      </c>
      <c r="E123" s="3">
        <v>2498</v>
      </c>
      <c r="F123" s="3">
        <v>8000</v>
      </c>
      <c r="G123" s="3">
        <v>8960</v>
      </c>
      <c r="H123" s="3">
        <v>1600</v>
      </c>
      <c r="I123" s="4" t="s">
        <v>42</v>
      </c>
    </row>
    <row r="124" spans="1:9" ht="18" customHeight="1" x14ac:dyDescent="0.2">
      <c r="A124" s="1">
        <v>2020</v>
      </c>
      <c r="B124" s="1" t="s">
        <v>8</v>
      </c>
      <c r="C124" s="1" t="s">
        <v>13</v>
      </c>
      <c r="D124" s="2" t="s">
        <v>35</v>
      </c>
      <c r="E124" s="3">
        <v>1245</v>
      </c>
      <c r="F124" s="3">
        <v>4577.2</v>
      </c>
      <c r="G124" s="3">
        <v>5126.4639999999999</v>
      </c>
      <c r="H124" s="3">
        <v>915.44</v>
      </c>
      <c r="I124" s="4" t="s">
        <v>42</v>
      </c>
    </row>
    <row r="125" spans="1:9" ht="18" customHeight="1" x14ac:dyDescent="0.2">
      <c r="A125" s="1">
        <v>2020</v>
      </c>
      <c r="B125" s="1" t="s">
        <v>8</v>
      </c>
      <c r="C125" s="1" t="s">
        <v>38</v>
      </c>
      <c r="D125" s="5" t="s">
        <v>30</v>
      </c>
      <c r="E125" s="6">
        <v>644</v>
      </c>
      <c r="F125" s="6">
        <v>5743.5</v>
      </c>
      <c r="G125" s="6">
        <v>6432.72</v>
      </c>
      <c r="H125" s="3">
        <v>1148.7</v>
      </c>
      <c r="I125" s="4" t="s">
        <v>42</v>
      </c>
    </row>
    <row r="126" spans="1:9" ht="18" customHeight="1" x14ac:dyDescent="0.2">
      <c r="A126" s="1">
        <v>2020</v>
      </c>
      <c r="B126" s="1" t="s">
        <v>8</v>
      </c>
      <c r="C126" s="1" t="s">
        <v>12</v>
      </c>
      <c r="D126" s="5" t="s">
        <v>29</v>
      </c>
      <c r="E126" s="6">
        <v>643</v>
      </c>
      <c r="F126" s="6">
        <v>7000</v>
      </c>
      <c r="G126" s="6">
        <v>7840</v>
      </c>
      <c r="H126" s="3">
        <v>1400</v>
      </c>
      <c r="I126" s="4" t="s">
        <v>42</v>
      </c>
    </row>
    <row r="127" spans="1:9" ht="18" customHeight="1" x14ac:dyDescent="0.2">
      <c r="A127" s="1">
        <v>2020</v>
      </c>
      <c r="B127" s="1" t="s">
        <v>8</v>
      </c>
      <c r="C127" s="1" t="s">
        <v>38</v>
      </c>
      <c r="D127" s="5" t="s">
        <v>31</v>
      </c>
      <c r="E127" s="6">
        <v>455</v>
      </c>
      <c r="F127" s="6">
        <v>4578.6000000000004</v>
      </c>
      <c r="G127" s="6">
        <v>5128.0320000000002</v>
      </c>
      <c r="H127" s="3">
        <v>915.72000000000014</v>
      </c>
      <c r="I127" s="4" t="s">
        <v>42</v>
      </c>
    </row>
    <row r="128" spans="1:9" ht="18" customHeight="1" x14ac:dyDescent="0.2">
      <c r="A128" s="1">
        <v>2020</v>
      </c>
      <c r="B128" s="1" t="s">
        <v>8</v>
      </c>
      <c r="C128" s="1" t="s">
        <v>12</v>
      </c>
      <c r="D128" s="5" t="s">
        <v>28</v>
      </c>
      <c r="E128" s="7">
        <v>345</v>
      </c>
      <c r="F128" s="7">
        <v>7000</v>
      </c>
      <c r="G128" s="7">
        <v>7840</v>
      </c>
      <c r="H128" s="3">
        <v>1400</v>
      </c>
      <c r="I128" s="4" t="s">
        <v>42</v>
      </c>
    </row>
    <row r="129" spans="1:9" ht="18" customHeight="1" x14ac:dyDescent="0.2">
      <c r="A129" s="1">
        <v>2020</v>
      </c>
      <c r="B129" s="1" t="s">
        <v>8</v>
      </c>
      <c r="C129" s="1" t="s">
        <v>13</v>
      </c>
      <c r="D129" s="2" t="s">
        <v>33</v>
      </c>
      <c r="E129" s="3">
        <v>122</v>
      </c>
      <c r="F129" s="3">
        <v>100</v>
      </c>
      <c r="G129" s="3">
        <v>112</v>
      </c>
      <c r="H129" s="3">
        <v>20</v>
      </c>
      <c r="I129" s="4" t="s">
        <v>42</v>
      </c>
    </row>
    <row r="130" spans="1:9" ht="18" customHeight="1" x14ac:dyDescent="0.2">
      <c r="A130" s="1">
        <v>2020</v>
      </c>
      <c r="B130" s="1" t="s">
        <v>8</v>
      </c>
      <c r="C130" s="1" t="s">
        <v>15</v>
      </c>
      <c r="D130" s="5" t="s">
        <v>26</v>
      </c>
      <c r="E130" s="6">
        <v>78</v>
      </c>
      <c r="F130" s="6">
        <v>4577.2</v>
      </c>
      <c r="G130" s="6">
        <v>5126.4639999999999</v>
      </c>
      <c r="H130" s="3">
        <v>915.44</v>
      </c>
      <c r="I130" s="4" t="s">
        <v>42</v>
      </c>
    </row>
    <row r="131" spans="1:9" ht="18" customHeight="1" x14ac:dyDescent="0.2">
      <c r="A131" s="1">
        <v>2020</v>
      </c>
      <c r="B131" s="1" t="s">
        <v>8</v>
      </c>
      <c r="C131" s="1" t="s">
        <v>15</v>
      </c>
      <c r="D131" s="5" t="s">
        <v>24</v>
      </c>
      <c r="E131" s="6">
        <v>76</v>
      </c>
      <c r="F131" s="6">
        <v>4576.8999999999996</v>
      </c>
      <c r="G131" s="6">
        <v>5126.1279999999997</v>
      </c>
      <c r="H131" s="3">
        <v>915.38</v>
      </c>
      <c r="I131" s="4" t="s">
        <v>42</v>
      </c>
    </row>
    <row r="132" spans="1:9" ht="18" customHeight="1" x14ac:dyDescent="0.2">
      <c r="A132" s="1">
        <v>2020</v>
      </c>
      <c r="B132" s="1" t="s">
        <v>8</v>
      </c>
      <c r="C132" s="1" t="s">
        <v>15</v>
      </c>
      <c r="D132" s="5" t="s">
        <v>25</v>
      </c>
      <c r="E132" s="6">
        <v>46</v>
      </c>
      <c r="F132" s="6">
        <v>200</v>
      </c>
      <c r="G132" s="6">
        <v>224</v>
      </c>
      <c r="H132" s="3">
        <v>40</v>
      </c>
      <c r="I132" s="4" t="s">
        <v>42</v>
      </c>
    </row>
    <row r="133" spans="1:9" ht="18" customHeight="1" x14ac:dyDescent="0.2">
      <c r="A133" s="1">
        <v>2020</v>
      </c>
      <c r="B133" s="1" t="s">
        <v>8</v>
      </c>
      <c r="C133" s="1" t="s">
        <v>15</v>
      </c>
      <c r="D133" s="5" t="s">
        <v>23</v>
      </c>
      <c r="E133" s="6">
        <v>34</v>
      </c>
      <c r="F133" s="6">
        <v>4576.8</v>
      </c>
      <c r="G133" s="6">
        <v>5126.0160000000005</v>
      </c>
      <c r="H133" s="3">
        <v>915.36000000000013</v>
      </c>
      <c r="I133" s="4" t="s">
        <v>40</v>
      </c>
    </row>
    <row r="134" spans="1:9" ht="18" customHeight="1" x14ac:dyDescent="0.2">
      <c r="A134" s="1">
        <v>2020</v>
      </c>
      <c r="B134" s="1" t="s">
        <v>8</v>
      </c>
      <c r="C134" s="1" t="s">
        <v>13</v>
      </c>
      <c r="D134" s="2" t="s">
        <v>34</v>
      </c>
      <c r="E134" s="3">
        <v>7</v>
      </c>
      <c r="F134" s="3">
        <v>200</v>
      </c>
      <c r="G134" s="3">
        <v>224</v>
      </c>
      <c r="H134" s="3">
        <v>40</v>
      </c>
      <c r="I134" s="4" t="s">
        <v>40</v>
      </c>
    </row>
    <row r="135" spans="1:9" ht="18" customHeight="1" x14ac:dyDescent="0.2">
      <c r="A135" s="1">
        <v>2020</v>
      </c>
      <c r="B135" s="1" t="s">
        <v>8</v>
      </c>
      <c r="C135" s="1" t="s">
        <v>15</v>
      </c>
      <c r="D135" s="5" t="s">
        <v>27</v>
      </c>
      <c r="E135" s="6">
        <v>3</v>
      </c>
      <c r="F135" s="6">
        <v>4577.3</v>
      </c>
      <c r="G135" s="6">
        <v>5126.576</v>
      </c>
      <c r="H135" s="3">
        <v>915.46</v>
      </c>
      <c r="I135" s="4" t="s">
        <v>40</v>
      </c>
    </row>
    <row r="136" spans="1:9" ht="18" customHeight="1" x14ac:dyDescent="0.2">
      <c r="A136" s="1">
        <v>2020</v>
      </c>
      <c r="B136" s="1" t="s">
        <v>8</v>
      </c>
      <c r="C136" s="1" t="s">
        <v>32</v>
      </c>
      <c r="D136" s="5" t="s">
        <v>32</v>
      </c>
      <c r="E136" s="6">
        <v>2</v>
      </c>
      <c r="F136" s="6">
        <v>6600</v>
      </c>
      <c r="G136" s="6">
        <v>7392</v>
      </c>
      <c r="H136" s="3">
        <v>1320</v>
      </c>
      <c r="I136" s="4" t="s">
        <v>40</v>
      </c>
    </row>
    <row r="137" spans="1:9" ht="18" customHeight="1" x14ac:dyDescent="0.2">
      <c r="A137" s="1">
        <v>2020</v>
      </c>
      <c r="B137" s="1" t="s">
        <v>9</v>
      </c>
      <c r="C137" s="1" t="s">
        <v>14</v>
      </c>
      <c r="D137" s="2" t="s">
        <v>36</v>
      </c>
      <c r="E137" s="3">
        <v>3566</v>
      </c>
      <c r="F137" s="3">
        <v>4577.3</v>
      </c>
      <c r="G137" s="3">
        <v>5126.576</v>
      </c>
      <c r="H137" s="3">
        <v>915.46</v>
      </c>
      <c r="I137" s="4" t="s">
        <v>40</v>
      </c>
    </row>
    <row r="138" spans="1:9" ht="18" customHeight="1" x14ac:dyDescent="0.2">
      <c r="A138" s="1">
        <v>2020</v>
      </c>
      <c r="B138" s="1" t="s">
        <v>9</v>
      </c>
      <c r="C138" s="1" t="s">
        <v>14</v>
      </c>
      <c r="D138" s="2" t="s">
        <v>37</v>
      </c>
      <c r="E138" s="3">
        <v>2498</v>
      </c>
      <c r="F138" s="3">
        <v>8000</v>
      </c>
      <c r="G138" s="3">
        <v>8960</v>
      </c>
      <c r="H138" s="3">
        <v>1600</v>
      </c>
      <c r="I138" s="4" t="s">
        <v>40</v>
      </c>
    </row>
    <row r="139" spans="1:9" ht="18" customHeight="1" x14ac:dyDescent="0.2">
      <c r="A139" s="1">
        <v>2020</v>
      </c>
      <c r="B139" s="1" t="s">
        <v>9</v>
      </c>
      <c r="C139" s="1" t="s">
        <v>13</v>
      </c>
      <c r="D139" s="2" t="s">
        <v>35</v>
      </c>
      <c r="E139" s="3">
        <v>1245</v>
      </c>
      <c r="F139" s="3">
        <v>4577.2</v>
      </c>
      <c r="G139" s="3">
        <v>5126.4639999999999</v>
      </c>
      <c r="H139" s="3">
        <v>915.44</v>
      </c>
      <c r="I139" s="4" t="s">
        <v>40</v>
      </c>
    </row>
    <row r="140" spans="1:9" ht="18" customHeight="1" x14ac:dyDescent="0.2">
      <c r="A140" s="1">
        <v>2020</v>
      </c>
      <c r="B140" s="1" t="s">
        <v>9</v>
      </c>
      <c r="C140" s="1" t="s">
        <v>38</v>
      </c>
      <c r="D140" s="5" t="s">
        <v>30</v>
      </c>
      <c r="E140" s="6">
        <v>644</v>
      </c>
      <c r="F140" s="6">
        <v>5743.5</v>
      </c>
      <c r="G140" s="6">
        <v>6432.72</v>
      </c>
      <c r="H140" s="3">
        <v>1148.7</v>
      </c>
      <c r="I140" s="4" t="s">
        <v>40</v>
      </c>
    </row>
    <row r="141" spans="1:9" ht="18" customHeight="1" x14ac:dyDescent="0.2">
      <c r="A141" s="1">
        <v>2020</v>
      </c>
      <c r="B141" s="1" t="s">
        <v>9</v>
      </c>
      <c r="C141" s="1" t="s">
        <v>12</v>
      </c>
      <c r="D141" s="5" t="s">
        <v>29</v>
      </c>
      <c r="E141" s="6">
        <v>643</v>
      </c>
      <c r="F141" s="6">
        <v>7000</v>
      </c>
      <c r="G141" s="6">
        <v>7840</v>
      </c>
      <c r="H141" s="3">
        <v>1400</v>
      </c>
      <c r="I141" s="4" t="s">
        <v>40</v>
      </c>
    </row>
    <row r="142" spans="1:9" ht="18" customHeight="1" x14ac:dyDescent="0.2">
      <c r="A142" s="1">
        <v>2020</v>
      </c>
      <c r="B142" s="1" t="s">
        <v>9</v>
      </c>
      <c r="C142" s="1" t="s">
        <v>38</v>
      </c>
      <c r="D142" s="5" t="s">
        <v>31</v>
      </c>
      <c r="E142" s="6">
        <v>455</v>
      </c>
      <c r="F142" s="6">
        <v>4578.6000000000004</v>
      </c>
      <c r="G142" s="6">
        <v>5128.0320000000002</v>
      </c>
      <c r="H142" s="3">
        <v>915.72000000000014</v>
      </c>
      <c r="I142" s="4" t="s">
        <v>40</v>
      </c>
    </row>
    <row r="143" spans="1:9" ht="18" customHeight="1" x14ac:dyDescent="0.2">
      <c r="A143" s="1">
        <v>2020</v>
      </c>
      <c r="B143" s="1" t="s">
        <v>9</v>
      </c>
      <c r="C143" s="1" t="s">
        <v>12</v>
      </c>
      <c r="D143" s="5" t="s">
        <v>28</v>
      </c>
      <c r="E143" s="7">
        <v>345</v>
      </c>
      <c r="F143" s="7">
        <v>7000</v>
      </c>
      <c r="G143" s="7">
        <v>7840</v>
      </c>
      <c r="H143" s="3">
        <v>1400</v>
      </c>
      <c r="I143" s="4" t="s">
        <v>40</v>
      </c>
    </row>
    <row r="144" spans="1:9" ht="18" customHeight="1" x14ac:dyDescent="0.2">
      <c r="A144" s="1">
        <v>2020</v>
      </c>
      <c r="B144" s="1" t="s">
        <v>9</v>
      </c>
      <c r="C144" s="1" t="s">
        <v>13</v>
      </c>
      <c r="D144" s="2" t="s">
        <v>33</v>
      </c>
      <c r="E144" s="3">
        <v>122</v>
      </c>
      <c r="F144" s="3">
        <v>100</v>
      </c>
      <c r="G144" s="3">
        <v>112</v>
      </c>
      <c r="H144" s="3">
        <v>20</v>
      </c>
      <c r="I144" s="4" t="s">
        <v>40</v>
      </c>
    </row>
    <row r="145" spans="1:9" ht="18" customHeight="1" x14ac:dyDescent="0.2">
      <c r="A145" s="1">
        <v>2020</v>
      </c>
      <c r="B145" s="1" t="s">
        <v>9</v>
      </c>
      <c r="C145" s="1" t="s">
        <v>15</v>
      </c>
      <c r="D145" s="5" t="s">
        <v>26</v>
      </c>
      <c r="E145" s="6">
        <v>78</v>
      </c>
      <c r="F145" s="6">
        <v>4577.2</v>
      </c>
      <c r="G145" s="6">
        <v>5126.4639999999999</v>
      </c>
      <c r="H145" s="3">
        <v>915.44</v>
      </c>
      <c r="I145" s="4" t="s">
        <v>40</v>
      </c>
    </row>
    <row r="146" spans="1:9" ht="18" customHeight="1" x14ac:dyDescent="0.2">
      <c r="A146" s="1">
        <v>2020</v>
      </c>
      <c r="B146" s="1" t="s">
        <v>9</v>
      </c>
      <c r="C146" s="1" t="s">
        <v>15</v>
      </c>
      <c r="D146" s="5" t="s">
        <v>24</v>
      </c>
      <c r="E146" s="6">
        <v>76</v>
      </c>
      <c r="F146" s="6">
        <v>4576.8999999999996</v>
      </c>
      <c r="G146" s="6">
        <v>5126.1279999999997</v>
      </c>
      <c r="H146" s="3">
        <v>915.38</v>
      </c>
      <c r="I146" s="4" t="s">
        <v>40</v>
      </c>
    </row>
    <row r="147" spans="1:9" ht="18" customHeight="1" x14ac:dyDescent="0.2">
      <c r="A147" s="1">
        <v>2020</v>
      </c>
      <c r="B147" s="1" t="s">
        <v>9</v>
      </c>
      <c r="C147" s="1" t="s">
        <v>15</v>
      </c>
      <c r="D147" s="5" t="s">
        <v>25</v>
      </c>
      <c r="E147" s="6">
        <v>46</v>
      </c>
      <c r="F147" s="6">
        <v>200</v>
      </c>
      <c r="G147" s="6">
        <v>224</v>
      </c>
      <c r="H147" s="3">
        <v>40</v>
      </c>
      <c r="I147" s="4" t="s">
        <v>40</v>
      </c>
    </row>
    <row r="148" spans="1:9" ht="18" customHeight="1" x14ac:dyDescent="0.2">
      <c r="A148" s="1">
        <v>2020</v>
      </c>
      <c r="B148" s="1" t="s">
        <v>9</v>
      </c>
      <c r="C148" s="1" t="s">
        <v>15</v>
      </c>
      <c r="D148" s="5" t="s">
        <v>23</v>
      </c>
      <c r="E148" s="6">
        <v>34</v>
      </c>
      <c r="F148" s="6">
        <v>4576.8</v>
      </c>
      <c r="G148" s="6">
        <v>5126.0160000000005</v>
      </c>
      <c r="H148" s="3">
        <v>915.36000000000013</v>
      </c>
      <c r="I148" s="4" t="s">
        <v>40</v>
      </c>
    </row>
    <row r="149" spans="1:9" ht="18" customHeight="1" x14ac:dyDescent="0.2">
      <c r="A149" s="1">
        <v>2020</v>
      </c>
      <c r="B149" s="1" t="s">
        <v>9</v>
      </c>
      <c r="C149" s="1" t="s">
        <v>13</v>
      </c>
      <c r="D149" s="2" t="s">
        <v>34</v>
      </c>
      <c r="E149" s="3">
        <v>7</v>
      </c>
      <c r="F149" s="3">
        <v>200</v>
      </c>
      <c r="G149" s="3">
        <v>224</v>
      </c>
      <c r="H149" s="3">
        <v>40</v>
      </c>
      <c r="I149" s="4" t="s">
        <v>40</v>
      </c>
    </row>
    <row r="150" spans="1:9" ht="18" customHeight="1" x14ac:dyDescent="0.2">
      <c r="A150" s="1">
        <v>2020</v>
      </c>
      <c r="B150" s="1" t="s">
        <v>9</v>
      </c>
      <c r="C150" s="1" t="s">
        <v>15</v>
      </c>
      <c r="D150" s="5" t="s">
        <v>27</v>
      </c>
      <c r="E150" s="6">
        <v>3</v>
      </c>
      <c r="F150" s="6">
        <v>4577.3</v>
      </c>
      <c r="G150" s="6">
        <v>5126.576</v>
      </c>
      <c r="H150" s="3">
        <v>915.46</v>
      </c>
      <c r="I150" s="4" t="s">
        <v>42</v>
      </c>
    </row>
    <row r="151" spans="1:9" ht="18" customHeight="1" x14ac:dyDescent="0.2">
      <c r="A151" s="1">
        <v>2020</v>
      </c>
      <c r="B151" s="1" t="s">
        <v>9</v>
      </c>
      <c r="C151" s="1" t="s">
        <v>32</v>
      </c>
      <c r="D151" s="5" t="s">
        <v>32</v>
      </c>
      <c r="E151" s="6">
        <v>2</v>
      </c>
      <c r="F151" s="6">
        <v>6600</v>
      </c>
      <c r="G151" s="6">
        <v>7392</v>
      </c>
      <c r="H151" s="3">
        <v>1320</v>
      </c>
      <c r="I151" s="4" t="s">
        <v>42</v>
      </c>
    </row>
    <row r="152" spans="1:9" ht="18" customHeight="1" x14ac:dyDescent="0.2">
      <c r="A152" s="1">
        <v>2020</v>
      </c>
      <c r="B152" s="1" t="s">
        <v>10</v>
      </c>
      <c r="C152" s="1" t="s">
        <v>14</v>
      </c>
      <c r="D152" s="2" t="s">
        <v>36</v>
      </c>
      <c r="E152" s="3">
        <v>3566</v>
      </c>
      <c r="F152" s="3">
        <v>4577.3</v>
      </c>
      <c r="G152" s="3">
        <v>5126.576</v>
      </c>
      <c r="H152" s="3">
        <v>915.46</v>
      </c>
      <c r="I152" s="4" t="s">
        <v>42</v>
      </c>
    </row>
    <row r="153" spans="1:9" ht="18" customHeight="1" x14ac:dyDescent="0.2">
      <c r="A153" s="1">
        <v>2020</v>
      </c>
      <c r="B153" s="1" t="s">
        <v>10</v>
      </c>
      <c r="C153" s="1" t="s">
        <v>14</v>
      </c>
      <c r="D153" s="2" t="s">
        <v>37</v>
      </c>
      <c r="E153" s="3">
        <v>2498</v>
      </c>
      <c r="F153" s="3">
        <v>8000</v>
      </c>
      <c r="G153" s="3">
        <v>8960</v>
      </c>
      <c r="H153" s="3">
        <v>1600</v>
      </c>
      <c r="I153" s="4" t="s">
        <v>42</v>
      </c>
    </row>
    <row r="154" spans="1:9" ht="18" customHeight="1" x14ac:dyDescent="0.2">
      <c r="A154" s="1">
        <v>2020</v>
      </c>
      <c r="B154" s="1" t="s">
        <v>10</v>
      </c>
      <c r="C154" s="1" t="s">
        <v>13</v>
      </c>
      <c r="D154" s="2" t="s">
        <v>35</v>
      </c>
      <c r="E154" s="3">
        <v>1245</v>
      </c>
      <c r="F154" s="3">
        <v>4577.2</v>
      </c>
      <c r="G154" s="3">
        <v>5126.4639999999999</v>
      </c>
      <c r="H154" s="3">
        <v>915.44</v>
      </c>
      <c r="I154" s="4" t="s">
        <v>42</v>
      </c>
    </row>
    <row r="155" spans="1:9" ht="18" customHeight="1" x14ac:dyDescent="0.2">
      <c r="A155" s="1">
        <v>2020</v>
      </c>
      <c r="B155" s="1" t="s">
        <v>10</v>
      </c>
      <c r="C155" s="1" t="s">
        <v>38</v>
      </c>
      <c r="D155" s="5" t="s">
        <v>30</v>
      </c>
      <c r="E155" s="6">
        <v>644</v>
      </c>
      <c r="F155" s="6">
        <v>5743.5</v>
      </c>
      <c r="G155" s="6">
        <v>6432.72</v>
      </c>
      <c r="H155" s="3">
        <v>1148.7</v>
      </c>
      <c r="I155" s="4" t="s">
        <v>42</v>
      </c>
    </row>
    <row r="156" spans="1:9" ht="18" customHeight="1" x14ac:dyDescent="0.2">
      <c r="A156" s="1">
        <v>2020</v>
      </c>
      <c r="B156" s="1" t="s">
        <v>10</v>
      </c>
      <c r="C156" s="1" t="s">
        <v>12</v>
      </c>
      <c r="D156" s="5" t="s">
        <v>29</v>
      </c>
      <c r="E156" s="6">
        <v>643</v>
      </c>
      <c r="F156" s="6">
        <v>7000</v>
      </c>
      <c r="G156" s="6">
        <v>7840</v>
      </c>
      <c r="H156" s="3">
        <v>1400</v>
      </c>
      <c r="I156" s="4" t="s">
        <v>42</v>
      </c>
    </row>
    <row r="157" spans="1:9" ht="18" customHeight="1" x14ac:dyDescent="0.2">
      <c r="A157" s="1">
        <v>2020</v>
      </c>
      <c r="B157" s="1" t="s">
        <v>10</v>
      </c>
      <c r="C157" s="1" t="s">
        <v>38</v>
      </c>
      <c r="D157" s="5" t="s">
        <v>31</v>
      </c>
      <c r="E157" s="6">
        <v>455</v>
      </c>
      <c r="F157" s="6">
        <v>4578.6000000000004</v>
      </c>
      <c r="G157" s="6">
        <v>5128.0320000000002</v>
      </c>
      <c r="H157" s="3">
        <v>915.72000000000014</v>
      </c>
      <c r="I157" s="4" t="s">
        <v>42</v>
      </c>
    </row>
    <row r="158" spans="1:9" ht="18" customHeight="1" x14ac:dyDescent="0.2">
      <c r="A158" s="1">
        <v>2020</v>
      </c>
      <c r="B158" s="1" t="s">
        <v>10</v>
      </c>
      <c r="C158" s="1" t="s">
        <v>12</v>
      </c>
      <c r="D158" s="5" t="s">
        <v>28</v>
      </c>
      <c r="E158" s="7">
        <v>345</v>
      </c>
      <c r="F158" s="7">
        <v>7000</v>
      </c>
      <c r="G158" s="7">
        <v>7840</v>
      </c>
      <c r="H158" s="3">
        <v>1400</v>
      </c>
      <c r="I158" s="4" t="s">
        <v>42</v>
      </c>
    </row>
    <row r="159" spans="1:9" ht="18" customHeight="1" x14ac:dyDescent="0.2">
      <c r="A159" s="1">
        <v>2020</v>
      </c>
      <c r="B159" s="1" t="s">
        <v>10</v>
      </c>
      <c r="C159" s="1" t="s">
        <v>13</v>
      </c>
      <c r="D159" s="2" t="s">
        <v>33</v>
      </c>
      <c r="E159" s="3">
        <v>122</v>
      </c>
      <c r="F159" s="3">
        <v>100</v>
      </c>
      <c r="G159" s="3">
        <v>112</v>
      </c>
      <c r="H159" s="3">
        <v>20</v>
      </c>
      <c r="I159" s="4" t="s">
        <v>42</v>
      </c>
    </row>
    <row r="160" spans="1:9" ht="18" customHeight="1" x14ac:dyDescent="0.2">
      <c r="A160" s="1">
        <v>2020</v>
      </c>
      <c r="B160" s="1" t="s">
        <v>10</v>
      </c>
      <c r="C160" s="1" t="s">
        <v>15</v>
      </c>
      <c r="D160" s="5" t="s">
        <v>26</v>
      </c>
      <c r="E160" s="6">
        <v>78</v>
      </c>
      <c r="F160" s="6">
        <v>4577.2</v>
      </c>
      <c r="G160" s="6">
        <v>5126.4639999999999</v>
      </c>
      <c r="H160" s="3">
        <v>915.44</v>
      </c>
      <c r="I160" s="4" t="s">
        <v>42</v>
      </c>
    </row>
    <row r="161" spans="1:9" ht="18" customHeight="1" x14ac:dyDescent="0.2">
      <c r="A161" s="1">
        <v>2020</v>
      </c>
      <c r="B161" s="1" t="s">
        <v>10</v>
      </c>
      <c r="C161" s="1" t="s">
        <v>15</v>
      </c>
      <c r="D161" s="5" t="s">
        <v>24</v>
      </c>
      <c r="E161" s="6">
        <v>76</v>
      </c>
      <c r="F161" s="6">
        <v>4576.8999999999996</v>
      </c>
      <c r="G161" s="6">
        <v>5126.1279999999997</v>
      </c>
      <c r="H161" s="3">
        <v>915.38</v>
      </c>
      <c r="I161" s="4" t="s">
        <v>42</v>
      </c>
    </row>
    <row r="162" spans="1:9" ht="18" customHeight="1" x14ac:dyDescent="0.2">
      <c r="A162" s="1">
        <v>2020</v>
      </c>
      <c r="B162" s="1" t="s">
        <v>10</v>
      </c>
      <c r="C162" s="1" t="s">
        <v>15</v>
      </c>
      <c r="D162" s="5" t="s">
        <v>25</v>
      </c>
      <c r="E162" s="6">
        <v>46</v>
      </c>
      <c r="F162" s="6">
        <v>200</v>
      </c>
      <c r="G162" s="6">
        <v>224</v>
      </c>
      <c r="H162" s="3">
        <v>40</v>
      </c>
      <c r="I162" s="4" t="s">
        <v>42</v>
      </c>
    </row>
    <row r="163" spans="1:9" ht="18" customHeight="1" x14ac:dyDescent="0.2">
      <c r="A163" s="1">
        <v>2020</v>
      </c>
      <c r="B163" s="1" t="s">
        <v>10</v>
      </c>
      <c r="C163" s="1" t="s">
        <v>15</v>
      </c>
      <c r="D163" s="5" t="s">
        <v>23</v>
      </c>
      <c r="E163" s="6">
        <v>34</v>
      </c>
      <c r="F163" s="6">
        <v>4576.8</v>
      </c>
      <c r="G163" s="6">
        <v>5126.0160000000005</v>
      </c>
      <c r="H163" s="3">
        <v>915.36000000000013</v>
      </c>
      <c r="I163" s="4" t="s">
        <v>42</v>
      </c>
    </row>
    <row r="164" spans="1:9" ht="18" customHeight="1" x14ac:dyDescent="0.2">
      <c r="A164" s="1">
        <v>2020</v>
      </c>
      <c r="B164" s="1" t="s">
        <v>10</v>
      </c>
      <c r="C164" s="1" t="s">
        <v>13</v>
      </c>
      <c r="D164" s="2" t="s">
        <v>34</v>
      </c>
      <c r="E164" s="3">
        <v>7</v>
      </c>
      <c r="F164" s="3">
        <v>200</v>
      </c>
      <c r="G164" s="3">
        <v>224</v>
      </c>
      <c r="H164" s="3">
        <v>40</v>
      </c>
      <c r="I164" s="4" t="s">
        <v>42</v>
      </c>
    </row>
    <row r="165" spans="1:9" ht="18" customHeight="1" x14ac:dyDescent="0.2">
      <c r="A165" s="1">
        <v>2020</v>
      </c>
      <c r="B165" s="1" t="s">
        <v>10</v>
      </c>
      <c r="C165" s="1" t="s">
        <v>15</v>
      </c>
      <c r="D165" s="5" t="s">
        <v>27</v>
      </c>
      <c r="E165" s="6">
        <v>3</v>
      </c>
      <c r="F165" s="6">
        <v>4577.3</v>
      </c>
      <c r="G165" s="6">
        <v>5126.576</v>
      </c>
      <c r="H165" s="3">
        <v>915.46</v>
      </c>
      <c r="I165" s="4" t="s">
        <v>42</v>
      </c>
    </row>
    <row r="166" spans="1:9" ht="18" customHeight="1" x14ac:dyDescent="0.2">
      <c r="A166" s="1">
        <v>2020</v>
      </c>
      <c r="B166" s="1" t="s">
        <v>10</v>
      </c>
      <c r="C166" s="1" t="s">
        <v>32</v>
      </c>
      <c r="D166" s="5" t="s">
        <v>32</v>
      </c>
      <c r="E166" s="6">
        <v>2</v>
      </c>
      <c r="F166" s="6">
        <v>6600</v>
      </c>
      <c r="G166" s="6">
        <v>7392</v>
      </c>
      <c r="H166" s="3">
        <v>1320</v>
      </c>
      <c r="I166" s="4" t="s">
        <v>40</v>
      </c>
    </row>
    <row r="167" spans="1:9" ht="18" customHeight="1" x14ac:dyDescent="0.2">
      <c r="A167" s="1">
        <v>2020</v>
      </c>
      <c r="B167" s="1" t="s">
        <v>11</v>
      </c>
      <c r="C167" s="1" t="s">
        <v>14</v>
      </c>
      <c r="D167" s="2" t="s">
        <v>36</v>
      </c>
      <c r="E167" s="3">
        <v>3566</v>
      </c>
      <c r="F167" s="3">
        <v>4577.3</v>
      </c>
      <c r="G167" s="3">
        <v>5126.576</v>
      </c>
      <c r="H167" s="3">
        <v>915.46</v>
      </c>
      <c r="I167" s="4" t="s">
        <v>40</v>
      </c>
    </row>
    <row r="168" spans="1:9" ht="18" customHeight="1" x14ac:dyDescent="0.2">
      <c r="A168" s="1">
        <v>2020</v>
      </c>
      <c r="B168" s="1" t="s">
        <v>11</v>
      </c>
      <c r="C168" s="1" t="s">
        <v>14</v>
      </c>
      <c r="D168" s="2" t="s">
        <v>37</v>
      </c>
      <c r="E168" s="3">
        <v>2498</v>
      </c>
      <c r="F168" s="3">
        <v>8000</v>
      </c>
      <c r="G168" s="3">
        <v>8960</v>
      </c>
      <c r="H168" s="3">
        <v>1600</v>
      </c>
      <c r="I168" s="4" t="s">
        <v>40</v>
      </c>
    </row>
    <row r="169" spans="1:9" ht="18" customHeight="1" x14ac:dyDescent="0.2">
      <c r="A169" s="1">
        <v>2020</v>
      </c>
      <c r="B169" s="1" t="s">
        <v>11</v>
      </c>
      <c r="C169" s="1" t="s">
        <v>13</v>
      </c>
      <c r="D169" s="2" t="s">
        <v>35</v>
      </c>
      <c r="E169" s="3">
        <v>1245</v>
      </c>
      <c r="F169" s="3">
        <v>4577.2</v>
      </c>
      <c r="G169" s="3">
        <v>5126.4639999999999</v>
      </c>
      <c r="H169" s="3">
        <v>915.44</v>
      </c>
      <c r="I169" s="4" t="s">
        <v>40</v>
      </c>
    </row>
    <row r="170" spans="1:9" ht="18" customHeight="1" x14ac:dyDescent="0.2">
      <c r="A170" s="1">
        <v>2020</v>
      </c>
      <c r="B170" s="1" t="s">
        <v>11</v>
      </c>
      <c r="C170" s="1" t="s">
        <v>38</v>
      </c>
      <c r="D170" s="5" t="s">
        <v>30</v>
      </c>
      <c r="E170" s="6">
        <v>644</v>
      </c>
      <c r="F170" s="6">
        <v>5743.5</v>
      </c>
      <c r="G170" s="6">
        <v>6432.72</v>
      </c>
      <c r="H170" s="3">
        <v>1148.7</v>
      </c>
      <c r="I170" s="4" t="s">
        <v>40</v>
      </c>
    </row>
    <row r="171" spans="1:9" ht="18" customHeight="1" x14ac:dyDescent="0.2">
      <c r="A171" s="1">
        <v>2020</v>
      </c>
      <c r="B171" s="1" t="s">
        <v>11</v>
      </c>
      <c r="C171" s="1" t="s">
        <v>12</v>
      </c>
      <c r="D171" s="5" t="s">
        <v>29</v>
      </c>
      <c r="E171" s="6">
        <v>643</v>
      </c>
      <c r="F171" s="6">
        <v>7000</v>
      </c>
      <c r="G171" s="6">
        <v>7840</v>
      </c>
      <c r="H171" s="3">
        <v>1400</v>
      </c>
      <c r="I171" s="4" t="s">
        <v>42</v>
      </c>
    </row>
    <row r="172" spans="1:9" ht="18" customHeight="1" x14ac:dyDescent="0.2">
      <c r="A172" s="1">
        <v>2020</v>
      </c>
      <c r="B172" s="1" t="s">
        <v>11</v>
      </c>
      <c r="C172" s="1" t="s">
        <v>38</v>
      </c>
      <c r="D172" s="5" t="s">
        <v>31</v>
      </c>
      <c r="E172" s="6">
        <v>455</v>
      </c>
      <c r="F172" s="6">
        <v>4578.6000000000004</v>
      </c>
      <c r="G172" s="6">
        <v>5128.0320000000002</v>
      </c>
      <c r="H172" s="3">
        <v>915.72000000000014</v>
      </c>
      <c r="I172" s="4" t="s">
        <v>42</v>
      </c>
    </row>
    <row r="173" spans="1:9" ht="18" customHeight="1" x14ac:dyDescent="0.2">
      <c r="A173" s="1">
        <v>2020</v>
      </c>
      <c r="B173" s="1" t="s">
        <v>11</v>
      </c>
      <c r="C173" s="1" t="s">
        <v>12</v>
      </c>
      <c r="D173" s="5" t="s">
        <v>28</v>
      </c>
      <c r="E173" s="7">
        <v>345</v>
      </c>
      <c r="F173" s="7">
        <v>7000</v>
      </c>
      <c r="G173" s="7">
        <v>7840</v>
      </c>
      <c r="H173" s="3">
        <v>1400</v>
      </c>
      <c r="I173" s="4" t="s">
        <v>42</v>
      </c>
    </row>
    <row r="174" spans="1:9" ht="18" customHeight="1" x14ac:dyDescent="0.2">
      <c r="A174" s="1">
        <v>2020</v>
      </c>
      <c r="B174" s="1" t="s">
        <v>11</v>
      </c>
      <c r="C174" s="1" t="s">
        <v>13</v>
      </c>
      <c r="D174" s="2" t="s">
        <v>33</v>
      </c>
      <c r="E174" s="3">
        <v>122</v>
      </c>
      <c r="F174" s="3">
        <v>100</v>
      </c>
      <c r="G174" s="3">
        <v>112</v>
      </c>
      <c r="H174" s="3">
        <v>20</v>
      </c>
      <c r="I174" s="4" t="s">
        <v>42</v>
      </c>
    </row>
    <row r="175" spans="1:9" ht="18" customHeight="1" x14ac:dyDescent="0.2">
      <c r="A175" s="1">
        <v>2020</v>
      </c>
      <c r="B175" s="1" t="s">
        <v>11</v>
      </c>
      <c r="C175" s="1" t="s">
        <v>15</v>
      </c>
      <c r="D175" s="5" t="s">
        <v>26</v>
      </c>
      <c r="E175" s="6">
        <v>78</v>
      </c>
      <c r="F175" s="6">
        <v>4577.2</v>
      </c>
      <c r="G175" s="6">
        <v>5126.4639999999999</v>
      </c>
      <c r="H175" s="3">
        <v>915.44</v>
      </c>
      <c r="I175" s="4" t="s">
        <v>42</v>
      </c>
    </row>
    <row r="176" spans="1:9" ht="18" customHeight="1" x14ac:dyDescent="0.2">
      <c r="A176" s="1">
        <v>2020</v>
      </c>
      <c r="B176" s="1" t="s">
        <v>11</v>
      </c>
      <c r="C176" s="1" t="s">
        <v>15</v>
      </c>
      <c r="D176" s="5" t="s">
        <v>24</v>
      </c>
      <c r="E176" s="6">
        <v>76</v>
      </c>
      <c r="F176" s="6">
        <v>4576.8999999999996</v>
      </c>
      <c r="G176" s="6">
        <v>5126.1279999999997</v>
      </c>
      <c r="H176" s="3">
        <v>915.38</v>
      </c>
      <c r="I176" s="4" t="s">
        <v>42</v>
      </c>
    </row>
    <row r="177" spans="1:9" ht="18" customHeight="1" x14ac:dyDescent="0.2">
      <c r="A177" s="1">
        <v>2020</v>
      </c>
      <c r="B177" s="1" t="s">
        <v>11</v>
      </c>
      <c r="C177" s="1" t="s">
        <v>15</v>
      </c>
      <c r="D177" s="5" t="s">
        <v>25</v>
      </c>
      <c r="E177" s="6">
        <v>46</v>
      </c>
      <c r="F177" s="6">
        <v>200</v>
      </c>
      <c r="G177" s="6">
        <v>224</v>
      </c>
      <c r="H177" s="3">
        <v>40</v>
      </c>
      <c r="I177" s="4" t="s">
        <v>42</v>
      </c>
    </row>
    <row r="178" spans="1:9" ht="18" customHeight="1" x14ac:dyDescent="0.2">
      <c r="A178" s="1">
        <v>2020</v>
      </c>
      <c r="B178" s="1" t="s">
        <v>11</v>
      </c>
      <c r="C178" s="1" t="s">
        <v>15</v>
      </c>
      <c r="D178" s="5" t="s">
        <v>23</v>
      </c>
      <c r="E178" s="6">
        <v>34</v>
      </c>
      <c r="F178" s="6">
        <v>4576.8</v>
      </c>
      <c r="G178" s="6">
        <v>5126.0160000000005</v>
      </c>
      <c r="H178" s="3">
        <v>915.36000000000013</v>
      </c>
      <c r="I178" s="4" t="s">
        <v>42</v>
      </c>
    </row>
    <row r="179" spans="1:9" ht="18" customHeight="1" x14ac:dyDescent="0.2">
      <c r="A179" s="1">
        <v>2020</v>
      </c>
      <c r="B179" s="1" t="s">
        <v>11</v>
      </c>
      <c r="C179" s="1" t="s">
        <v>13</v>
      </c>
      <c r="D179" s="2" t="s">
        <v>34</v>
      </c>
      <c r="E179" s="3">
        <v>7</v>
      </c>
      <c r="F179" s="3">
        <v>200</v>
      </c>
      <c r="G179" s="3">
        <v>224</v>
      </c>
      <c r="H179" s="3">
        <v>40</v>
      </c>
      <c r="I179" s="4" t="s">
        <v>42</v>
      </c>
    </row>
    <row r="180" spans="1:9" ht="18" customHeight="1" x14ac:dyDescent="0.2">
      <c r="A180" s="1">
        <v>2020</v>
      </c>
      <c r="B180" s="1" t="s">
        <v>11</v>
      </c>
      <c r="C180" s="1" t="s">
        <v>15</v>
      </c>
      <c r="D180" s="5" t="s">
        <v>27</v>
      </c>
      <c r="E180" s="6">
        <v>3</v>
      </c>
      <c r="F180" s="6">
        <v>4577.3</v>
      </c>
      <c r="G180" s="6">
        <v>5126.576</v>
      </c>
      <c r="H180" s="3">
        <v>915.46</v>
      </c>
      <c r="I180" s="4" t="s">
        <v>40</v>
      </c>
    </row>
    <row r="181" spans="1:9" ht="18" customHeight="1" x14ac:dyDescent="0.2">
      <c r="A181" s="1">
        <v>2020</v>
      </c>
      <c r="B181" s="1" t="s">
        <v>11</v>
      </c>
      <c r="C181" s="1" t="s">
        <v>32</v>
      </c>
      <c r="D181" s="5" t="s">
        <v>32</v>
      </c>
      <c r="E181" s="6">
        <v>2</v>
      </c>
      <c r="F181" s="6">
        <v>6600</v>
      </c>
      <c r="G181" s="6">
        <v>7392</v>
      </c>
      <c r="H181" s="3">
        <v>1320</v>
      </c>
      <c r="I181" s="4" t="s">
        <v>42</v>
      </c>
    </row>
    <row r="182" spans="1:9" ht="18" customHeight="1" x14ac:dyDescent="0.2">
      <c r="A182" s="1">
        <v>2021</v>
      </c>
      <c r="B182" s="1" t="s">
        <v>0</v>
      </c>
      <c r="C182" s="1" t="s">
        <v>14</v>
      </c>
      <c r="D182" s="2" t="s">
        <v>36</v>
      </c>
      <c r="E182" s="3">
        <v>6591.1679999999997</v>
      </c>
      <c r="F182" s="3">
        <v>4577.3</v>
      </c>
      <c r="G182" s="3">
        <v>5126.576</v>
      </c>
      <c r="H182" s="3">
        <v>915.46</v>
      </c>
      <c r="I182" s="4" t="s">
        <v>40</v>
      </c>
    </row>
    <row r="183" spans="1:9" ht="18" customHeight="1" x14ac:dyDescent="0.2">
      <c r="A183" s="1">
        <v>2021</v>
      </c>
      <c r="B183" s="1" t="s">
        <v>0</v>
      </c>
      <c r="C183" s="1" t="s">
        <v>14</v>
      </c>
      <c r="D183" s="2" t="s">
        <v>37</v>
      </c>
      <c r="E183" s="3">
        <v>8270.64</v>
      </c>
      <c r="F183" s="3">
        <v>8800</v>
      </c>
      <c r="G183" s="3">
        <v>8960</v>
      </c>
      <c r="H183" s="3">
        <v>1760</v>
      </c>
      <c r="I183" s="4" t="s">
        <v>40</v>
      </c>
    </row>
    <row r="184" spans="1:9" ht="18" customHeight="1" x14ac:dyDescent="0.2">
      <c r="A184" s="1">
        <v>2021</v>
      </c>
      <c r="B184" s="1" t="s">
        <v>0</v>
      </c>
      <c r="C184" s="1" t="s">
        <v>13</v>
      </c>
      <c r="D184" s="2" t="s">
        <v>35</v>
      </c>
      <c r="E184" s="3">
        <v>8470</v>
      </c>
      <c r="F184" s="3">
        <v>5034.92</v>
      </c>
      <c r="G184" s="3">
        <v>5126.4639999999999</v>
      </c>
      <c r="H184" s="3">
        <v>1006.984</v>
      </c>
      <c r="I184" s="4" t="s">
        <v>40</v>
      </c>
    </row>
    <row r="185" spans="1:9" ht="18" customHeight="1" x14ac:dyDescent="0.2">
      <c r="A185" s="1">
        <v>2021</v>
      </c>
      <c r="B185" s="1" t="s">
        <v>0</v>
      </c>
      <c r="C185" s="1" t="s">
        <v>38</v>
      </c>
      <c r="D185" s="5" t="s">
        <v>30</v>
      </c>
      <c r="E185" s="6">
        <v>6055.1985000000004</v>
      </c>
      <c r="F185" s="6">
        <v>6317.85</v>
      </c>
      <c r="G185" s="6">
        <v>6432.72</v>
      </c>
      <c r="H185" s="3">
        <v>1263.5700000000002</v>
      </c>
      <c r="I185" s="4" t="s">
        <v>40</v>
      </c>
    </row>
    <row r="186" spans="1:9" ht="18" customHeight="1" x14ac:dyDescent="0.2">
      <c r="A186" s="1">
        <v>2021</v>
      </c>
      <c r="B186" s="1" t="s">
        <v>0</v>
      </c>
      <c r="C186" s="1" t="s">
        <v>12</v>
      </c>
      <c r="D186" s="5" t="s">
        <v>29</v>
      </c>
      <c r="E186" s="6">
        <v>10368.4</v>
      </c>
      <c r="F186" s="6">
        <v>7700</v>
      </c>
      <c r="G186" s="6">
        <v>7840</v>
      </c>
      <c r="H186" s="3">
        <v>1540</v>
      </c>
      <c r="I186" s="4" t="s">
        <v>40</v>
      </c>
    </row>
    <row r="187" spans="1:9" ht="18" customHeight="1" x14ac:dyDescent="0.2">
      <c r="A187" s="1">
        <v>2021</v>
      </c>
      <c r="B187" s="1" t="s">
        <v>0</v>
      </c>
      <c r="C187" s="1" t="s">
        <v>38</v>
      </c>
      <c r="D187" s="5" t="s">
        <v>31</v>
      </c>
      <c r="E187" s="6">
        <v>3101.2624999999998</v>
      </c>
      <c r="F187" s="6">
        <v>5036.46</v>
      </c>
      <c r="G187" s="6">
        <v>5128.0320000000002</v>
      </c>
      <c r="H187" s="3">
        <v>1007.292</v>
      </c>
      <c r="I187" s="4" t="s">
        <v>40</v>
      </c>
    </row>
    <row r="188" spans="1:9" ht="18" customHeight="1" x14ac:dyDescent="0.2">
      <c r="A188" s="1">
        <v>2021</v>
      </c>
      <c r="B188" s="1" t="s">
        <v>0</v>
      </c>
      <c r="C188" s="1" t="s">
        <v>12</v>
      </c>
      <c r="D188" s="5" t="s">
        <v>28</v>
      </c>
      <c r="E188" s="7">
        <v>6591.1679999999997</v>
      </c>
      <c r="F188" s="7">
        <v>7700</v>
      </c>
      <c r="G188" s="7">
        <v>7840</v>
      </c>
      <c r="H188" s="3">
        <v>1540</v>
      </c>
      <c r="I188" s="4" t="s">
        <v>40</v>
      </c>
    </row>
    <row r="189" spans="1:9" ht="18" customHeight="1" x14ac:dyDescent="0.2">
      <c r="A189" s="1">
        <v>2021</v>
      </c>
      <c r="B189" s="1" t="s">
        <v>0</v>
      </c>
      <c r="C189" s="1" t="s">
        <v>13</v>
      </c>
      <c r="D189" s="2" t="s">
        <v>33</v>
      </c>
      <c r="E189" s="3">
        <v>6590.7359999999999</v>
      </c>
      <c r="F189" s="3">
        <v>110</v>
      </c>
      <c r="G189" s="3">
        <v>112</v>
      </c>
      <c r="H189" s="3">
        <v>22</v>
      </c>
      <c r="I189" s="4" t="s">
        <v>40</v>
      </c>
    </row>
    <row r="190" spans="1:9" ht="18" customHeight="1" x14ac:dyDescent="0.2">
      <c r="A190" s="1">
        <v>2021</v>
      </c>
      <c r="B190" s="1" t="s">
        <v>0</v>
      </c>
      <c r="C190" s="1" t="s">
        <v>15</v>
      </c>
      <c r="D190" s="5" t="s">
        <v>26</v>
      </c>
      <c r="E190" s="6">
        <v>288</v>
      </c>
      <c r="F190" s="6">
        <v>5034.92</v>
      </c>
      <c r="G190" s="6">
        <v>5126.4639999999999</v>
      </c>
      <c r="H190" s="3">
        <v>1006.984</v>
      </c>
      <c r="I190" s="4" t="s">
        <v>40</v>
      </c>
    </row>
    <row r="191" spans="1:9" ht="18" customHeight="1" x14ac:dyDescent="0.2">
      <c r="A191" s="1">
        <v>2021</v>
      </c>
      <c r="B191" s="1" t="s">
        <v>0</v>
      </c>
      <c r="C191" s="1" t="s">
        <v>15</v>
      </c>
      <c r="D191" s="5" t="s">
        <v>24</v>
      </c>
      <c r="E191" s="6">
        <v>6590.5919999999996</v>
      </c>
      <c r="F191" s="6">
        <v>4576.8999999999996</v>
      </c>
      <c r="G191" s="6">
        <v>5126.1279999999997</v>
      </c>
      <c r="H191" s="3">
        <v>915.38</v>
      </c>
      <c r="I191" s="4" t="s">
        <v>40</v>
      </c>
    </row>
    <row r="192" spans="1:9" ht="18" customHeight="1" x14ac:dyDescent="0.2">
      <c r="A192" s="1">
        <v>2021</v>
      </c>
      <c r="B192" s="1" t="s">
        <v>0</v>
      </c>
      <c r="C192" s="1" t="s">
        <v>15</v>
      </c>
      <c r="D192" s="5" t="s">
        <v>25</v>
      </c>
      <c r="E192" s="6">
        <v>4032.9300000000003</v>
      </c>
      <c r="F192" s="6">
        <v>200</v>
      </c>
      <c r="G192" s="6">
        <v>224</v>
      </c>
      <c r="H192" s="3">
        <v>40</v>
      </c>
      <c r="I192" s="4" t="s">
        <v>40</v>
      </c>
    </row>
    <row r="193" spans="1:9" ht="18" customHeight="1" x14ac:dyDescent="0.2">
      <c r="A193" s="1">
        <v>2021</v>
      </c>
      <c r="B193" s="1" t="s">
        <v>0</v>
      </c>
      <c r="C193" s="1" t="s">
        <v>15</v>
      </c>
      <c r="D193" s="5" t="s">
        <v>23</v>
      </c>
      <c r="E193" s="6">
        <v>7986</v>
      </c>
      <c r="F193" s="6">
        <v>4576.8</v>
      </c>
      <c r="G193" s="6">
        <v>5126.0160000000005</v>
      </c>
      <c r="H193" s="3">
        <v>915.36000000000013</v>
      </c>
      <c r="I193" s="4" t="s">
        <v>40</v>
      </c>
    </row>
    <row r="194" spans="1:9" ht="18" customHeight="1" x14ac:dyDescent="0.2">
      <c r="A194" s="1">
        <v>2021</v>
      </c>
      <c r="B194" s="1" t="s">
        <v>0</v>
      </c>
      <c r="C194" s="1" t="s">
        <v>13</v>
      </c>
      <c r="D194" s="2" t="s">
        <v>34</v>
      </c>
      <c r="E194" s="3">
        <v>5538.5330000000004</v>
      </c>
      <c r="F194" s="3">
        <v>200</v>
      </c>
      <c r="G194" s="3">
        <v>224</v>
      </c>
      <c r="H194" s="3">
        <v>40</v>
      </c>
      <c r="I194" s="4" t="s">
        <v>40</v>
      </c>
    </row>
    <row r="195" spans="1:9" ht="18" customHeight="1" x14ac:dyDescent="0.2">
      <c r="A195" s="1">
        <v>2021</v>
      </c>
      <c r="B195" s="1" t="s">
        <v>0</v>
      </c>
      <c r="C195" s="1" t="s">
        <v>32</v>
      </c>
      <c r="D195" s="5" t="s">
        <v>32</v>
      </c>
      <c r="E195" s="6">
        <v>3</v>
      </c>
      <c r="F195" s="6">
        <v>6600</v>
      </c>
      <c r="G195" s="6">
        <v>7392</v>
      </c>
      <c r="H195" s="3">
        <v>1320</v>
      </c>
      <c r="I195" s="4" t="s">
        <v>40</v>
      </c>
    </row>
    <row r="196" spans="1:9" ht="18" customHeight="1" x14ac:dyDescent="0.2">
      <c r="A196" s="1">
        <v>2021</v>
      </c>
      <c r="B196" s="1" t="s">
        <v>0</v>
      </c>
      <c r="C196" s="1" t="s">
        <v>15</v>
      </c>
      <c r="D196" s="5" t="s">
        <v>27</v>
      </c>
      <c r="E196" s="6">
        <v>3</v>
      </c>
      <c r="F196" s="6">
        <v>4577.3</v>
      </c>
      <c r="G196" s="6">
        <v>5126.576</v>
      </c>
      <c r="H196" s="3">
        <v>915.46</v>
      </c>
      <c r="I196" s="4" t="s">
        <v>40</v>
      </c>
    </row>
    <row r="197" spans="1:9" ht="18" customHeight="1" x14ac:dyDescent="0.2">
      <c r="A197" s="1">
        <v>2021</v>
      </c>
      <c r="B197" s="1" t="s">
        <v>1</v>
      </c>
      <c r="C197" s="1" t="s">
        <v>14</v>
      </c>
      <c r="D197" s="2" t="s">
        <v>36</v>
      </c>
      <c r="E197" s="3">
        <v>3566</v>
      </c>
      <c r="F197" s="3">
        <v>4577.3</v>
      </c>
      <c r="G197" s="3">
        <v>5126.576</v>
      </c>
      <c r="H197" s="3">
        <v>915.46</v>
      </c>
      <c r="I197" s="4" t="s">
        <v>40</v>
      </c>
    </row>
    <row r="198" spans="1:9" ht="18" customHeight="1" x14ac:dyDescent="0.2">
      <c r="A198" s="1">
        <v>2021</v>
      </c>
      <c r="B198" s="1" t="s">
        <v>1</v>
      </c>
      <c r="C198" s="1" t="s">
        <v>14</v>
      </c>
      <c r="D198" s="2" t="s">
        <v>37</v>
      </c>
      <c r="E198" s="3">
        <v>2498</v>
      </c>
      <c r="F198" s="3">
        <v>8000</v>
      </c>
      <c r="G198" s="3">
        <v>8960</v>
      </c>
      <c r="H198" s="3">
        <v>1600</v>
      </c>
      <c r="I198" s="4" t="s">
        <v>40</v>
      </c>
    </row>
    <row r="199" spans="1:9" ht="18" customHeight="1" x14ac:dyDescent="0.2">
      <c r="A199" s="1">
        <v>2021</v>
      </c>
      <c r="B199" s="1" t="s">
        <v>1</v>
      </c>
      <c r="C199" s="1" t="s">
        <v>13</v>
      </c>
      <c r="D199" s="2" t="s">
        <v>35</v>
      </c>
      <c r="E199" s="3">
        <v>1245</v>
      </c>
      <c r="F199" s="3">
        <v>4577.2</v>
      </c>
      <c r="G199" s="3">
        <v>5126.4639999999999</v>
      </c>
      <c r="H199" s="3">
        <v>915.44</v>
      </c>
      <c r="I199" s="4" t="s">
        <v>40</v>
      </c>
    </row>
    <row r="200" spans="1:9" ht="18" customHeight="1" x14ac:dyDescent="0.2">
      <c r="A200" s="1">
        <v>2021</v>
      </c>
      <c r="B200" s="1" t="s">
        <v>1</v>
      </c>
      <c r="C200" s="1" t="s">
        <v>38</v>
      </c>
      <c r="D200" s="5" t="s">
        <v>30</v>
      </c>
      <c r="E200" s="6">
        <v>644</v>
      </c>
      <c r="F200" s="6">
        <v>5743.5</v>
      </c>
      <c r="G200" s="6">
        <v>6432.72</v>
      </c>
      <c r="H200" s="3">
        <v>1148.7</v>
      </c>
      <c r="I200" s="4" t="s">
        <v>40</v>
      </c>
    </row>
    <row r="201" spans="1:9" ht="18" customHeight="1" x14ac:dyDescent="0.2">
      <c r="A201" s="1">
        <v>2021</v>
      </c>
      <c r="B201" s="1" t="s">
        <v>1</v>
      </c>
      <c r="C201" s="1" t="s">
        <v>12</v>
      </c>
      <c r="D201" s="5" t="s">
        <v>29</v>
      </c>
      <c r="E201" s="6">
        <v>643</v>
      </c>
      <c r="F201" s="6">
        <v>7000</v>
      </c>
      <c r="G201" s="6">
        <v>7840</v>
      </c>
      <c r="H201" s="3">
        <v>1400</v>
      </c>
      <c r="I201" s="4" t="s">
        <v>40</v>
      </c>
    </row>
    <row r="202" spans="1:9" ht="18" customHeight="1" x14ac:dyDescent="0.2">
      <c r="A202" s="1">
        <v>2021</v>
      </c>
      <c r="B202" s="1" t="s">
        <v>1</v>
      </c>
      <c r="C202" s="1" t="s">
        <v>38</v>
      </c>
      <c r="D202" s="5" t="s">
        <v>31</v>
      </c>
      <c r="E202" s="6">
        <v>455</v>
      </c>
      <c r="F202" s="6">
        <v>4578.6000000000004</v>
      </c>
      <c r="G202" s="6">
        <v>5128.0320000000002</v>
      </c>
      <c r="H202" s="3">
        <v>915.72000000000014</v>
      </c>
      <c r="I202" s="4" t="s">
        <v>40</v>
      </c>
    </row>
    <row r="203" spans="1:9" ht="18" customHeight="1" x14ac:dyDescent="0.2">
      <c r="A203" s="1">
        <v>2021</v>
      </c>
      <c r="B203" s="1" t="s">
        <v>1</v>
      </c>
      <c r="C203" s="1" t="s">
        <v>12</v>
      </c>
      <c r="D203" s="5" t="s">
        <v>28</v>
      </c>
      <c r="E203" s="7">
        <v>345</v>
      </c>
      <c r="F203" s="7">
        <v>7000</v>
      </c>
      <c r="G203" s="7">
        <v>7840</v>
      </c>
      <c r="H203" s="3">
        <v>1400</v>
      </c>
      <c r="I203" s="4" t="s">
        <v>40</v>
      </c>
    </row>
    <row r="204" spans="1:9" ht="18" customHeight="1" x14ac:dyDescent="0.2">
      <c r="A204" s="1">
        <v>2021</v>
      </c>
      <c r="B204" s="1" t="s">
        <v>1</v>
      </c>
      <c r="C204" s="1" t="s">
        <v>13</v>
      </c>
      <c r="D204" s="2" t="s">
        <v>33</v>
      </c>
      <c r="E204" s="3">
        <v>122</v>
      </c>
      <c r="F204" s="3">
        <v>100</v>
      </c>
      <c r="G204" s="3">
        <v>112</v>
      </c>
      <c r="H204" s="3">
        <v>20</v>
      </c>
      <c r="I204" s="4" t="s">
        <v>40</v>
      </c>
    </row>
    <row r="205" spans="1:9" ht="18" customHeight="1" x14ac:dyDescent="0.2">
      <c r="A205" s="1">
        <v>2021</v>
      </c>
      <c r="B205" s="1" t="s">
        <v>1</v>
      </c>
      <c r="C205" s="1" t="s">
        <v>15</v>
      </c>
      <c r="D205" s="5" t="s">
        <v>26</v>
      </c>
      <c r="E205" s="6">
        <v>78</v>
      </c>
      <c r="F205" s="6">
        <v>4577.2</v>
      </c>
      <c r="G205" s="6">
        <v>5126.4639999999999</v>
      </c>
      <c r="H205" s="3">
        <v>915.44</v>
      </c>
      <c r="I205" s="4" t="s">
        <v>40</v>
      </c>
    </row>
    <row r="206" spans="1:9" ht="18" customHeight="1" x14ac:dyDescent="0.2">
      <c r="A206" s="1">
        <v>2021</v>
      </c>
      <c r="B206" s="1" t="s">
        <v>1</v>
      </c>
      <c r="C206" s="1" t="s">
        <v>15</v>
      </c>
      <c r="D206" s="5" t="s">
        <v>24</v>
      </c>
      <c r="E206" s="6">
        <v>240</v>
      </c>
      <c r="F206" s="6">
        <v>4576.8999999999996</v>
      </c>
      <c r="G206" s="6">
        <v>5126.1279999999997</v>
      </c>
      <c r="H206" s="3">
        <v>915.38</v>
      </c>
      <c r="I206" s="4" t="s">
        <v>40</v>
      </c>
    </row>
    <row r="207" spans="1:9" ht="18" customHeight="1" x14ac:dyDescent="0.2">
      <c r="A207" s="1">
        <v>2021</v>
      </c>
      <c r="B207" s="1" t="s">
        <v>1</v>
      </c>
      <c r="C207" s="1" t="s">
        <v>15</v>
      </c>
      <c r="D207" s="5" t="s">
        <v>25</v>
      </c>
      <c r="E207" s="6">
        <v>5492.16</v>
      </c>
      <c r="F207" s="6">
        <v>200</v>
      </c>
      <c r="G207" s="6">
        <v>224</v>
      </c>
      <c r="H207" s="3">
        <v>40</v>
      </c>
      <c r="I207" s="4" t="s">
        <v>40</v>
      </c>
    </row>
    <row r="208" spans="1:9" ht="18" customHeight="1" x14ac:dyDescent="0.2">
      <c r="A208" s="1">
        <v>2021</v>
      </c>
      <c r="B208" s="1" t="s">
        <v>1</v>
      </c>
      <c r="C208" s="1" t="s">
        <v>15</v>
      </c>
      <c r="D208" s="5" t="s">
        <v>23</v>
      </c>
      <c r="E208" s="6">
        <v>240</v>
      </c>
      <c r="F208" s="6">
        <v>4576.8</v>
      </c>
      <c r="G208" s="6">
        <v>5126.0160000000005</v>
      </c>
      <c r="H208" s="3">
        <v>915.36000000000013</v>
      </c>
      <c r="I208" s="4" t="s">
        <v>40</v>
      </c>
    </row>
    <row r="209" spans="1:9" ht="18" customHeight="1" x14ac:dyDescent="0.2">
      <c r="A209" s="1">
        <v>2021</v>
      </c>
      <c r="B209" s="1" t="s">
        <v>1</v>
      </c>
      <c r="C209" s="1" t="s">
        <v>13</v>
      </c>
      <c r="D209" s="2" t="s">
        <v>34</v>
      </c>
      <c r="E209" s="3">
        <v>5492.76</v>
      </c>
      <c r="F209" s="3">
        <v>200</v>
      </c>
      <c r="G209" s="3">
        <v>224</v>
      </c>
      <c r="H209" s="3">
        <v>40</v>
      </c>
      <c r="I209" s="4" t="s">
        <v>40</v>
      </c>
    </row>
    <row r="210" spans="1:9" ht="18" customHeight="1" x14ac:dyDescent="0.2">
      <c r="A210" s="1">
        <v>2021</v>
      </c>
      <c r="B210" s="1" t="s">
        <v>1</v>
      </c>
      <c r="C210" s="1" t="s">
        <v>15</v>
      </c>
      <c r="D210" s="5" t="s">
        <v>27</v>
      </c>
      <c r="E210" s="6">
        <v>7920</v>
      </c>
      <c r="F210" s="6">
        <v>4577.3</v>
      </c>
      <c r="G210" s="6">
        <v>5126.576</v>
      </c>
      <c r="H210" s="3">
        <v>915.46</v>
      </c>
      <c r="I210" s="4" t="s">
        <v>40</v>
      </c>
    </row>
    <row r="211" spans="1:9" ht="18" customHeight="1" x14ac:dyDescent="0.2">
      <c r="A211" s="1">
        <v>2021</v>
      </c>
      <c r="B211" s="1" t="s">
        <v>1</v>
      </c>
      <c r="C211" s="1" t="s">
        <v>32</v>
      </c>
      <c r="D211" s="5" t="s">
        <v>32</v>
      </c>
      <c r="E211" s="6">
        <v>5492.76</v>
      </c>
      <c r="F211" s="6">
        <v>6600</v>
      </c>
      <c r="G211" s="6">
        <v>7392</v>
      </c>
      <c r="H211" s="3">
        <v>1320</v>
      </c>
      <c r="I211" s="4" t="s">
        <v>40</v>
      </c>
    </row>
    <row r="212" spans="1:9" ht="18" customHeight="1" x14ac:dyDescent="0.2">
      <c r="A212" s="1">
        <v>2021</v>
      </c>
      <c r="B212" s="1" t="s">
        <v>2</v>
      </c>
      <c r="C212" s="1" t="s">
        <v>14</v>
      </c>
      <c r="D212" s="2" t="s">
        <v>36</v>
      </c>
      <c r="E212" s="3">
        <v>9600</v>
      </c>
      <c r="F212" s="3">
        <v>4577.3</v>
      </c>
      <c r="G212" s="3">
        <v>5126.576</v>
      </c>
      <c r="H212" s="3">
        <v>915.46</v>
      </c>
      <c r="I212" s="4" t="s">
        <v>40</v>
      </c>
    </row>
    <row r="213" spans="1:9" ht="18" customHeight="1" x14ac:dyDescent="0.2">
      <c r="A213" s="1">
        <v>2021</v>
      </c>
      <c r="B213" s="1" t="s">
        <v>2</v>
      </c>
      <c r="C213" s="1" t="s">
        <v>14</v>
      </c>
      <c r="D213" s="2" t="s">
        <v>37</v>
      </c>
      <c r="E213" s="3">
        <v>5492.6399999999994</v>
      </c>
      <c r="F213" s="3">
        <v>8000</v>
      </c>
      <c r="G213" s="3">
        <v>8960</v>
      </c>
      <c r="H213" s="3">
        <v>1600</v>
      </c>
      <c r="I213" s="4" t="s">
        <v>40</v>
      </c>
    </row>
    <row r="214" spans="1:9" ht="18" customHeight="1" x14ac:dyDescent="0.2">
      <c r="A214" s="1">
        <v>2021</v>
      </c>
      <c r="B214" s="1" t="s">
        <v>2</v>
      </c>
      <c r="C214" s="1" t="s">
        <v>13</v>
      </c>
      <c r="D214" s="2" t="s">
        <v>35</v>
      </c>
      <c r="E214" s="3">
        <v>6892.2</v>
      </c>
      <c r="F214" s="3">
        <v>4577.2</v>
      </c>
      <c r="G214" s="3">
        <v>5126.4639999999999</v>
      </c>
      <c r="H214" s="3">
        <v>915.44</v>
      </c>
      <c r="I214" s="4" t="s">
        <v>40</v>
      </c>
    </row>
    <row r="215" spans="1:9" ht="18" customHeight="1" x14ac:dyDescent="0.2">
      <c r="A215" s="1">
        <v>2021</v>
      </c>
      <c r="B215" s="1" t="s">
        <v>2</v>
      </c>
      <c r="C215" s="1" t="s">
        <v>38</v>
      </c>
      <c r="D215" s="5" t="s">
        <v>30</v>
      </c>
      <c r="E215" s="6">
        <v>644</v>
      </c>
      <c r="F215" s="6">
        <v>5743.5</v>
      </c>
      <c r="G215" s="6">
        <v>6432.72</v>
      </c>
      <c r="H215" s="3">
        <v>1148.7</v>
      </c>
      <c r="I215" s="4" t="s">
        <v>40</v>
      </c>
    </row>
    <row r="216" spans="1:9" ht="18" customHeight="1" x14ac:dyDescent="0.2">
      <c r="A216" s="1">
        <v>2021</v>
      </c>
      <c r="B216" s="1" t="s">
        <v>2</v>
      </c>
      <c r="C216" s="1" t="s">
        <v>12</v>
      </c>
      <c r="D216" s="5" t="s">
        <v>29</v>
      </c>
      <c r="E216" s="6">
        <v>643</v>
      </c>
      <c r="F216" s="6">
        <v>7000</v>
      </c>
      <c r="G216" s="6">
        <v>7840</v>
      </c>
      <c r="H216" s="3">
        <v>1400</v>
      </c>
      <c r="I216" s="4" t="s">
        <v>40</v>
      </c>
    </row>
    <row r="217" spans="1:9" ht="18" customHeight="1" x14ac:dyDescent="0.2">
      <c r="A217" s="1">
        <v>2021</v>
      </c>
      <c r="B217" s="1" t="s">
        <v>2</v>
      </c>
      <c r="C217" s="1" t="s">
        <v>38</v>
      </c>
      <c r="D217" s="5" t="s">
        <v>31</v>
      </c>
      <c r="E217" s="6">
        <v>455</v>
      </c>
      <c r="F217" s="6">
        <v>4578.6000000000004</v>
      </c>
      <c r="G217" s="6">
        <v>5128.0320000000002</v>
      </c>
      <c r="H217" s="3">
        <v>915.72000000000014</v>
      </c>
      <c r="I217" s="4" t="s">
        <v>40</v>
      </c>
    </row>
    <row r="218" spans="1:9" ht="18" customHeight="1" x14ac:dyDescent="0.2">
      <c r="A218" s="1">
        <v>2021</v>
      </c>
      <c r="B218" s="1" t="s">
        <v>2</v>
      </c>
      <c r="C218" s="1" t="s">
        <v>12</v>
      </c>
      <c r="D218" s="5" t="s">
        <v>28</v>
      </c>
      <c r="E218" s="7">
        <v>345</v>
      </c>
      <c r="F218" s="7">
        <v>7000</v>
      </c>
      <c r="G218" s="7">
        <v>7840</v>
      </c>
      <c r="H218" s="3">
        <v>1400</v>
      </c>
      <c r="I218" s="4" t="s">
        <v>40</v>
      </c>
    </row>
    <row r="219" spans="1:9" ht="18" customHeight="1" x14ac:dyDescent="0.2">
      <c r="A219" s="1">
        <v>2021</v>
      </c>
      <c r="B219" s="1" t="s">
        <v>2</v>
      </c>
      <c r="C219" s="1" t="s">
        <v>13</v>
      </c>
      <c r="D219" s="2" t="s">
        <v>33</v>
      </c>
      <c r="E219" s="3">
        <v>122</v>
      </c>
      <c r="F219" s="3">
        <v>100</v>
      </c>
      <c r="G219" s="3">
        <v>112</v>
      </c>
      <c r="H219" s="3">
        <v>20</v>
      </c>
      <c r="I219" s="4" t="s">
        <v>40</v>
      </c>
    </row>
    <row r="220" spans="1:9" ht="18" customHeight="1" x14ac:dyDescent="0.2">
      <c r="A220" s="1">
        <v>2021</v>
      </c>
      <c r="B220" s="1" t="s">
        <v>2</v>
      </c>
      <c r="C220" s="1" t="s">
        <v>15</v>
      </c>
      <c r="D220" s="5" t="s">
        <v>26</v>
      </c>
      <c r="E220" s="6">
        <v>78</v>
      </c>
      <c r="F220" s="6">
        <v>4577.2</v>
      </c>
      <c r="G220" s="6">
        <v>5126.4639999999999</v>
      </c>
      <c r="H220" s="3">
        <v>915.44</v>
      </c>
      <c r="I220" s="4" t="s">
        <v>40</v>
      </c>
    </row>
    <row r="221" spans="1:9" ht="18" customHeight="1" x14ac:dyDescent="0.2">
      <c r="A221" s="1">
        <v>2021</v>
      </c>
      <c r="B221" s="1" t="s">
        <v>2</v>
      </c>
      <c r="C221" s="1" t="s">
        <v>15</v>
      </c>
      <c r="D221" s="5" t="s">
        <v>24</v>
      </c>
      <c r="E221" s="6">
        <v>76</v>
      </c>
      <c r="F221" s="6">
        <v>4576.8999999999996</v>
      </c>
      <c r="G221" s="6">
        <v>5126.1279999999997</v>
      </c>
      <c r="H221" s="3">
        <v>915.38</v>
      </c>
      <c r="I221" s="4" t="s">
        <v>40</v>
      </c>
    </row>
    <row r="222" spans="1:9" ht="18" customHeight="1" x14ac:dyDescent="0.2">
      <c r="A222" s="1">
        <v>2021</v>
      </c>
      <c r="B222" s="1" t="s">
        <v>2</v>
      </c>
      <c r="C222" s="1" t="s">
        <v>15</v>
      </c>
      <c r="D222" s="5" t="s">
        <v>25</v>
      </c>
      <c r="E222" s="6">
        <v>46</v>
      </c>
      <c r="F222" s="6">
        <v>200</v>
      </c>
      <c r="G222" s="6">
        <v>224</v>
      </c>
      <c r="H222" s="3">
        <v>40</v>
      </c>
      <c r="I222" s="4" t="s">
        <v>40</v>
      </c>
    </row>
    <row r="223" spans="1:9" ht="18" customHeight="1" x14ac:dyDescent="0.2">
      <c r="A223" s="1">
        <v>2021</v>
      </c>
      <c r="B223" s="1" t="s">
        <v>2</v>
      </c>
      <c r="C223" s="1" t="s">
        <v>15</v>
      </c>
      <c r="D223" s="5" t="s">
        <v>23</v>
      </c>
      <c r="E223" s="6">
        <v>34</v>
      </c>
      <c r="F223" s="6">
        <v>4576.8</v>
      </c>
      <c r="G223" s="6">
        <v>5126.0160000000005</v>
      </c>
      <c r="H223" s="3">
        <v>915.36000000000013</v>
      </c>
      <c r="I223" s="4" t="s">
        <v>40</v>
      </c>
    </row>
    <row r="224" spans="1:9" ht="18" customHeight="1" x14ac:dyDescent="0.2">
      <c r="A224" s="1">
        <v>2021</v>
      </c>
      <c r="B224" s="1" t="s">
        <v>2</v>
      </c>
      <c r="C224" s="1" t="s">
        <v>13</v>
      </c>
      <c r="D224" s="2" t="s">
        <v>34</v>
      </c>
      <c r="E224" s="3">
        <v>7</v>
      </c>
      <c r="F224" s="3">
        <v>200</v>
      </c>
      <c r="G224" s="3">
        <v>224</v>
      </c>
      <c r="H224" s="3">
        <v>40</v>
      </c>
      <c r="I224" s="4" t="s">
        <v>40</v>
      </c>
    </row>
    <row r="225" spans="1:9" ht="18" customHeight="1" x14ac:dyDescent="0.2">
      <c r="A225" s="1">
        <v>2021</v>
      </c>
      <c r="B225" s="1" t="s">
        <v>2</v>
      </c>
      <c r="C225" s="1" t="s">
        <v>15</v>
      </c>
      <c r="D225" s="5" t="s">
        <v>27</v>
      </c>
      <c r="E225" s="6">
        <v>3</v>
      </c>
      <c r="F225" s="6">
        <v>4577.3</v>
      </c>
      <c r="G225" s="6">
        <v>5126.576</v>
      </c>
      <c r="H225" s="3">
        <v>915.46</v>
      </c>
      <c r="I225" s="4" t="s">
        <v>40</v>
      </c>
    </row>
    <row r="226" spans="1:9" ht="18" customHeight="1" x14ac:dyDescent="0.2">
      <c r="A226" s="1">
        <v>2021</v>
      </c>
      <c r="B226" s="1" t="s">
        <v>2</v>
      </c>
      <c r="C226" s="1" t="s">
        <v>32</v>
      </c>
      <c r="D226" s="5" t="s">
        <v>32</v>
      </c>
      <c r="E226" s="6">
        <v>2</v>
      </c>
      <c r="F226" s="6">
        <v>6600</v>
      </c>
      <c r="G226" s="6">
        <v>7392</v>
      </c>
      <c r="H226" s="3">
        <v>1320</v>
      </c>
      <c r="I226" s="4" t="s">
        <v>40</v>
      </c>
    </row>
    <row r="227" spans="1:9" ht="18" customHeight="1" x14ac:dyDescent="0.2">
      <c r="A227" s="1">
        <v>2021</v>
      </c>
      <c r="B227" s="1" t="s">
        <v>3</v>
      </c>
      <c r="C227" s="1" t="s">
        <v>14</v>
      </c>
      <c r="D227" s="2" t="s">
        <v>36</v>
      </c>
      <c r="E227" s="3">
        <v>3566</v>
      </c>
      <c r="F227" s="3">
        <v>4577.3</v>
      </c>
      <c r="G227" s="3">
        <v>5126.576</v>
      </c>
      <c r="H227" s="3">
        <v>915.46</v>
      </c>
      <c r="I227" s="4" t="s">
        <v>40</v>
      </c>
    </row>
    <row r="228" spans="1:9" ht="18" customHeight="1" x14ac:dyDescent="0.2">
      <c r="A228" s="1">
        <v>2021</v>
      </c>
      <c r="B228" s="1" t="s">
        <v>3</v>
      </c>
      <c r="C228" s="1" t="s">
        <v>14</v>
      </c>
      <c r="D228" s="2" t="s">
        <v>37</v>
      </c>
      <c r="E228" s="3">
        <v>2498</v>
      </c>
      <c r="F228" s="3">
        <v>8000</v>
      </c>
      <c r="G228" s="3">
        <v>8960</v>
      </c>
      <c r="H228" s="3">
        <v>1600</v>
      </c>
      <c r="I228" s="4" t="s">
        <v>40</v>
      </c>
    </row>
    <row r="229" spans="1:9" ht="18" customHeight="1" x14ac:dyDescent="0.2">
      <c r="A229" s="1">
        <v>2021</v>
      </c>
      <c r="B229" s="1" t="s">
        <v>3</v>
      </c>
      <c r="C229" s="1" t="s">
        <v>13</v>
      </c>
      <c r="D229" s="2" t="s">
        <v>35</v>
      </c>
      <c r="E229" s="3">
        <v>1245</v>
      </c>
      <c r="F229" s="3">
        <v>4577.2</v>
      </c>
      <c r="G229" s="3">
        <v>5126.4639999999999</v>
      </c>
      <c r="H229" s="3">
        <v>915.44</v>
      </c>
      <c r="I229" s="4" t="s">
        <v>40</v>
      </c>
    </row>
    <row r="230" spans="1:9" ht="18" customHeight="1" x14ac:dyDescent="0.2">
      <c r="A230" s="1">
        <v>2021</v>
      </c>
      <c r="B230" s="1" t="s">
        <v>3</v>
      </c>
      <c r="C230" s="1" t="s">
        <v>38</v>
      </c>
      <c r="D230" s="5" t="s">
        <v>30</v>
      </c>
      <c r="E230" s="6">
        <v>644</v>
      </c>
      <c r="F230" s="6">
        <v>5743.5</v>
      </c>
      <c r="G230" s="6">
        <v>6432.72</v>
      </c>
      <c r="H230" s="3">
        <v>1148.7</v>
      </c>
      <c r="I230" s="4" t="s">
        <v>40</v>
      </c>
    </row>
    <row r="231" spans="1:9" ht="18" customHeight="1" x14ac:dyDescent="0.2">
      <c r="A231" s="1">
        <v>2021</v>
      </c>
      <c r="B231" s="1" t="s">
        <v>3</v>
      </c>
      <c r="C231" s="1" t="s">
        <v>12</v>
      </c>
      <c r="D231" s="5" t="s">
        <v>29</v>
      </c>
      <c r="E231" s="6">
        <v>643</v>
      </c>
      <c r="F231" s="6">
        <v>7000</v>
      </c>
      <c r="G231" s="6">
        <v>7840</v>
      </c>
      <c r="H231" s="3">
        <v>1400</v>
      </c>
      <c r="I231" s="4" t="s">
        <v>40</v>
      </c>
    </row>
    <row r="232" spans="1:9" ht="18" customHeight="1" x14ac:dyDescent="0.2">
      <c r="A232" s="1">
        <v>2021</v>
      </c>
      <c r="B232" s="1" t="s">
        <v>3</v>
      </c>
      <c r="C232" s="1" t="s">
        <v>38</v>
      </c>
      <c r="D232" s="5" t="s">
        <v>31</v>
      </c>
      <c r="E232" s="6">
        <v>455</v>
      </c>
      <c r="F232" s="6">
        <v>4578.6000000000004</v>
      </c>
      <c r="G232" s="6">
        <v>5128.0320000000002</v>
      </c>
      <c r="H232" s="3">
        <v>915.72000000000014</v>
      </c>
      <c r="I232" s="4" t="s">
        <v>40</v>
      </c>
    </row>
    <row r="233" spans="1:9" ht="18" customHeight="1" x14ac:dyDescent="0.2">
      <c r="A233" s="1">
        <v>2021</v>
      </c>
      <c r="B233" s="1" t="s">
        <v>3</v>
      </c>
      <c r="C233" s="1" t="s">
        <v>12</v>
      </c>
      <c r="D233" s="5" t="s">
        <v>28</v>
      </c>
      <c r="E233" s="7">
        <v>345</v>
      </c>
      <c r="F233" s="7">
        <v>7000</v>
      </c>
      <c r="G233" s="7">
        <v>7840</v>
      </c>
      <c r="H233" s="3">
        <v>1400</v>
      </c>
      <c r="I233" s="4" t="s">
        <v>40</v>
      </c>
    </row>
    <row r="234" spans="1:9" ht="18" customHeight="1" x14ac:dyDescent="0.2">
      <c r="A234" s="1">
        <v>2021</v>
      </c>
      <c r="B234" s="1" t="s">
        <v>3</v>
      </c>
      <c r="C234" s="1" t="s">
        <v>13</v>
      </c>
      <c r="D234" s="2" t="s">
        <v>33</v>
      </c>
      <c r="E234" s="3">
        <v>122</v>
      </c>
      <c r="F234" s="3">
        <v>100</v>
      </c>
      <c r="G234" s="3">
        <v>112</v>
      </c>
      <c r="H234" s="3">
        <v>20</v>
      </c>
      <c r="I234" s="4" t="s">
        <v>40</v>
      </c>
    </row>
    <row r="235" spans="1:9" ht="18" customHeight="1" x14ac:dyDescent="0.2">
      <c r="A235" s="1">
        <v>2021</v>
      </c>
      <c r="B235" s="1" t="s">
        <v>3</v>
      </c>
      <c r="C235" s="1" t="s">
        <v>15</v>
      </c>
      <c r="D235" s="5" t="s">
        <v>26</v>
      </c>
      <c r="E235" s="6">
        <v>78</v>
      </c>
      <c r="F235" s="6">
        <v>4577.2</v>
      </c>
      <c r="G235" s="6">
        <v>5126.4639999999999</v>
      </c>
      <c r="H235" s="3">
        <v>915.44</v>
      </c>
      <c r="I235" s="4" t="s">
        <v>40</v>
      </c>
    </row>
    <row r="236" spans="1:9" ht="18" customHeight="1" x14ac:dyDescent="0.2">
      <c r="A236" s="1">
        <v>2021</v>
      </c>
      <c r="B236" s="1" t="s">
        <v>3</v>
      </c>
      <c r="C236" s="1" t="s">
        <v>15</v>
      </c>
      <c r="D236" s="5" t="s">
        <v>24</v>
      </c>
      <c r="E236" s="6">
        <v>76</v>
      </c>
      <c r="F236" s="6">
        <v>4576.8999999999996</v>
      </c>
      <c r="G236" s="6">
        <v>5126.1279999999997</v>
      </c>
      <c r="H236" s="3">
        <v>915.38</v>
      </c>
      <c r="I236" s="4" t="s">
        <v>40</v>
      </c>
    </row>
    <row r="237" spans="1:9" ht="18" customHeight="1" x14ac:dyDescent="0.2">
      <c r="A237" s="1">
        <v>2021</v>
      </c>
      <c r="B237" s="1" t="s">
        <v>3</v>
      </c>
      <c r="C237" s="1" t="s">
        <v>15</v>
      </c>
      <c r="D237" s="5" t="s">
        <v>25</v>
      </c>
      <c r="E237" s="6">
        <v>46</v>
      </c>
      <c r="F237" s="6">
        <v>200</v>
      </c>
      <c r="G237" s="6">
        <v>224</v>
      </c>
      <c r="H237" s="3">
        <v>40</v>
      </c>
      <c r="I237" s="4" t="s">
        <v>40</v>
      </c>
    </row>
    <row r="238" spans="1:9" ht="18" customHeight="1" x14ac:dyDescent="0.2">
      <c r="A238" s="1">
        <v>2021</v>
      </c>
      <c r="B238" s="1" t="s">
        <v>3</v>
      </c>
      <c r="C238" s="1" t="s">
        <v>15</v>
      </c>
      <c r="D238" s="5" t="s">
        <v>23</v>
      </c>
      <c r="E238" s="6">
        <v>34</v>
      </c>
      <c r="F238" s="6">
        <v>4576.8</v>
      </c>
      <c r="G238" s="6">
        <v>5126.0160000000005</v>
      </c>
      <c r="H238" s="3">
        <v>915.36000000000013</v>
      </c>
      <c r="I238" s="4" t="s">
        <v>40</v>
      </c>
    </row>
    <row r="239" spans="1:9" ht="18" customHeight="1" x14ac:dyDescent="0.2">
      <c r="A239" s="1">
        <v>2021</v>
      </c>
      <c r="B239" s="1" t="s">
        <v>3</v>
      </c>
      <c r="C239" s="1" t="s">
        <v>13</v>
      </c>
      <c r="D239" s="2" t="s">
        <v>34</v>
      </c>
      <c r="E239" s="3">
        <v>7</v>
      </c>
      <c r="F239" s="3">
        <v>200</v>
      </c>
      <c r="G239" s="3">
        <v>224</v>
      </c>
      <c r="H239" s="3">
        <v>40</v>
      </c>
      <c r="I239" s="4" t="s">
        <v>40</v>
      </c>
    </row>
    <row r="240" spans="1:9" ht="18" customHeight="1" x14ac:dyDescent="0.2">
      <c r="A240" s="1">
        <v>2021</v>
      </c>
      <c r="B240" s="1" t="s">
        <v>3</v>
      </c>
      <c r="C240" s="1" t="s">
        <v>15</v>
      </c>
      <c r="D240" s="5" t="s">
        <v>27</v>
      </c>
      <c r="E240" s="6">
        <v>3</v>
      </c>
      <c r="F240" s="6">
        <v>4577.3</v>
      </c>
      <c r="G240" s="6">
        <v>5126.576</v>
      </c>
      <c r="H240" s="3">
        <v>915.46</v>
      </c>
      <c r="I240" s="4" t="s">
        <v>40</v>
      </c>
    </row>
    <row r="241" spans="1:9" ht="18" customHeight="1" x14ac:dyDescent="0.2">
      <c r="A241" s="1">
        <v>2021</v>
      </c>
      <c r="B241" s="1" t="s">
        <v>3</v>
      </c>
      <c r="C241" s="1" t="s">
        <v>32</v>
      </c>
      <c r="D241" s="5" t="s">
        <v>32</v>
      </c>
      <c r="E241" s="6">
        <v>2</v>
      </c>
      <c r="F241" s="6">
        <v>7920</v>
      </c>
      <c r="G241" s="6">
        <v>10296</v>
      </c>
      <c r="H241" s="3">
        <v>1584</v>
      </c>
      <c r="I241" s="4" t="s">
        <v>40</v>
      </c>
    </row>
    <row r="242" spans="1:9" ht="18" customHeight="1" x14ac:dyDescent="0.2">
      <c r="A242" s="1">
        <v>2021</v>
      </c>
      <c r="B242" s="1" t="s">
        <v>4</v>
      </c>
      <c r="C242" s="1" t="s">
        <v>14</v>
      </c>
      <c r="D242" s="2" t="s">
        <v>36</v>
      </c>
      <c r="E242" s="3">
        <v>3566</v>
      </c>
      <c r="F242" s="3">
        <v>5492.76</v>
      </c>
      <c r="G242" s="3">
        <v>7140.5879999999997</v>
      </c>
      <c r="H242" s="3">
        <v>1098.5520000000001</v>
      </c>
      <c r="I242" s="4" t="s">
        <v>40</v>
      </c>
    </row>
    <row r="243" spans="1:9" ht="18" customHeight="1" x14ac:dyDescent="0.2">
      <c r="A243" s="1">
        <v>2021</v>
      </c>
      <c r="B243" s="1" t="s">
        <v>4</v>
      </c>
      <c r="C243" s="1" t="s">
        <v>14</v>
      </c>
      <c r="D243" s="2" t="s">
        <v>37</v>
      </c>
      <c r="E243" s="3">
        <v>2498</v>
      </c>
      <c r="F243" s="3">
        <v>9600</v>
      </c>
      <c r="G243" s="3">
        <v>12480</v>
      </c>
      <c r="H243" s="3">
        <v>1920</v>
      </c>
      <c r="I243" s="4" t="s">
        <v>40</v>
      </c>
    </row>
    <row r="244" spans="1:9" ht="18" customHeight="1" x14ac:dyDescent="0.2">
      <c r="A244" s="1">
        <v>2021</v>
      </c>
      <c r="B244" s="1" t="s">
        <v>4</v>
      </c>
      <c r="C244" s="1" t="s">
        <v>13</v>
      </c>
      <c r="D244" s="2" t="s">
        <v>35</v>
      </c>
      <c r="E244" s="3">
        <v>1245</v>
      </c>
      <c r="F244" s="3">
        <v>5492.6399999999994</v>
      </c>
      <c r="G244" s="3">
        <v>7140.4319999999989</v>
      </c>
      <c r="H244" s="3">
        <v>1098.528</v>
      </c>
      <c r="I244" s="4" t="s">
        <v>40</v>
      </c>
    </row>
    <row r="245" spans="1:9" ht="18" customHeight="1" x14ac:dyDescent="0.2">
      <c r="A245" s="1">
        <v>2021</v>
      </c>
      <c r="B245" s="1" t="s">
        <v>4</v>
      </c>
      <c r="C245" s="1" t="s">
        <v>38</v>
      </c>
      <c r="D245" s="5" t="s">
        <v>30</v>
      </c>
      <c r="E245" s="6">
        <v>644</v>
      </c>
      <c r="F245" s="6">
        <v>6892.2</v>
      </c>
      <c r="G245" s="6">
        <v>8959.86</v>
      </c>
      <c r="H245" s="3">
        <v>1378.44</v>
      </c>
      <c r="I245" s="4" t="s">
        <v>40</v>
      </c>
    </row>
    <row r="246" spans="1:9" ht="18" customHeight="1" x14ac:dyDescent="0.2">
      <c r="A246" s="1">
        <v>2021</v>
      </c>
      <c r="B246" s="1" t="s">
        <v>4</v>
      </c>
      <c r="C246" s="1" t="s">
        <v>12</v>
      </c>
      <c r="D246" s="5" t="s">
        <v>29</v>
      </c>
      <c r="E246" s="6">
        <v>643</v>
      </c>
      <c r="F246" s="6">
        <v>8400</v>
      </c>
      <c r="G246" s="6">
        <v>10920</v>
      </c>
      <c r="H246" s="3">
        <v>1680</v>
      </c>
      <c r="I246" s="4" t="s">
        <v>40</v>
      </c>
    </row>
    <row r="247" spans="1:9" ht="18" customHeight="1" x14ac:dyDescent="0.2">
      <c r="A247" s="1">
        <v>2021</v>
      </c>
      <c r="B247" s="1" t="s">
        <v>4</v>
      </c>
      <c r="C247" s="1" t="s">
        <v>38</v>
      </c>
      <c r="D247" s="5" t="s">
        <v>31</v>
      </c>
      <c r="E247" s="6">
        <v>455</v>
      </c>
      <c r="F247" s="6">
        <v>5494.3200000000006</v>
      </c>
      <c r="G247" s="6">
        <v>7142.6160000000009</v>
      </c>
      <c r="H247" s="3">
        <v>1098.8640000000003</v>
      </c>
      <c r="I247" s="4" t="s">
        <v>40</v>
      </c>
    </row>
    <row r="248" spans="1:9" ht="18" customHeight="1" x14ac:dyDescent="0.2">
      <c r="A248" s="1">
        <v>2021</v>
      </c>
      <c r="B248" s="1" t="s">
        <v>4</v>
      </c>
      <c r="C248" s="1" t="s">
        <v>12</v>
      </c>
      <c r="D248" s="5" t="s">
        <v>28</v>
      </c>
      <c r="E248" s="7">
        <v>345</v>
      </c>
      <c r="F248" s="7">
        <v>8400</v>
      </c>
      <c r="G248" s="7">
        <v>10920</v>
      </c>
      <c r="H248" s="3">
        <v>1680</v>
      </c>
      <c r="I248" s="4" t="s">
        <v>40</v>
      </c>
    </row>
    <row r="249" spans="1:9" ht="18" customHeight="1" x14ac:dyDescent="0.2">
      <c r="A249" s="1">
        <v>2021</v>
      </c>
      <c r="B249" s="1" t="s">
        <v>4</v>
      </c>
      <c r="C249" s="1" t="s">
        <v>13</v>
      </c>
      <c r="D249" s="2" t="s">
        <v>33</v>
      </c>
      <c r="E249" s="3">
        <v>122</v>
      </c>
      <c r="F249" s="3">
        <v>120</v>
      </c>
      <c r="G249" s="3">
        <v>156</v>
      </c>
      <c r="H249" s="3">
        <v>24</v>
      </c>
      <c r="I249" s="4" t="s">
        <v>40</v>
      </c>
    </row>
    <row r="250" spans="1:9" ht="18" customHeight="1" x14ac:dyDescent="0.2">
      <c r="A250" s="1">
        <v>2021</v>
      </c>
      <c r="B250" s="1" t="s">
        <v>4</v>
      </c>
      <c r="C250" s="1" t="s">
        <v>15</v>
      </c>
      <c r="D250" s="5" t="s">
        <v>26</v>
      </c>
      <c r="E250" s="6">
        <v>78</v>
      </c>
      <c r="F250" s="6">
        <v>4577.2</v>
      </c>
      <c r="G250" s="6">
        <v>5126.4639999999999</v>
      </c>
      <c r="H250" s="3">
        <v>915.44</v>
      </c>
      <c r="I250" s="4" t="s">
        <v>40</v>
      </c>
    </row>
    <row r="251" spans="1:9" ht="18" customHeight="1" x14ac:dyDescent="0.2">
      <c r="A251" s="1">
        <v>2021</v>
      </c>
      <c r="B251" s="1" t="s">
        <v>4</v>
      </c>
      <c r="C251" s="1" t="s">
        <v>15</v>
      </c>
      <c r="D251" s="5" t="s">
        <v>24</v>
      </c>
      <c r="E251" s="6">
        <v>76</v>
      </c>
      <c r="F251" s="6">
        <v>4576.8999999999996</v>
      </c>
      <c r="G251" s="6">
        <v>5126.1279999999997</v>
      </c>
      <c r="H251" s="3">
        <v>915.38</v>
      </c>
      <c r="I251" s="4" t="s">
        <v>40</v>
      </c>
    </row>
    <row r="252" spans="1:9" ht="18" customHeight="1" x14ac:dyDescent="0.2">
      <c r="A252" s="1">
        <v>2021</v>
      </c>
      <c r="B252" s="1" t="s">
        <v>4</v>
      </c>
      <c r="C252" s="1" t="s">
        <v>15</v>
      </c>
      <c r="D252" s="5" t="s">
        <v>25</v>
      </c>
      <c r="E252" s="6">
        <v>46</v>
      </c>
      <c r="F252" s="6">
        <v>200</v>
      </c>
      <c r="G252" s="6">
        <v>224</v>
      </c>
      <c r="H252" s="3">
        <v>40</v>
      </c>
      <c r="I252" s="4" t="s">
        <v>40</v>
      </c>
    </row>
    <row r="253" spans="1:9" ht="18" customHeight="1" x14ac:dyDescent="0.2">
      <c r="A253" s="1">
        <v>2021</v>
      </c>
      <c r="B253" s="1" t="s">
        <v>4</v>
      </c>
      <c r="C253" s="1" t="s">
        <v>15</v>
      </c>
      <c r="D253" s="5" t="s">
        <v>23</v>
      </c>
      <c r="E253" s="6">
        <v>34</v>
      </c>
      <c r="F253" s="6">
        <v>4576.8</v>
      </c>
      <c r="G253" s="6">
        <v>5126.0160000000005</v>
      </c>
      <c r="H253" s="3">
        <v>915.36000000000013</v>
      </c>
      <c r="I253" s="4" t="s">
        <v>40</v>
      </c>
    </row>
    <row r="254" spans="1:9" ht="18" customHeight="1" x14ac:dyDescent="0.2">
      <c r="A254" s="1">
        <v>2021</v>
      </c>
      <c r="B254" s="1" t="s">
        <v>4</v>
      </c>
      <c r="C254" s="1" t="s">
        <v>13</v>
      </c>
      <c r="D254" s="2" t="s">
        <v>34</v>
      </c>
      <c r="E254" s="3">
        <v>7</v>
      </c>
      <c r="F254" s="3">
        <v>200</v>
      </c>
      <c r="G254" s="3">
        <v>224</v>
      </c>
      <c r="H254" s="3">
        <v>40</v>
      </c>
      <c r="I254" s="4" t="s">
        <v>40</v>
      </c>
    </row>
    <row r="255" spans="1:9" ht="18" customHeight="1" x14ac:dyDescent="0.2">
      <c r="A255" s="1">
        <v>2021</v>
      </c>
      <c r="B255" s="1" t="s">
        <v>4</v>
      </c>
      <c r="C255" s="1" t="s">
        <v>15</v>
      </c>
      <c r="D255" s="5" t="s">
        <v>27</v>
      </c>
      <c r="E255" s="6">
        <v>3</v>
      </c>
      <c r="F255" s="6">
        <v>4577.3</v>
      </c>
      <c r="G255" s="6">
        <v>5126.576</v>
      </c>
      <c r="H255" s="3">
        <v>915.46</v>
      </c>
      <c r="I255" s="4" t="s">
        <v>40</v>
      </c>
    </row>
    <row r="256" spans="1:9" ht="18" customHeight="1" x14ac:dyDescent="0.2">
      <c r="A256" s="1">
        <v>2021</v>
      </c>
      <c r="B256" s="1" t="s">
        <v>4</v>
      </c>
      <c r="C256" s="1" t="s">
        <v>32</v>
      </c>
      <c r="D256" s="5" t="s">
        <v>32</v>
      </c>
      <c r="E256" s="6">
        <v>2</v>
      </c>
      <c r="F256" s="6">
        <v>6600</v>
      </c>
      <c r="G256" s="6">
        <v>7392</v>
      </c>
      <c r="H256" s="3">
        <v>1320</v>
      </c>
      <c r="I256" s="4" t="s">
        <v>40</v>
      </c>
    </row>
    <row r="257" spans="1:9" ht="18" customHeight="1" x14ac:dyDescent="0.2">
      <c r="A257" s="1">
        <v>2021</v>
      </c>
      <c r="B257" s="1" t="s">
        <v>5</v>
      </c>
      <c r="C257" s="1" t="s">
        <v>14</v>
      </c>
      <c r="D257" s="2" t="s">
        <v>36</v>
      </c>
      <c r="E257" s="3">
        <v>3566</v>
      </c>
      <c r="F257" s="3">
        <v>4577.3</v>
      </c>
      <c r="G257" s="3">
        <v>5126.576</v>
      </c>
      <c r="H257" s="3">
        <v>915.46</v>
      </c>
      <c r="I257" s="4" t="s">
        <v>40</v>
      </c>
    </row>
    <row r="258" spans="1:9" ht="18" customHeight="1" x14ac:dyDescent="0.2">
      <c r="A258" s="1">
        <v>2021</v>
      </c>
      <c r="B258" s="1" t="s">
        <v>5</v>
      </c>
      <c r="C258" s="1" t="s">
        <v>14</v>
      </c>
      <c r="D258" s="2" t="s">
        <v>37</v>
      </c>
      <c r="E258" s="3">
        <v>2498</v>
      </c>
      <c r="F258" s="3">
        <v>8000</v>
      </c>
      <c r="G258" s="3">
        <v>8960</v>
      </c>
      <c r="H258" s="3">
        <v>1600</v>
      </c>
      <c r="I258" s="4" t="s">
        <v>40</v>
      </c>
    </row>
    <row r="259" spans="1:9" ht="18" customHeight="1" x14ac:dyDescent="0.2">
      <c r="A259" s="1">
        <v>2021</v>
      </c>
      <c r="B259" s="1" t="s">
        <v>5</v>
      </c>
      <c r="C259" s="1" t="s">
        <v>13</v>
      </c>
      <c r="D259" s="2" t="s">
        <v>35</v>
      </c>
      <c r="E259" s="3">
        <v>1245</v>
      </c>
      <c r="F259" s="3">
        <v>4577.2</v>
      </c>
      <c r="G259" s="3">
        <v>5126.4639999999999</v>
      </c>
      <c r="H259" s="3">
        <v>915.44</v>
      </c>
      <c r="I259" s="4" t="s">
        <v>40</v>
      </c>
    </row>
    <row r="260" spans="1:9" ht="18" customHeight="1" x14ac:dyDescent="0.2">
      <c r="A260" s="1">
        <v>2021</v>
      </c>
      <c r="B260" s="1" t="s">
        <v>5</v>
      </c>
      <c r="C260" s="1" t="s">
        <v>38</v>
      </c>
      <c r="D260" s="5" t="s">
        <v>30</v>
      </c>
      <c r="E260" s="6">
        <v>644</v>
      </c>
      <c r="F260" s="6">
        <v>5743.5</v>
      </c>
      <c r="G260" s="6">
        <v>6432.72</v>
      </c>
      <c r="H260" s="3">
        <v>1148.7</v>
      </c>
      <c r="I260" s="4" t="s">
        <v>40</v>
      </c>
    </row>
    <row r="261" spans="1:9" ht="18" customHeight="1" x14ac:dyDescent="0.2">
      <c r="A261" s="1">
        <v>2021</v>
      </c>
      <c r="B261" s="1" t="s">
        <v>5</v>
      </c>
      <c r="C261" s="1" t="s">
        <v>12</v>
      </c>
      <c r="D261" s="5" t="s">
        <v>29</v>
      </c>
      <c r="E261" s="6">
        <v>643</v>
      </c>
      <c r="F261" s="6">
        <v>7000</v>
      </c>
      <c r="G261" s="6">
        <v>7840</v>
      </c>
      <c r="H261" s="3">
        <v>1400</v>
      </c>
      <c r="I261" s="4" t="s">
        <v>40</v>
      </c>
    </row>
    <row r="262" spans="1:9" ht="18" customHeight="1" x14ac:dyDescent="0.2">
      <c r="A262" s="1">
        <v>2021</v>
      </c>
      <c r="B262" s="1" t="s">
        <v>5</v>
      </c>
      <c r="C262" s="1" t="s">
        <v>38</v>
      </c>
      <c r="D262" s="5" t="s">
        <v>31</v>
      </c>
      <c r="E262" s="6">
        <v>455</v>
      </c>
      <c r="F262" s="6">
        <v>4578.6000000000004</v>
      </c>
      <c r="G262" s="6">
        <v>5128.0320000000002</v>
      </c>
      <c r="H262" s="3">
        <v>915.72000000000014</v>
      </c>
      <c r="I262" s="4" t="s">
        <v>40</v>
      </c>
    </row>
    <row r="263" spans="1:9" ht="18" customHeight="1" x14ac:dyDescent="0.2">
      <c r="A263" s="1">
        <v>2021</v>
      </c>
      <c r="B263" s="1" t="s">
        <v>5</v>
      </c>
      <c r="C263" s="1" t="s">
        <v>12</v>
      </c>
      <c r="D263" s="5" t="s">
        <v>28</v>
      </c>
      <c r="E263" s="7">
        <v>345</v>
      </c>
      <c r="F263" s="7">
        <v>7000</v>
      </c>
      <c r="G263" s="7">
        <v>7840</v>
      </c>
      <c r="H263" s="3">
        <v>1400</v>
      </c>
      <c r="I263" s="4" t="s">
        <v>40</v>
      </c>
    </row>
    <row r="264" spans="1:9" ht="18" customHeight="1" x14ac:dyDescent="0.2">
      <c r="A264" s="1">
        <v>2021</v>
      </c>
      <c r="B264" s="1" t="s">
        <v>5</v>
      </c>
      <c r="C264" s="1" t="s">
        <v>13</v>
      </c>
      <c r="D264" s="2" t="s">
        <v>33</v>
      </c>
      <c r="E264" s="3">
        <v>122</v>
      </c>
      <c r="F264" s="3">
        <v>100</v>
      </c>
      <c r="G264" s="3">
        <v>112</v>
      </c>
      <c r="H264" s="3">
        <v>20</v>
      </c>
      <c r="I264" s="4" t="s">
        <v>40</v>
      </c>
    </row>
    <row r="265" spans="1:9" ht="18" customHeight="1" x14ac:dyDescent="0.2">
      <c r="A265" s="1">
        <v>2021</v>
      </c>
      <c r="B265" s="1" t="s">
        <v>5</v>
      </c>
      <c r="C265" s="1" t="s">
        <v>15</v>
      </c>
      <c r="D265" s="5" t="s">
        <v>26</v>
      </c>
      <c r="E265" s="6">
        <v>78</v>
      </c>
      <c r="F265" s="6">
        <v>4577.2</v>
      </c>
      <c r="G265" s="6">
        <v>5126.4639999999999</v>
      </c>
      <c r="H265" s="3">
        <v>915.44</v>
      </c>
      <c r="I265" s="4" t="s">
        <v>40</v>
      </c>
    </row>
    <row r="266" spans="1:9" ht="18" customHeight="1" x14ac:dyDescent="0.2">
      <c r="A266" s="1">
        <v>2021</v>
      </c>
      <c r="B266" s="1" t="s">
        <v>5</v>
      </c>
      <c r="C266" s="1" t="s">
        <v>15</v>
      </c>
      <c r="D266" s="5" t="s">
        <v>24</v>
      </c>
      <c r="E266" s="6">
        <v>5034.5899999999992</v>
      </c>
      <c r="F266" s="6">
        <v>4576.8999999999996</v>
      </c>
      <c r="G266" s="6">
        <v>5126.1279999999997</v>
      </c>
      <c r="H266" s="3">
        <v>915.38</v>
      </c>
      <c r="I266" s="4" t="s">
        <v>40</v>
      </c>
    </row>
    <row r="267" spans="1:9" ht="18" customHeight="1" x14ac:dyDescent="0.2">
      <c r="A267" s="1">
        <v>2021</v>
      </c>
      <c r="B267" s="1" t="s">
        <v>5</v>
      </c>
      <c r="C267" s="1" t="s">
        <v>15</v>
      </c>
      <c r="D267" s="5" t="s">
        <v>25</v>
      </c>
      <c r="E267" s="6">
        <v>220</v>
      </c>
      <c r="F267" s="6">
        <v>200</v>
      </c>
      <c r="G267" s="6">
        <v>224</v>
      </c>
      <c r="H267" s="3">
        <v>40</v>
      </c>
      <c r="I267" s="4" t="s">
        <v>40</v>
      </c>
    </row>
    <row r="268" spans="1:9" ht="18" customHeight="1" x14ac:dyDescent="0.2">
      <c r="A268" s="1">
        <v>2021</v>
      </c>
      <c r="B268" s="1" t="s">
        <v>5</v>
      </c>
      <c r="C268" s="1" t="s">
        <v>15</v>
      </c>
      <c r="D268" s="5" t="s">
        <v>23</v>
      </c>
      <c r="E268" s="6">
        <v>5034.4800000000005</v>
      </c>
      <c r="F268" s="6">
        <v>4576.8</v>
      </c>
      <c r="G268" s="6">
        <v>5126.0160000000005</v>
      </c>
      <c r="H268" s="3">
        <v>915.36000000000013</v>
      </c>
      <c r="I268" s="4" t="s">
        <v>40</v>
      </c>
    </row>
    <row r="269" spans="1:9" ht="18" customHeight="1" x14ac:dyDescent="0.2">
      <c r="A269" s="1">
        <v>2021</v>
      </c>
      <c r="B269" s="1" t="s">
        <v>5</v>
      </c>
      <c r="C269" s="1" t="s">
        <v>13</v>
      </c>
      <c r="D269" s="2" t="s">
        <v>34</v>
      </c>
      <c r="E269" s="3">
        <v>220</v>
      </c>
      <c r="F269" s="3">
        <v>200</v>
      </c>
      <c r="G269" s="3">
        <v>224</v>
      </c>
      <c r="H269" s="3">
        <v>40</v>
      </c>
      <c r="I269" s="4" t="s">
        <v>40</v>
      </c>
    </row>
    <row r="270" spans="1:9" ht="18" customHeight="1" x14ac:dyDescent="0.2">
      <c r="A270" s="1">
        <v>2021</v>
      </c>
      <c r="B270" s="1" t="s">
        <v>5</v>
      </c>
      <c r="C270" s="1" t="s">
        <v>32</v>
      </c>
      <c r="D270" s="5" t="s">
        <v>32</v>
      </c>
      <c r="E270" s="6">
        <v>7260</v>
      </c>
      <c r="F270" s="6">
        <v>6600</v>
      </c>
      <c r="G270" s="6">
        <v>7392</v>
      </c>
      <c r="H270" s="3">
        <v>1320</v>
      </c>
      <c r="I270" s="4" t="s">
        <v>40</v>
      </c>
    </row>
    <row r="271" spans="1:9" ht="18" customHeight="1" x14ac:dyDescent="0.2">
      <c r="A271" s="1">
        <v>2021</v>
      </c>
      <c r="B271" s="1" t="s">
        <v>5</v>
      </c>
      <c r="C271" s="1" t="s">
        <v>15</v>
      </c>
      <c r="D271" s="5" t="s">
        <v>27</v>
      </c>
      <c r="E271" s="6">
        <v>5035.0300000000007</v>
      </c>
      <c r="F271" s="6">
        <v>4577.3</v>
      </c>
      <c r="G271" s="6">
        <v>5126.576</v>
      </c>
      <c r="H271" s="3">
        <v>915.46</v>
      </c>
      <c r="I271" s="4" t="s">
        <v>40</v>
      </c>
    </row>
    <row r="272" spans="1:9" ht="18" customHeight="1" x14ac:dyDescent="0.2">
      <c r="A272" s="1">
        <v>2021</v>
      </c>
      <c r="B272" s="1" t="s">
        <v>6</v>
      </c>
      <c r="C272" s="1" t="s">
        <v>14</v>
      </c>
      <c r="D272" s="2" t="s">
        <v>36</v>
      </c>
      <c r="E272" s="3">
        <v>5035.0300000000007</v>
      </c>
      <c r="F272" s="3">
        <v>4577.3</v>
      </c>
      <c r="G272" s="3">
        <v>5126.576</v>
      </c>
      <c r="H272" s="3">
        <v>915.46</v>
      </c>
      <c r="I272" s="4" t="s">
        <v>40</v>
      </c>
    </row>
    <row r="273" spans="1:9" ht="18" customHeight="1" x14ac:dyDescent="0.2">
      <c r="A273" s="1">
        <v>2021</v>
      </c>
      <c r="B273" s="1" t="s">
        <v>6</v>
      </c>
      <c r="C273" s="1" t="s">
        <v>14</v>
      </c>
      <c r="D273" s="2" t="s">
        <v>37</v>
      </c>
      <c r="E273" s="3">
        <v>8800</v>
      </c>
      <c r="F273" s="3">
        <v>8000</v>
      </c>
      <c r="G273" s="3">
        <v>8960</v>
      </c>
      <c r="H273" s="3">
        <v>1600</v>
      </c>
      <c r="I273" s="4" t="s">
        <v>40</v>
      </c>
    </row>
    <row r="274" spans="1:9" ht="18" customHeight="1" x14ac:dyDescent="0.2">
      <c r="A274" s="1">
        <v>2021</v>
      </c>
      <c r="B274" s="1" t="s">
        <v>6</v>
      </c>
      <c r="C274" s="1" t="s">
        <v>13</v>
      </c>
      <c r="D274" s="2" t="s">
        <v>35</v>
      </c>
      <c r="E274" s="3">
        <v>5034.92</v>
      </c>
      <c r="F274" s="3">
        <v>4577.2</v>
      </c>
      <c r="G274" s="3">
        <v>5126.4639999999999</v>
      </c>
      <c r="H274" s="3">
        <v>915.44</v>
      </c>
      <c r="I274" s="4" t="s">
        <v>40</v>
      </c>
    </row>
    <row r="275" spans="1:9" ht="18" customHeight="1" x14ac:dyDescent="0.2">
      <c r="A275" s="1">
        <v>2021</v>
      </c>
      <c r="B275" s="1" t="s">
        <v>6</v>
      </c>
      <c r="C275" s="1" t="s">
        <v>38</v>
      </c>
      <c r="D275" s="5" t="s">
        <v>30</v>
      </c>
      <c r="E275" s="6">
        <v>644</v>
      </c>
      <c r="F275" s="6">
        <v>5743.5</v>
      </c>
      <c r="G275" s="6">
        <v>6432.72</v>
      </c>
      <c r="H275" s="3">
        <v>1148.7</v>
      </c>
      <c r="I275" s="4" t="s">
        <v>40</v>
      </c>
    </row>
    <row r="276" spans="1:9" ht="18" customHeight="1" x14ac:dyDescent="0.2">
      <c r="A276" s="1">
        <v>2021</v>
      </c>
      <c r="B276" s="1" t="s">
        <v>6</v>
      </c>
      <c r="C276" s="1" t="s">
        <v>12</v>
      </c>
      <c r="D276" s="5" t="s">
        <v>29</v>
      </c>
      <c r="E276" s="6">
        <v>643</v>
      </c>
      <c r="F276" s="6">
        <v>7000</v>
      </c>
      <c r="G276" s="6">
        <v>7840</v>
      </c>
      <c r="H276" s="3">
        <v>1400</v>
      </c>
      <c r="I276" s="4" t="s">
        <v>40</v>
      </c>
    </row>
    <row r="277" spans="1:9" ht="18" customHeight="1" x14ac:dyDescent="0.2">
      <c r="A277" s="1">
        <v>2021</v>
      </c>
      <c r="B277" s="1" t="s">
        <v>6</v>
      </c>
      <c r="C277" s="1" t="s">
        <v>38</v>
      </c>
      <c r="D277" s="5" t="s">
        <v>31</v>
      </c>
      <c r="E277" s="6">
        <v>455</v>
      </c>
      <c r="F277" s="6">
        <v>4578.6000000000004</v>
      </c>
      <c r="G277" s="6">
        <v>5128.0320000000002</v>
      </c>
      <c r="H277" s="3">
        <v>915.72000000000014</v>
      </c>
      <c r="I277" s="4" t="s">
        <v>40</v>
      </c>
    </row>
    <row r="278" spans="1:9" ht="18" customHeight="1" x14ac:dyDescent="0.2">
      <c r="A278" s="1">
        <v>2021</v>
      </c>
      <c r="B278" s="1" t="s">
        <v>6</v>
      </c>
      <c r="C278" s="1" t="s">
        <v>12</v>
      </c>
      <c r="D278" s="5" t="s">
        <v>28</v>
      </c>
      <c r="E278" s="7">
        <v>345</v>
      </c>
      <c r="F278" s="7">
        <v>7000</v>
      </c>
      <c r="G278" s="7">
        <v>7840</v>
      </c>
      <c r="H278" s="3">
        <v>1400</v>
      </c>
      <c r="I278" s="4" t="s">
        <v>40</v>
      </c>
    </row>
    <row r="279" spans="1:9" ht="18" customHeight="1" x14ac:dyDescent="0.2">
      <c r="A279" s="1">
        <v>2021</v>
      </c>
      <c r="B279" s="1" t="s">
        <v>6</v>
      </c>
      <c r="C279" s="1" t="s">
        <v>13</v>
      </c>
      <c r="D279" s="2" t="s">
        <v>33</v>
      </c>
      <c r="E279" s="3">
        <v>122</v>
      </c>
      <c r="F279" s="3">
        <v>100</v>
      </c>
      <c r="G279" s="3">
        <v>112</v>
      </c>
      <c r="H279" s="3">
        <v>20</v>
      </c>
      <c r="I279" s="4" t="s">
        <v>40</v>
      </c>
    </row>
    <row r="280" spans="1:9" ht="18" customHeight="1" x14ac:dyDescent="0.2">
      <c r="A280" s="1">
        <v>2021</v>
      </c>
      <c r="B280" s="1" t="s">
        <v>6</v>
      </c>
      <c r="C280" s="1" t="s">
        <v>15</v>
      </c>
      <c r="D280" s="5" t="s">
        <v>26</v>
      </c>
      <c r="E280" s="6">
        <v>78</v>
      </c>
      <c r="F280" s="6">
        <v>4577.2</v>
      </c>
      <c r="G280" s="6">
        <v>5126.4639999999999</v>
      </c>
      <c r="H280" s="3">
        <v>915.44</v>
      </c>
      <c r="I280" s="4" t="s">
        <v>40</v>
      </c>
    </row>
    <row r="281" spans="1:9" ht="18" customHeight="1" x14ac:dyDescent="0.2">
      <c r="A281" s="1">
        <v>2021</v>
      </c>
      <c r="B281" s="1" t="s">
        <v>6</v>
      </c>
      <c r="C281" s="1" t="s">
        <v>15</v>
      </c>
      <c r="D281" s="5" t="s">
        <v>24</v>
      </c>
      <c r="E281" s="6">
        <v>76</v>
      </c>
      <c r="F281" s="6">
        <v>4576.8999999999996</v>
      </c>
      <c r="G281" s="6">
        <v>5126.1279999999997</v>
      </c>
      <c r="H281" s="3">
        <v>915.38</v>
      </c>
      <c r="I281" s="4" t="s">
        <v>40</v>
      </c>
    </row>
    <row r="282" spans="1:9" ht="18" customHeight="1" x14ac:dyDescent="0.2">
      <c r="A282" s="1">
        <v>2021</v>
      </c>
      <c r="B282" s="1" t="s">
        <v>6</v>
      </c>
      <c r="C282" s="1" t="s">
        <v>15</v>
      </c>
      <c r="D282" s="5" t="s">
        <v>25</v>
      </c>
      <c r="E282" s="6">
        <v>46</v>
      </c>
      <c r="F282" s="6">
        <v>200</v>
      </c>
      <c r="G282" s="6">
        <v>224</v>
      </c>
      <c r="H282" s="3">
        <v>40</v>
      </c>
      <c r="I282" s="4" t="s">
        <v>40</v>
      </c>
    </row>
    <row r="283" spans="1:9" ht="18" customHeight="1" x14ac:dyDescent="0.2">
      <c r="A283" s="1">
        <v>2021</v>
      </c>
      <c r="B283" s="1" t="s">
        <v>6</v>
      </c>
      <c r="C283" s="1" t="s">
        <v>15</v>
      </c>
      <c r="D283" s="5" t="s">
        <v>23</v>
      </c>
      <c r="E283" s="6">
        <v>34</v>
      </c>
      <c r="F283" s="6">
        <v>4576.8</v>
      </c>
      <c r="G283" s="6">
        <v>5126.0160000000005</v>
      </c>
      <c r="H283" s="3">
        <v>915.36000000000013</v>
      </c>
      <c r="I283" s="4" t="s">
        <v>40</v>
      </c>
    </row>
    <row r="284" spans="1:9" ht="18" customHeight="1" x14ac:dyDescent="0.2">
      <c r="A284" s="1">
        <v>2021</v>
      </c>
      <c r="B284" s="1" t="s">
        <v>6</v>
      </c>
      <c r="C284" s="1" t="s">
        <v>13</v>
      </c>
      <c r="D284" s="2" t="s">
        <v>34</v>
      </c>
      <c r="E284" s="3">
        <v>7</v>
      </c>
      <c r="F284" s="3">
        <v>200</v>
      </c>
      <c r="G284" s="3">
        <v>224</v>
      </c>
      <c r="H284" s="3">
        <v>40</v>
      </c>
      <c r="I284" s="4" t="s">
        <v>40</v>
      </c>
    </row>
    <row r="285" spans="1:9" ht="18" customHeight="1" x14ac:dyDescent="0.2">
      <c r="A285" s="1">
        <v>2021</v>
      </c>
      <c r="B285" s="1" t="s">
        <v>6</v>
      </c>
      <c r="C285" s="1" t="s">
        <v>15</v>
      </c>
      <c r="D285" s="5" t="s">
        <v>27</v>
      </c>
      <c r="E285" s="6">
        <v>3</v>
      </c>
      <c r="F285" s="6">
        <v>4577.3</v>
      </c>
      <c r="G285" s="6">
        <v>5126.576</v>
      </c>
      <c r="H285" s="3">
        <v>915.46</v>
      </c>
      <c r="I285" s="4" t="s">
        <v>40</v>
      </c>
    </row>
    <row r="286" spans="1:9" ht="18" customHeight="1" x14ac:dyDescent="0.2">
      <c r="A286" s="1">
        <v>2021</v>
      </c>
      <c r="B286" s="1" t="s">
        <v>6</v>
      </c>
      <c r="C286" s="1" t="s">
        <v>32</v>
      </c>
      <c r="D286" s="5" t="s">
        <v>32</v>
      </c>
      <c r="E286" s="6">
        <v>2</v>
      </c>
      <c r="F286" s="6">
        <v>6600</v>
      </c>
      <c r="G286" s="6">
        <v>7392</v>
      </c>
      <c r="H286" s="3">
        <v>1320</v>
      </c>
      <c r="I286" s="4" t="s">
        <v>40</v>
      </c>
    </row>
    <row r="287" spans="1:9" ht="18" customHeight="1" x14ac:dyDescent="0.2">
      <c r="A287" s="1">
        <v>2021</v>
      </c>
      <c r="B287" s="1" t="s">
        <v>7</v>
      </c>
      <c r="C287" s="1" t="s">
        <v>14</v>
      </c>
      <c r="D287" s="2" t="s">
        <v>36</v>
      </c>
      <c r="E287" s="3">
        <v>3566</v>
      </c>
      <c r="F287" s="3">
        <v>4577.3</v>
      </c>
      <c r="G287" s="3">
        <v>5126.576</v>
      </c>
      <c r="H287" s="3">
        <v>915.46</v>
      </c>
      <c r="I287" s="4" t="s">
        <v>40</v>
      </c>
    </row>
    <row r="288" spans="1:9" ht="18" customHeight="1" x14ac:dyDescent="0.2">
      <c r="A288" s="1">
        <v>2021</v>
      </c>
      <c r="B288" s="1" t="s">
        <v>7</v>
      </c>
      <c r="C288" s="1" t="s">
        <v>14</v>
      </c>
      <c r="D288" s="2" t="s">
        <v>37</v>
      </c>
      <c r="E288" s="3">
        <v>2498</v>
      </c>
      <c r="F288" s="3">
        <v>8000</v>
      </c>
      <c r="G288" s="3">
        <v>8960</v>
      </c>
      <c r="H288" s="3">
        <v>1600</v>
      </c>
      <c r="I288" s="4" t="s">
        <v>40</v>
      </c>
    </row>
    <row r="289" spans="1:9" ht="18" customHeight="1" x14ac:dyDescent="0.2">
      <c r="A289" s="1">
        <v>2021</v>
      </c>
      <c r="B289" s="1" t="s">
        <v>7</v>
      </c>
      <c r="C289" s="1" t="s">
        <v>13</v>
      </c>
      <c r="D289" s="2" t="s">
        <v>35</v>
      </c>
      <c r="E289" s="3">
        <v>1245</v>
      </c>
      <c r="F289" s="3">
        <v>4577.2</v>
      </c>
      <c r="G289" s="3">
        <v>5126.4639999999999</v>
      </c>
      <c r="H289" s="3">
        <v>915.44</v>
      </c>
      <c r="I289" s="4" t="s">
        <v>40</v>
      </c>
    </row>
    <row r="290" spans="1:9" ht="18" customHeight="1" x14ac:dyDescent="0.2">
      <c r="A290" s="1">
        <v>2021</v>
      </c>
      <c r="B290" s="1" t="s">
        <v>7</v>
      </c>
      <c r="C290" s="1" t="s">
        <v>38</v>
      </c>
      <c r="D290" s="5" t="s">
        <v>30</v>
      </c>
      <c r="E290" s="6">
        <v>644</v>
      </c>
      <c r="F290" s="6">
        <v>5743.5</v>
      </c>
      <c r="G290" s="6">
        <v>6432.72</v>
      </c>
      <c r="H290" s="3">
        <v>1148.7</v>
      </c>
      <c r="I290" s="4" t="s">
        <v>40</v>
      </c>
    </row>
    <row r="291" spans="1:9" ht="18" customHeight="1" x14ac:dyDescent="0.2">
      <c r="A291" s="1">
        <v>2021</v>
      </c>
      <c r="B291" s="1" t="s">
        <v>7</v>
      </c>
      <c r="C291" s="1" t="s">
        <v>12</v>
      </c>
      <c r="D291" s="5" t="s">
        <v>29</v>
      </c>
      <c r="E291" s="6">
        <v>643</v>
      </c>
      <c r="F291" s="6">
        <v>7000</v>
      </c>
      <c r="G291" s="6">
        <v>7840</v>
      </c>
      <c r="H291" s="3">
        <v>1400</v>
      </c>
      <c r="I291" s="4" t="s">
        <v>40</v>
      </c>
    </row>
    <row r="292" spans="1:9" ht="18" customHeight="1" x14ac:dyDescent="0.2">
      <c r="A292" s="1">
        <v>2021</v>
      </c>
      <c r="B292" s="1" t="s">
        <v>7</v>
      </c>
      <c r="C292" s="1" t="s">
        <v>38</v>
      </c>
      <c r="D292" s="5" t="s">
        <v>31</v>
      </c>
      <c r="E292" s="6">
        <v>455</v>
      </c>
      <c r="F292" s="6">
        <v>5036.46</v>
      </c>
      <c r="G292" s="6">
        <v>5128.0320000000002</v>
      </c>
      <c r="H292" s="3">
        <v>1007.292</v>
      </c>
      <c r="I292" s="4" t="s">
        <v>40</v>
      </c>
    </row>
    <row r="293" spans="1:9" ht="18" customHeight="1" x14ac:dyDescent="0.2">
      <c r="A293" s="1">
        <v>2021</v>
      </c>
      <c r="B293" s="1" t="s">
        <v>7</v>
      </c>
      <c r="C293" s="1" t="s">
        <v>12</v>
      </c>
      <c r="D293" s="5" t="s">
        <v>28</v>
      </c>
      <c r="E293" s="7">
        <v>345</v>
      </c>
      <c r="F293" s="7">
        <v>7700</v>
      </c>
      <c r="G293" s="7">
        <v>7840</v>
      </c>
      <c r="H293" s="3">
        <v>1540</v>
      </c>
      <c r="I293" s="4" t="s">
        <v>40</v>
      </c>
    </row>
    <row r="294" spans="1:9" ht="18" customHeight="1" x14ac:dyDescent="0.2">
      <c r="A294" s="1">
        <v>2021</v>
      </c>
      <c r="B294" s="1" t="s">
        <v>7</v>
      </c>
      <c r="C294" s="1" t="s">
        <v>13</v>
      </c>
      <c r="D294" s="2" t="s">
        <v>33</v>
      </c>
      <c r="E294" s="3">
        <v>122</v>
      </c>
      <c r="F294" s="3">
        <v>110</v>
      </c>
      <c r="G294" s="3">
        <v>112</v>
      </c>
      <c r="H294" s="3">
        <v>22</v>
      </c>
      <c r="I294" s="4" t="s">
        <v>40</v>
      </c>
    </row>
    <row r="295" spans="1:9" ht="18" customHeight="1" x14ac:dyDescent="0.2">
      <c r="A295" s="1">
        <v>2021</v>
      </c>
      <c r="B295" s="1" t="s">
        <v>7</v>
      </c>
      <c r="C295" s="1" t="s">
        <v>15</v>
      </c>
      <c r="D295" s="5" t="s">
        <v>26</v>
      </c>
      <c r="E295" s="6">
        <v>78</v>
      </c>
      <c r="F295" s="6">
        <v>5034.92</v>
      </c>
      <c r="G295" s="6">
        <v>5126.4639999999999</v>
      </c>
      <c r="H295" s="3">
        <v>1006.984</v>
      </c>
      <c r="I295" s="4" t="s">
        <v>40</v>
      </c>
    </row>
    <row r="296" spans="1:9" ht="18" customHeight="1" x14ac:dyDescent="0.2">
      <c r="A296" s="1">
        <v>2021</v>
      </c>
      <c r="B296" s="1" t="s">
        <v>7</v>
      </c>
      <c r="C296" s="1" t="s">
        <v>15</v>
      </c>
      <c r="D296" s="5" t="s">
        <v>24</v>
      </c>
      <c r="E296" s="6">
        <v>76</v>
      </c>
      <c r="F296" s="6">
        <v>5034.5899999999992</v>
      </c>
      <c r="G296" s="6">
        <v>5126.1279999999997</v>
      </c>
      <c r="H296" s="3">
        <v>1006.9179999999999</v>
      </c>
      <c r="I296" s="4" t="s">
        <v>40</v>
      </c>
    </row>
    <row r="297" spans="1:9" ht="18" customHeight="1" x14ac:dyDescent="0.2">
      <c r="A297" s="1">
        <v>2021</v>
      </c>
      <c r="B297" s="1" t="s">
        <v>7</v>
      </c>
      <c r="C297" s="1" t="s">
        <v>15</v>
      </c>
      <c r="D297" s="5" t="s">
        <v>25</v>
      </c>
      <c r="E297" s="6">
        <v>46</v>
      </c>
      <c r="F297" s="6">
        <v>230</v>
      </c>
      <c r="G297" s="6">
        <v>224</v>
      </c>
      <c r="H297" s="3">
        <v>46</v>
      </c>
      <c r="I297" s="4" t="s">
        <v>40</v>
      </c>
    </row>
    <row r="298" spans="1:9" ht="18" customHeight="1" x14ac:dyDescent="0.2">
      <c r="A298" s="1">
        <v>2021</v>
      </c>
      <c r="B298" s="1" t="s">
        <v>7</v>
      </c>
      <c r="C298" s="1" t="s">
        <v>15</v>
      </c>
      <c r="D298" s="5" t="s">
        <v>23</v>
      </c>
      <c r="E298" s="6">
        <v>34</v>
      </c>
      <c r="F298" s="6">
        <v>5263.32</v>
      </c>
      <c r="G298" s="6">
        <v>5126.0160000000005</v>
      </c>
      <c r="H298" s="3">
        <v>1052.664</v>
      </c>
      <c r="I298" s="4" t="s">
        <v>40</v>
      </c>
    </row>
    <row r="299" spans="1:9" ht="18" customHeight="1" x14ac:dyDescent="0.2">
      <c r="A299" s="1">
        <v>2021</v>
      </c>
      <c r="B299" s="1" t="s">
        <v>7</v>
      </c>
      <c r="C299" s="1" t="s">
        <v>13</v>
      </c>
      <c r="D299" s="2" t="s">
        <v>34</v>
      </c>
      <c r="E299" s="3">
        <v>7</v>
      </c>
      <c r="F299" s="3">
        <v>230</v>
      </c>
      <c r="G299" s="3">
        <v>224</v>
      </c>
      <c r="H299" s="3">
        <v>46</v>
      </c>
      <c r="I299" s="4" t="s">
        <v>42</v>
      </c>
    </row>
    <row r="300" spans="1:9" ht="18" customHeight="1" x14ac:dyDescent="0.2">
      <c r="A300" s="1">
        <v>2021</v>
      </c>
      <c r="B300" s="1" t="s">
        <v>7</v>
      </c>
      <c r="C300" s="1" t="s">
        <v>15</v>
      </c>
      <c r="D300" s="5" t="s">
        <v>27</v>
      </c>
      <c r="E300" s="6">
        <v>3</v>
      </c>
      <c r="F300" s="6">
        <v>5263.8950000000004</v>
      </c>
      <c r="G300" s="6">
        <v>5126.576</v>
      </c>
      <c r="H300" s="3">
        <v>1052.7790000000002</v>
      </c>
      <c r="I300" s="4" t="s">
        <v>42</v>
      </c>
    </row>
    <row r="301" spans="1:9" ht="18" customHeight="1" x14ac:dyDescent="0.2">
      <c r="A301" s="1">
        <v>2021</v>
      </c>
      <c r="B301" s="1" t="s">
        <v>7</v>
      </c>
      <c r="C301" s="1" t="s">
        <v>32</v>
      </c>
      <c r="D301" s="5" t="s">
        <v>32</v>
      </c>
      <c r="E301" s="6">
        <v>2</v>
      </c>
      <c r="F301" s="6">
        <v>7590</v>
      </c>
      <c r="G301" s="6">
        <v>7392</v>
      </c>
      <c r="H301" s="3">
        <v>1518</v>
      </c>
      <c r="I301" s="4" t="s">
        <v>42</v>
      </c>
    </row>
    <row r="302" spans="1:9" ht="18" customHeight="1" x14ac:dyDescent="0.2">
      <c r="A302" s="1">
        <v>2021</v>
      </c>
      <c r="B302" s="1" t="s">
        <v>8</v>
      </c>
      <c r="C302" s="1" t="s">
        <v>14</v>
      </c>
      <c r="D302" s="2" t="s">
        <v>36</v>
      </c>
      <c r="E302" s="3">
        <v>3566</v>
      </c>
      <c r="F302" s="3">
        <v>5263.8950000000004</v>
      </c>
      <c r="G302" s="3">
        <v>5126.576</v>
      </c>
      <c r="H302" s="3">
        <v>1052.7790000000002</v>
      </c>
      <c r="I302" s="4" t="s">
        <v>42</v>
      </c>
    </row>
    <row r="303" spans="1:9" ht="18" customHeight="1" x14ac:dyDescent="0.2">
      <c r="A303" s="1">
        <v>2021</v>
      </c>
      <c r="B303" s="1" t="s">
        <v>8</v>
      </c>
      <c r="C303" s="1" t="s">
        <v>14</v>
      </c>
      <c r="D303" s="2" t="s">
        <v>37</v>
      </c>
      <c r="E303" s="3">
        <v>2498</v>
      </c>
      <c r="F303" s="3">
        <v>8800</v>
      </c>
      <c r="G303" s="3">
        <v>8960</v>
      </c>
      <c r="H303" s="3">
        <v>1760</v>
      </c>
      <c r="I303" s="4" t="s">
        <v>42</v>
      </c>
    </row>
    <row r="304" spans="1:9" ht="18" customHeight="1" x14ac:dyDescent="0.2">
      <c r="A304" s="1">
        <v>2021</v>
      </c>
      <c r="B304" s="1" t="s">
        <v>8</v>
      </c>
      <c r="C304" s="1" t="s">
        <v>13</v>
      </c>
      <c r="D304" s="2" t="s">
        <v>35</v>
      </c>
      <c r="E304" s="3">
        <v>1245</v>
      </c>
      <c r="F304" s="3">
        <v>5034.92</v>
      </c>
      <c r="G304" s="3">
        <v>5126.4639999999999</v>
      </c>
      <c r="H304" s="3">
        <v>1006.984</v>
      </c>
      <c r="I304" s="4" t="s">
        <v>42</v>
      </c>
    </row>
    <row r="305" spans="1:9" ht="18" customHeight="1" x14ac:dyDescent="0.2">
      <c r="A305" s="1">
        <v>2021</v>
      </c>
      <c r="B305" s="1" t="s">
        <v>8</v>
      </c>
      <c r="C305" s="1" t="s">
        <v>38</v>
      </c>
      <c r="D305" s="5" t="s">
        <v>30</v>
      </c>
      <c r="E305" s="6">
        <v>644</v>
      </c>
      <c r="F305" s="6">
        <v>6317.85</v>
      </c>
      <c r="G305" s="6">
        <v>6432.72</v>
      </c>
      <c r="H305" s="3">
        <v>1263.5700000000002</v>
      </c>
      <c r="I305" s="4" t="s">
        <v>42</v>
      </c>
    </row>
    <row r="306" spans="1:9" ht="18" customHeight="1" x14ac:dyDescent="0.2">
      <c r="A306" s="1">
        <v>2021</v>
      </c>
      <c r="B306" s="1" t="s">
        <v>8</v>
      </c>
      <c r="C306" s="1" t="s">
        <v>12</v>
      </c>
      <c r="D306" s="5" t="s">
        <v>29</v>
      </c>
      <c r="E306" s="6">
        <v>643</v>
      </c>
      <c r="F306" s="6">
        <v>7700</v>
      </c>
      <c r="G306" s="6">
        <v>7840</v>
      </c>
      <c r="H306" s="3">
        <v>1540</v>
      </c>
      <c r="I306" s="4" t="s">
        <v>42</v>
      </c>
    </row>
    <row r="307" spans="1:9" ht="18" customHeight="1" x14ac:dyDescent="0.2">
      <c r="A307" s="1">
        <v>2021</v>
      </c>
      <c r="B307" s="1" t="s">
        <v>8</v>
      </c>
      <c r="C307" s="1" t="s">
        <v>38</v>
      </c>
      <c r="D307" s="5" t="s">
        <v>31</v>
      </c>
      <c r="E307" s="6">
        <v>455</v>
      </c>
      <c r="F307" s="6">
        <v>5036.46</v>
      </c>
      <c r="G307" s="6">
        <v>5128.0320000000002</v>
      </c>
      <c r="H307" s="3">
        <v>1007.292</v>
      </c>
      <c r="I307" s="4" t="s">
        <v>42</v>
      </c>
    </row>
    <row r="308" spans="1:9" ht="18" customHeight="1" x14ac:dyDescent="0.2">
      <c r="A308" s="1">
        <v>2021</v>
      </c>
      <c r="B308" s="1" t="s">
        <v>8</v>
      </c>
      <c r="C308" s="1" t="s">
        <v>12</v>
      </c>
      <c r="D308" s="5" t="s">
        <v>28</v>
      </c>
      <c r="E308" s="7">
        <v>345</v>
      </c>
      <c r="F308" s="7">
        <v>7700</v>
      </c>
      <c r="G308" s="7">
        <v>7840</v>
      </c>
      <c r="H308" s="3">
        <v>1540</v>
      </c>
      <c r="I308" s="4" t="s">
        <v>42</v>
      </c>
    </row>
    <row r="309" spans="1:9" ht="18" customHeight="1" x14ac:dyDescent="0.2">
      <c r="A309" s="1">
        <v>2021</v>
      </c>
      <c r="B309" s="1" t="s">
        <v>8</v>
      </c>
      <c r="C309" s="1" t="s">
        <v>13</v>
      </c>
      <c r="D309" s="2" t="s">
        <v>33</v>
      </c>
      <c r="E309" s="3">
        <v>122</v>
      </c>
      <c r="F309" s="3">
        <v>110</v>
      </c>
      <c r="G309" s="3">
        <v>112</v>
      </c>
      <c r="H309" s="3">
        <v>22</v>
      </c>
      <c r="I309" s="4" t="s">
        <v>42</v>
      </c>
    </row>
    <row r="310" spans="1:9" ht="18" customHeight="1" x14ac:dyDescent="0.2">
      <c r="A310" s="1">
        <v>2021</v>
      </c>
      <c r="B310" s="1" t="s">
        <v>8</v>
      </c>
      <c r="C310" s="1" t="s">
        <v>15</v>
      </c>
      <c r="D310" s="5" t="s">
        <v>26</v>
      </c>
      <c r="E310" s="6">
        <v>78</v>
      </c>
      <c r="F310" s="6">
        <v>5034.92</v>
      </c>
      <c r="G310" s="6">
        <v>5126.4639999999999</v>
      </c>
      <c r="H310" s="3">
        <v>1006.984</v>
      </c>
      <c r="I310" s="4" t="s">
        <v>42</v>
      </c>
    </row>
    <row r="311" spans="1:9" ht="18" customHeight="1" x14ac:dyDescent="0.2">
      <c r="A311" s="1">
        <v>2021</v>
      </c>
      <c r="B311" s="1" t="s">
        <v>8</v>
      </c>
      <c r="C311" s="1" t="s">
        <v>15</v>
      </c>
      <c r="D311" s="5" t="s">
        <v>24</v>
      </c>
      <c r="E311" s="6">
        <v>76</v>
      </c>
      <c r="F311" s="6">
        <v>4576.8999999999996</v>
      </c>
      <c r="G311" s="6">
        <v>5126.1279999999997</v>
      </c>
      <c r="H311" s="3">
        <v>915.38</v>
      </c>
      <c r="I311" s="4" t="s">
        <v>42</v>
      </c>
    </row>
    <row r="312" spans="1:9" ht="18" customHeight="1" x14ac:dyDescent="0.2">
      <c r="A312" s="1">
        <v>2021</v>
      </c>
      <c r="B312" s="1" t="s">
        <v>8</v>
      </c>
      <c r="C312" s="1" t="s">
        <v>15</v>
      </c>
      <c r="D312" s="5" t="s">
        <v>25</v>
      </c>
      <c r="E312" s="6">
        <v>46</v>
      </c>
      <c r="F312" s="6">
        <v>200</v>
      </c>
      <c r="G312" s="6">
        <v>224</v>
      </c>
      <c r="H312" s="3">
        <v>40</v>
      </c>
      <c r="I312" s="4" t="s">
        <v>42</v>
      </c>
    </row>
    <row r="313" spans="1:9" ht="18" customHeight="1" x14ac:dyDescent="0.2">
      <c r="A313" s="1">
        <v>2021</v>
      </c>
      <c r="B313" s="1" t="s">
        <v>8</v>
      </c>
      <c r="C313" s="1" t="s">
        <v>15</v>
      </c>
      <c r="D313" s="5" t="s">
        <v>23</v>
      </c>
      <c r="E313" s="6">
        <v>34</v>
      </c>
      <c r="F313" s="6">
        <v>4576.8</v>
      </c>
      <c r="G313" s="6">
        <v>5126.0160000000005</v>
      </c>
      <c r="H313" s="3">
        <v>915.36000000000013</v>
      </c>
      <c r="I313" s="4" t="s">
        <v>42</v>
      </c>
    </row>
    <row r="314" spans="1:9" ht="18" customHeight="1" x14ac:dyDescent="0.2">
      <c r="A314" s="1">
        <v>2021</v>
      </c>
      <c r="B314" s="1" t="s">
        <v>8</v>
      </c>
      <c r="C314" s="1" t="s">
        <v>13</v>
      </c>
      <c r="D314" s="2" t="s">
        <v>34</v>
      </c>
      <c r="E314" s="3">
        <v>7</v>
      </c>
      <c r="F314" s="3">
        <v>200</v>
      </c>
      <c r="G314" s="3">
        <v>224</v>
      </c>
      <c r="H314" s="3">
        <v>40</v>
      </c>
      <c r="I314" s="4" t="s">
        <v>42</v>
      </c>
    </row>
    <row r="315" spans="1:9" ht="18" customHeight="1" x14ac:dyDescent="0.2">
      <c r="A315" s="1">
        <v>2021</v>
      </c>
      <c r="B315" s="1" t="s">
        <v>8</v>
      </c>
      <c r="C315" s="1" t="s">
        <v>15</v>
      </c>
      <c r="D315" s="5" t="s">
        <v>27</v>
      </c>
      <c r="E315" s="6">
        <v>3</v>
      </c>
      <c r="F315" s="6">
        <v>4577.3</v>
      </c>
      <c r="G315" s="6">
        <v>5126.576</v>
      </c>
      <c r="H315" s="3">
        <v>915.46</v>
      </c>
      <c r="I315" s="4" t="s">
        <v>42</v>
      </c>
    </row>
    <row r="316" spans="1:9" ht="18" customHeight="1" x14ac:dyDescent="0.2">
      <c r="A316" s="1">
        <v>2021</v>
      </c>
      <c r="B316" s="1" t="s">
        <v>8</v>
      </c>
      <c r="C316" s="1" t="s">
        <v>32</v>
      </c>
      <c r="D316" s="5" t="s">
        <v>32</v>
      </c>
      <c r="E316" s="6">
        <v>2</v>
      </c>
      <c r="F316" s="6">
        <v>6600</v>
      </c>
      <c r="G316" s="6">
        <v>7392</v>
      </c>
      <c r="H316" s="3">
        <v>1320</v>
      </c>
      <c r="I316" s="4" t="s">
        <v>42</v>
      </c>
    </row>
    <row r="317" spans="1:9" ht="18" customHeight="1" x14ac:dyDescent="0.2">
      <c r="A317" s="1">
        <v>2021</v>
      </c>
      <c r="B317" s="1" t="s">
        <v>9</v>
      </c>
      <c r="C317" s="1" t="s">
        <v>14</v>
      </c>
      <c r="D317" s="2" t="s">
        <v>36</v>
      </c>
      <c r="E317" s="3">
        <v>3566</v>
      </c>
      <c r="F317" s="3">
        <v>4577.3</v>
      </c>
      <c r="G317" s="3">
        <v>5126.576</v>
      </c>
      <c r="H317" s="3">
        <v>915.46</v>
      </c>
      <c r="I317" s="4" t="s">
        <v>42</v>
      </c>
    </row>
    <row r="318" spans="1:9" ht="18" customHeight="1" x14ac:dyDescent="0.2">
      <c r="A318" s="1">
        <v>2021</v>
      </c>
      <c r="B318" s="1" t="s">
        <v>9</v>
      </c>
      <c r="C318" s="1" t="s">
        <v>14</v>
      </c>
      <c r="D318" s="2" t="s">
        <v>37</v>
      </c>
      <c r="E318" s="3">
        <v>2498</v>
      </c>
      <c r="F318" s="3">
        <v>8000</v>
      </c>
      <c r="G318" s="3">
        <v>8960</v>
      </c>
      <c r="H318" s="3">
        <v>1600</v>
      </c>
      <c r="I318" s="4" t="s">
        <v>42</v>
      </c>
    </row>
    <row r="319" spans="1:9" ht="18" customHeight="1" x14ac:dyDescent="0.2">
      <c r="A319" s="1">
        <v>2021</v>
      </c>
      <c r="B319" s="1" t="s">
        <v>9</v>
      </c>
      <c r="C319" s="1" t="s">
        <v>13</v>
      </c>
      <c r="D319" s="2" t="s">
        <v>35</v>
      </c>
      <c r="E319" s="3">
        <v>1245</v>
      </c>
      <c r="F319" s="3">
        <v>4577.2</v>
      </c>
      <c r="G319" s="3">
        <v>5126.4639999999999</v>
      </c>
      <c r="H319" s="3">
        <v>915.44</v>
      </c>
      <c r="I319" s="4" t="s">
        <v>42</v>
      </c>
    </row>
    <row r="320" spans="1:9" ht="18" customHeight="1" x14ac:dyDescent="0.2">
      <c r="A320" s="1">
        <v>2021</v>
      </c>
      <c r="B320" s="1" t="s">
        <v>9</v>
      </c>
      <c r="C320" s="1" t="s">
        <v>38</v>
      </c>
      <c r="D320" s="5" t="s">
        <v>30</v>
      </c>
      <c r="E320" s="6">
        <v>644</v>
      </c>
      <c r="F320" s="6">
        <v>5743.5</v>
      </c>
      <c r="G320" s="6">
        <v>6432.72</v>
      </c>
      <c r="H320" s="3">
        <v>1148.7</v>
      </c>
      <c r="I320" s="4" t="s">
        <v>42</v>
      </c>
    </row>
    <row r="321" spans="1:9" ht="18" customHeight="1" x14ac:dyDescent="0.2">
      <c r="A321" s="1">
        <v>2021</v>
      </c>
      <c r="B321" s="1" t="s">
        <v>9</v>
      </c>
      <c r="C321" s="1" t="s">
        <v>12</v>
      </c>
      <c r="D321" s="5" t="s">
        <v>29</v>
      </c>
      <c r="E321" s="6">
        <v>643</v>
      </c>
      <c r="F321" s="6">
        <v>7000</v>
      </c>
      <c r="G321" s="6">
        <v>7840</v>
      </c>
      <c r="H321" s="3">
        <v>1400</v>
      </c>
      <c r="I321" s="4" t="s">
        <v>42</v>
      </c>
    </row>
    <row r="322" spans="1:9" ht="18" customHeight="1" x14ac:dyDescent="0.2">
      <c r="A322" s="1">
        <v>2021</v>
      </c>
      <c r="B322" s="1" t="s">
        <v>9</v>
      </c>
      <c r="C322" s="1" t="s">
        <v>38</v>
      </c>
      <c r="D322" s="5" t="s">
        <v>31</v>
      </c>
      <c r="E322" s="6">
        <v>455</v>
      </c>
      <c r="F322" s="6">
        <v>4578.6000000000004</v>
      </c>
      <c r="G322" s="6">
        <v>5128.0320000000002</v>
      </c>
      <c r="H322" s="3">
        <v>915.72000000000014</v>
      </c>
      <c r="I322" s="4" t="s">
        <v>40</v>
      </c>
    </row>
    <row r="323" spans="1:9" ht="18" customHeight="1" x14ac:dyDescent="0.2">
      <c r="A323" s="1">
        <v>2021</v>
      </c>
      <c r="B323" s="1" t="s">
        <v>9</v>
      </c>
      <c r="C323" s="1" t="s">
        <v>12</v>
      </c>
      <c r="D323" s="5" t="s">
        <v>28</v>
      </c>
      <c r="E323" s="7">
        <v>345</v>
      </c>
      <c r="F323" s="7">
        <v>7000</v>
      </c>
      <c r="G323" s="7">
        <v>7840</v>
      </c>
      <c r="H323" s="3">
        <v>1400</v>
      </c>
      <c r="I323" s="4" t="s">
        <v>40</v>
      </c>
    </row>
    <row r="324" spans="1:9" ht="18" customHeight="1" x14ac:dyDescent="0.2">
      <c r="A324" s="1">
        <v>2021</v>
      </c>
      <c r="B324" s="1" t="s">
        <v>9</v>
      </c>
      <c r="C324" s="1" t="s">
        <v>13</v>
      </c>
      <c r="D324" s="2" t="s">
        <v>33</v>
      </c>
      <c r="E324" s="3">
        <v>122</v>
      </c>
      <c r="F324" s="3">
        <v>100</v>
      </c>
      <c r="G324" s="3">
        <v>112</v>
      </c>
      <c r="H324" s="3">
        <v>20</v>
      </c>
      <c r="I324" s="4" t="s">
        <v>40</v>
      </c>
    </row>
    <row r="325" spans="1:9" ht="18" customHeight="1" x14ac:dyDescent="0.2">
      <c r="A325" s="1">
        <v>2021</v>
      </c>
      <c r="B325" s="1" t="s">
        <v>9</v>
      </c>
      <c r="C325" s="1" t="s">
        <v>15</v>
      </c>
      <c r="D325" s="5" t="s">
        <v>26</v>
      </c>
      <c r="E325" s="6">
        <v>78</v>
      </c>
      <c r="F325" s="6">
        <v>4577.2</v>
      </c>
      <c r="G325" s="6">
        <v>5126.4639999999999</v>
      </c>
      <c r="H325" s="3">
        <v>915.44</v>
      </c>
      <c r="I325" s="4" t="s">
        <v>40</v>
      </c>
    </row>
    <row r="326" spans="1:9" ht="18" customHeight="1" x14ac:dyDescent="0.2">
      <c r="A326" s="1">
        <v>2021</v>
      </c>
      <c r="B326" s="1" t="s">
        <v>9</v>
      </c>
      <c r="C326" s="1" t="s">
        <v>15</v>
      </c>
      <c r="D326" s="5" t="s">
        <v>24</v>
      </c>
      <c r="E326" s="6">
        <v>76</v>
      </c>
      <c r="F326" s="6">
        <v>4576.8999999999996</v>
      </c>
      <c r="G326" s="6">
        <v>5126.1279999999997</v>
      </c>
      <c r="H326" s="3">
        <v>915.38</v>
      </c>
      <c r="I326" s="4" t="s">
        <v>40</v>
      </c>
    </row>
    <row r="327" spans="1:9" ht="18" customHeight="1" x14ac:dyDescent="0.2">
      <c r="A327" s="1">
        <v>2021</v>
      </c>
      <c r="B327" s="1" t="s">
        <v>9</v>
      </c>
      <c r="C327" s="1" t="s">
        <v>15</v>
      </c>
      <c r="D327" s="5" t="s">
        <v>25</v>
      </c>
      <c r="E327" s="6">
        <v>46</v>
      </c>
      <c r="F327" s="6">
        <v>200</v>
      </c>
      <c r="G327" s="6">
        <v>224</v>
      </c>
      <c r="H327" s="3">
        <v>40</v>
      </c>
      <c r="I327" s="4" t="s">
        <v>40</v>
      </c>
    </row>
    <row r="328" spans="1:9" ht="18" customHeight="1" x14ac:dyDescent="0.2">
      <c r="A328" s="1">
        <v>2021</v>
      </c>
      <c r="B328" s="1" t="s">
        <v>9</v>
      </c>
      <c r="C328" s="1" t="s">
        <v>15</v>
      </c>
      <c r="D328" s="5" t="s">
        <v>23</v>
      </c>
      <c r="E328" s="6">
        <v>34</v>
      </c>
      <c r="F328" s="6">
        <v>4576.8</v>
      </c>
      <c r="G328" s="6">
        <v>5126.0160000000005</v>
      </c>
      <c r="H328" s="3">
        <v>915.36000000000013</v>
      </c>
      <c r="I328" s="4" t="s">
        <v>40</v>
      </c>
    </row>
    <row r="329" spans="1:9" ht="18" customHeight="1" x14ac:dyDescent="0.2">
      <c r="A329" s="1">
        <v>2021</v>
      </c>
      <c r="B329" s="1" t="s">
        <v>9</v>
      </c>
      <c r="C329" s="1" t="s">
        <v>13</v>
      </c>
      <c r="D329" s="2" t="s">
        <v>34</v>
      </c>
      <c r="E329" s="3">
        <v>7</v>
      </c>
      <c r="F329" s="3">
        <v>200</v>
      </c>
      <c r="G329" s="3">
        <v>224</v>
      </c>
      <c r="H329" s="3">
        <v>40</v>
      </c>
      <c r="I329" s="4" t="s">
        <v>40</v>
      </c>
    </row>
    <row r="330" spans="1:9" ht="18" customHeight="1" x14ac:dyDescent="0.2">
      <c r="A330" s="1">
        <v>2021</v>
      </c>
      <c r="B330" s="1" t="s">
        <v>9</v>
      </c>
      <c r="C330" s="1" t="s">
        <v>15</v>
      </c>
      <c r="D330" s="5" t="s">
        <v>27</v>
      </c>
      <c r="E330" s="6">
        <v>3</v>
      </c>
      <c r="F330" s="6">
        <v>4577.3</v>
      </c>
      <c r="G330" s="6">
        <v>5126.576</v>
      </c>
      <c r="H330" s="3">
        <v>915.46</v>
      </c>
      <c r="I330" s="4" t="s">
        <v>40</v>
      </c>
    </row>
    <row r="331" spans="1:9" ht="18" customHeight="1" x14ac:dyDescent="0.2">
      <c r="A331" s="1">
        <v>2021</v>
      </c>
      <c r="B331" s="1" t="s">
        <v>9</v>
      </c>
      <c r="C331" s="1" t="s">
        <v>32</v>
      </c>
      <c r="D331" s="5" t="s">
        <v>32</v>
      </c>
      <c r="E331" s="6">
        <v>2</v>
      </c>
      <c r="F331" s="6">
        <v>6600</v>
      </c>
      <c r="G331" s="6">
        <v>7392</v>
      </c>
      <c r="H331" s="3">
        <v>1320</v>
      </c>
      <c r="I331" s="4" t="s">
        <v>40</v>
      </c>
    </row>
    <row r="332" spans="1:9" ht="18" customHeight="1" x14ac:dyDescent="0.2">
      <c r="A332" s="1">
        <v>2021</v>
      </c>
      <c r="B332" s="1" t="s">
        <v>10</v>
      </c>
      <c r="C332" s="1" t="s">
        <v>14</v>
      </c>
      <c r="D332" s="2" t="s">
        <v>36</v>
      </c>
      <c r="E332" s="3">
        <v>3566</v>
      </c>
      <c r="F332" s="3">
        <v>4577.3</v>
      </c>
      <c r="G332" s="3">
        <v>5126.576</v>
      </c>
      <c r="H332" s="3">
        <v>915.46</v>
      </c>
      <c r="I332" s="4" t="s">
        <v>40</v>
      </c>
    </row>
    <row r="333" spans="1:9" ht="18" customHeight="1" x14ac:dyDescent="0.2">
      <c r="A333" s="1">
        <v>2021</v>
      </c>
      <c r="B333" s="1" t="s">
        <v>10</v>
      </c>
      <c r="C333" s="1" t="s">
        <v>14</v>
      </c>
      <c r="D333" s="2" t="s">
        <v>37</v>
      </c>
      <c r="E333" s="3">
        <v>2498</v>
      </c>
      <c r="F333" s="3">
        <v>8000</v>
      </c>
      <c r="G333" s="3">
        <v>8960</v>
      </c>
      <c r="H333" s="3">
        <v>1600</v>
      </c>
      <c r="I333" s="4" t="s">
        <v>40</v>
      </c>
    </row>
    <row r="334" spans="1:9" ht="18" customHeight="1" x14ac:dyDescent="0.2">
      <c r="A334" s="1">
        <v>2021</v>
      </c>
      <c r="B334" s="1" t="s">
        <v>10</v>
      </c>
      <c r="C334" s="1" t="s">
        <v>13</v>
      </c>
      <c r="D334" s="2" t="s">
        <v>35</v>
      </c>
      <c r="E334" s="3">
        <v>1245</v>
      </c>
      <c r="F334" s="3">
        <v>4577.2</v>
      </c>
      <c r="G334" s="3">
        <v>5126.4639999999999</v>
      </c>
      <c r="H334" s="3">
        <v>915.44</v>
      </c>
      <c r="I334" s="4" t="s">
        <v>40</v>
      </c>
    </row>
    <row r="335" spans="1:9" ht="18" customHeight="1" x14ac:dyDescent="0.2">
      <c r="A335" s="1">
        <v>2021</v>
      </c>
      <c r="B335" s="1" t="s">
        <v>10</v>
      </c>
      <c r="C335" s="1" t="s">
        <v>38</v>
      </c>
      <c r="D335" s="5" t="s">
        <v>30</v>
      </c>
      <c r="E335" s="6">
        <v>644</v>
      </c>
      <c r="F335" s="6">
        <v>5743.5</v>
      </c>
      <c r="G335" s="6">
        <v>6432.72</v>
      </c>
      <c r="H335" s="3">
        <v>1148.7</v>
      </c>
      <c r="I335" s="4" t="s">
        <v>40</v>
      </c>
    </row>
    <row r="336" spans="1:9" ht="18" customHeight="1" x14ac:dyDescent="0.2">
      <c r="A336" s="1">
        <v>2021</v>
      </c>
      <c r="B336" s="1" t="s">
        <v>10</v>
      </c>
      <c r="C336" s="1" t="s">
        <v>12</v>
      </c>
      <c r="D336" s="5" t="s">
        <v>29</v>
      </c>
      <c r="E336" s="6">
        <v>643</v>
      </c>
      <c r="F336" s="6">
        <v>7000</v>
      </c>
      <c r="G336" s="6">
        <v>7840</v>
      </c>
      <c r="H336" s="3">
        <v>1400</v>
      </c>
      <c r="I336" s="4" t="s">
        <v>40</v>
      </c>
    </row>
    <row r="337" spans="1:9" ht="18" customHeight="1" x14ac:dyDescent="0.2">
      <c r="A337" s="1">
        <v>2021</v>
      </c>
      <c r="B337" s="1" t="s">
        <v>10</v>
      </c>
      <c r="C337" s="1" t="s">
        <v>38</v>
      </c>
      <c r="D337" s="5" t="s">
        <v>31</v>
      </c>
      <c r="E337" s="6">
        <v>455</v>
      </c>
      <c r="F337" s="6">
        <v>4578.6000000000004</v>
      </c>
      <c r="G337" s="6">
        <v>5128.0320000000002</v>
      </c>
      <c r="H337" s="3">
        <v>915.72000000000014</v>
      </c>
      <c r="I337" s="4" t="s">
        <v>40</v>
      </c>
    </row>
    <row r="338" spans="1:9" ht="18" customHeight="1" x14ac:dyDescent="0.2">
      <c r="A338" s="1">
        <v>2021</v>
      </c>
      <c r="B338" s="1" t="s">
        <v>10</v>
      </c>
      <c r="C338" s="1" t="s">
        <v>12</v>
      </c>
      <c r="D338" s="5" t="s">
        <v>28</v>
      </c>
      <c r="E338" s="7">
        <v>345</v>
      </c>
      <c r="F338" s="7">
        <v>7000</v>
      </c>
      <c r="G338" s="7">
        <v>7840</v>
      </c>
      <c r="H338" s="3">
        <v>1400</v>
      </c>
      <c r="I338" s="4" t="s">
        <v>40</v>
      </c>
    </row>
    <row r="339" spans="1:9" ht="18" customHeight="1" x14ac:dyDescent="0.2">
      <c r="A339" s="1">
        <v>2021</v>
      </c>
      <c r="B339" s="1" t="s">
        <v>10</v>
      </c>
      <c r="C339" s="1" t="s">
        <v>13</v>
      </c>
      <c r="D339" s="2" t="s">
        <v>33</v>
      </c>
      <c r="E339" s="3">
        <v>122</v>
      </c>
      <c r="F339" s="3">
        <v>100</v>
      </c>
      <c r="G339" s="3">
        <v>112</v>
      </c>
      <c r="H339" s="3">
        <v>20</v>
      </c>
      <c r="I339" s="4" t="s">
        <v>40</v>
      </c>
    </row>
    <row r="340" spans="1:9" ht="18" customHeight="1" x14ac:dyDescent="0.2">
      <c r="A340" s="1">
        <v>2021</v>
      </c>
      <c r="B340" s="1" t="s">
        <v>10</v>
      </c>
      <c r="C340" s="1" t="s">
        <v>15</v>
      </c>
      <c r="D340" s="5" t="s">
        <v>26</v>
      </c>
      <c r="E340" s="6">
        <v>78</v>
      </c>
      <c r="F340" s="6">
        <v>4577.2</v>
      </c>
      <c r="G340" s="6">
        <v>5126.4639999999999</v>
      </c>
      <c r="H340" s="3">
        <v>915.44</v>
      </c>
      <c r="I340" s="4" t="s">
        <v>40</v>
      </c>
    </row>
    <row r="341" spans="1:9" ht="18" customHeight="1" x14ac:dyDescent="0.2">
      <c r="A341" s="1">
        <v>2021</v>
      </c>
      <c r="B341" s="1" t="s">
        <v>10</v>
      </c>
      <c r="C341" s="1" t="s">
        <v>15</v>
      </c>
      <c r="D341" s="5" t="s">
        <v>24</v>
      </c>
      <c r="E341" s="6">
        <v>76</v>
      </c>
      <c r="F341" s="6">
        <v>4576.8999999999996</v>
      </c>
      <c r="G341" s="6">
        <v>5126.1279999999997</v>
      </c>
      <c r="H341" s="3">
        <v>915.38</v>
      </c>
      <c r="I341" s="4" t="s">
        <v>40</v>
      </c>
    </row>
    <row r="342" spans="1:9" ht="18" customHeight="1" x14ac:dyDescent="0.2">
      <c r="A342" s="1">
        <v>2021</v>
      </c>
      <c r="B342" s="1" t="s">
        <v>10</v>
      </c>
      <c r="C342" s="1" t="s">
        <v>15</v>
      </c>
      <c r="D342" s="5" t="s">
        <v>25</v>
      </c>
      <c r="E342" s="6">
        <v>46</v>
      </c>
      <c r="F342" s="6">
        <v>200</v>
      </c>
      <c r="G342" s="6">
        <v>224</v>
      </c>
      <c r="H342" s="3">
        <v>40</v>
      </c>
      <c r="I342" s="4" t="s">
        <v>40</v>
      </c>
    </row>
    <row r="343" spans="1:9" ht="18" customHeight="1" x14ac:dyDescent="0.2">
      <c r="A343" s="1">
        <v>2021</v>
      </c>
      <c r="B343" s="1" t="s">
        <v>10</v>
      </c>
      <c r="C343" s="1" t="s">
        <v>15</v>
      </c>
      <c r="D343" s="5" t="s">
        <v>23</v>
      </c>
      <c r="E343" s="6">
        <v>34</v>
      </c>
      <c r="F343" s="6">
        <v>5492.16</v>
      </c>
      <c r="G343" s="6">
        <v>5126.0160000000005</v>
      </c>
      <c r="H343" s="3">
        <v>1098.432</v>
      </c>
      <c r="I343" s="4" t="s">
        <v>40</v>
      </c>
    </row>
    <row r="344" spans="1:9" ht="18" customHeight="1" x14ac:dyDescent="0.2">
      <c r="A344" s="1">
        <v>2021</v>
      </c>
      <c r="B344" s="1" t="s">
        <v>10</v>
      </c>
      <c r="C344" s="1" t="s">
        <v>13</v>
      </c>
      <c r="D344" s="2" t="s">
        <v>34</v>
      </c>
      <c r="E344" s="3">
        <v>7</v>
      </c>
      <c r="F344" s="3">
        <v>240</v>
      </c>
      <c r="G344" s="3">
        <v>224</v>
      </c>
      <c r="H344" s="3">
        <v>48</v>
      </c>
      <c r="I344" s="4" t="s">
        <v>40</v>
      </c>
    </row>
    <row r="345" spans="1:9" ht="18" customHeight="1" x14ac:dyDescent="0.2">
      <c r="A345" s="1">
        <v>2021</v>
      </c>
      <c r="B345" s="1" t="s">
        <v>10</v>
      </c>
      <c r="C345" s="1" t="s">
        <v>15</v>
      </c>
      <c r="D345" s="5" t="s">
        <v>27</v>
      </c>
      <c r="E345" s="6">
        <v>3</v>
      </c>
      <c r="F345" s="6">
        <v>5492.76</v>
      </c>
      <c r="G345" s="6">
        <v>5126.576</v>
      </c>
      <c r="H345" s="3">
        <v>1098.5520000000001</v>
      </c>
      <c r="I345" s="4" t="s">
        <v>40</v>
      </c>
    </row>
    <row r="346" spans="1:9" ht="18" customHeight="1" x14ac:dyDescent="0.2">
      <c r="A346" s="1">
        <v>2021</v>
      </c>
      <c r="B346" s="1" t="s">
        <v>10</v>
      </c>
      <c r="C346" s="1" t="s">
        <v>32</v>
      </c>
      <c r="D346" s="5" t="s">
        <v>32</v>
      </c>
      <c r="E346" s="6">
        <v>2</v>
      </c>
      <c r="F346" s="6">
        <v>7920</v>
      </c>
      <c r="G346" s="6">
        <v>7392</v>
      </c>
      <c r="H346" s="3">
        <v>1584</v>
      </c>
      <c r="I346" s="4" t="s">
        <v>40</v>
      </c>
    </row>
    <row r="347" spans="1:9" ht="18" customHeight="1" x14ac:dyDescent="0.2">
      <c r="A347" s="1">
        <v>2021</v>
      </c>
      <c r="B347" s="1" t="s">
        <v>11</v>
      </c>
      <c r="C347" s="1" t="s">
        <v>14</v>
      </c>
      <c r="D347" s="2" t="s">
        <v>36</v>
      </c>
      <c r="E347" s="3">
        <v>3566</v>
      </c>
      <c r="F347" s="3">
        <v>4577.3</v>
      </c>
      <c r="G347" s="3">
        <v>5126.576</v>
      </c>
      <c r="H347" s="3">
        <v>915.46</v>
      </c>
      <c r="I347" s="4" t="s">
        <v>40</v>
      </c>
    </row>
    <row r="348" spans="1:9" ht="18" customHeight="1" x14ac:dyDescent="0.2">
      <c r="A348" s="1">
        <v>2021</v>
      </c>
      <c r="B348" s="1" t="s">
        <v>11</v>
      </c>
      <c r="C348" s="1" t="s">
        <v>14</v>
      </c>
      <c r="D348" s="2" t="s">
        <v>37</v>
      </c>
      <c r="E348" s="3">
        <v>2498</v>
      </c>
      <c r="F348" s="3">
        <v>8000</v>
      </c>
      <c r="G348" s="3">
        <v>8960</v>
      </c>
      <c r="H348" s="3">
        <v>1600</v>
      </c>
      <c r="I348" s="4" t="s">
        <v>40</v>
      </c>
    </row>
    <row r="349" spans="1:9" ht="18" customHeight="1" x14ac:dyDescent="0.2">
      <c r="A349" s="1">
        <v>2021</v>
      </c>
      <c r="B349" s="1" t="s">
        <v>11</v>
      </c>
      <c r="C349" s="1" t="s">
        <v>13</v>
      </c>
      <c r="D349" s="2" t="s">
        <v>35</v>
      </c>
      <c r="E349" s="3">
        <v>1245</v>
      </c>
      <c r="F349" s="3">
        <v>4577.2</v>
      </c>
      <c r="G349" s="3">
        <v>5126.4639999999999</v>
      </c>
      <c r="H349" s="3">
        <v>915.44</v>
      </c>
      <c r="I349" s="4" t="s">
        <v>40</v>
      </c>
    </row>
    <row r="350" spans="1:9" ht="18" customHeight="1" x14ac:dyDescent="0.2">
      <c r="A350" s="1">
        <v>2021</v>
      </c>
      <c r="B350" s="1" t="s">
        <v>11</v>
      </c>
      <c r="C350" s="1" t="s">
        <v>38</v>
      </c>
      <c r="D350" s="5" t="s">
        <v>30</v>
      </c>
      <c r="E350" s="6">
        <v>644</v>
      </c>
      <c r="F350" s="6">
        <v>5743.5</v>
      </c>
      <c r="G350" s="6">
        <v>6432.72</v>
      </c>
      <c r="H350" s="3">
        <v>1148.7</v>
      </c>
      <c r="I350" s="4" t="s">
        <v>40</v>
      </c>
    </row>
    <row r="351" spans="1:9" ht="18" customHeight="1" x14ac:dyDescent="0.2">
      <c r="A351" s="1">
        <v>2021</v>
      </c>
      <c r="B351" s="1" t="s">
        <v>11</v>
      </c>
      <c r="C351" s="1" t="s">
        <v>12</v>
      </c>
      <c r="D351" s="5" t="s">
        <v>29</v>
      </c>
      <c r="E351" s="6">
        <v>643</v>
      </c>
      <c r="F351" s="6">
        <v>7000</v>
      </c>
      <c r="G351" s="6">
        <v>7840</v>
      </c>
      <c r="H351" s="3">
        <v>1400</v>
      </c>
      <c r="I351" s="4" t="s">
        <v>40</v>
      </c>
    </row>
    <row r="352" spans="1:9" ht="18" customHeight="1" x14ac:dyDescent="0.2">
      <c r="A352" s="1">
        <v>2021</v>
      </c>
      <c r="B352" s="1" t="s">
        <v>11</v>
      </c>
      <c r="C352" s="1" t="s">
        <v>38</v>
      </c>
      <c r="D352" s="5" t="s">
        <v>31</v>
      </c>
      <c r="E352" s="6">
        <v>455</v>
      </c>
      <c r="F352" s="6">
        <v>4578.6000000000004</v>
      </c>
      <c r="G352" s="6">
        <v>5128.0320000000002</v>
      </c>
      <c r="H352" s="3">
        <v>915.72000000000014</v>
      </c>
      <c r="I352" s="4" t="s">
        <v>40</v>
      </c>
    </row>
    <row r="353" spans="1:9" ht="18" customHeight="1" x14ac:dyDescent="0.2">
      <c r="A353" s="1">
        <v>2021</v>
      </c>
      <c r="B353" s="1" t="s">
        <v>11</v>
      </c>
      <c r="C353" s="1" t="s">
        <v>12</v>
      </c>
      <c r="D353" s="5" t="s">
        <v>28</v>
      </c>
      <c r="E353" s="7">
        <v>345</v>
      </c>
      <c r="F353" s="7">
        <v>7000</v>
      </c>
      <c r="G353" s="7">
        <v>7840</v>
      </c>
      <c r="H353" s="3">
        <v>1400</v>
      </c>
      <c r="I353" s="4" t="s">
        <v>40</v>
      </c>
    </row>
    <row r="354" spans="1:9" ht="18" customHeight="1" x14ac:dyDescent="0.2">
      <c r="A354" s="1">
        <v>2021</v>
      </c>
      <c r="B354" s="1" t="s">
        <v>11</v>
      </c>
      <c r="C354" s="1" t="s">
        <v>13</v>
      </c>
      <c r="D354" s="2" t="s">
        <v>33</v>
      </c>
      <c r="E354" s="3">
        <v>122</v>
      </c>
      <c r="F354" s="3">
        <v>100</v>
      </c>
      <c r="G354" s="3">
        <v>112</v>
      </c>
      <c r="H354" s="3">
        <v>20</v>
      </c>
      <c r="I354" s="4" t="s">
        <v>40</v>
      </c>
    </row>
    <row r="355" spans="1:9" ht="18" customHeight="1" x14ac:dyDescent="0.2">
      <c r="A355" s="1">
        <v>2021</v>
      </c>
      <c r="B355" s="1" t="s">
        <v>11</v>
      </c>
      <c r="C355" s="1" t="s">
        <v>15</v>
      </c>
      <c r="D355" s="5" t="s">
        <v>26</v>
      </c>
      <c r="E355" s="6">
        <v>78</v>
      </c>
      <c r="F355" s="6">
        <v>4577.2</v>
      </c>
      <c r="G355" s="6">
        <v>5126.4639999999999</v>
      </c>
      <c r="H355" s="3">
        <v>915.44</v>
      </c>
      <c r="I355" s="4" t="s">
        <v>40</v>
      </c>
    </row>
    <row r="356" spans="1:9" ht="18" customHeight="1" x14ac:dyDescent="0.2">
      <c r="A356" s="1">
        <v>2021</v>
      </c>
      <c r="B356" s="1" t="s">
        <v>11</v>
      </c>
      <c r="C356" s="1" t="s">
        <v>15</v>
      </c>
      <c r="D356" s="5" t="s">
        <v>24</v>
      </c>
      <c r="E356" s="6">
        <v>76</v>
      </c>
      <c r="F356" s="6">
        <v>4576.8999999999996</v>
      </c>
      <c r="G356" s="6">
        <v>5126.1279999999997</v>
      </c>
      <c r="H356" s="3">
        <v>915.38</v>
      </c>
      <c r="I356" s="4" t="s">
        <v>40</v>
      </c>
    </row>
    <row r="357" spans="1:9" ht="18" customHeight="1" x14ac:dyDescent="0.2">
      <c r="A357" s="1">
        <v>2021</v>
      </c>
      <c r="B357" s="1" t="s">
        <v>11</v>
      </c>
      <c r="C357" s="1" t="s">
        <v>15</v>
      </c>
      <c r="D357" s="5" t="s">
        <v>25</v>
      </c>
      <c r="E357" s="6">
        <v>46</v>
      </c>
      <c r="F357" s="6">
        <v>200</v>
      </c>
      <c r="G357" s="6">
        <v>224</v>
      </c>
      <c r="H357" s="3">
        <v>40</v>
      </c>
      <c r="I357" s="4" t="s">
        <v>40</v>
      </c>
    </row>
    <row r="358" spans="1:9" ht="18" customHeight="1" x14ac:dyDescent="0.2">
      <c r="A358" s="1">
        <v>2021</v>
      </c>
      <c r="B358" s="1" t="s">
        <v>11</v>
      </c>
      <c r="C358" s="1" t="s">
        <v>15</v>
      </c>
      <c r="D358" s="5" t="s">
        <v>23</v>
      </c>
      <c r="E358" s="6">
        <v>34</v>
      </c>
      <c r="F358" s="6">
        <v>4576.8</v>
      </c>
      <c r="G358" s="6">
        <v>5126.0160000000005</v>
      </c>
      <c r="H358" s="3">
        <v>915.36000000000013</v>
      </c>
      <c r="I358" s="4" t="s">
        <v>40</v>
      </c>
    </row>
    <row r="359" spans="1:9" ht="18" customHeight="1" x14ac:dyDescent="0.2">
      <c r="A359" s="1">
        <v>2021</v>
      </c>
      <c r="B359" s="1" t="s">
        <v>11</v>
      </c>
      <c r="C359" s="1" t="s">
        <v>13</v>
      </c>
      <c r="D359" s="2" t="s">
        <v>34</v>
      </c>
      <c r="E359" s="3">
        <v>7</v>
      </c>
      <c r="F359" s="3">
        <v>200</v>
      </c>
      <c r="G359" s="3">
        <v>224</v>
      </c>
      <c r="H359" s="3">
        <v>40</v>
      </c>
      <c r="I359" s="4" t="s">
        <v>40</v>
      </c>
    </row>
    <row r="360" spans="1:9" ht="18" customHeight="1" x14ac:dyDescent="0.2">
      <c r="A360" s="1">
        <v>2021</v>
      </c>
      <c r="B360" s="1" t="s">
        <v>11</v>
      </c>
      <c r="C360" s="1" t="s">
        <v>15</v>
      </c>
      <c r="D360" s="5" t="s">
        <v>27</v>
      </c>
      <c r="E360" s="6">
        <v>3</v>
      </c>
      <c r="F360" s="6">
        <v>4577.3</v>
      </c>
      <c r="G360" s="6">
        <v>5126.576</v>
      </c>
      <c r="H360" s="3">
        <v>915.46</v>
      </c>
      <c r="I360" s="4" t="s">
        <v>40</v>
      </c>
    </row>
    <row r="361" spans="1:9" ht="18" customHeight="1" x14ac:dyDescent="0.2">
      <c r="A361" s="1">
        <v>2021</v>
      </c>
      <c r="B361" s="1" t="s">
        <v>11</v>
      </c>
      <c r="C361" s="1" t="s">
        <v>32</v>
      </c>
      <c r="D361" s="5" t="s">
        <v>32</v>
      </c>
      <c r="E361" s="6">
        <v>2</v>
      </c>
      <c r="F361" s="6">
        <v>6600</v>
      </c>
      <c r="G361" s="6">
        <v>7392</v>
      </c>
      <c r="H361" s="3">
        <v>1320</v>
      </c>
      <c r="I361" s="4" t="s">
        <v>40</v>
      </c>
    </row>
    <row r="362" spans="1:9" ht="18" customHeight="1" x14ac:dyDescent="0.2">
      <c r="A362" s="1">
        <v>2022</v>
      </c>
      <c r="B362" s="1" t="s">
        <v>0</v>
      </c>
      <c r="C362" s="1" t="s">
        <v>14</v>
      </c>
      <c r="D362" s="2" t="s">
        <v>36</v>
      </c>
      <c r="E362" s="3">
        <v>3566</v>
      </c>
      <c r="F362" s="3">
        <v>5492.76</v>
      </c>
      <c r="G362" s="3">
        <v>5126.576</v>
      </c>
      <c r="H362" s="3">
        <v>1098.5520000000001</v>
      </c>
      <c r="I362" s="4" t="s">
        <v>40</v>
      </c>
    </row>
    <row r="363" spans="1:9" ht="18" customHeight="1" x14ac:dyDescent="0.2">
      <c r="A363" s="1">
        <v>2022</v>
      </c>
      <c r="B363" s="1" t="s">
        <v>0</v>
      </c>
      <c r="C363" s="1" t="s">
        <v>14</v>
      </c>
      <c r="D363" s="2" t="s">
        <v>37</v>
      </c>
      <c r="E363" s="3">
        <v>2498</v>
      </c>
      <c r="F363" s="3">
        <v>9600</v>
      </c>
      <c r="G363" s="3">
        <v>8960</v>
      </c>
      <c r="H363" s="3">
        <v>1920</v>
      </c>
      <c r="I363" s="4" t="s">
        <v>40</v>
      </c>
    </row>
    <row r="364" spans="1:9" ht="18" customHeight="1" x14ac:dyDescent="0.2">
      <c r="A364" s="1">
        <v>2022</v>
      </c>
      <c r="B364" s="1" t="s">
        <v>0</v>
      </c>
      <c r="C364" s="1" t="s">
        <v>13</v>
      </c>
      <c r="D364" s="2" t="s">
        <v>35</v>
      </c>
      <c r="E364" s="3">
        <v>1245</v>
      </c>
      <c r="F364" s="3">
        <v>5492.6399999999994</v>
      </c>
      <c r="G364" s="3">
        <v>5126.4639999999999</v>
      </c>
      <c r="H364" s="3">
        <v>1098.528</v>
      </c>
      <c r="I364" s="4" t="s">
        <v>42</v>
      </c>
    </row>
    <row r="365" spans="1:9" ht="18" customHeight="1" x14ac:dyDescent="0.2">
      <c r="A365" s="1">
        <v>2022</v>
      </c>
      <c r="B365" s="1" t="s">
        <v>0</v>
      </c>
      <c r="C365" s="1" t="s">
        <v>38</v>
      </c>
      <c r="D365" s="5" t="s">
        <v>30</v>
      </c>
      <c r="E365" s="6">
        <v>644</v>
      </c>
      <c r="F365" s="6">
        <v>6892.2</v>
      </c>
      <c r="G365" s="6">
        <v>6432.72</v>
      </c>
      <c r="H365" s="3">
        <v>1378.44</v>
      </c>
      <c r="I365" s="4" t="s">
        <v>42</v>
      </c>
    </row>
    <row r="366" spans="1:9" ht="18" customHeight="1" x14ac:dyDescent="0.2">
      <c r="A366" s="1">
        <v>2022</v>
      </c>
      <c r="B366" s="1" t="s">
        <v>0</v>
      </c>
      <c r="C366" s="1" t="s">
        <v>12</v>
      </c>
      <c r="D366" s="5" t="s">
        <v>29</v>
      </c>
      <c r="E366" s="6">
        <v>643</v>
      </c>
      <c r="F366" s="6">
        <v>8400</v>
      </c>
      <c r="G366" s="6">
        <v>7840</v>
      </c>
      <c r="H366" s="3">
        <v>1680</v>
      </c>
      <c r="I366" s="4" t="s">
        <v>42</v>
      </c>
    </row>
    <row r="367" spans="1:9" ht="18" customHeight="1" x14ac:dyDescent="0.2">
      <c r="A367" s="1">
        <v>2022</v>
      </c>
      <c r="B367" s="1" t="s">
        <v>0</v>
      </c>
      <c r="C367" s="1" t="s">
        <v>38</v>
      </c>
      <c r="D367" s="5" t="s">
        <v>31</v>
      </c>
      <c r="E367" s="6">
        <v>455</v>
      </c>
      <c r="F367" s="6">
        <v>5494.3200000000006</v>
      </c>
      <c r="G367" s="6">
        <v>5128.0320000000002</v>
      </c>
      <c r="H367" s="3">
        <v>1098.8640000000003</v>
      </c>
      <c r="I367" s="4" t="s">
        <v>42</v>
      </c>
    </row>
    <row r="368" spans="1:9" ht="18" customHeight="1" x14ac:dyDescent="0.2">
      <c r="A368" s="1">
        <v>2022</v>
      </c>
      <c r="B368" s="1" t="s">
        <v>0</v>
      </c>
      <c r="C368" s="1" t="s">
        <v>12</v>
      </c>
      <c r="D368" s="5" t="s">
        <v>28</v>
      </c>
      <c r="E368" s="7">
        <v>345</v>
      </c>
      <c r="F368" s="7">
        <v>8400</v>
      </c>
      <c r="G368" s="7">
        <v>7840</v>
      </c>
      <c r="H368" s="3">
        <v>1680</v>
      </c>
      <c r="I368" s="4" t="s">
        <v>42</v>
      </c>
    </row>
    <row r="369" spans="1:9" ht="18" customHeight="1" x14ac:dyDescent="0.2">
      <c r="A369" s="1">
        <v>2022</v>
      </c>
      <c r="B369" s="1" t="s">
        <v>0</v>
      </c>
      <c r="C369" s="1" t="s">
        <v>13</v>
      </c>
      <c r="D369" s="2" t="s">
        <v>33</v>
      </c>
      <c r="E369" s="3">
        <v>122</v>
      </c>
      <c r="F369" s="3">
        <v>120</v>
      </c>
      <c r="G369" s="3">
        <v>112</v>
      </c>
      <c r="H369" s="3">
        <v>24</v>
      </c>
      <c r="I369" s="4" t="s">
        <v>42</v>
      </c>
    </row>
    <row r="370" spans="1:9" ht="18" customHeight="1" x14ac:dyDescent="0.2">
      <c r="A370" s="1">
        <v>2022</v>
      </c>
      <c r="B370" s="1" t="s">
        <v>0</v>
      </c>
      <c r="C370" s="1" t="s">
        <v>15</v>
      </c>
      <c r="D370" s="5" t="s">
        <v>26</v>
      </c>
      <c r="E370" s="6">
        <v>78</v>
      </c>
      <c r="F370" s="6">
        <v>2288.6</v>
      </c>
      <c r="G370" s="6">
        <v>5126.4639999999999</v>
      </c>
      <c r="H370" s="3">
        <v>457.72</v>
      </c>
      <c r="I370" s="4" t="s">
        <v>42</v>
      </c>
    </row>
    <row r="371" spans="1:9" ht="18" customHeight="1" x14ac:dyDescent="0.2">
      <c r="A371" s="1">
        <v>2022</v>
      </c>
      <c r="B371" s="1" t="s">
        <v>0</v>
      </c>
      <c r="C371" s="1" t="s">
        <v>15</v>
      </c>
      <c r="D371" s="5" t="s">
        <v>24</v>
      </c>
      <c r="E371" s="6">
        <v>76</v>
      </c>
      <c r="F371" s="6">
        <v>2288.4499999999998</v>
      </c>
      <c r="G371" s="6">
        <v>5126.1279999999997</v>
      </c>
      <c r="H371" s="3">
        <v>457.69</v>
      </c>
      <c r="I371" s="4" t="s">
        <v>42</v>
      </c>
    </row>
    <row r="372" spans="1:9" ht="18" customHeight="1" x14ac:dyDescent="0.2">
      <c r="A372" s="1">
        <v>2022</v>
      </c>
      <c r="B372" s="1" t="s">
        <v>0</v>
      </c>
      <c r="C372" s="1" t="s">
        <v>15</v>
      </c>
      <c r="D372" s="5" t="s">
        <v>25</v>
      </c>
      <c r="E372" s="6">
        <v>46</v>
      </c>
      <c r="F372" s="6">
        <v>100</v>
      </c>
      <c r="G372" s="6">
        <v>224</v>
      </c>
      <c r="H372" s="3">
        <v>20</v>
      </c>
      <c r="I372" s="4" t="s">
        <v>42</v>
      </c>
    </row>
    <row r="373" spans="1:9" ht="18" customHeight="1" x14ac:dyDescent="0.2">
      <c r="A373" s="1">
        <v>2022</v>
      </c>
      <c r="B373" s="1" t="s">
        <v>0</v>
      </c>
      <c r="C373" s="1" t="s">
        <v>15</v>
      </c>
      <c r="D373" s="5" t="s">
        <v>23</v>
      </c>
      <c r="E373" s="6">
        <v>34</v>
      </c>
      <c r="F373" s="6">
        <v>2288.4</v>
      </c>
      <c r="G373" s="6">
        <v>5126.0160000000005</v>
      </c>
      <c r="H373" s="3">
        <v>457.68000000000006</v>
      </c>
      <c r="I373" s="4" t="s">
        <v>42</v>
      </c>
    </row>
    <row r="374" spans="1:9" ht="18" customHeight="1" x14ac:dyDescent="0.2">
      <c r="A374" s="1">
        <v>2022</v>
      </c>
      <c r="B374" s="1" t="s">
        <v>0</v>
      </c>
      <c r="C374" s="1" t="s">
        <v>13</v>
      </c>
      <c r="D374" s="2" t="s">
        <v>34</v>
      </c>
      <c r="E374" s="3">
        <v>7</v>
      </c>
      <c r="F374" s="3">
        <v>200</v>
      </c>
      <c r="G374" s="3">
        <v>224</v>
      </c>
      <c r="H374" s="3">
        <v>40</v>
      </c>
      <c r="I374" s="4" t="s">
        <v>42</v>
      </c>
    </row>
    <row r="375" spans="1:9" ht="18" customHeight="1" x14ac:dyDescent="0.2">
      <c r="A375" s="1">
        <v>2022</v>
      </c>
      <c r="B375" s="1" t="s">
        <v>0</v>
      </c>
      <c r="C375" s="1" t="s">
        <v>32</v>
      </c>
      <c r="D375" s="5" t="s">
        <v>32</v>
      </c>
      <c r="E375" s="6">
        <v>3</v>
      </c>
      <c r="F375" s="6">
        <v>4577.3</v>
      </c>
      <c r="G375" s="6">
        <v>7392</v>
      </c>
      <c r="H375" s="3">
        <v>915.46</v>
      </c>
      <c r="I375" s="4" t="s">
        <v>42</v>
      </c>
    </row>
    <row r="376" spans="1:9" ht="18" customHeight="1" x14ac:dyDescent="0.2">
      <c r="A376" s="1">
        <v>2022</v>
      </c>
      <c r="B376" s="1" t="s">
        <v>0</v>
      </c>
      <c r="C376" s="1" t="s">
        <v>15</v>
      </c>
      <c r="D376" s="5" t="s">
        <v>27</v>
      </c>
      <c r="E376" s="6">
        <v>3</v>
      </c>
      <c r="F376" s="6">
        <v>3300</v>
      </c>
      <c r="G376" s="6">
        <v>5126.576</v>
      </c>
      <c r="H376" s="3">
        <v>660</v>
      </c>
      <c r="I376" s="4" t="s">
        <v>42</v>
      </c>
    </row>
    <row r="377" spans="1:9" ht="18" customHeight="1" x14ac:dyDescent="0.2">
      <c r="A377" s="1">
        <v>2022</v>
      </c>
      <c r="B377" s="1" t="s">
        <v>1</v>
      </c>
      <c r="C377" s="1" t="s">
        <v>14</v>
      </c>
      <c r="D377" s="2" t="s">
        <v>36</v>
      </c>
      <c r="E377" s="3">
        <v>3566</v>
      </c>
      <c r="F377" s="3">
        <v>4577.3</v>
      </c>
      <c r="G377" s="3">
        <v>5126.576</v>
      </c>
      <c r="H377" s="3">
        <v>915.46</v>
      </c>
      <c r="I377" s="4" t="s">
        <v>42</v>
      </c>
    </row>
    <row r="378" spans="1:9" ht="18" customHeight="1" x14ac:dyDescent="0.2">
      <c r="A378" s="1">
        <v>2022</v>
      </c>
      <c r="B378" s="1" t="s">
        <v>1</v>
      </c>
      <c r="C378" s="1" t="s">
        <v>14</v>
      </c>
      <c r="D378" s="2" t="s">
        <v>37</v>
      </c>
      <c r="E378" s="3">
        <v>2498</v>
      </c>
      <c r="F378" s="3">
        <v>8000</v>
      </c>
      <c r="G378" s="3">
        <v>8960</v>
      </c>
      <c r="H378" s="3">
        <v>1600</v>
      </c>
      <c r="I378" s="4" t="s">
        <v>42</v>
      </c>
    </row>
    <row r="379" spans="1:9" ht="18" customHeight="1" x14ac:dyDescent="0.2">
      <c r="A379" s="1">
        <v>2022</v>
      </c>
      <c r="B379" s="1" t="s">
        <v>1</v>
      </c>
      <c r="C379" s="1" t="s">
        <v>13</v>
      </c>
      <c r="D379" s="2" t="s">
        <v>35</v>
      </c>
      <c r="E379" s="3">
        <v>1245</v>
      </c>
      <c r="F379" s="3">
        <v>4577.2</v>
      </c>
      <c r="G379" s="3">
        <v>5126.4639999999999</v>
      </c>
      <c r="H379" s="3">
        <v>915.44</v>
      </c>
      <c r="I379" s="4" t="s">
        <v>42</v>
      </c>
    </row>
    <row r="380" spans="1:9" ht="18" customHeight="1" x14ac:dyDescent="0.2">
      <c r="A380" s="1">
        <v>2022</v>
      </c>
      <c r="B380" s="1" t="s">
        <v>1</v>
      </c>
      <c r="C380" s="1" t="s">
        <v>38</v>
      </c>
      <c r="D380" s="5" t="s">
        <v>30</v>
      </c>
      <c r="E380" s="6">
        <v>644</v>
      </c>
      <c r="F380" s="6">
        <v>5743.5</v>
      </c>
      <c r="G380" s="6">
        <v>6432.72</v>
      </c>
      <c r="H380" s="3">
        <v>1148.7</v>
      </c>
      <c r="I380" s="4" t="s">
        <v>42</v>
      </c>
    </row>
    <row r="381" spans="1:9" ht="18" customHeight="1" x14ac:dyDescent="0.2">
      <c r="A381" s="1">
        <v>2022</v>
      </c>
      <c r="B381" s="1" t="s">
        <v>1</v>
      </c>
      <c r="C381" s="1" t="s">
        <v>12</v>
      </c>
      <c r="D381" s="5" t="s">
        <v>29</v>
      </c>
      <c r="E381" s="6">
        <v>643</v>
      </c>
      <c r="F381" s="6">
        <v>7000</v>
      </c>
      <c r="G381" s="6">
        <v>7840</v>
      </c>
      <c r="H381" s="3">
        <v>1400</v>
      </c>
      <c r="I381" s="4" t="s">
        <v>42</v>
      </c>
    </row>
    <row r="382" spans="1:9" ht="18" customHeight="1" x14ac:dyDescent="0.2">
      <c r="A382" s="1">
        <v>2022</v>
      </c>
      <c r="B382" s="1" t="s">
        <v>1</v>
      </c>
      <c r="C382" s="1" t="s">
        <v>38</v>
      </c>
      <c r="D382" s="5" t="s">
        <v>31</v>
      </c>
      <c r="E382" s="6">
        <v>455</v>
      </c>
      <c r="F382" s="6">
        <v>4578.6000000000004</v>
      </c>
      <c r="G382" s="6">
        <v>5128.0320000000002</v>
      </c>
      <c r="H382" s="3">
        <v>915.72000000000014</v>
      </c>
      <c r="I382" s="4" t="s">
        <v>42</v>
      </c>
    </row>
    <row r="383" spans="1:9" ht="18" customHeight="1" x14ac:dyDescent="0.2">
      <c r="A383" s="1">
        <v>2022</v>
      </c>
      <c r="B383" s="1" t="s">
        <v>1</v>
      </c>
      <c r="C383" s="1" t="s">
        <v>12</v>
      </c>
      <c r="D383" s="5" t="s">
        <v>28</v>
      </c>
      <c r="E383" s="7">
        <v>345</v>
      </c>
      <c r="F383" s="7">
        <v>7000</v>
      </c>
      <c r="G383" s="7">
        <v>7840</v>
      </c>
      <c r="H383" s="3">
        <v>1400</v>
      </c>
      <c r="I383" s="4" t="s">
        <v>42</v>
      </c>
    </row>
    <row r="384" spans="1:9" ht="18" customHeight="1" x14ac:dyDescent="0.2">
      <c r="A384" s="1">
        <v>2022</v>
      </c>
      <c r="B384" s="1" t="s">
        <v>1</v>
      </c>
      <c r="C384" s="1" t="s">
        <v>13</v>
      </c>
      <c r="D384" s="2" t="s">
        <v>33</v>
      </c>
      <c r="E384" s="3">
        <v>122</v>
      </c>
      <c r="F384" s="3">
        <v>100</v>
      </c>
      <c r="G384" s="3">
        <v>112</v>
      </c>
      <c r="H384" s="3">
        <v>20</v>
      </c>
      <c r="I384" s="4" t="s">
        <v>42</v>
      </c>
    </row>
    <row r="385" spans="1:9" ht="18" customHeight="1" x14ac:dyDescent="0.2">
      <c r="A385" s="1">
        <v>2022</v>
      </c>
      <c r="B385" s="1" t="s">
        <v>1</v>
      </c>
      <c r="C385" s="1" t="s">
        <v>15</v>
      </c>
      <c r="D385" s="5" t="s">
        <v>26</v>
      </c>
      <c r="E385" s="6">
        <v>78</v>
      </c>
      <c r="F385" s="6">
        <v>2288.6</v>
      </c>
      <c r="G385" s="6">
        <v>5126.4639999999999</v>
      </c>
      <c r="H385" s="3">
        <v>457.72</v>
      </c>
      <c r="I385" s="4" t="s">
        <v>42</v>
      </c>
    </row>
    <row r="386" spans="1:9" ht="18" customHeight="1" x14ac:dyDescent="0.2">
      <c r="A386" s="1">
        <v>2022</v>
      </c>
      <c r="B386" s="1" t="s">
        <v>1</v>
      </c>
      <c r="C386" s="1" t="s">
        <v>15</v>
      </c>
      <c r="D386" s="5" t="s">
        <v>24</v>
      </c>
      <c r="E386" s="6">
        <v>76</v>
      </c>
      <c r="F386" s="6">
        <v>2288.4499999999998</v>
      </c>
      <c r="G386" s="6">
        <v>5126.1279999999997</v>
      </c>
      <c r="H386" s="3">
        <v>457.69</v>
      </c>
      <c r="I386" s="4" t="s">
        <v>42</v>
      </c>
    </row>
    <row r="387" spans="1:9" ht="18" customHeight="1" x14ac:dyDescent="0.2">
      <c r="A387" s="1">
        <v>2022</v>
      </c>
      <c r="B387" s="1" t="s">
        <v>1</v>
      </c>
      <c r="C387" s="1" t="s">
        <v>15</v>
      </c>
      <c r="D387" s="5" t="s">
        <v>25</v>
      </c>
      <c r="E387" s="6">
        <v>46</v>
      </c>
      <c r="F387" s="6">
        <v>100</v>
      </c>
      <c r="G387" s="6">
        <v>224</v>
      </c>
      <c r="H387" s="3">
        <v>20</v>
      </c>
      <c r="I387" s="4" t="s">
        <v>42</v>
      </c>
    </row>
    <row r="388" spans="1:9" ht="18" customHeight="1" x14ac:dyDescent="0.2">
      <c r="A388" s="1">
        <v>2022</v>
      </c>
      <c r="B388" s="1" t="s">
        <v>1</v>
      </c>
      <c r="C388" s="1" t="s">
        <v>15</v>
      </c>
      <c r="D388" s="5" t="s">
        <v>23</v>
      </c>
      <c r="E388" s="6">
        <v>34</v>
      </c>
      <c r="F388" s="6">
        <v>2288.4</v>
      </c>
      <c r="G388" s="6">
        <v>5126.0160000000005</v>
      </c>
      <c r="H388" s="3">
        <v>457.68000000000006</v>
      </c>
      <c r="I388" s="4" t="s">
        <v>42</v>
      </c>
    </row>
    <row r="389" spans="1:9" ht="18" customHeight="1" x14ac:dyDescent="0.2">
      <c r="A389" s="1">
        <v>2022</v>
      </c>
      <c r="B389" s="1" t="s">
        <v>1</v>
      </c>
      <c r="C389" s="1" t="s">
        <v>13</v>
      </c>
      <c r="D389" s="2" t="s">
        <v>34</v>
      </c>
      <c r="E389" s="3">
        <v>7</v>
      </c>
      <c r="F389" s="3">
        <v>200</v>
      </c>
      <c r="G389" s="3">
        <v>224</v>
      </c>
      <c r="H389" s="3">
        <v>40</v>
      </c>
      <c r="I389" s="4" t="s">
        <v>40</v>
      </c>
    </row>
    <row r="390" spans="1:9" ht="18" customHeight="1" x14ac:dyDescent="0.2">
      <c r="A390" s="1">
        <v>2022</v>
      </c>
      <c r="B390" s="1" t="s">
        <v>1</v>
      </c>
      <c r="C390" s="1" t="s">
        <v>15</v>
      </c>
      <c r="D390" s="5" t="s">
        <v>27</v>
      </c>
      <c r="E390" s="6">
        <v>3</v>
      </c>
      <c r="F390" s="6">
        <v>3300</v>
      </c>
      <c r="G390" s="6">
        <v>5126.576</v>
      </c>
      <c r="H390" s="3">
        <v>660</v>
      </c>
      <c r="I390" s="4" t="s">
        <v>40</v>
      </c>
    </row>
    <row r="391" spans="1:9" ht="18" customHeight="1" x14ac:dyDescent="0.2">
      <c r="A391" s="1">
        <v>2022</v>
      </c>
      <c r="B391" s="1" t="s">
        <v>1</v>
      </c>
      <c r="C391" s="1" t="s">
        <v>32</v>
      </c>
      <c r="D391" s="5" t="s">
        <v>32</v>
      </c>
      <c r="E391" s="6">
        <v>2</v>
      </c>
      <c r="F391" s="6">
        <v>6600</v>
      </c>
      <c r="G391" s="6">
        <v>7392</v>
      </c>
      <c r="H391" s="3">
        <v>1320</v>
      </c>
      <c r="I391" s="4" t="s">
        <v>40</v>
      </c>
    </row>
    <row r="392" spans="1:9" ht="18" customHeight="1" x14ac:dyDescent="0.2">
      <c r="A392" s="1">
        <v>2022</v>
      </c>
      <c r="B392" s="1" t="s">
        <v>2</v>
      </c>
      <c r="C392" s="1" t="s">
        <v>14</v>
      </c>
      <c r="D392" s="2" t="s">
        <v>36</v>
      </c>
      <c r="E392" s="3">
        <v>3566</v>
      </c>
      <c r="F392" s="3">
        <v>4577.3</v>
      </c>
      <c r="G392" s="3">
        <v>5126.576</v>
      </c>
      <c r="H392" s="3">
        <v>915.46</v>
      </c>
      <c r="I392" s="4" t="s">
        <v>40</v>
      </c>
    </row>
    <row r="393" spans="1:9" ht="18" customHeight="1" x14ac:dyDescent="0.2">
      <c r="A393" s="1">
        <v>2022</v>
      </c>
      <c r="B393" s="1" t="s">
        <v>2</v>
      </c>
      <c r="C393" s="1" t="s">
        <v>14</v>
      </c>
      <c r="D393" s="2" t="s">
        <v>37</v>
      </c>
      <c r="E393" s="3">
        <v>2498</v>
      </c>
      <c r="F393" s="3">
        <v>8000</v>
      </c>
      <c r="G393" s="3">
        <v>8960</v>
      </c>
      <c r="H393" s="3">
        <v>1600</v>
      </c>
      <c r="I393" s="4" t="s">
        <v>40</v>
      </c>
    </row>
    <row r="394" spans="1:9" ht="18" customHeight="1" x14ac:dyDescent="0.2">
      <c r="A394" s="1">
        <v>2022</v>
      </c>
      <c r="B394" s="1" t="s">
        <v>2</v>
      </c>
      <c r="C394" s="1" t="s">
        <v>13</v>
      </c>
      <c r="D394" s="2" t="s">
        <v>35</v>
      </c>
      <c r="E394" s="3">
        <v>1245</v>
      </c>
      <c r="F394" s="3">
        <v>4577.2</v>
      </c>
      <c r="G394" s="3">
        <v>5126.4639999999999</v>
      </c>
      <c r="H394" s="3">
        <v>915.44</v>
      </c>
      <c r="I394" s="4" t="s">
        <v>40</v>
      </c>
    </row>
    <row r="395" spans="1:9" ht="18" customHeight="1" x14ac:dyDescent="0.2">
      <c r="A395" s="1">
        <v>2022</v>
      </c>
      <c r="B395" s="1" t="s">
        <v>2</v>
      </c>
      <c r="C395" s="1" t="s">
        <v>38</v>
      </c>
      <c r="D395" s="5" t="s">
        <v>30</v>
      </c>
      <c r="E395" s="6">
        <v>644</v>
      </c>
      <c r="F395" s="6">
        <v>5743.5</v>
      </c>
      <c r="G395" s="6">
        <v>6432.72</v>
      </c>
      <c r="H395" s="3">
        <v>1148.7</v>
      </c>
      <c r="I395" s="4" t="s">
        <v>40</v>
      </c>
    </row>
    <row r="396" spans="1:9" ht="18" customHeight="1" x14ac:dyDescent="0.2">
      <c r="A396" s="1">
        <v>2022</v>
      </c>
      <c r="B396" s="1" t="s">
        <v>2</v>
      </c>
      <c r="C396" s="1" t="s">
        <v>12</v>
      </c>
      <c r="D396" s="5" t="s">
        <v>29</v>
      </c>
      <c r="E396" s="6">
        <v>643</v>
      </c>
      <c r="F396" s="6">
        <v>7000</v>
      </c>
      <c r="G396" s="6">
        <v>7840</v>
      </c>
      <c r="H396" s="3">
        <v>1400</v>
      </c>
      <c r="I396" s="4" t="s">
        <v>40</v>
      </c>
    </row>
    <row r="397" spans="1:9" ht="18" customHeight="1" x14ac:dyDescent="0.2">
      <c r="A397" s="1">
        <v>2022</v>
      </c>
      <c r="B397" s="1" t="s">
        <v>2</v>
      </c>
      <c r="C397" s="1" t="s">
        <v>38</v>
      </c>
      <c r="D397" s="5" t="s">
        <v>31</v>
      </c>
      <c r="E397" s="6">
        <v>455</v>
      </c>
      <c r="F397" s="6">
        <v>4578.6000000000004</v>
      </c>
      <c r="G397" s="6">
        <v>5128.0320000000002</v>
      </c>
      <c r="H397" s="3">
        <v>915.72000000000014</v>
      </c>
      <c r="I397" s="4" t="s">
        <v>40</v>
      </c>
    </row>
    <row r="398" spans="1:9" ht="18" customHeight="1" x14ac:dyDescent="0.2">
      <c r="A398" s="1">
        <v>2022</v>
      </c>
      <c r="B398" s="1" t="s">
        <v>2</v>
      </c>
      <c r="C398" s="1" t="s">
        <v>12</v>
      </c>
      <c r="D398" s="5" t="s">
        <v>28</v>
      </c>
      <c r="E398" s="7">
        <v>345</v>
      </c>
      <c r="F398" s="7">
        <v>7000</v>
      </c>
      <c r="G398" s="7">
        <v>7840</v>
      </c>
      <c r="H398" s="3">
        <v>1400</v>
      </c>
      <c r="I398" s="4" t="s">
        <v>40</v>
      </c>
    </row>
    <row r="399" spans="1:9" ht="18" customHeight="1" x14ac:dyDescent="0.2">
      <c r="A399" s="1">
        <v>2022</v>
      </c>
      <c r="B399" s="1" t="s">
        <v>2</v>
      </c>
      <c r="C399" s="1" t="s">
        <v>13</v>
      </c>
      <c r="D399" s="2" t="s">
        <v>33</v>
      </c>
      <c r="E399" s="3">
        <v>122</v>
      </c>
      <c r="F399" s="3">
        <v>100</v>
      </c>
      <c r="G399" s="3">
        <v>112</v>
      </c>
      <c r="H399" s="3">
        <v>20</v>
      </c>
      <c r="I399" s="4" t="s">
        <v>40</v>
      </c>
    </row>
    <row r="400" spans="1:9" ht="18" customHeight="1" x14ac:dyDescent="0.2">
      <c r="A400" s="1">
        <v>2022</v>
      </c>
      <c r="B400" s="1" t="s">
        <v>2</v>
      </c>
      <c r="C400" s="1" t="s">
        <v>15</v>
      </c>
      <c r="D400" s="5" t="s">
        <v>26</v>
      </c>
      <c r="E400" s="6">
        <v>78</v>
      </c>
      <c r="F400" s="6">
        <v>2288.6</v>
      </c>
      <c r="G400" s="6">
        <v>5126.4639999999999</v>
      </c>
      <c r="H400" s="3">
        <v>457.72</v>
      </c>
      <c r="I400" s="4" t="s">
        <v>40</v>
      </c>
    </row>
    <row r="401" spans="1:9" ht="18" customHeight="1" x14ac:dyDescent="0.2">
      <c r="A401" s="1">
        <v>2022</v>
      </c>
      <c r="B401" s="1" t="s">
        <v>2</v>
      </c>
      <c r="C401" s="1" t="s">
        <v>15</v>
      </c>
      <c r="D401" s="5" t="s">
        <v>24</v>
      </c>
      <c r="E401" s="6">
        <v>76</v>
      </c>
      <c r="F401" s="6">
        <v>2288.4499999999998</v>
      </c>
      <c r="G401" s="6">
        <v>5126.1279999999997</v>
      </c>
      <c r="H401" s="3">
        <v>457.69</v>
      </c>
      <c r="I401" s="4" t="s">
        <v>40</v>
      </c>
    </row>
    <row r="402" spans="1:9" ht="18" customHeight="1" x14ac:dyDescent="0.2">
      <c r="A402" s="1">
        <v>2022</v>
      </c>
      <c r="B402" s="1" t="s">
        <v>2</v>
      </c>
      <c r="C402" s="1" t="s">
        <v>15</v>
      </c>
      <c r="D402" s="5" t="s">
        <v>25</v>
      </c>
      <c r="E402" s="6">
        <v>46</v>
      </c>
      <c r="F402" s="6">
        <v>100</v>
      </c>
      <c r="G402" s="6">
        <v>224</v>
      </c>
      <c r="H402" s="3">
        <v>20</v>
      </c>
      <c r="I402" s="4" t="s">
        <v>40</v>
      </c>
    </row>
    <row r="403" spans="1:9" ht="18" customHeight="1" x14ac:dyDescent="0.2">
      <c r="A403" s="1">
        <v>2022</v>
      </c>
      <c r="B403" s="1" t="s">
        <v>2</v>
      </c>
      <c r="C403" s="1" t="s">
        <v>15</v>
      </c>
      <c r="D403" s="5" t="s">
        <v>23</v>
      </c>
      <c r="E403" s="6">
        <v>34</v>
      </c>
      <c r="F403" s="6">
        <v>2288.4</v>
      </c>
      <c r="G403" s="6">
        <v>5126.0160000000005</v>
      </c>
      <c r="H403" s="3">
        <v>457.68000000000006</v>
      </c>
      <c r="I403" s="4" t="s">
        <v>40</v>
      </c>
    </row>
    <row r="404" spans="1:9" ht="18" customHeight="1" x14ac:dyDescent="0.2">
      <c r="A404" s="1">
        <v>2022</v>
      </c>
      <c r="B404" s="1" t="s">
        <v>2</v>
      </c>
      <c r="C404" s="1" t="s">
        <v>13</v>
      </c>
      <c r="D404" s="2" t="s">
        <v>34</v>
      </c>
      <c r="E404" s="3">
        <v>7</v>
      </c>
      <c r="F404" s="3">
        <v>200</v>
      </c>
      <c r="G404" s="3">
        <v>224</v>
      </c>
      <c r="H404" s="3">
        <v>40</v>
      </c>
      <c r="I404" s="4" t="s">
        <v>40</v>
      </c>
    </row>
    <row r="405" spans="1:9" ht="18" customHeight="1" x14ac:dyDescent="0.2">
      <c r="A405" s="1">
        <v>2022</v>
      </c>
      <c r="B405" s="1" t="s">
        <v>2</v>
      </c>
      <c r="C405" s="1" t="s">
        <v>15</v>
      </c>
      <c r="D405" s="5" t="s">
        <v>27</v>
      </c>
      <c r="E405" s="6">
        <v>3</v>
      </c>
      <c r="F405" s="6">
        <v>2288.65</v>
      </c>
      <c r="G405" s="6">
        <v>5126.576</v>
      </c>
      <c r="H405" s="3">
        <v>457.73</v>
      </c>
      <c r="I405" s="4" t="s">
        <v>40</v>
      </c>
    </row>
    <row r="406" spans="1:9" ht="18" customHeight="1" x14ac:dyDescent="0.2">
      <c r="A406" s="1">
        <v>2022</v>
      </c>
      <c r="B406" s="1" t="s">
        <v>2</v>
      </c>
      <c r="C406" s="1" t="s">
        <v>32</v>
      </c>
      <c r="D406" s="5" t="s">
        <v>32</v>
      </c>
      <c r="E406" s="6">
        <v>2</v>
      </c>
      <c r="F406" s="6">
        <v>6600</v>
      </c>
      <c r="G406" s="6">
        <v>7392</v>
      </c>
      <c r="H406" s="3">
        <v>1320</v>
      </c>
      <c r="I406" s="4" t="s">
        <v>42</v>
      </c>
    </row>
    <row r="407" spans="1:9" ht="18" customHeight="1" x14ac:dyDescent="0.2">
      <c r="A407" s="1">
        <v>2022</v>
      </c>
      <c r="B407" s="1" t="s">
        <v>3</v>
      </c>
      <c r="C407" s="1" t="s">
        <v>14</v>
      </c>
      <c r="D407" s="2" t="s">
        <v>36</v>
      </c>
      <c r="E407" s="3">
        <v>3566</v>
      </c>
      <c r="F407" s="3">
        <v>4577.3</v>
      </c>
      <c r="G407" s="3">
        <v>5126.576</v>
      </c>
      <c r="H407" s="3">
        <v>915.46</v>
      </c>
      <c r="I407" s="4" t="s">
        <v>42</v>
      </c>
    </row>
    <row r="408" spans="1:9" ht="18" customHeight="1" x14ac:dyDescent="0.2">
      <c r="A408" s="1">
        <v>2022</v>
      </c>
      <c r="B408" s="1" t="s">
        <v>3</v>
      </c>
      <c r="C408" s="1" t="s">
        <v>14</v>
      </c>
      <c r="D408" s="2" t="s">
        <v>37</v>
      </c>
      <c r="E408" s="3">
        <v>2498</v>
      </c>
      <c r="F408" s="3">
        <v>8000</v>
      </c>
      <c r="G408" s="3">
        <v>8960</v>
      </c>
      <c r="H408" s="3">
        <v>1600</v>
      </c>
      <c r="I408" s="4" t="s">
        <v>42</v>
      </c>
    </row>
    <row r="409" spans="1:9" ht="18" customHeight="1" x14ac:dyDescent="0.2">
      <c r="A409" s="1">
        <v>2022</v>
      </c>
      <c r="B409" s="1" t="s">
        <v>3</v>
      </c>
      <c r="C409" s="1" t="s">
        <v>13</v>
      </c>
      <c r="D409" s="2" t="s">
        <v>35</v>
      </c>
      <c r="E409" s="3">
        <v>1245</v>
      </c>
      <c r="F409" s="3">
        <v>4577.2</v>
      </c>
      <c r="G409" s="3">
        <v>5126.4639999999999</v>
      </c>
      <c r="H409" s="3">
        <v>915.44</v>
      </c>
      <c r="I409" s="4" t="s">
        <v>42</v>
      </c>
    </row>
    <row r="410" spans="1:9" ht="18" customHeight="1" x14ac:dyDescent="0.2">
      <c r="A410" s="1">
        <v>2022</v>
      </c>
      <c r="B410" s="1" t="s">
        <v>3</v>
      </c>
      <c r="C410" s="1" t="s">
        <v>38</v>
      </c>
      <c r="D410" s="5" t="s">
        <v>30</v>
      </c>
      <c r="E410" s="6">
        <v>644</v>
      </c>
      <c r="F410" s="6">
        <v>5743.5</v>
      </c>
      <c r="G410" s="6">
        <v>6432.72</v>
      </c>
      <c r="H410" s="3">
        <v>1148.7</v>
      </c>
      <c r="I410" s="4" t="s">
        <v>42</v>
      </c>
    </row>
    <row r="411" spans="1:9" ht="18" customHeight="1" x14ac:dyDescent="0.2">
      <c r="A411" s="1">
        <v>2022</v>
      </c>
      <c r="B411" s="1" t="s">
        <v>3</v>
      </c>
      <c r="C411" s="1" t="s">
        <v>12</v>
      </c>
      <c r="D411" s="5" t="s">
        <v>29</v>
      </c>
      <c r="E411" s="6">
        <v>643</v>
      </c>
      <c r="F411" s="6">
        <v>7000</v>
      </c>
      <c r="G411" s="6">
        <v>7840</v>
      </c>
      <c r="H411" s="3">
        <v>1400</v>
      </c>
      <c r="I411" s="4" t="s">
        <v>42</v>
      </c>
    </row>
    <row r="412" spans="1:9" ht="18" customHeight="1" x14ac:dyDescent="0.2">
      <c r="A412" s="1">
        <v>2022</v>
      </c>
      <c r="B412" s="1" t="s">
        <v>3</v>
      </c>
      <c r="C412" s="1" t="s">
        <v>38</v>
      </c>
      <c r="D412" s="5" t="s">
        <v>31</v>
      </c>
      <c r="E412" s="6">
        <v>455</v>
      </c>
      <c r="F412" s="6">
        <v>4578.6000000000004</v>
      </c>
      <c r="G412" s="6">
        <v>5128.0320000000002</v>
      </c>
      <c r="H412" s="3">
        <v>915.72000000000014</v>
      </c>
      <c r="I412" s="4" t="s">
        <v>42</v>
      </c>
    </row>
    <row r="413" spans="1:9" ht="18" customHeight="1" x14ac:dyDescent="0.2">
      <c r="A413" s="1">
        <v>2022</v>
      </c>
      <c r="B413" s="1" t="s">
        <v>3</v>
      </c>
      <c r="C413" s="1" t="s">
        <v>12</v>
      </c>
      <c r="D413" s="5" t="s">
        <v>28</v>
      </c>
      <c r="E413" s="7">
        <v>345</v>
      </c>
      <c r="F413" s="7">
        <v>7000</v>
      </c>
      <c r="G413" s="7">
        <v>7840</v>
      </c>
      <c r="H413" s="3">
        <v>1400</v>
      </c>
      <c r="I413" s="4" t="s">
        <v>42</v>
      </c>
    </row>
    <row r="414" spans="1:9" ht="18" customHeight="1" x14ac:dyDescent="0.2">
      <c r="A414" s="1">
        <v>2022</v>
      </c>
      <c r="B414" s="1" t="s">
        <v>3</v>
      </c>
      <c r="C414" s="1" t="s">
        <v>13</v>
      </c>
      <c r="D414" s="2" t="s">
        <v>33</v>
      </c>
      <c r="E414" s="3">
        <v>122</v>
      </c>
      <c r="F414" s="3">
        <v>100</v>
      </c>
      <c r="G414" s="3">
        <v>112</v>
      </c>
      <c r="H414" s="3">
        <v>20</v>
      </c>
      <c r="I414" s="4" t="s">
        <v>42</v>
      </c>
    </row>
    <row r="415" spans="1:9" ht="18" customHeight="1" x14ac:dyDescent="0.2">
      <c r="A415" s="1">
        <v>2022</v>
      </c>
      <c r="B415" s="1" t="s">
        <v>3</v>
      </c>
      <c r="C415" s="1" t="s">
        <v>15</v>
      </c>
      <c r="D415" s="5" t="s">
        <v>26</v>
      </c>
      <c r="E415" s="6">
        <v>78</v>
      </c>
      <c r="F415" s="6">
        <v>2288.6</v>
      </c>
      <c r="G415" s="6">
        <v>5126.4639999999999</v>
      </c>
      <c r="H415" s="3">
        <v>457.72</v>
      </c>
      <c r="I415" s="4" t="s">
        <v>42</v>
      </c>
    </row>
    <row r="416" spans="1:9" ht="18" customHeight="1" x14ac:dyDescent="0.2">
      <c r="A416" s="1">
        <v>2022</v>
      </c>
      <c r="B416" s="1" t="s">
        <v>3</v>
      </c>
      <c r="C416" s="1" t="s">
        <v>15</v>
      </c>
      <c r="D416" s="5" t="s">
        <v>24</v>
      </c>
      <c r="E416" s="6">
        <v>76</v>
      </c>
      <c r="F416" s="6">
        <v>2288.4499999999998</v>
      </c>
      <c r="G416" s="6">
        <v>5126.1279999999997</v>
      </c>
      <c r="H416" s="3">
        <v>457.69</v>
      </c>
      <c r="I416" s="4" t="s">
        <v>42</v>
      </c>
    </row>
    <row r="417" spans="1:9" ht="18" customHeight="1" x14ac:dyDescent="0.2">
      <c r="A417" s="1">
        <v>2022</v>
      </c>
      <c r="B417" s="1" t="s">
        <v>3</v>
      </c>
      <c r="C417" s="1" t="s">
        <v>15</v>
      </c>
      <c r="D417" s="5" t="s">
        <v>25</v>
      </c>
      <c r="E417" s="6">
        <v>46</v>
      </c>
      <c r="F417" s="6">
        <v>100</v>
      </c>
      <c r="G417" s="6">
        <v>224</v>
      </c>
      <c r="H417" s="3">
        <v>20</v>
      </c>
      <c r="I417" s="4" t="s">
        <v>42</v>
      </c>
    </row>
    <row r="418" spans="1:9" ht="18" customHeight="1" x14ac:dyDescent="0.2">
      <c r="A418" s="1">
        <v>2022</v>
      </c>
      <c r="B418" s="1" t="s">
        <v>3</v>
      </c>
      <c r="C418" s="1" t="s">
        <v>15</v>
      </c>
      <c r="D418" s="5" t="s">
        <v>23</v>
      </c>
      <c r="E418" s="6">
        <v>34</v>
      </c>
      <c r="F418" s="6">
        <v>2288.4</v>
      </c>
      <c r="G418" s="6">
        <v>5126.0160000000005</v>
      </c>
      <c r="H418" s="3">
        <v>457.68000000000006</v>
      </c>
      <c r="I418" s="4" t="s">
        <v>42</v>
      </c>
    </row>
    <row r="419" spans="1:9" ht="18" customHeight="1" x14ac:dyDescent="0.2">
      <c r="A419" s="1">
        <v>2022</v>
      </c>
      <c r="B419" s="1" t="s">
        <v>3</v>
      </c>
      <c r="C419" s="1" t="s">
        <v>13</v>
      </c>
      <c r="D419" s="2" t="s">
        <v>34</v>
      </c>
      <c r="E419" s="3">
        <v>7</v>
      </c>
      <c r="F419" s="3">
        <v>200</v>
      </c>
      <c r="G419" s="3">
        <v>224</v>
      </c>
      <c r="H419" s="3">
        <v>40</v>
      </c>
      <c r="I419" s="4" t="s">
        <v>42</v>
      </c>
    </row>
    <row r="420" spans="1:9" ht="18" customHeight="1" x14ac:dyDescent="0.2">
      <c r="A420" s="1">
        <v>2022</v>
      </c>
      <c r="B420" s="1" t="s">
        <v>3</v>
      </c>
      <c r="C420" s="1" t="s">
        <v>15</v>
      </c>
      <c r="D420" s="5" t="s">
        <v>27</v>
      </c>
      <c r="E420" s="6">
        <v>3</v>
      </c>
      <c r="F420" s="6">
        <v>2288.65</v>
      </c>
      <c r="G420" s="6">
        <v>5126.576</v>
      </c>
      <c r="H420" s="3">
        <v>457.73</v>
      </c>
      <c r="I420" s="4" t="s">
        <v>42</v>
      </c>
    </row>
    <row r="421" spans="1:9" ht="18" customHeight="1" x14ac:dyDescent="0.2">
      <c r="A421" s="1">
        <v>2022</v>
      </c>
      <c r="B421" s="1" t="s">
        <v>3</v>
      </c>
      <c r="C421" s="1" t="s">
        <v>32</v>
      </c>
      <c r="D421" s="5" t="s">
        <v>32</v>
      </c>
      <c r="E421" s="6">
        <v>2</v>
      </c>
      <c r="F421" s="6">
        <v>7920</v>
      </c>
      <c r="G421" s="6">
        <v>7392</v>
      </c>
      <c r="H421" s="3">
        <v>1584</v>
      </c>
      <c r="I421" s="4" t="s">
        <v>42</v>
      </c>
    </row>
    <row r="422" spans="1:9" ht="18" customHeight="1" x14ac:dyDescent="0.2">
      <c r="A422" s="1">
        <v>2022</v>
      </c>
      <c r="B422" s="1" t="s">
        <v>4</v>
      </c>
      <c r="C422" s="1" t="s">
        <v>14</v>
      </c>
      <c r="D422" s="2" t="s">
        <v>36</v>
      </c>
      <c r="E422" s="3">
        <v>3566</v>
      </c>
      <c r="F422" s="3">
        <v>4577.3</v>
      </c>
      <c r="G422" s="3">
        <v>5126.576</v>
      </c>
      <c r="H422" s="3">
        <v>915.46</v>
      </c>
      <c r="I422" s="4" t="s">
        <v>40</v>
      </c>
    </row>
    <row r="423" spans="1:9" ht="18" customHeight="1" x14ac:dyDescent="0.2">
      <c r="A423" s="1">
        <v>2022</v>
      </c>
      <c r="B423" s="1" t="s">
        <v>4</v>
      </c>
      <c r="C423" s="1" t="s">
        <v>14</v>
      </c>
      <c r="D423" s="2" t="s">
        <v>37</v>
      </c>
      <c r="E423" s="3">
        <v>2498</v>
      </c>
      <c r="F423" s="3">
        <v>8800</v>
      </c>
      <c r="G423" s="3">
        <v>8960</v>
      </c>
      <c r="H423" s="3">
        <v>1760</v>
      </c>
      <c r="I423" s="4" t="s">
        <v>40</v>
      </c>
    </row>
    <row r="424" spans="1:9" ht="18" customHeight="1" x14ac:dyDescent="0.2">
      <c r="A424" s="1">
        <v>2022</v>
      </c>
      <c r="B424" s="1" t="s">
        <v>4</v>
      </c>
      <c r="C424" s="1" t="s">
        <v>13</v>
      </c>
      <c r="D424" s="2" t="s">
        <v>35</v>
      </c>
      <c r="E424" s="3">
        <v>1245</v>
      </c>
      <c r="F424" s="3">
        <v>5034.92</v>
      </c>
      <c r="G424" s="3">
        <v>5126.4639999999999</v>
      </c>
      <c r="H424" s="3">
        <v>1006.984</v>
      </c>
      <c r="I424" s="4" t="s">
        <v>40</v>
      </c>
    </row>
    <row r="425" spans="1:9" ht="18" customHeight="1" x14ac:dyDescent="0.2">
      <c r="A425" s="1">
        <v>2022</v>
      </c>
      <c r="B425" s="1" t="s">
        <v>4</v>
      </c>
      <c r="C425" s="1" t="s">
        <v>38</v>
      </c>
      <c r="D425" s="5" t="s">
        <v>30</v>
      </c>
      <c r="E425" s="6">
        <v>644</v>
      </c>
      <c r="F425" s="6">
        <v>6317.85</v>
      </c>
      <c r="G425" s="6">
        <v>6432.72</v>
      </c>
      <c r="H425" s="3">
        <v>1263.5700000000002</v>
      </c>
      <c r="I425" s="4" t="s">
        <v>40</v>
      </c>
    </row>
    <row r="426" spans="1:9" ht="18" customHeight="1" x14ac:dyDescent="0.2">
      <c r="A426" s="1">
        <v>2022</v>
      </c>
      <c r="B426" s="1" t="s">
        <v>4</v>
      </c>
      <c r="C426" s="1" t="s">
        <v>12</v>
      </c>
      <c r="D426" s="5" t="s">
        <v>29</v>
      </c>
      <c r="E426" s="6">
        <v>643</v>
      </c>
      <c r="F426" s="6">
        <v>7700</v>
      </c>
      <c r="G426" s="6">
        <v>7840</v>
      </c>
      <c r="H426" s="3">
        <v>1540</v>
      </c>
      <c r="I426" s="4" t="s">
        <v>40</v>
      </c>
    </row>
    <row r="427" spans="1:9" ht="18" customHeight="1" x14ac:dyDescent="0.2">
      <c r="A427" s="1">
        <v>2022</v>
      </c>
      <c r="B427" s="1" t="s">
        <v>4</v>
      </c>
      <c r="C427" s="1" t="s">
        <v>38</v>
      </c>
      <c r="D427" s="5" t="s">
        <v>31</v>
      </c>
      <c r="E427" s="6">
        <v>455</v>
      </c>
      <c r="F427" s="6">
        <v>5036.46</v>
      </c>
      <c r="G427" s="6">
        <v>5128.0320000000002</v>
      </c>
      <c r="H427" s="3">
        <v>1007.292</v>
      </c>
      <c r="I427" s="4" t="s">
        <v>42</v>
      </c>
    </row>
    <row r="428" spans="1:9" ht="18" customHeight="1" x14ac:dyDescent="0.2">
      <c r="A428" s="1">
        <v>2022</v>
      </c>
      <c r="B428" s="1" t="s">
        <v>4</v>
      </c>
      <c r="C428" s="1" t="s">
        <v>12</v>
      </c>
      <c r="D428" s="5" t="s">
        <v>28</v>
      </c>
      <c r="E428" s="7">
        <v>345</v>
      </c>
      <c r="F428" s="7">
        <v>7700</v>
      </c>
      <c r="G428" s="7">
        <v>7840</v>
      </c>
      <c r="H428" s="3">
        <v>1540</v>
      </c>
      <c r="I428" s="4" t="s">
        <v>42</v>
      </c>
    </row>
    <row r="429" spans="1:9" ht="18" customHeight="1" x14ac:dyDescent="0.2">
      <c r="A429" s="1">
        <v>2022</v>
      </c>
      <c r="B429" s="1" t="s">
        <v>4</v>
      </c>
      <c r="C429" s="1" t="s">
        <v>13</v>
      </c>
      <c r="D429" s="2" t="s">
        <v>33</v>
      </c>
      <c r="E429" s="3">
        <v>122</v>
      </c>
      <c r="F429" s="3">
        <v>110</v>
      </c>
      <c r="G429" s="3">
        <v>112</v>
      </c>
      <c r="H429" s="3">
        <v>22</v>
      </c>
      <c r="I429" s="4" t="s">
        <v>42</v>
      </c>
    </row>
    <row r="430" spans="1:9" ht="18" customHeight="1" x14ac:dyDescent="0.2">
      <c r="A430" s="1">
        <v>2022</v>
      </c>
      <c r="B430" s="1" t="s">
        <v>4</v>
      </c>
      <c r="C430" s="1" t="s">
        <v>15</v>
      </c>
      <c r="D430" s="5" t="s">
        <v>26</v>
      </c>
      <c r="E430" s="6">
        <v>78</v>
      </c>
      <c r="F430" s="6">
        <v>2517.46</v>
      </c>
      <c r="G430" s="6">
        <v>5126.4639999999999</v>
      </c>
      <c r="H430" s="3">
        <v>503.49200000000002</v>
      </c>
      <c r="I430" s="4" t="s">
        <v>42</v>
      </c>
    </row>
    <row r="431" spans="1:9" ht="18" customHeight="1" x14ac:dyDescent="0.2">
      <c r="A431" s="1">
        <v>2022</v>
      </c>
      <c r="B431" s="1" t="s">
        <v>4</v>
      </c>
      <c r="C431" s="1" t="s">
        <v>15</v>
      </c>
      <c r="D431" s="5" t="s">
        <v>24</v>
      </c>
      <c r="E431" s="6">
        <v>76</v>
      </c>
      <c r="F431" s="6">
        <v>2288.4499999999998</v>
      </c>
      <c r="G431" s="6">
        <v>5126.1279999999997</v>
      </c>
      <c r="H431" s="3">
        <v>457.69</v>
      </c>
      <c r="I431" s="4" t="s">
        <v>42</v>
      </c>
    </row>
    <row r="432" spans="1:9" ht="18" customHeight="1" x14ac:dyDescent="0.2">
      <c r="A432" s="1">
        <v>2022</v>
      </c>
      <c r="B432" s="1" t="s">
        <v>4</v>
      </c>
      <c r="C432" s="1" t="s">
        <v>15</v>
      </c>
      <c r="D432" s="5" t="s">
        <v>25</v>
      </c>
      <c r="E432" s="6">
        <v>46</v>
      </c>
      <c r="F432" s="6">
        <v>100</v>
      </c>
      <c r="G432" s="6">
        <v>224</v>
      </c>
      <c r="H432" s="3">
        <v>20</v>
      </c>
      <c r="I432" s="4" t="s">
        <v>42</v>
      </c>
    </row>
    <row r="433" spans="1:9" ht="18" customHeight="1" x14ac:dyDescent="0.2">
      <c r="A433" s="1">
        <v>2022</v>
      </c>
      <c r="B433" s="1" t="s">
        <v>4</v>
      </c>
      <c r="C433" s="1" t="s">
        <v>15</v>
      </c>
      <c r="D433" s="5" t="s">
        <v>23</v>
      </c>
      <c r="E433" s="6">
        <v>34</v>
      </c>
      <c r="F433" s="6">
        <v>2288.4</v>
      </c>
      <c r="G433" s="6">
        <v>5126.0160000000005</v>
      </c>
      <c r="H433" s="3">
        <v>457.68000000000006</v>
      </c>
      <c r="I433" s="4" t="s">
        <v>42</v>
      </c>
    </row>
    <row r="434" spans="1:9" ht="18" customHeight="1" x14ac:dyDescent="0.2">
      <c r="A434" s="1">
        <v>2022</v>
      </c>
      <c r="B434" s="1" t="s">
        <v>4</v>
      </c>
      <c r="C434" s="1" t="s">
        <v>13</v>
      </c>
      <c r="D434" s="2" t="s">
        <v>34</v>
      </c>
      <c r="E434" s="3">
        <v>7</v>
      </c>
      <c r="F434" s="3">
        <v>200</v>
      </c>
      <c r="G434" s="3">
        <v>224</v>
      </c>
      <c r="H434" s="3">
        <v>40</v>
      </c>
      <c r="I434" s="4" t="s">
        <v>42</v>
      </c>
    </row>
    <row r="435" spans="1:9" ht="18" customHeight="1" x14ac:dyDescent="0.2">
      <c r="A435" s="1">
        <v>2022</v>
      </c>
      <c r="B435" s="1" t="s">
        <v>4</v>
      </c>
      <c r="C435" s="1" t="s">
        <v>15</v>
      </c>
      <c r="D435" s="5" t="s">
        <v>27</v>
      </c>
      <c r="E435" s="6">
        <v>3</v>
      </c>
      <c r="F435" s="6">
        <v>3300</v>
      </c>
      <c r="G435" s="6">
        <v>5126.576</v>
      </c>
      <c r="H435" s="3">
        <v>660</v>
      </c>
      <c r="I435" s="4" t="s">
        <v>42</v>
      </c>
    </row>
    <row r="436" spans="1:9" ht="18" customHeight="1" x14ac:dyDescent="0.2">
      <c r="A436" s="1">
        <v>2022</v>
      </c>
      <c r="B436" s="1" t="s">
        <v>4</v>
      </c>
      <c r="C436" s="1" t="s">
        <v>32</v>
      </c>
      <c r="D436" s="5" t="s">
        <v>32</v>
      </c>
      <c r="E436" s="6">
        <v>2</v>
      </c>
      <c r="F436" s="6">
        <v>4577.3</v>
      </c>
      <c r="G436" s="6">
        <v>7392</v>
      </c>
      <c r="H436" s="3">
        <v>915.46</v>
      </c>
      <c r="I436" s="4" t="s">
        <v>40</v>
      </c>
    </row>
    <row r="437" spans="1:9" ht="18" customHeight="1" x14ac:dyDescent="0.2">
      <c r="A437" s="1">
        <v>2022</v>
      </c>
      <c r="B437" s="1" t="s">
        <v>5</v>
      </c>
      <c r="C437" s="1" t="s">
        <v>14</v>
      </c>
      <c r="D437" s="2" t="s">
        <v>36</v>
      </c>
      <c r="E437" s="3">
        <v>3566</v>
      </c>
      <c r="F437" s="3">
        <v>4577.3</v>
      </c>
      <c r="G437" s="3">
        <v>5126.576</v>
      </c>
      <c r="H437" s="3">
        <v>915.46</v>
      </c>
      <c r="I437" s="4" t="s">
        <v>42</v>
      </c>
    </row>
    <row r="438" spans="1:9" ht="18" customHeight="1" x14ac:dyDescent="0.2">
      <c r="A438" s="1">
        <v>2022</v>
      </c>
      <c r="B438" s="1" t="s">
        <v>5</v>
      </c>
      <c r="C438" s="1" t="s">
        <v>14</v>
      </c>
      <c r="D438" s="2" t="s">
        <v>37</v>
      </c>
      <c r="E438" s="3">
        <v>2498</v>
      </c>
      <c r="F438" s="3">
        <v>8000</v>
      </c>
      <c r="G438" s="3">
        <v>8960</v>
      </c>
      <c r="H438" s="3">
        <v>1600</v>
      </c>
      <c r="I438" s="4" t="s">
        <v>40</v>
      </c>
    </row>
    <row r="439" spans="1:9" ht="18" customHeight="1" x14ac:dyDescent="0.2">
      <c r="A439" s="1">
        <v>2022</v>
      </c>
      <c r="B439" s="1" t="s">
        <v>5</v>
      </c>
      <c r="C439" s="1" t="s">
        <v>13</v>
      </c>
      <c r="D439" s="2" t="s">
        <v>35</v>
      </c>
      <c r="E439" s="3">
        <v>1245</v>
      </c>
      <c r="F439" s="3">
        <v>4577.2</v>
      </c>
      <c r="G439" s="3">
        <v>5126.4639999999999</v>
      </c>
      <c r="H439" s="3">
        <v>915.44</v>
      </c>
      <c r="I439" s="4" t="s">
        <v>40</v>
      </c>
    </row>
    <row r="440" spans="1:9" ht="18" customHeight="1" x14ac:dyDescent="0.2">
      <c r="A440" s="1">
        <v>2022</v>
      </c>
      <c r="B440" s="1" t="s">
        <v>5</v>
      </c>
      <c r="C440" s="1" t="s">
        <v>38</v>
      </c>
      <c r="D440" s="5" t="s">
        <v>30</v>
      </c>
      <c r="E440" s="6">
        <v>644</v>
      </c>
      <c r="F440" s="6">
        <v>5743.5</v>
      </c>
      <c r="G440" s="6">
        <v>6432.72</v>
      </c>
      <c r="H440" s="3">
        <v>1148.7</v>
      </c>
      <c r="I440" s="4" t="s">
        <v>40</v>
      </c>
    </row>
    <row r="441" spans="1:9" ht="18" customHeight="1" x14ac:dyDescent="0.2">
      <c r="A441" s="1">
        <v>2022</v>
      </c>
      <c r="B441" s="1" t="s">
        <v>5</v>
      </c>
      <c r="C441" s="1" t="s">
        <v>12</v>
      </c>
      <c r="D441" s="5" t="s">
        <v>29</v>
      </c>
      <c r="E441" s="6">
        <v>643</v>
      </c>
      <c r="F441" s="6">
        <v>7000</v>
      </c>
      <c r="G441" s="6">
        <v>7840</v>
      </c>
      <c r="H441" s="3">
        <v>1400</v>
      </c>
      <c r="I441" s="4" t="s">
        <v>40</v>
      </c>
    </row>
    <row r="442" spans="1:9" ht="18" customHeight="1" x14ac:dyDescent="0.2">
      <c r="A442" s="1">
        <v>2022</v>
      </c>
      <c r="B442" s="1" t="s">
        <v>5</v>
      </c>
      <c r="C442" s="1" t="s">
        <v>38</v>
      </c>
      <c r="D442" s="5" t="s">
        <v>31</v>
      </c>
      <c r="E442" s="6">
        <v>455</v>
      </c>
      <c r="F442" s="6">
        <v>4578.6000000000004</v>
      </c>
      <c r="G442" s="6">
        <v>5128.0320000000002</v>
      </c>
      <c r="H442" s="3">
        <v>915.72000000000014</v>
      </c>
      <c r="I442" s="4" t="s">
        <v>40</v>
      </c>
    </row>
    <row r="443" spans="1:9" ht="18" customHeight="1" x14ac:dyDescent="0.2">
      <c r="A443" s="1">
        <v>2022</v>
      </c>
      <c r="B443" s="1" t="s">
        <v>5</v>
      </c>
      <c r="C443" s="1" t="s">
        <v>12</v>
      </c>
      <c r="D443" s="5" t="s">
        <v>28</v>
      </c>
      <c r="E443" s="7">
        <v>345</v>
      </c>
      <c r="F443" s="7">
        <v>7000</v>
      </c>
      <c r="G443" s="7">
        <v>7840</v>
      </c>
      <c r="H443" s="3">
        <v>1400</v>
      </c>
      <c r="I443" s="4" t="s">
        <v>40</v>
      </c>
    </row>
    <row r="444" spans="1:9" ht="18" customHeight="1" x14ac:dyDescent="0.2">
      <c r="A444" s="1">
        <v>2022</v>
      </c>
      <c r="B444" s="1" t="s">
        <v>5</v>
      </c>
      <c r="C444" s="1" t="s">
        <v>13</v>
      </c>
      <c r="D444" s="2" t="s">
        <v>33</v>
      </c>
      <c r="E444" s="3">
        <v>122</v>
      </c>
      <c r="F444" s="3">
        <v>100</v>
      </c>
      <c r="G444" s="3">
        <v>112</v>
      </c>
      <c r="H444" s="3">
        <v>20</v>
      </c>
      <c r="I444" s="4" t="s">
        <v>40</v>
      </c>
    </row>
    <row r="445" spans="1:9" ht="18" customHeight="1" x14ac:dyDescent="0.2">
      <c r="A445" s="1">
        <v>2022</v>
      </c>
      <c r="B445" s="1" t="s">
        <v>5</v>
      </c>
      <c r="C445" s="1" t="s">
        <v>15</v>
      </c>
      <c r="D445" s="5" t="s">
        <v>26</v>
      </c>
      <c r="E445" s="6">
        <v>78</v>
      </c>
      <c r="F445" s="6">
        <v>2288.6</v>
      </c>
      <c r="G445" s="6">
        <v>5126.4639999999999</v>
      </c>
      <c r="H445" s="3">
        <v>457.72</v>
      </c>
      <c r="I445" s="4" t="s">
        <v>40</v>
      </c>
    </row>
    <row r="446" spans="1:9" ht="18" customHeight="1" x14ac:dyDescent="0.2">
      <c r="A446" s="1">
        <v>2022</v>
      </c>
      <c r="B446" s="1" t="s">
        <v>5</v>
      </c>
      <c r="C446" s="1" t="s">
        <v>15</v>
      </c>
      <c r="D446" s="5" t="s">
        <v>24</v>
      </c>
      <c r="E446" s="6">
        <v>76</v>
      </c>
      <c r="F446" s="6">
        <v>2288.4499999999998</v>
      </c>
      <c r="G446" s="6">
        <v>5126.1279999999997</v>
      </c>
      <c r="H446" s="3">
        <v>457.69</v>
      </c>
      <c r="I446" s="4" t="s">
        <v>40</v>
      </c>
    </row>
    <row r="447" spans="1:9" ht="18" customHeight="1" x14ac:dyDescent="0.2">
      <c r="A447" s="1">
        <v>2022</v>
      </c>
      <c r="B447" s="1" t="s">
        <v>5</v>
      </c>
      <c r="C447" s="1" t="s">
        <v>15</v>
      </c>
      <c r="D447" s="5" t="s">
        <v>25</v>
      </c>
      <c r="E447" s="6">
        <v>46</v>
      </c>
      <c r="F447" s="6">
        <v>100</v>
      </c>
      <c r="G447" s="6">
        <v>224</v>
      </c>
      <c r="H447" s="3">
        <v>20</v>
      </c>
      <c r="I447" s="4" t="s">
        <v>40</v>
      </c>
    </row>
    <row r="448" spans="1:9" ht="18" customHeight="1" x14ac:dyDescent="0.2">
      <c r="A448" s="1">
        <v>2022</v>
      </c>
      <c r="B448" s="1" t="s">
        <v>5</v>
      </c>
      <c r="C448" s="1" t="s">
        <v>15</v>
      </c>
      <c r="D448" s="5" t="s">
        <v>23</v>
      </c>
      <c r="E448" s="6">
        <v>34</v>
      </c>
      <c r="F448" s="6">
        <v>2288.4</v>
      </c>
      <c r="G448" s="6">
        <v>5126.0160000000005</v>
      </c>
      <c r="H448" s="3">
        <v>457.68000000000006</v>
      </c>
      <c r="I448" s="4" t="s">
        <v>40</v>
      </c>
    </row>
    <row r="449" spans="1:9" ht="18" customHeight="1" x14ac:dyDescent="0.2">
      <c r="A449" s="1">
        <v>2022</v>
      </c>
      <c r="B449" s="1" t="s">
        <v>5</v>
      </c>
      <c r="C449" s="1" t="s">
        <v>13</v>
      </c>
      <c r="D449" s="2" t="s">
        <v>34</v>
      </c>
      <c r="E449" s="3">
        <v>7</v>
      </c>
      <c r="F449" s="3">
        <v>200</v>
      </c>
      <c r="G449" s="3">
        <v>224</v>
      </c>
      <c r="H449" s="3">
        <v>40</v>
      </c>
      <c r="I449" s="4" t="s">
        <v>40</v>
      </c>
    </row>
    <row r="450" spans="1:9" ht="18" customHeight="1" x14ac:dyDescent="0.2">
      <c r="A450" s="1">
        <v>2022</v>
      </c>
      <c r="B450" s="1" t="s">
        <v>5</v>
      </c>
      <c r="C450" s="1" t="s">
        <v>32</v>
      </c>
      <c r="D450" s="5" t="s">
        <v>32</v>
      </c>
      <c r="E450" s="6">
        <v>3</v>
      </c>
      <c r="F450" s="6">
        <v>4577.3</v>
      </c>
      <c r="G450" s="6">
        <v>7392</v>
      </c>
      <c r="H450" s="3">
        <v>915.46</v>
      </c>
      <c r="I450" s="4" t="s">
        <v>40</v>
      </c>
    </row>
    <row r="451" spans="1:9" ht="18" customHeight="1" x14ac:dyDescent="0.2">
      <c r="A451" s="1">
        <v>2022</v>
      </c>
      <c r="B451" s="1" t="s">
        <v>5</v>
      </c>
      <c r="C451" s="1" t="s">
        <v>15</v>
      </c>
      <c r="D451" s="5" t="s">
        <v>27</v>
      </c>
      <c r="E451" s="6">
        <v>3</v>
      </c>
      <c r="F451" s="6">
        <v>2288.65</v>
      </c>
      <c r="G451" s="6">
        <v>5126.576</v>
      </c>
      <c r="H451" s="3">
        <v>457.73</v>
      </c>
      <c r="I451" s="4" t="s">
        <v>40</v>
      </c>
    </row>
    <row r="452" spans="1:9" ht="18" customHeight="1" x14ac:dyDescent="0.2">
      <c r="A452" s="1">
        <v>2022</v>
      </c>
      <c r="B452" s="1" t="s">
        <v>6</v>
      </c>
      <c r="C452" s="1" t="s">
        <v>14</v>
      </c>
      <c r="D452" s="2" t="s">
        <v>36</v>
      </c>
      <c r="E452" s="3">
        <v>3566</v>
      </c>
      <c r="F452" s="3">
        <v>4577.3</v>
      </c>
      <c r="G452" s="3">
        <v>5126.576</v>
      </c>
      <c r="H452" s="3">
        <v>915.46</v>
      </c>
      <c r="I452" s="4" t="s">
        <v>40</v>
      </c>
    </row>
    <row r="453" spans="1:9" ht="18" customHeight="1" x14ac:dyDescent="0.2">
      <c r="A453" s="1">
        <v>2022</v>
      </c>
      <c r="B453" s="1" t="s">
        <v>6</v>
      </c>
      <c r="C453" s="1" t="s">
        <v>14</v>
      </c>
      <c r="D453" s="2" t="s">
        <v>37</v>
      </c>
      <c r="E453" s="3">
        <v>2498</v>
      </c>
      <c r="F453" s="3">
        <v>8000</v>
      </c>
      <c r="G453" s="3">
        <v>8960</v>
      </c>
      <c r="H453" s="3">
        <v>1600</v>
      </c>
      <c r="I453" s="4" t="s">
        <v>40</v>
      </c>
    </row>
    <row r="454" spans="1:9" ht="18" customHeight="1" x14ac:dyDescent="0.2">
      <c r="A454" s="1">
        <v>2022</v>
      </c>
      <c r="B454" s="1" t="s">
        <v>6</v>
      </c>
      <c r="C454" s="1" t="s">
        <v>13</v>
      </c>
      <c r="D454" s="2" t="s">
        <v>35</v>
      </c>
      <c r="E454" s="3">
        <v>1245</v>
      </c>
      <c r="F454" s="3">
        <v>4577.2</v>
      </c>
      <c r="G454" s="3">
        <v>5126.4639999999999</v>
      </c>
      <c r="H454" s="3">
        <v>915.44</v>
      </c>
      <c r="I454" s="4" t="s">
        <v>40</v>
      </c>
    </row>
    <row r="455" spans="1:9" ht="18" customHeight="1" x14ac:dyDescent="0.2">
      <c r="A455" s="1">
        <v>2022</v>
      </c>
      <c r="B455" s="1" t="s">
        <v>6</v>
      </c>
      <c r="C455" s="1" t="s">
        <v>38</v>
      </c>
      <c r="D455" s="5" t="s">
        <v>30</v>
      </c>
      <c r="E455" s="6">
        <v>644</v>
      </c>
      <c r="F455" s="6">
        <v>5743.5</v>
      </c>
      <c r="G455" s="6">
        <v>6432.72</v>
      </c>
      <c r="H455" s="3">
        <v>1148.7</v>
      </c>
      <c r="I455" s="4" t="s">
        <v>40</v>
      </c>
    </row>
    <row r="456" spans="1:9" ht="18" customHeight="1" x14ac:dyDescent="0.2">
      <c r="A456" s="1">
        <v>2022</v>
      </c>
      <c r="B456" s="1" t="s">
        <v>6</v>
      </c>
      <c r="C456" s="1" t="s">
        <v>12</v>
      </c>
      <c r="D456" s="5" t="s">
        <v>29</v>
      </c>
      <c r="E456" s="6">
        <v>643</v>
      </c>
      <c r="F456" s="6">
        <v>7000</v>
      </c>
      <c r="G456" s="6">
        <v>7840</v>
      </c>
      <c r="H456" s="3">
        <v>1400</v>
      </c>
      <c r="I456" s="4" t="s">
        <v>40</v>
      </c>
    </row>
    <row r="457" spans="1:9" ht="18" customHeight="1" x14ac:dyDescent="0.2">
      <c r="A457" s="1">
        <v>2022</v>
      </c>
      <c r="B457" s="1" t="s">
        <v>6</v>
      </c>
      <c r="C457" s="1" t="s">
        <v>38</v>
      </c>
      <c r="D457" s="5" t="s">
        <v>31</v>
      </c>
      <c r="E457" s="6">
        <v>455</v>
      </c>
      <c r="F457" s="6">
        <v>4578.6000000000004</v>
      </c>
      <c r="G457" s="6">
        <v>5128.0320000000002</v>
      </c>
      <c r="H457" s="3">
        <v>915.72000000000014</v>
      </c>
      <c r="I457" s="4" t="s">
        <v>40</v>
      </c>
    </row>
    <row r="458" spans="1:9" ht="18" customHeight="1" x14ac:dyDescent="0.2">
      <c r="A458" s="1">
        <v>2022</v>
      </c>
      <c r="B458" s="1" t="s">
        <v>6</v>
      </c>
      <c r="C458" s="1" t="s">
        <v>12</v>
      </c>
      <c r="D458" s="5" t="s">
        <v>28</v>
      </c>
      <c r="E458" s="7">
        <v>345</v>
      </c>
      <c r="F458" s="7">
        <v>7000</v>
      </c>
      <c r="G458" s="7">
        <v>7840</v>
      </c>
      <c r="H458" s="3">
        <v>1400</v>
      </c>
      <c r="I458" s="4" t="s">
        <v>40</v>
      </c>
    </row>
    <row r="459" spans="1:9" ht="18" customHeight="1" x14ac:dyDescent="0.2">
      <c r="A459" s="1">
        <v>2022</v>
      </c>
      <c r="B459" s="1" t="s">
        <v>6</v>
      </c>
      <c r="C459" s="1" t="s">
        <v>13</v>
      </c>
      <c r="D459" s="2" t="s">
        <v>33</v>
      </c>
      <c r="E459" s="3">
        <v>122</v>
      </c>
      <c r="F459" s="3">
        <v>100</v>
      </c>
      <c r="G459" s="3">
        <v>112</v>
      </c>
      <c r="H459" s="3">
        <v>20</v>
      </c>
      <c r="I459" s="4" t="s">
        <v>40</v>
      </c>
    </row>
    <row r="460" spans="1:9" ht="18" customHeight="1" x14ac:dyDescent="0.2">
      <c r="A460" s="1">
        <v>2022</v>
      </c>
      <c r="B460" s="1" t="s">
        <v>6</v>
      </c>
      <c r="C460" s="1" t="s">
        <v>15</v>
      </c>
      <c r="D460" s="5" t="s">
        <v>26</v>
      </c>
      <c r="E460" s="6">
        <v>78</v>
      </c>
      <c r="F460" s="6">
        <v>2288.6</v>
      </c>
      <c r="G460" s="6">
        <v>5126.4639999999999</v>
      </c>
      <c r="H460" s="3">
        <v>457.72</v>
      </c>
      <c r="I460" s="4" t="s">
        <v>40</v>
      </c>
    </row>
    <row r="461" spans="1:9" ht="18" customHeight="1" x14ac:dyDescent="0.2">
      <c r="A461" s="1">
        <v>2022</v>
      </c>
      <c r="B461" s="1" t="s">
        <v>6</v>
      </c>
      <c r="C461" s="1" t="s">
        <v>15</v>
      </c>
      <c r="D461" s="5" t="s">
        <v>24</v>
      </c>
      <c r="E461" s="6">
        <v>76</v>
      </c>
      <c r="F461" s="6">
        <v>2288.4499999999998</v>
      </c>
      <c r="G461" s="6">
        <v>5126.1279999999997</v>
      </c>
      <c r="H461" s="3">
        <v>457.69</v>
      </c>
      <c r="I461" s="4" t="s">
        <v>40</v>
      </c>
    </row>
    <row r="462" spans="1:9" ht="18" customHeight="1" x14ac:dyDescent="0.2">
      <c r="A462" s="1">
        <v>2022</v>
      </c>
      <c r="B462" s="1" t="s">
        <v>6</v>
      </c>
      <c r="C462" s="1" t="s">
        <v>15</v>
      </c>
      <c r="D462" s="5" t="s">
        <v>25</v>
      </c>
      <c r="E462" s="6">
        <v>46</v>
      </c>
      <c r="F462" s="6">
        <v>100</v>
      </c>
      <c r="G462" s="6">
        <v>224</v>
      </c>
      <c r="H462" s="3">
        <v>20</v>
      </c>
      <c r="I462" s="4" t="s">
        <v>40</v>
      </c>
    </row>
    <row r="463" spans="1:9" ht="18" customHeight="1" x14ac:dyDescent="0.2">
      <c r="A463" s="1">
        <v>2022</v>
      </c>
      <c r="B463" s="1" t="s">
        <v>6</v>
      </c>
      <c r="C463" s="1" t="s">
        <v>15</v>
      </c>
      <c r="D463" s="5" t="s">
        <v>23</v>
      </c>
      <c r="E463" s="6">
        <v>34</v>
      </c>
      <c r="F463" s="6">
        <v>2288.4</v>
      </c>
      <c r="G463" s="6">
        <v>5126.0160000000005</v>
      </c>
      <c r="H463" s="3">
        <v>457.68000000000006</v>
      </c>
      <c r="I463" s="4" t="s">
        <v>40</v>
      </c>
    </row>
    <row r="464" spans="1:9" ht="18" customHeight="1" x14ac:dyDescent="0.2">
      <c r="A464" s="1">
        <v>2022</v>
      </c>
      <c r="B464" s="1" t="s">
        <v>6</v>
      </c>
      <c r="C464" s="1" t="s">
        <v>13</v>
      </c>
      <c r="D464" s="2" t="s">
        <v>34</v>
      </c>
      <c r="E464" s="3">
        <v>7</v>
      </c>
      <c r="F464" s="3">
        <v>200</v>
      </c>
      <c r="G464" s="3">
        <v>224</v>
      </c>
      <c r="H464" s="3">
        <v>40</v>
      </c>
      <c r="I464" s="4" t="s">
        <v>40</v>
      </c>
    </row>
    <row r="465" spans="1:9" ht="18" customHeight="1" x14ac:dyDescent="0.2">
      <c r="A465" s="1">
        <v>2022</v>
      </c>
      <c r="B465" s="1" t="s">
        <v>6</v>
      </c>
      <c r="C465" s="1" t="s">
        <v>15</v>
      </c>
      <c r="D465" s="5" t="s">
        <v>27</v>
      </c>
      <c r="E465" s="6">
        <v>3</v>
      </c>
      <c r="F465" s="6">
        <v>2288.65</v>
      </c>
      <c r="G465" s="6">
        <v>5126.576</v>
      </c>
      <c r="H465" s="3">
        <v>457.73</v>
      </c>
      <c r="I465" s="4" t="s">
        <v>40</v>
      </c>
    </row>
    <row r="466" spans="1:9" ht="18" customHeight="1" x14ac:dyDescent="0.2">
      <c r="A466" s="1">
        <v>2022</v>
      </c>
      <c r="B466" s="1" t="s">
        <v>6</v>
      </c>
      <c r="C466" s="1" t="s">
        <v>32</v>
      </c>
      <c r="D466" s="5" t="s">
        <v>32</v>
      </c>
      <c r="E466" s="6">
        <v>2</v>
      </c>
      <c r="F466" s="6">
        <v>6600</v>
      </c>
      <c r="G466" s="6">
        <v>7392</v>
      </c>
      <c r="H466" s="3">
        <v>1320</v>
      </c>
      <c r="I466" s="4" t="s">
        <v>40</v>
      </c>
    </row>
    <row r="467" spans="1:9" ht="18" customHeight="1" x14ac:dyDescent="0.2">
      <c r="A467" s="1">
        <v>2022</v>
      </c>
      <c r="B467" s="1" t="s">
        <v>7</v>
      </c>
      <c r="C467" s="1" t="s">
        <v>14</v>
      </c>
      <c r="D467" s="2" t="s">
        <v>36</v>
      </c>
      <c r="E467" s="3">
        <v>3566</v>
      </c>
      <c r="F467" s="3">
        <v>4577.3</v>
      </c>
      <c r="G467" s="3">
        <v>5126.576</v>
      </c>
      <c r="H467" s="3">
        <v>915.46</v>
      </c>
      <c r="I467" s="4" t="s">
        <v>40</v>
      </c>
    </row>
    <row r="468" spans="1:9" ht="18" customHeight="1" x14ac:dyDescent="0.2">
      <c r="A468" s="1">
        <v>2022</v>
      </c>
      <c r="B468" s="1" t="s">
        <v>7</v>
      </c>
      <c r="C468" s="1" t="s">
        <v>14</v>
      </c>
      <c r="D468" s="2" t="s">
        <v>37</v>
      </c>
      <c r="E468" s="3">
        <v>2498</v>
      </c>
      <c r="F468" s="3">
        <v>8000</v>
      </c>
      <c r="G468" s="3">
        <v>8960</v>
      </c>
      <c r="H468" s="3">
        <v>1600</v>
      </c>
      <c r="I468" s="4" t="s">
        <v>40</v>
      </c>
    </row>
    <row r="469" spans="1:9" ht="18" customHeight="1" x14ac:dyDescent="0.2">
      <c r="A469" s="1">
        <v>2022</v>
      </c>
      <c r="B469" s="1" t="s">
        <v>7</v>
      </c>
      <c r="C469" s="1" t="s">
        <v>13</v>
      </c>
      <c r="D469" s="2" t="s">
        <v>35</v>
      </c>
      <c r="E469" s="3">
        <v>1245</v>
      </c>
      <c r="F469" s="3">
        <v>4577.2</v>
      </c>
      <c r="G469" s="3">
        <v>5126.4639999999999</v>
      </c>
      <c r="H469" s="3">
        <v>915.44</v>
      </c>
      <c r="I469" s="4" t="s">
        <v>40</v>
      </c>
    </row>
    <row r="470" spans="1:9" ht="18" customHeight="1" x14ac:dyDescent="0.2">
      <c r="A470" s="1">
        <v>2022</v>
      </c>
      <c r="B470" s="1" t="s">
        <v>7</v>
      </c>
      <c r="C470" s="1" t="s">
        <v>38</v>
      </c>
      <c r="D470" s="5" t="s">
        <v>30</v>
      </c>
      <c r="E470" s="6">
        <v>644</v>
      </c>
      <c r="F470" s="6">
        <v>5743.5</v>
      </c>
      <c r="G470" s="6">
        <v>6432.72</v>
      </c>
      <c r="H470" s="3">
        <v>1148.7</v>
      </c>
      <c r="I470" s="4" t="s">
        <v>40</v>
      </c>
    </row>
    <row r="471" spans="1:9" ht="18" customHeight="1" x14ac:dyDescent="0.2">
      <c r="A471" s="1">
        <v>2022</v>
      </c>
      <c r="B471" s="1" t="s">
        <v>7</v>
      </c>
      <c r="C471" s="1" t="s">
        <v>12</v>
      </c>
      <c r="D471" s="5" t="s">
        <v>29</v>
      </c>
      <c r="E471" s="6">
        <v>643</v>
      </c>
      <c r="F471" s="6">
        <v>7000</v>
      </c>
      <c r="G471" s="6">
        <v>7840</v>
      </c>
      <c r="H471" s="3">
        <v>1400</v>
      </c>
      <c r="I471" s="4" t="s">
        <v>40</v>
      </c>
    </row>
    <row r="472" spans="1:9" ht="18" customHeight="1" x14ac:dyDescent="0.2">
      <c r="A472" s="1">
        <v>2022</v>
      </c>
      <c r="B472" s="1" t="s">
        <v>7</v>
      </c>
      <c r="C472" s="1" t="s">
        <v>38</v>
      </c>
      <c r="D472" s="5" t="s">
        <v>31</v>
      </c>
      <c r="E472" s="6">
        <v>455</v>
      </c>
      <c r="F472" s="6">
        <v>5036.46</v>
      </c>
      <c r="G472" s="6">
        <v>5128.0320000000002</v>
      </c>
      <c r="H472" s="3">
        <v>1007.292</v>
      </c>
      <c r="I472" s="4" t="s">
        <v>40</v>
      </c>
    </row>
    <row r="473" spans="1:9" ht="18" customHeight="1" x14ac:dyDescent="0.2">
      <c r="A473" s="1">
        <v>2022</v>
      </c>
      <c r="B473" s="1" t="s">
        <v>7</v>
      </c>
      <c r="C473" s="1" t="s">
        <v>12</v>
      </c>
      <c r="D473" s="5" t="s">
        <v>28</v>
      </c>
      <c r="E473" s="7">
        <v>345</v>
      </c>
      <c r="F473" s="7">
        <v>7700</v>
      </c>
      <c r="G473" s="7">
        <v>7840</v>
      </c>
      <c r="H473" s="3">
        <v>1540</v>
      </c>
      <c r="I473" s="4" t="s">
        <v>40</v>
      </c>
    </row>
    <row r="474" spans="1:9" ht="18" customHeight="1" x14ac:dyDescent="0.2">
      <c r="A474" s="1">
        <v>2022</v>
      </c>
      <c r="B474" s="1" t="s">
        <v>7</v>
      </c>
      <c r="C474" s="1" t="s">
        <v>13</v>
      </c>
      <c r="D474" s="2" t="s">
        <v>33</v>
      </c>
      <c r="E474" s="3">
        <v>122</v>
      </c>
      <c r="F474" s="3">
        <v>110</v>
      </c>
      <c r="G474" s="3">
        <v>112</v>
      </c>
      <c r="H474" s="3">
        <v>22</v>
      </c>
      <c r="I474" s="4" t="s">
        <v>40</v>
      </c>
    </row>
    <row r="475" spans="1:9" ht="18" customHeight="1" x14ac:dyDescent="0.2">
      <c r="A475" s="1">
        <v>2022</v>
      </c>
      <c r="B475" s="1" t="s">
        <v>7</v>
      </c>
      <c r="C475" s="1" t="s">
        <v>15</v>
      </c>
      <c r="D475" s="5" t="s">
        <v>26</v>
      </c>
      <c r="E475" s="6">
        <v>78</v>
      </c>
      <c r="F475" s="6">
        <v>2517.46</v>
      </c>
      <c r="G475" s="6">
        <v>5126.4639999999999</v>
      </c>
      <c r="H475" s="3">
        <v>503.49200000000002</v>
      </c>
      <c r="I475" s="4" t="s">
        <v>40</v>
      </c>
    </row>
    <row r="476" spans="1:9" ht="18" customHeight="1" x14ac:dyDescent="0.2">
      <c r="A476" s="1">
        <v>2022</v>
      </c>
      <c r="B476" s="1" t="s">
        <v>7</v>
      </c>
      <c r="C476" s="1" t="s">
        <v>15</v>
      </c>
      <c r="D476" s="5" t="s">
        <v>24</v>
      </c>
      <c r="E476" s="6">
        <v>76</v>
      </c>
      <c r="F476" s="6">
        <v>2517.2949999999996</v>
      </c>
      <c r="G476" s="6">
        <v>5126.1279999999997</v>
      </c>
      <c r="H476" s="3">
        <v>503.45899999999995</v>
      </c>
      <c r="I476" s="4" t="s">
        <v>40</v>
      </c>
    </row>
    <row r="477" spans="1:9" ht="18" customHeight="1" x14ac:dyDescent="0.2">
      <c r="A477" s="1">
        <v>2022</v>
      </c>
      <c r="B477" s="1" t="s">
        <v>7</v>
      </c>
      <c r="C477" s="1" t="s">
        <v>15</v>
      </c>
      <c r="D477" s="5" t="s">
        <v>25</v>
      </c>
      <c r="E477" s="6">
        <v>46</v>
      </c>
      <c r="F477" s="6">
        <v>115</v>
      </c>
      <c r="G477" s="6">
        <v>224</v>
      </c>
      <c r="H477" s="3">
        <v>23</v>
      </c>
      <c r="I477" s="4" t="s">
        <v>40</v>
      </c>
    </row>
    <row r="478" spans="1:9" ht="18" customHeight="1" x14ac:dyDescent="0.2">
      <c r="A478" s="1">
        <v>2022</v>
      </c>
      <c r="B478" s="1" t="s">
        <v>7</v>
      </c>
      <c r="C478" s="1" t="s">
        <v>15</v>
      </c>
      <c r="D478" s="5" t="s">
        <v>23</v>
      </c>
      <c r="E478" s="6">
        <v>34</v>
      </c>
      <c r="F478" s="6">
        <v>2631.66</v>
      </c>
      <c r="G478" s="6">
        <v>5126.0160000000005</v>
      </c>
      <c r="H478" s="3">
        <v>526.33199999999999</v>
      </c>
      <c r="I478" s="4" t="s">
        <v>40</v>
      </c>
    </row>
    <row r="479" spans="1:9" ht="18" customHeight="1" x14ac:dyDescent="0.2">
      <c r="A479" s="1">
        <v>2022</v>
      </c>
      <c r="B479" s="1" t="s">
        <v>7</v>
      </c>
      <c r="C479" s="1" t="s">
        <v>13</v>
      </c>
      <c r="D479" s="2" t="s">
        <v>34</v>
      </c>
      <c r="E479" s="3">
        <v>7</v>
      </c>
      <c r="F479" s="3">
        <v>230</v>
      </c>
      <c r="G479" s="3">
        <v>224</v>
      </c>
      <c r="H479" s="3">
        <v>46</v>
      </c>
      <c r="I479" s="4" t="s">
        <v>40</v>
      </c>
    </row>
    <row r="480" spans="1:9" ht="18" customHeight="1" x14ac:dyDescent="0.2">
      <c r="A480" s="1">
        <v>2022</v>
      </c>
      <c r="B480" s="1" t="s">
        <v>7</v>
      </c>
      <c r="C480" s="1" t="s">
        <v>15</v>
      </c>
      <c r="D480" s="5" t="s">
        <v>27</v>
      </c>
      <c r="E480" s="6">
        <v>3</v>
      </c>
      <c r="F480" s="6">
        <v>2631.9475000000002</v>
      </c>
      <c r="G480" s="6">
        <v>5126.576</v>
      </c>
      <c r="H480" s="3">
        <v>526.38950000000011</v>
      </c>
      <c r="I480" s="4" t="s">
        <v>40</v>
      </c>
    </row>
    <row r="481" spans="1:9" ht="18" customHeight="1" x14ac:dyDescent="0.2">
      <c r="A481" s="1">
        <v>2022</v>
      </c>
      <c r="B481" s="1" t="s">
        <v>7</v>
      </c>
      <c r="C481" s="1" t="s">
        <v>32</v>
      </c>
      <c r="D481" s="5" t="s">
        <v>32</v>
      </c>
      <c r="E481" s="6">
        <v>2</v>
      </c>
      <c r="F481" s="6">
        <v>7590</v>
      </c>
      <c r="G481" s="6">
        <v>7392</v>
      </c>
      <c r="H481" s="3">
        <v>1518</v>
      </c>
      <c r="I481" s="4" t="s">
        <v>40</v>
      </c>
    </row>
    <row r="482" spans="1:9" ht="18" customHeight="1" x14ac:dyDescent="0.2">
      <c r="A482" s="1">
        <v>2022</v>
      </c>
      <c r="B482" s="1" t="s">
        <v>8</v>
      </c>
      <c r="C482" s="1" t="s">
        <v>14</v>
      </c>
      <c r="D482" s="2" t="s">
        <v>36</v>
      </c>
      <c r="E482" s="3">
        <v>3566</v>
      </c>
      <c r="F482" s="3">
        <v>4577.3</v>
      </c>
      <c r="G482" s="3">
        <v>5126.576</v>
      </c>
      <c r="H482" s="3">
        <v>915.46</v>
      </c>
      <c r="I482" s="4" t="s">
        <v>40</v>
      </c>
    </row>
    <row r="483" spans="1:9" ht="18" customHeight="1" x14ac:dyDescent="0.2">
      <c r="A483" s="1">
        <v>2022</v>
      </c>
      <c r="B483" s="1" t="s">
        <v>8</v>
      </c>
      <c r="C483" s="1" t="s">
        <v>14</v>
      </c>
      <c r="D483" s="2" t="s">
        <v>37</v>
      </c>
      <c r="E483" s="3">
        <v>2498</v>
      </c>
      <c r="F483" s="3">
        <v>8000</v>
      </c>
      <c r="G483" s="3">
        <v>8960</v>
      </c>
      <c r="H483" s="3">
        <v>1600</v>
      </c>
      <c r="I483" s="4" t="s">
        <v>40</v>
      </c>
    </row>
    <row r="484" spans="1:9" ht="18" customHeight="1" x14ac:dyDescent="0.2">
      <c r="A484" s="1">
        <v>2022</v>
      </c>
      <c r="B484" s="1" t="s">
        <v>8</v>
      </c>
      <c r="C484" s="1" t="s">
        <v>13</v>
      </c>
      <c r="D484" s="2" t="s">
        <v>35</v>
      </c>
      <c r="E484" s="3">
        <v>1245</v>
      </c>
      <c r="F484" s="3">
        <v>4577.2</v>
      </c>
      <c r="G484" s="3">
        <v>5126.4639999999999</v>
      </c>
      <c r="H484" s="3">
        <v>915.44</v>
      </c>
      <c r="I484" s="4" t="s">
        <v>40</v>
      </c>
    </row>
    <row r="485" spans="1:9" ht="18" customHeight="1" x14ac:dyDescent="0.2">
      <c r="A485" s="1">
        <v>2022</v>
      </c>
      <c r="B485" s="1" t="s">
        <v>8</v>
      </c>
      <c r="C485" s="1" t="s">
        <v>38</v>
      </c>
      <c r="D485" s="5" t="s">
        <v>30</v>
      </c>
      <c r="E485" s="6">
        <v>644</v>
      </c>
      <c r="F485" s="6">
        <v>5743.5</v>
      </c>
      <c r="G485" s="6">
        <v>6432.72</v>
      </c>
      <c r="H485" s="3">
        <v>1148.7</v>
      </c>
      <c r="I485" s="4" t="s">
        <v>40</v>
      </c>
    </row>
    <row r="486" spans="1:9" ht="18" customHeight="1" x14ac:dyDescent="0.2">
      <c r="A486" s="1">
        <v>2022</v>
      </c>
      <c r="B486" s="1" t="s">
        <v>8</v>
      </c>
      <c r="C486" s="1" t="s">
        <v>12</v>
      </c>
      <c r="D486" s="5" t="s">
        <v>29</v>
      </c>
      <c r="E486" s="6">
        <v>643</v>
      </c>
      <c r="F486" s="6">
        <v>7000</v>
      </c>
      <c r="G486" s="6">
        <v>7840</v>
      </c>
      <c r="H486" s="3">
        <v>1400</v>
      </c>
      <c r="I486" s="4" t="s">
        <v>40</v>
      </c>
    </row>
    <row r="487" spans="1:9" ht="18" customHeight="1" x14ac:dyDescent="0.2">
      <c r="A487" s="1">
        <v>2022</v>
      </c>
      <c r="B487" s="1" t="s">
        <v>8</v>
      </c>
      <c r="C487" s="1" t="s">
        <v>38</v>
      </c>
      <c r="D487" s="5" t="s">
        <v>31</v>
      </c>
      <c r="E487" s="6">
        <v>455</v>
      </c>
      <c r="F487" s="6">
        <v>4578.6000000000004</v>
      </c>
      <c r="G487" s="6">
        <v>5128.0320000000002</v>
      </c>
      <c r="H487" s="3">
        <v>915.72000000000014</v>
      </c>
      <c r="I487" s="4" t="s">
        <v>40</v>
      </c>
    </row>
    <row r="488" spans="1:9" ht="18" customHeight="1" x14ac:dyDescent="0.2">
      <c r="A488" s="1">
        <v>2022</v>
      </c>
      <c r="B488" s="1" t="s">
        <v>8</v>
      </c>
      <c r="C488" s="1" t="s">
        <v>12</v>
      </c>
      <c r="D488" s="5" t="s">
        <v>28</v>
      </c>
      <c r="E488" s="7">
        <v>345</v>
      </c>
      <c r="F488" s="7">
        <v>7000</v>
      </c>
      <c r="G488" s="7">
        <v>7840</v>
      </c>
      <c r="H488" s="3">
        <v>1400</v>
      </c>
      <c r="I488" s="4" t="s">
        <v>40</v>
      </c>
    </row>
    <row r="489" spans="1:9" ht="18" customHeight="1" x14ac:dyDescent="0.2">
      <c r="A489" s="1">
        <v>2022</v>
      </c>
      <c r="B489" s="1" t="s">
        <v>8</v>
      </c>
      <c r="C489" s="1" t="s">
        <v>13</v>
      </c>
      <c r="D489" s="2" t="s">
        <v>33</v>
      </c>
      <c r="E489" s="3">
        <v>122</v>
      </c>
      <c r="F489" s="3">
        <v>100</v>
      </c>
      <c r="G489" s="3">
        <v>112</v>
      </c>
      <c r="H489" s="3">
        <v>20</v>
      </c>
      <c r="I489" s="4" t="s">
        <v>40</v>
      </c>
    </row>
    <row r="490" spans="1:9" ht="18" customHeight="1" x14ac:dyDescent="0.2">
      <c r="A490" s="1">
        <v>2022</v>
      </c>
      <c r="B490" s="1" t="s">
        <v>8</v>
      </c>
      <c r="C490" s="1" t="s">
        <v>15</v>
      </c>
      <c r="D490" s="5" t="s">
        <v>26</v>
      </c>
      <c r="E490" s="6">
        <v>78</v>
      </c>
      <c r="F490" s="6">
        <v>2288.6</v>
      </c>
      <c r="G490" s="6">
        <v>5126.4639999999999</v>
      </c>
      <c r="H490" s="3">
        <v>457.72</v>
      </c>
      <c r="I490" s="4" t="s">
        <v>40</v>
      </c>
    </row>
    <row r="491" spans="1:9" ht="18" customHeight="1" x14ac:dyDescent="0.2">
      <c r="A491" s="1">
        <v>2022</v>
      </c>
      <c r="B491" s="1" t="s">
        <v>8</v>
      </c>
      <c r="C491" s="1" t="s">
        <v>15</v>
      </c>
      <c r="D491" s="5" t="s">
        <v>24</v>
      </c>
      <c r="E491" s="6">
        <v>76</v>
      </c>
      <c r="F491" s="6">
        <v>2288.4499999999998</v>
      </c>
      <c r="G491" s="6">
        <v>5126.1279999999997</v>
      </c>
      <c r="H491" s="3">
        <v>457.69</v>
      </c>
      <c r="I491" s="4" t="s">
        <v>40</v>
      </c>
    </row>
    <row r="492" spans="1:9" ht="18" customHeight="1" x14ac:dyDescent="0.2">
      <c r="A492" s="1">
        <v>2022</v>
      </c>
      <c r="B492" s="1" t="s">
        <v>8</v>
      </c>
      <c r="C492" s="1" t="s">
        <v>15</v>
      </c>
      <c r="D492" s="5" t="s">
        <v>25</v>
      </c>
      <c r="E492" s="6">
        <v>46</v>
      </c>
      <c r="F492" s="6">
        <v>100</v>
      </c>
      <c r="G492" s="6">
        <v>224</v>
      </c>
      <c r="H492" s="3">
        <v>20</v>
      </c>
      <c r="I492" s="4" t="s">
        <v>40</v>
      </c>
    </row>
    <row r="493" spans="1:9" ht="18" customHeight="1" x14ac:dyDescent="0.2">
      <c r="A493" s="1">
        <v>2022</v>
      </c>
      <c r="B493" s="1" t="s">
        <v>8</v>
      </c>
      <c r="C493" s="1" t="s">
        <v>15</v>
      </c>
      <c r="D493" s="5" t="s">
        <v>23</v>
      </c>
      <c r="E493" s="6">
        <v>34</v>
      </c>
      <c r="F493" s="6">
        <v>2746.08</v>
      </c>
      <c r="G493" s="6">
        <v>5126.0160000000005</v>
      </c>
      <c r="H493" s="3">
        <v>549.21600000000001</v>
      </c>
      <c r="I493" s="4" t="s">
        <v>40</v>
      </c>
    </row>
    <row r="494" spans="1:9" ht="18" customHeight="1" x14ac:dyDescent="0.2">
      <c r="A494" s="1">
        <v>2022</v>
      </c>
      <c r="B494" s="1" t="s">
        <v>8</v>
      </c>
      <c r="C494" s="1" t="s">
        <v>13</v>
      </c>
      <c r="D494" s="2" t="s">
        <v>34</v>
      </c>
      <c r="E494" s="3">
        <v>7</v>
      </c>
      <c r="F494" s="3">
        <v>240</v>
      </c>
      <c r="G494" s="3">
        <v>224</v>
      </c>
      <c r="H494" s="3">
        <v>48</v>
      </c>
      <c r="I494" s="4" t="s">
        <v>40</v>
      </c>
    </row>
    <row r="495" spans="1:9" ht="18" customHeight="1" x14ac:dyDescent="0.2">
      <c r="A495" s="1">
        <v>2022</v>
      </c>
      <c r="B495" s="1" t="s">
        <v>8</v>
      </c>
      <c r="C495" s="1" t="s">
        <v>15</v>
      </c>
      <c r="D495" s="5" t="s">
        <v>27</v>
      </c>
      <c r="E495" s="6">
        <v>3</v>
      </c>
      <c r="F495" s="6">
        <v>2746.38</v>
      </c>
      <c r="G495" s="6">
        <v>5126.576</v>
      </c>
      <c r="H495" s="3">
        <v>549.27600000000007</v>
      </c>
      <c r="I495" s="4" t="s">
        <v>40</v>
      </c>
    </row>
    <row r="496" spans="1:9" ht="18" customHeight="1" x14ac:dyDescent="0.2">
      <c r="A496" s="1">
        <v>2022</v>
      </c>
      <c r="B496" s="1" t="s">
        <v>8</v>
      </c>
      <c r="C496" s="1" t="s">
        <v>32</v>
      </c>
      <c r="D496" s="5" t="s">
        <v>32</v>
      </c>
      <c r="E496" s="6">
        <v>2</v>
      </c>
      <c r="F496" s="6">
        <v>7920</v>
      </c>
      <c r="G496" s="6">
        <v>7392</v>
      </c>
      <c r="H496" s="3">
        <v>1584</v>
      </c>
      <c r="I496" s="4" t="s">
        <v>40</v>
      </c>
    </row>
    <row r="497" spans="1:9" ht="18" customHeight="1" x14ac:dyDescent="0.2">
      <c r="A497" s="1">
        <v>2022</v>
      </c>
      <c r="B497" s="1" t="s">
        <v>9</v>
      </c>
      <c r="C497" s="1" t="s">
        <v>14</v>
      </c>
      <c r="D497" s="2" t="s">
        <v>36</v>
      </c>
      <c r="E497" s="3">
        <v>3566</v>
      </c>
      <c r="F497" s="3">
        <v>5035.0300000000007</v>
      </c>
      <c r="G497" s="3">
        <v>5126.576</v>
      </c>
      <c r="H497" s="3">
        <v>1007.0060000000002</v>
      </c>
      <c r="I497" s="4" t="s">
        <v>40</v>
      </c>
    </row>
    <row r="498" spans="1:9" ht="18" customHeight="1" x14ac:dyDescent="0.2">
      <c r="A498" s="1">
        <v>2022</v>
      </c>
      <c r="B498" s="1" t="s">
        <v>9</v>
      </c>
      <c r="C498" s="1" t="s">
        <v>14</v>
      </c>
      <c r="D498" s="2" t="s">
        <v>37</v>
      </c>
      <c r="E498" s="3">
        <v>2498</v>
      </c>
      <c r="F498" s="3">
        <v>9200</v>
      </c>
      <c r="G498" s="3">
        <v>8960</v>
      </c>
      <c r="H498" s="3">
        <v>1840</v>
      </c>
      <c r="I498" s="4" t="s">
        <v>40</v>
      </c>
    </row>
    <row r="499" spans="1:9" ht="18" customHeight="1" x14ac:dyDescent="0.2">
      <c r="A499" s="1">
        <v>2022</v>
      </c>
      <c r="B499" s="1" t="s">
        <v>9</v>
      </c>
      <c r="C499" s="1" t="s">
        <v>13</v>
      </c>
      <c r="D499" s="2" t="s">
        <v>35</v>
      </c>
      <c r="E499" s="3">
        <v>1245</v>
      </c>
      <c r="F499" s="3">
        <v>5263.78</v>
      </c>
      <c r="G499" s="3">
        <v>5126.4639999999999</v>
      </c>
      <c r="H499" s="3">
        <v>1052.7560000000001</v>
      </c>
      <c r="I499" s="4" t="s">
        <v>40</v>
      </c>
    </row>
    <row r="500" spans="1:9" ht="18" customHeight="1" x14ac:dyDescent="0.2">
      <c r="A500" s="1">
        <v>2022</v>
      </c>
      <c r="B500" s="1" t="s">
        <v>9</v>
      </c>
      <c r="C500" s="1" t="s">
        <v>38</v>
      </c>
      <c r="D500" s="5" t="s">
        <v>30</v>
      </c>
      <c r="E500" s="6">
        <v>644</v>
      </c>
      <c r="F500" s="6">
        <v>6605.0249999999996</v>
      </c>
      <c r="G500" s="6">
        <v>6432.72</v>
      </c>
      <c r="H500" s="3">
        <v>1321.0050000000001</v>
      </c>
      <c r="I500" s="4" t="s">
        <v>40</v>
      </c>
    </row>
    <row r="501" spans="1:9" ht="18" customHeight="1" x14ac:dyDescent="0.2">
      <c r="A501" s="1">
        <v>2022</v>
      </c>
      <c r="B501" s="1" t="s">
        <v>9</v>
      </c>
      <c r="C501" s="1" t="s">
        <v>12</v>
      </c>
      <c r="D501" s="5" t="s">
        <v>29</v>
      </c>
      <c r="E501" s="6">
        <v>643</v>
      </c>
      <c r="F501" s="6">
        <v>8400</v>
      </c>
      <c r="G501" s="6">
        <v>7840</v>
      </c>
      <c r="H501" s="3">
        <v>1680</v>
      </c>
      <c r="I501" s="4" t="s">
        <v>40</v>
      </c>
    </row>
    <row r="502" spans="1:9" ht="18" customHeight="1" x14ac:dyDescent="0.2">
      <c r="A502" s="1">
        <v>2022</v>
      </c>
      <c r="B502" s="1" t="s">
        <v>9</v>
      </c>
      <c r="C502" s="1" t="s">
        <v>38</v>
      </c>
      <c r="D502" s="5" t="s">
        <v>31</v>
      </c>
      <c r="E502" s="6">
        <v>455</v>
      </c>
      <c r="F502" s="6">
        <v>5494.3200000000006</v>
      </c>
      <c r="G502" s="6">
        <v>5128.0320000000002</v>
      </c>
      <c r="H502" s="3">
        <v>1098.8640000000003</v>
      </c>
      <c r="I502" s="4" t="s">
        <v>40</v>
      </c>
    </row>
    <row r="503" spans="1:9" ht="18" customHeight="1" x14ac:dyDescent="0.2">
      <c r="A503" s="1">
        <v>2022</v>
      </c>
      <c r="B503" s="1" t="s">
        <v>9</v>
      </c>
      <c r="C503" s="1" t="s">
        <v>12</v>
      </c>
      <c r="D503" s="5" t="s">
        <v>28</v>
      </c>
      <c r="E503" s="7">
        <v>345</v>
      </c>
      <c r="F503" s="7">
        <v>8400</v>
      </c>
      <c r="G503" s="7">
        <v>7840</v>
      </c>
      <c r="H503" s="3">
        <v>1680</v>
      </c>
      <c r="I503" s="4" t="s">
        <v>40</v>
      </c>
    </row>
    <row r="504" spans="1:9" ht="18" customHeight="1" x14ac:dyDescent="0.2">
      <c r="A504" s="1">
        <v>2022</v>
      </c>
      <c r="B504" s="1" t="s">
        <v>9</v>
      </c>
      <c r="C504" s="1" t="s">
        <v>13</v>
      </c>
      <c r="D504" s="2" t="s">
        <v>33</v>
      </c>
      <c r="E504" s="3">
        <v>122</v>
      </c>
      <c r="F504" s="3">
        <v>120</v>
      </c>
      <c r="G504" s="3">
        <v>112</v>
      </c>
      <c r="H504" s="3">
        <v>24</v>
      </c>
      <c r="I504" s="4" t="s">
        <v>40</v>
      </c>
    </row>
    <row r="505" spans="1:9" ht="18" customHeight="1" x14ac:dyDescent="0.2">
      <c r="A505" s="1">
        <v>2022</v>
      </c>
      <c r="B505" s="1" t="s">
        <v>9</v>
      </c>
      <c r="C505" s="1" t="s">
        <v>15</v>
      </c>
      <c r="D505" s="5" t="s">
        <v>26</v>
      </c>
      <c r="E505" s="6">
        <v>78</v>
      </c>
      <c r="F505" s="6">
        <v>2517.46</v>
      </c>
      <c r="G505" s="6">
        <v>5126.4639999999999</v>
      </c>
      <c r="H505" s="3">
        <v>503.49200000000002</v>
      </c>
      <c r="I505" s="4" t="s">
        <v>40</v>
      </c>
    </row>
    <row r="506" spans="1:9" ht="18" customHeight="1" x14ac:dyDescent="0.2">
      <c r="A506" s="1">
        <v>2022</v>
      </c>
      <c r="B506" s="1" t="s">
        <v>9</v>
      </c>
      <c r="C506" s="1" t="s">
        <v>15</v>
      </c>
      <c r="D506" s="5" t="s">
        <v>24</v>
      </c>
      <c r="E506" s="6">
        <v>76</v>
      </c>
      <c r="F506" s="6">
        <v>2517.2949999999996</v>
      </c>
      <c r="G506" s="6">
        <v>5126.1279999999997</v>
      </c>
      <c r="H506" s="3">
        <v>503.45899999999995</v>
      </c>
      <c r="I506" s="4" t="s">
        <v>40</v>
      </c>
    </row>
    <row r="507" spans="1:9" ht="18" customHeight="1" x14ac:dyDescent="0.2">
      <c r="A507" s="1">
        <v>2022</v>
      </c>
      <c r="B507" s="1" t="s">
        <v>9</v>
      </c>
      <c r="C507" s="1" t="s">
        <v>15</v>
      </c>
      <c r="D507" s="5" t="s">
        <v>25</v>
      </c>
      <c r="E507" s="6">
        <v>46</v>
      </c>
      <c r="F507" s="6">
        <v>110</v>
      </c>
      <c r="G507" s="6">
        <v>224</v>
      </c>
      <c r="H507" s="3">
        <v>22</v>
      </c>
      <c r="I507" s="4" t="s">
        <v>40</v>
      </c>
    </row>
    <row r="508" spans="1:9" ht="18" customHeight="1" x14ac:dyDescent="0.2">
      <c r="A508" s="1">
        <v>2022</v>
      </c>
      <c r="B508" s="1" t="s">
        <v>9</v>
      </c>
      <c r="C508" s="1" t="s">
        <v>15</v>
      </c>
      <c r="D508" s="5" t="s">
        <v>23</v>
      </c>
      <c r="E508" s="6">
        <v>34</v>
      </c>
      <c r="F508" s="6">
        <v>2517.2400000000002</v>
      </c>
      <c r="G508" s="6">
        <v>5126.0160000000005</v>
      </c>
      <c r="H508" s="3">
        <v>503.44800000000009</v>
      </c>
      <c r="I508" s="4" t="s">
        <v>40</v>
      </c>
    </row>
    <row r="509" spans="1:9" ht="18" customHeight="1" x14ac:dyDescent="0.2">
      <c r="A509" s="1">
        <v>2022</v>
      </c>
      <c r="B509" s="1" t="s">
        <v>9</v>
      </c>
      <c r="C509" s="1" t="s">
        <v>13</v>
      </c>
      <c r="D509" s="2" t="s">
        <v>34</v>
      </c>
      <c r="E509" s="3">
        <v>7</v>
      </c>
      <c r="F509" s="3">
        <v>220</v>
      </c>
      <c r="G509" s="3">
        <v>224</v>
      </c>
      <c r="H509" s="3">
        <v>44</v>
      </c>
      <c r="I509" s="4" t="s">
        <v>40</v>
      </c>
    </row>
    <row r="510" spans="1:9" ht="18" customHeight="1" x14ac:dyDescent="0.2">
      <c r="A510" s="1">
        <v>2022</v>
      </c>
      <c r="B510" s="1" t="s">
        <v>9</v>
      </c>
      <c r="C510" s="1" t="s">
        <v>15</v>
      </c>
      <c r="D510" s="5" t="s">
        <v>27</v>
      </c>
      <c r="E510" s="6">
        <v>3</v>
      </c>
      <c r="F510" s="6">
        <v>2517.5150000000003</v>
      </c>
      <c r="G510" s="6">
        <v>5126.576</v>
      </c>
      <c r="H510" s="3">
        <v>503.5030000000001</v>
      </c>
      <c r="I510" s="4" t="s">
        <v>40</v>
      </c>
    </row>
    <row r="511" spans="1:9" ht="18" customHeight="1" x14ac:dyDescent="0.2">
      <c r="A511" s="1">
        <v>2022</v>
      </c>
      <c r="B511" s="1" t="s">
        <v>9</v>
      </c>
      <c r="C511" s="1" t="s">
        <v>32</v>
      </c>
      <c r="D511" s="5" t="s">
        <v>32</v>
      </c>
      <c r="E511" s="6">
        <v>2</v>
      </c>
      <c r="F511" s="6">
        <v>7260</v>
      </c>
      <c r="G511" s="6">
        <v>7392</v>
      </c>
      <c r="H511" s="3">
        <v>1452</v>
      </c>
      <c r="I511" s="4" t="s">
        <v>40</v>
      </c>
    </row>
    <row r="512" spans="1:9" ht="18" customHeight="1" x14ac:dyDescent="0.2">
      <c r="A512" s="1">
        <v>2022</v>
      </c>
      <c r="B512" s="1" t="s">
        <v>10</v>
      </c>
      <c r="C512" s="1" t="s">
        <v>14</v>
      </c>
      <c r="D512" s="2" t="s">
        <v>36</v>
      </c>
      <c r="E512" s="3">
        <v>3566</v>
      </c>
      <c r="F512" s="3">
        <v>5263.8950000000004</v>
      </c>
      <c r="G512" s="3">
        <v>5126.576</v>
      </c>
      <c r="H512" s="3">
        <v>1052.7790000000002</v>
      </c>
      <c r="I512" s="4" t="s">
        <v>40</v>
      </c>
    </row>
    <row r="513" spans="1:9" ht="18" customHeight="1" x14ac:dyDescent="0.2">
      <c r="A513" s="1">
        <v>2022</v>
      </c>
      <c r="B513" s="1" t="s">
        <v>10</v>
      </c>
      <c r="C513" s="1" t="s">
        <v>14</v>
      </c>
      <c r="D513" s="2" t="s">
        <v>37</v>
      </c>
      <c r="E513" s="3">
        <v>2498</v>
      </c>
      <c r="F513" s="3">
        <v>8800</v>
      </c>
      <c r="G513" s="3">
        <v>8960</v>
      </c>
      <c r="H513" s="3">
        <v>1760</v>
      </c>
      <c r="I513" s="4" t="s">
        <v>40</v>
      </c>
    </row>
    <row r="514" spans="1:9" ht="18" customHeight="1" x14ac:dyDescent="0.2">
      <c r="A514" s="1">
        <v>2022</v>
      </c>
      <c r="B514" s="1" t="s">
        <v>10</v>
      </c>
      <c r="C514" s="1" t="s">
        <v>13</v>
      </c>
      <c r="D514" s="2" t="s">
        <v>35</v>
      </c>
      <c r="E514" s="3">
        <v>1245</v>
      </c>
      <c r="F514" s="3">
        <v>5034.92</v>
      </c>
      <c r="G514" s="3">
        <v>5126.4639999999999</v>
      </c>
      <c r="H514" s="3">
        <v>1006.984</v>
      </c>
      <c r="I514" s="4" t="s">
        <v>40</v>
      </c>
    </row>
    <row r="515" spans="1:9" ht="18" customHeight="1" x14ac:dyDescent="0.2">
      <c r="A515" s="1">
        <v>2022</v>
      </c>
      <c r="B515" s="1" t="s">
        <v>10</v>
      </c>
      <c r="C515" s="1" t="s">
        <v>38</v>
      </c>
      <c r="D515" s="5" t="s">
        <v>30</v>
      </c>
      <c r="E515" s="6">
        <v>644</v>
      </c>
      <c r="F515" s="6">
        <v>6317.85</v>
      </c>
      <c r="G515" s="6">
        <v>6432.72</v>
      </c>
      <c r="H515" s="3">
        <v>1263.5700000000002</v>
      </c>
      <c r="I515" s="4" t="s">
        <v>40</v>
      </c>
    </row>
    <row r="516" spans="1:9" ht="18" customHeight="1" x14ac:dyDescent="0.2">
      <c r="A516" s="1">
        <v>2022</v>
      </c>
      <c r="B516" s="1" t="s">
        <v>10</v>
      </c>
      <c r="C516" s="1" t="s">
        <v>12</v>
      </c>
      <c r="D516" s="5" t="s">
        <v>29</v>
      </c>
      <c r="E516" s="6">
        <v>643</v>
      </c>
      <c r="F516" s="6">
        <v>7700</v>
      </c>
      <c r="G516" s="6">
        <v>7840</v>
      </c>
      <c r="H516" s="3">
        <v>1540</v>
      </c>
      <c r="I516" s="4" t="s">
        <v>40</v>
      </c>
    </row>
    <row r="517" spans="1:9" ht="18" customHeight="1" x14ac:dyDescent="0.2">
      <c r="A517" s="1">
        <v>2022</v>
      </c>
      <c r="B517" s="1" t="s">
        <v>10</v>
      </c>
      <c r="C517" s="1" t="s">
        <v>38</v>
      </c>
      <c r="D517" s="5" t="s">
        <v>31</v>
      </c>
      <c r="E517" s="6">
        <v>455</v>
      </c>
      <c r="F517" s="6">
        <v>5036.46</v>
      </c>
      <c r="G517" s="6">
        <v>5128.0320000000002</v>
      </c>
      <c r="H517" s="3">
        <v>1007.292</v>
      </c>
      <c r="I517" s="4" t="s">
        <v>40</v>
      </c>
    </row>
    <row r="518" spans="1:9" ht="18" customHeight="1" x14ac:dyDescent="0.2">
      <c r="A518" s="1">
        <v>2022</v>
      </c>
      <c r="B518" s="1" t="s">
        <v>10</v>
      </c>
      <c r="C518" s="1" t="s">
        <v>12</v>
      </c>
      <c r="D518" s="5" t="s">
        <v>28</v>
      </c>
      <c r="E518" s="7">
        <v>345</v>
      </c>
      <c r="F518" s="7">
        <v>7700</v>
      </c>
      <c r="G518" s="7">
        <v>7840</v>
      </c>
      <c r="H518" s="3">
        <v>1540</v>
      </c>
      <c r="I518" s="4" t="s">
        <v>40</v>
      </c>
    </row>
    <row r="519" spans="1:9" ht="18" customHeight="1" x14ac:dyDescent="0.2">
      <c r="A519" s="1">
        <v>2022</v>
      </c>
      <c r="B519" s="1" t="s">
        <v>10</v>
      </c>
      <c r="C519" s="1" t="s">
        <v>13</v>
      </c>
      <c r="D519" s="2" t="s">
        <v>33</v>
      </c>
      <c r="E519" s="3">
        <v>122</v>
      </c>
      <c r="F519" s="3">
        <v>110</v>
      </c>
      <c r="G519" s="3">
        <v>112</v>
      </c>
      <c r="H519" s="3">
        <v>22</v>
      </c>
      <c r="I519" s="4" t="s">
        <v>40</v>
      </c>
    </row>
    <row r="520" spans="1:9" ht="18" customHeight="1" x14ac:dyDescent="0.2">
      <c r="A520" s="1">
        <v>2022</v>
      </c>
      <c r="B520" s="1" t="s">
        <v>10</v>
      </c>
      <c r="C520" s="1" t="s">
        <v>15</v>
      </c>
      <c r="D520" s="5" t="s">
        <v>26</v>
      </c>
      <c r="E520" s="6">
        <v>78</v>
      </c>
      <c r="F520" s="6">
        <v>2517.46</v>
      </c>
      <c r="G520" s="6">
        <v>5126.4639999999999</v>
      </c>
      <c r="H520" s="3">
        <v>503.49200000000002</v>
      </c>
      <c r="I520" s="4" t="s">
        <v>40</v>
      </c>
    </row>
    <row r="521" spans="1:9" ht="18" customHeight="1" x14ac:dyDescent="0.2">
      <c r="A521" s="1">
        <v>2022</v>
      </c>
      <c r="B521" s="1" t="s">
        <v>10</v>
      </c>
      <c r="C521" s="1" t="s">
        <v>15</v>
      </c>
      <c r="D521" s="5" t="s">
        <v>24</v>
      </c>
      <c r="E521" s="6">
        <v>76</v>
      </c>
      <c r="F521" s="6">
        <v>2288.4499999999998</v>
      </c>
      <c r="G521" s="6">
        <v>5126.1279999999997</v>
      </c>
      <c r="H521" s="3">
        <v>457.69</v>
      </c>
      <c r="I521" s="4" t="s">
        <v>40</v>
      </c>
    </row>
    <row r="522" spans="1:9" ht="18" customHeight="1" x14ac:dyDescent="0.2">
      <c r="A522" s="1">
        <v>2022</v>
      </c>
      <c r="B522" s="1" t="s">
        <v>10</v>
      </c>
      <c r="C522" s="1" t="s">
        <v>15</v>
      </c>
      <c r="D522" s="5" t="s">
        <v>25</v>
      </c>
      <c r="E522" s="6">
        <v>46</v>
      </c>
      <c r="F522" s="6">
        <v>100</v>
      </c>
      <c r="G522" s="6">
        <v>224</v>
      </c>
      <c r="H522" s="3">
        <v>20</v>
      </c>
      <c r="I522" s="4" t="s">
        <v>40</v>
      </c>
    </row>
    <row r="523" spans="1:9" ht="18" customHeight="1" x14ac:dyDescent="0.2">
      <c r="A523" s="1">
        <v>2022</v>
      </c>
      <c r="B523" s="1" t="s">
        <v>10</v>
      </c>
      <c r="C523" s="1" t="s">
        <v>15</v>
      </c>
      <c r="D523" s="5" t="s">
        <v>23</v>
      </c>
      <c r="E523" s="6">
        <v>34</v>
      </c>
      <c r="F523" s="6">
        <v>2288.4</v>
      </c>
      <c r="G523" s="6">
        <v>5126.0160000000005</v>
      </c>
      <c r="H523" s="3">
        <v>457.68000000000006</v>
      </c>
      <c r="I523" s="4" t="s">
        <v>42</v>
      </c>
    </row>
    <row r="524" spans="1:9" ht="18" customHeight="1" x14ac:dyDescent="0.2">
      <c r="A524" s="1">
        <v>2022</v>
      </c>
      <c r="B524" s="1" t="s">
        <v>10</v>
      </c>
      <c r="C524" s="1" t="s">
        <v>13</v>
      </c>
      <c r="D524" s="2" t="s">
        <v>34</v>
      </c>
      <c r="E524" s="3">
        <v>7</v>
      </c>
      <c r="F524" s="3">
        <v>200</v>
      </c>
      <c r="G524" s="3">
        <v>224</v>
      </c>
      <c r="H524" s="3">
        <v>40</v>
      </c>
      <c r="I524" s="4" t="s">
        <v>42</v>
      </c>
    </row>
    <row r="525" spans="1:9" ht="18" customHeight="1" x14ac:dyDescent="0.2">
      <c r="A525" s="1">
        <v>2022</v>
      </c>
      <c r="B525" s="1" t="s">
        <v>10</v>
      </c>
      <c r="C525" s="1" t="s">
        <v>15</v>
      </c>
      <c r="D525" s="5" t="s">
        <v>27</v>
      </c>
      <c r="E525" s="6">
        <v>3</v>
      </c>
      <c r="F525" s="6">
        <v>2288.65</v>
      </c>
      <c r="G525" s="6">
        <v>5126.576</v>
      </c>
      <c r="H525" s="3">
        <v>457.73</v>
      </c>
      <c r="I525" s="4" t="s">
        <v>42</v>
      </c>
    </row>
    <row r="526" spans="1:9" ht="18" customHeight="1" x14ac:dyDescent="0.2">
      <c r="A526" s="1">
        <v>2022</v>
      </c>
      <c r="B526" s="1" t="s">
        <v>10</v>
      </c>
      <c r="C526" s="1" t="s">
        <v>32</v>
      </c>
      <c r="D526" s="5" t="s">
        <v>32</v>
      </c>
      <c r="E526" s="6">
        <v>2</v>
      </c>
      <c r="F526" s="6">
        <v>6600</v>
      </c>
      <c r="G526" s="6">
        <v>7392</v>
      </c>
      <c r="H526" s="3">
        <v>1320</v>
      </c>
      <c r="I526" s="4" t="s">
        <v>42</v>
      </c>
    </row>
    <row r="527" spans="1:9" ht="18" customHeight="1" x14ac:dyDescent="0.2">
      <c r="A527" s="1">
        <v>2022</v>
      </c>
      <c r="B527" s="1" t="s">
        <v>11</v>
      </c>
      <c r="C527" s="1" t="s">
        <v>14</v>
      </c>
      <c r="D527" s="2" t="s">
        <v>36</v>
      </c>
      <c r="E527" s="3">
        <v>3566</v>
      </c>
      <c r="F527" s="3">
        <v>4577.3</v>
      </c>
      <c r="G527" s="3">
        <v>5126.576</v>
      </c>
      <c r="H527" s="3">
        <v>915.46</v>
      </c>
      <c r="I527" s="4" t="s">
        <v>42</v>
      </c>
    </row>
    <row r="528" spans="1:9" ht="18" customHeight="1" x14ac:dyDescent="0.2">
      <c r="A528" s="1">
        <v>2022</v>
      </c>
      <c r="B528" s="1" t="s">
        <v>11</v>
      </c>
      <c r="C528" s="1" t="s">
        <v>14</v>
      </c>
      <c r="D528" s="2" t="s">
        <v>37</v>
      </c>
      <c r="E528" s="3">
        <v>2498</v>
      </c>
      <c r="F528" s="3">
        <v>8000</v>
      </c>
      <c r="G528" s="3">
        <v>8960</v>
      </c>
      <c r="H528" s="3">
        <v>1600</v>
      </c>
      <c r="I528" s="4" t="s">
        <v>42</v>
      </c>
    </row>
    <row r="529" spans="1:9" ht="18" customHeight="1" x14ac:dyDescent="0.2">
      <c r="A529" s="1">
        <v>2022</v>
      </c>
      <c r="B529" s="1" t="s">
        <v>11</v>
      </c>
      <c r="C529" s="1" t="s">
        <v>13</v>
      </c>
      <c r="D529" s="2" t="s">
        <v>35</v>
      </c>
      <c r="E529" s="3">
        <v>1245</v>
      </c>
      <c r="F529" s="3">
        <v>4577.2</v>
      </c>
      <c r="G529" s="3">
        <v>5126.4639999999999</v>
      </c>
      <c r="H529" s="3">
        <v>915.44</v>
      </c>
      <c r="I529" s="4" t="s">
        <v>42</v>
      </c>
    </row>
    <row r="530" spans="1:9" ht="18" customHeight="1" x14ac:dyDescent="0.2">
      <c r="A530" s="1">
        <v>2022</v>
      </c>
      <c r="B530" s="1" t="s">
        <v>11</v>
      </c>
      <c r="C530" s="1" t="s">
        <v>38</v>
      </c>
      <c r="D530" s="5" t="s">
        <v>30</v>
      </c>
      <c r="E530" s="6">
        <v>644</v>
      </c>
      <c r="F530" s="6">
        <v>5743.5</v>
      </c>
      <c r="G530" s="6">
        <v>6432.72</v>
      </c>
      <c r="H530" s="3">
        <v>1148.7</v>
      </c>
      <c r="I530" s="4" t="s">
        <v>42</v>
      </c>
    </row>
    <row r="531" spans="1:9" ht="18" customHeight="1" x14ac:dyDescent="0.2">
      <c r="A531" s="1">
        <v>2022</v>
      </c>
      <c r="B531" s="1" t="s">
        <v>11</v>
      </c>
      <c r="C531" s="1" t="s">
        <v>12</v>
      </c>
      <c r="D531" s="5" t="s">
        <v>29</v>
      </c>
      <c r="E531" s="6">
        <v>643</v>
      </c>
      <c r="F531" s="6">
        <v>7000</v>
      </c>
      <c r="G531" s="6">
        <v>7840</v>
      </c>
      <c r="H531" s="3">
        <v>1400</v>
      </c>
      <c r="I531" s="4" t="s">
        <v>42</v>
      </c>
    </row>
    <row r="532" spans="1:9" ht="18" customHeight="1" x14ac:dyDescent="0.2">
      <c r="A532" s="1">
        <v>2022</v>
      </c>
      <c r="B532" s="1" t="s">
        <v>11</v>
      </c>
      <c r="C532" s="1" t="s">
        <v>38</v>
      </c>
      <c r="D532" s="5" t="s">
        <v>31</v>
      </c>
      <c r="E532" s="6">
        <v>455</v>
      </c>
      <c r="F532" s="6">
        <v>4578.6000000000004</v>
      </c>
      <c r="G532" s="6">
        <v>5128.0320000000002</v>
      </c>
      <c r="H532" s="3">
        <v>915.72000000000014</v>
      </c>
      <c r="I532" s="4" t="s">
        <v>42</v>
      </c>
    </row>
    <row r="533" spans="1:9" ht="18" customHeight="1" x14ac:dyDescent="0.2">
      <c r="A533" s="1">
        <v>2022</v>
      </c>
      <c r="B533" s="1" t="s">
        <v>11</v>
      </c>
      <c r="C533" s="1" t="s">
        <v>12</v>
      </c>
      <c r="D533" s="5" t="s">
        <v>28</v>
      </c>
      <c r="E533" s="7">
        <v>345</v>
      </c>
      <c r="F533" s="7">
        <v>7000</v>
      </c>
      <c r="G533" s="7">
        <v>7840</v>
      </c>
      <c r="H533" s="3">
        <v>1400</v>
      </c>
      <c r="I533" s="4" t="s">
        <v>42</v>
      </c>
    </row>
    <row r="534" spans="1:9" ht="18" customHeight="1" x14ac:dyDescent="0.2">
      <c r="A534" s="1">
        <v>2022</v>
      </c>
      <c r="B534" s="1" t="s">
        <v>11</v>
      </c>
      <c r="C534" s="1" t="s">
        <v>13</v>
      </c>
      <c r="D534" s="2" t="s">
        <v>33</v>
      </c>
      <c r="E534" s="3">
        <v>122</v>
      </c>
      <c r="F534" s="3">
        <v>100</v>
      </c>
      <c r="G534" s="3">
        <v>112</v>
      </c>
      <c r="H534" s="3">
        <v>20</v>
      </c>
      <c r="I534" s="4" t="s">
        <v>42</v>
      </c>
    </row>
    <row r="535" spans="1:9" ht="18" customHeight="1" x14ac:dyDescent="0.2">
      <c r="A535" s="1">
        <v>2022</v>
      </c>
      <c r="B535" s="1" t="s">
        <v>11</v>
      </c>
      <c r="C535" s="1" t="s">
        <v>15</v>
      </c>
      <c r="D535" s="5" t="s">
        <v>26</v>
      </c>
      <c r="E535" s="6">
        <v>78</v>
      </c>
      <c r="F535" s="6">
        <v>2288.6</v>
      </c>
      <c r="G535" s="6">
        <v>5126.4639999999999</v>
      </c>
      <c r="H535" s="3">
        <v>457.72</v>
      </c>
      <c r="I535" s="4" t="s">
        <v>42</v>
      </c>
    </row>
    <row r="536" spans="1:9" ht="18" customHeight="1" x14ac:dyDescent="0.2">
      <c r="A536" s="1">
        <v>2022</v>
      </c>
      <c r="B536" s="1" t="s">
        <v>11</v>
      </c>
      <c r="C536" s="1" t="s">
        <v>15</v>
      </c>
      <c r="D536" s="5" t="s">
        <v>24</v>
      </c>
      <c r="E536" s="6">
        <v>76</v>
      </c>
      <c r="F536" s="6">
        <v>2288.4499999999998</v>
      </c>
      <c r="G536" s="6">
        <v>5126.1279999999997</v>
      </c>
      <c r="H536" s="3">
        <v>457.69</v>
      </c>
      <c r="I536" s="4" t="s">
        <v>42</v>
      </c>
    </row>
    <row r="537" spans="1:9" ht="18" customHeight="1" x14ac:dyDescent="0.2">
      <c r="A537" s="1">
        <v>2022</v>
      </c>
      <c r="B537" s="1" t="s">
        <v>11</v>
      </c>
      <c r="C537" s="1" t="s">
        <v>15</v>
      </c>
      <c r="D537" s="5" t="s">
        <v>25</v>
      </c>
      <c r="E537" s="6">
        <v>46</v>
      </c>
      <c r="F537" s="6">
        <v>100</v>
      </c>
      <c r="G537" s="6">
        <v>224</v>
      </c>
      <c r="H537" s="3">
        <v>20</v>
      </c>
      <c r="I537" s="4" t="s">
        <v>42</v>
      </c>
    </row>
    <row r="538" spans="1:9" ht="18" customHeight="1" x14ac:dyDescent="0.2">
      <c r="A538" s="1">
        <v>2022</v>
      </c>
      <c r="B538" s="1" t="s">
        <v>11</v>
      </c>
      <c r="C538" s="1" t="s">
        <v>15</v>
      </c>
      <c r="D538" s="5" t="s">
        <v>23</v>
      </c>
      <c r="E538" s="6">
        <v>34</v>
      </c>
      <c r="F538" s="6">
        <v>2288.4</v>
      </c>
      <c r="G538" s="6">
        <v>5126.0160000000005</v>
      </c>
      <c r="H538" s="3">
        <v>457.68000000000006</v>
      </c>
      <c r="I538" s="4" t="s">
        <v>42</v>
      </c>
    </row>
    <row r="539" spans="1:9" ht="18" customHeight="1" x14ac:dyDescent="0.2">
      <c r="A539" s="1">
        <v>2022</v>
      </c>
      <c r="B539" s="1" t="s">
        <v>11</v>
      </c>
      <c r="C539" s="1" t="s">
        <v>13</v>
      </c>
      <c r="D539" s="2" t="s">
        <v>34</v>
      </c>
      <c r="E539" s="3">
        <v>7</v>
      </c>
      <c r="F539" s="3">
        <v>200</v>
      </c>
      <c r="G539" s="3">
        <v>224</v>
      </c>
      <c r="H539" s="3">
        <v>40</v>
      </c>
      <c r="I539" s="4" t="s">
        <v>42</v>
      </c>
    </row>
    <row r="540" spans="1:9" ht="18" customHeight="1" x14ac:dyDescent="0.2">
      <c r="A540" s="1">
        <v>2022</v>
      </c>
      <c r="B540" s="1" t="s">
        <v>11</v>
      </c>
      <c r="C540" s="1" t="s">
        <v>15</v>
      </c>
      <c r="D540" s="5" t="s">
        <v>27</v>
      </c>
      <c r="E540" s="6">
        <v>3</v>
      </c>
      <c r="F540" s="6">
        <v>2288.65</v>
      </c>
      <c r="G540" s="6">
        <v>5126.576</v>
      </c>
      <c r="H540" s="3">
        <v>457.73</v>
      </c>
      <c r="I540" s="4" t="s">
        <v>42</v>
      </c>
    </row>
    <row r="541" spans="1:9" ht="18" customHeight="1" x14ac:dyDescent="0.2">
      <c r="A541" s="1">
        <v>2022</v>
      </c>
      <c r="B541" s="1" t="s">
        <v>11</v>
      </c>
      <c r="C541" s="1" t="s">
        <v>32</v>
      </c>
      <c r="D541" s="5" t="s">
        <v>32</v>
      </c>
      <c r="E541" s="6">
        <v>2</v>
      </c>
      <c r="F541" s="6">
        <v>6600</v>
      </c>
      <c r="G541" s="6">
        <v>7392</v>
      </c>
      <c r="H541" s="3">
        <v>1320</v>
      </c>
      <c r="I541" s="4" t="s">
        <v>42</v>
      </c>
    </row>
    <row r="542" spans="1:9" ht="18" customHeight="1" x14ac:dyDescent="0.2">
      <c r="A542" s="1">
        <v>2023</v>
      </c>
      <c r="B542" s="1" t="s">
        <v>0</v>
      </c>
      <c r="C542" s="1" t="s">
        <v>14</v>
      </c>
      <c r="D542" s="2" t="s">
        <v>36</v>
      </c>
      <c r="E542" s="3">
        <v>3566</v>
      </c>
      <c r="F542" s="3">
        <v>5492.76</v>
      </c>
      <c r="G542" s="3">
        <v>5126.576</v>
      </c>
      <c r="H542" s="3">
        <v>1098.5520000000001</v>
      </c>
      <c r="I542" s="4" t="s">
        <v>42</v>
      </c>
    </row>
    <row r="543" spans="1:9" ht="18" customHeight="1" x14ac:dyDescent="0.2">
      <c r="A543" s="1">
        <v>2023</v>
      </c>
      <c r="B543" s="1" t="s">
        <v>0</v>
      </c>
      <c r="C543" s="1" t="s">
        <v>14</v>
      </c>
      <c r="D543" s="2" t="s">
        <v>37</v>
      </c>
      <c r="E543" s="3">
        <v>2498</v>
      </c>
      <c r="F543" s="3">
        <v>9600</v>
      </c>
      <c r="G543" s="3">
        <v>8960</v>
      </c>
      <c r="H543" s="3">
        <v>1920</v>
      </c>
      <c r="I543" s="4" t="s">
        <v>42</v>
      </c>
    </row>
    <row r="544" spans="1:9" ht="18" customHeight="1" x14ac:dyDescent="0.2">
      <c r="A544" s="1">
        <v>2023</v>
      </c>
      <c r="B544" s="1" t="s">
        <v>0</v>
      </c>
      <c r="C544" s="1" t="s">
        <v>13</v>
      </c>
      <c r="D544" s="2" t="s">
        <v>35</v>
      </c>
      <c r="E544" s="3">
        <v>1245</v>
      </c>
      <c r="F544" s="3">
        <v>5492.6399999999994</v>
      </c>
      <c r="G544" s="3">
        <v>5126.4639999999999</v>
      </c>
      <c r="H544" s="3">
        <v>1098.528</v>
      </c>
      <c r="I544" s="4" t="s">
        <v>42</v>
      </c>
    </row>
    <row r="545" spans="1:9" ht="18" customHeight="1" x14ac:dyDescent="0.2">
      <c r="A545" s="1">
        <v>2023</v>
      </c>
      <c r="B545" s="1" t="s">
        <v>0</v>
      </c>
      <c r="C545" s="1" t="s">
        <v>38</v>
      </c>
      <c r="D545" s="5" t="s">
        <v>30</v>
      </c>
      <c r="E545" s="6">
        <v>644</v>
      </c>
      <c r="F545" s="6">
        <v>6892.2</v>
      </c>
      <c r="G545" s="6">
        <v>6432.72</v>
      </c>
      <c r="H545" s="3">
        <v>1378.44</v>
      </c>
      <c r="I545" s="4" t="s">
        <v>42</v>
      </c>
    </row>
    <row r="546" spans="1:9" ht="18" customHeight="1" x14ac:dyDescent="0.2">
      <c r="A546" s="1">
        <v>2023</v>
      </c>
      <c r="B546" s="1" t="s">
        <v>0</v>
      </c>
      <c r="C546" s="1" t="s">
        <v>12</v>
      </c>
      <c r="D546" s="5" t="s">
        <v>29</v>
      </c>
      <c r="E546" s="6">
        <v>643</v>
      </c>
      <c r="F546" s="6">
        <v>8400</v>
      </c>
      <c r="G546" s="6">
        <v>7840</v>
      </c>
      <c r="H546" s="3">
        <v>1680</v>
      </c>
      <c r="I546" s="4" t="s">
        <v>40</v>
      </c>
    </row>
    <row r="547" spans="1:9" ht="18" customHeight="1" x14ac:dyDescent="0.2">
      <c r="A547" s="1">
        <v>2023</v>
      </c>
      <c r="B547" s="1" t="s">
        <v>0</v>
      </c>
      <c r="C547" s="1" t="s">
        <v>38</v>
      </c>
      <c r="D547" s="5" t="s">
        <v>31</v>
      </c>
      <c r="E547" s="6">
        <v>455</v>
      </c>
      <c r="F547" s="6">
        <v>5494.3200000000006</v>
      </c>
      <c r="G547" s="6">
        <v>5128.0320000000002</v>
      </c>
      <c r="H547" s="3">
        <v>1098.8640000000003</v>
      </c>
      <c r="I547" s="4" t="s">
        <v>40</v>
      </c>
    </row>
    <row r="548" spans="1:9" ht="18" customHeight="1" x14ac:dyDescent="0.2">
      <c r="A548" s="1">
        <v>2023</v>
      </c>
      <c r="B548" s="1" t="s">
        <v>0</v>
      </c>
      <c r="C548" s="1" t="s">
        <v>12</v>
      </c>
      <c r="D548" s="5" t="s">
        <v>28</v>
      </c>
      <c r="E548" s="7">
        <v>345</v>
      </c>
      <c r="F548" s="7">
        <v>8400</v>
      </c>
      <c r="G548" s="7">
        <v>7840</v>
      </c>
      <c r="H548" s="3">
        <v>1680</v>
      </c>
      <c r="I548" s="4" t="s">
        <v>40</v>
      </c>
    </row>
    <row r="549" spans="1:9" ht="18" customHeight="1" x14ac:dyDescent="0.2">
      <c r="A549" s="1">
        <v>2023</v>
      </c>
      <c r="B549" s="1" t="s">
        <v>0</v>
      </c>
      <c r="C549" s="1" t="s">
        <v>13</v>
      </c>
      <c r="D549" s="2" t="s">
        <v>33</v>
      </c>
      <c r="E549" s="3">
        <v>122</v>
      </c>
      <c r="F549" s="3">
        <v>120</v>
      </c>
      <c r="G549" s="3">
        <v>112</v>
      </c>
      <c r="H549" s="3">
        <v>24</v>
      </c>
      <c r="I549" s="4" t="s">
        <v>40</v>
      </c>
    </row>
    <row r="550" spans="1:9" ht="18" customHeight="1" x14ac:dyDescent="0.2">
      <c r="A550" s="1">
        <v>2023</v>
      </c>
      <c r="B550" s="1" t="s">
        <v>0</v>
      </c>
      <c r="C550" s="1" t="s">
        <v>15</v>
      </c>
      <c r="D550" s="5" t="s">
        <v>26</v>
      </c>
      <c r="E550" s="6">
        <v>78</v>
      </c>
      <c r="F550" s="6">
        <v>2288.6</v>
      </c>
      <c r="G550" s="6">
        <v>5126.4639999999999</v>
      </c>
      <c r="H550" s="3">
        <v>457.72</v>
      </c>
      <c r="I550" s="4" t="s">
        <v>40</v>
      </c>
    </row>
    <row r="551" spans="1:9" ht="18" customHeight="1" x14ac:dyDescent="0.2">
      <c r="A551" s="1">
        <v>2023</v>
      </c>
      <c r="B551" s="1" t="s">
        <v>0</v>
      </c>
      <c r="C551" s="1" t="s">
        <v>15</v>
      </c>
      <c r="D551" s="5" t="s">
        <v>24</v>
      </c>
      <c r="E551" s="6">
        <v>76</v>
      </c>
      <c r="F551" s="6">
        <v>2288.4499999999998</v>
      </c>
      <c r="G551" s="6">
        <v>5126.1279999999997</v>
      </c>
      <c r="H551" s="3">
        <v>457.69</v>
      </c>
      <c r="I551" s="4" t="s">
        <v>40</v>
      </c>
    </row>
    <row r="552" spans="1:9" ht="18" customHeight="1" x14ac:dyDescent="0.2">
      <c r="A552" s="1">
        <v>2023</v>
      </c>
      <c r="B552" s="1" t="s">
        <v>0</v>
      </c>
      <c r="C552" s="1" t="s">
        <v>15</v>
      </c>
      <c r="D552" s="5" t="s">
        <v>25</v>
      </c>
      <c r="E552" s="6">
        <v>46</v>
      </c>
      <c r="F552" s="6">
        <v>100</v>
      </c>
      <c r="G552" s="6">
        <v>224</v>
      </c>
      <c r="H552" s="3">
        <v>20</v>
      </c>
      <c r="I552" s="4" t="s">
        <v>40</v>
      </c>
    </row>
    <row r="553" spans="1:9" ht="18" customHeight="1" x14ac:dyDescent="0.2">
      <c r="A553" s="1">
        <v>2023</v>
      </c>
      <c r="B553" s="1" t="s">
        <v>0</v>
      </c>
      <c r="C553" s="1" t="s">
        <v>15</v>
      </c>
      <c r="D553" s="5" t="s">
        <v>23</v>
      </c>
      <c r="E553" s="6">
        <v>34</v>
      </c>
      <c r="F553" s="6">
        <v>2288.4</v>
      </c>
      <c r="G553" s="6">
        <v>5126.0160000000005</v>
      </c>
      <c r="H553" s="3">
        <v>457.68000000000006</v>
      </c>
      <c r="I553" s="4" t="s">
        <v>40</v>
      </c>
    </row>
    <row r="554" spans="1:9" ht="18" customHeight="1" x14ac:dyDescent="0.2">
      <c r="A554" s="1">
        <v>2023</v>
      </c>
      <c r="B554" s="1" t="s">
        <v>0</v>
      </c>
      <c r="C554" s="1" t="s">
        <v>13</v>
      </c>
      <c r="D554" s="2" t="s">
        <v>34</v>
      </c>
      <c r="E554" s="3">
        <v>7</v>
      </c>
      <c r="F554" s="3">
        <v>200</v>
      </c>
      <c r="G554" s="3">
        <v>224</v>
      </c>
      <c r="H554" s="3">
        <v>40</v>
      </c>
      <c r="I554" s="4" t="s">
        <v>40</v>
      </c>
    </row>
    <row r="555" spans="1:9" ht="18" customHeight="1" x14ac:dyDescent="0.2">
      <c r="A555" s="1">
        <v>2023</v>
      </c>
      <c r="B555" s="1" t="s">
        <v>0</v>
      </c>
      <c r="C555" s="1" t="s">
        <v>32</v>
      </c>
      <c r="D555" s="5" t="s">
        <v>32</v>
      </c>
      <c r="E555" s="6">
        <v>3</v>
      </c>
      <c r="F555" s="6">
        <v>4577.3</v>
      </c>
      <c r="G555" s="6">
        <v>7392</v>
      </c>
      <c r="H555" s="3">
        <v>915.46</v>
      </c>
      <c r="I555" s="4" t="s">
        <v>40</v>
      </c>
    </row>
    <row r="556" spans="1:9" ht="18" customHeight="1" x14ac:dyDescent="0.2">
      <c r="A556" s="1">
        <v>2023</v>
      </c>
      <c r="B556" s="1" t="s">
        <v>0</v>
      </c>
      <c r="C556" s="1" t="s">
        <v>15</v>
      </c>
      <c r="D556" s="5" t="s">
        <v>27</v>
      </c>
      <c r="E556" s="6">
        <v>3</v>
      </c>
      <c r="F556" s="6">
        <v>3300</v>
      </c>
      <c r="G556" s="6">
        <v>5126.576</v>
      </c>
      <c r="H556" s="3">
        <v>660</v>
      </c>
      <c r="I556" s="4" t="s">
        <v>40</v>
      </c>
    </row>
    <row r="557" spans="1:9" ht="18" customHeight="1" x14ac:dyDescent="0.2">
      <c r="A557" s="1">
        <v>2023</v>
      </c>
      <c r="B557" s="1" t="s">
        <v>1</v>
      </c>
      <c r="C557" s="1" t="s">
        <v>14</v>
      </c>
      <c r="D557" s="2" t="s">
        <v>36</v>
      </c>
      <c r="E557" s="3">
        <v>3566</v>
      </c>
      <c r="F557" s="3">
        <v>4577.3</v>
      </c>
      <c r="G557" s="3">
        <v>5126.576</v>
      </c>
      <c r="H557" s="3">
        <v>915.46</v>
      </c>
      <c r="I557" s="4" t="s">
        <v>40</v>
      </c>
    </row>
    <row r="558" spans="1:9" ht="18" customHeight="1" x14ac:dyDescent="0.2">
      <c r="A558" s="1">
        <v>2023</v>
      </c>
      <c r="B558" s="1" t="s">
        <v>1</v>
      </c>
      <c r="C558" s="1" t="s">
        <v>14</v>
      </c>
      <c r="D558" s="2" t="s">
        <v>37</v>
      </c>
      <c r="E558" s="3">
        <v>2498</v>
      </c>
      <c r="F558" s="3">
        <v>8000</v>
      </c>
      <c r="G558" s="3">
        <v>8960</v>
      </c>
      <c r="H558" s="3">
        <v>1600</v>
      </c>
      <c r="I558" s="4" t="s">
        <v>40</v>
      </c>
    </row>
    <row r="559" spans="1:9" ht="18" customHeight="1" x14ac:dyDescent="0.2">
      <c r="A559" s="1">
        <v>2023</v>
      </c>
      <c r="B559" s="1" t="s">
        <v>1</v>
      </c>
      <c r="C559" s="1" t="s">
        <v>13</v>
      </c>
      <c r="D559" s="2" t="s">
        <v>35</v>
      </c>
      <c r="E559" s="3">
        <v>1245</v>
      </c>
      <c r="F559" s="3">
        <v>4577.2</v>
      </c>
      <c r="G559" s="3">
        <v>5126.4639999999999</v>
      </c>
      <c r="H559" s="3">
        <v>915.44</v>
      </c>
      <c r="I559" s="4" t="s">
        <v>40</v>
      </c>
    </row>
    <row r="560" spans="1:9" ht="18" customHeight="1" x14ac:dyDescent="0.2">
      <c r="A560" s="1">
        <v>2023</v>
      </c>
      <c r="B560" s="1" t="s">
        <v>1</v>
      </c>
      <c r="C560" s="1" t="s">
        <v>38</v>
      </c>
      <c r="D560" s="5" t="s">
        <v>30</v>
      </c>
      <c r="E560" s="6">
        <v>644</v>
      </c>
      <c r="F560" s="6">
        <v>5743.5</v>
      </c>
      <c r="G560" s="6">
        <v>6432.72</v>
      </c>
      <c r="H560" s="3">
        <v>1148.7</v>
      </c>
      <c r="I560" s="4" t="s">
        <v>40</v>
      </c>
    </row>
    <row r="561" spans="1:9" ht="18" customHeight="1" x14ac:dyDescent="0.2">
      <c r="A561" s="1">
        <v>2023</v>
      </c>
      <c r="B561" s="1" t="s">
        <v>1</v>
      </c>
      <c r="C561" s="1" t="s">
        <v>12</v>
      </c>
      <c r="D561" s="5" t="s">
        <v>29</v>
      </c>
      <c r="E561" s="6">
        <v>643</v>
      </c>
      <c r="F561" s="6">
        <v>7000</v>
      </c>
      <c r="G561" s="6">
        <v>7840</v>
      </c>
      <c r="H561" s="3">
        <v>1400</v>
      </c>
      <c r="I561" s="4" t="s">
        <v>40</v>
      </c>
    </row>
    <row r="562" spans="1:9" ht="18" customHeight="1" x14ac:dyDescent="0.2">
      <c r="A562" s="1">
        <v>2023</v>
      </c>
      <c r="B562" s="1" t="s">
        <v>1</v>
      </c>
      <c r="C562" s="1" t="s">
        <v>38</v>
      </c>
      <c r="D562" s="5" t="s">
        <v>31</v>
      </c>
      <c r="E562" s="6">
        <v>455</v>
      </c>
      <c r="F562" s="6">
        <v>4578.6000000000004</v>
      </c>
      <c r="G562" s="6">
        <v>5128.0320000000002</v>
      </c>
      <c r="H562" s="3">
        <v>915.72000000000014</v>
      </c>
      <c r="I562" s="4" t="s">
        <v>40</v>
      </c>
    </row>
    <row r="563" spans="1:9" ht="18" customHeight="1" x14ac:dyDescent="0.2">
      <c r="A563" s="1">
        <v>2023</v>
      </c>
      <c r="B563" s="1" t="s">
        <v>1</v>
      </c>
      <c r="C563" s="1" t="s">
        <v>12</v>
      </c>
      <c r="D563" s="5" t="s">
        <v>28</v>
      </c>
      <c r="E563" s="7">
        <v>345</v>
      </c>
      <c r="F563" s="7">
        <v>7000</v>
      </c>
      <c r="G563" s="7">
        <v>7840</v>
      </c>
      <c r="H563" s="3">
        <v>1400</v>
      </c>
      <c r="I563" s="4" t="s">
        <v>40</v>
      </c>
    </row>
    <row r="564" spans="1:9" ht="18" customHeight="1" x14ac:dyDescent="0.2">
      <c r="A564" s="1">
        <v>2023</v>
      </c>
      <c r="B564" s="1" t="s">
        <v>1</v>
      </c>
      <c r="C564" s="1" t="s">
        <v>13</v>
      </c>
      <c r="D564" s="2" t="s">
        <v>33</v>
      </c>
      <c r="E564" s="3">
        <v>122</v>
      </c>
      <c r="F564" s="3">
        <v>100</v>
      </c>
      <c r="G564" s="3">
        <v>112</v>
      </c>
      <c r="H564" s="3">
        <v>20</v>
      </c>
      <c r="I564" s="4" t="s">
        <v>40</v>
      </c>
    </row>
    <row r="565" spans="1:9" ht="18" customHeight="1" x14ac:dyDescent="0.2">
      <c r="A565" s="1">
        <v>2023</v>
      </c>
      <c r="B565" s="1" t="s">
        <v>1</v>
      </c>
      <c r="C565" s="1" t="s">
        <v>15</v>
      </c>
      <c r="D565" s="5" t="s">
        <v>26</v>
      </c>
      <c r="E565" s="6">
        <v>78</v>
      </c>
      <c r="F565" s="6">
        <v>2288.6</v>
      </c>
      <c r="G565" s="6">
        <v>5126.4639999999999</v>
      </c>
      <c r="H565" s="3">
        <v>457.72</v>
      </c>
      <c r="I565" s="4" t="s">
        <v>40</v>
      </c>
    </row>
    <row r="566" spans="1:9" ht="18" customHeight="1" x14ac:dyDescent="0.2">
      <c r="A566" s="1">
        <v>2023</v>
      </c>
      <c r="B566" s="1" t="s">
        <v>1</v>
      </c>
      <c r="C566" s="1" t="s">
        <v>15</v>
      </c>
      <c r="D566" s="5" t="s">
        <v>24</v>
      </c>
      <c r="E566" s="6">
        <v>76</v>
      </c>
      <c r="F566" s="6">
        <v>2288.4499999999998</v>
      </c>
      <c r="G566" s="6">
        <v>5126.1279999999997</v>
      </c>
      <c r="H566" s="3">
        <v>457.69</v>
      </c>
      <c r="I566" s="4" t="s">
        <v>40</v>
      </c>
    </row>
    <row r="567" spans="1:9" ht="18" customHeight="1" x14ac:dyDescent="0.2">
      <c r="A567" s="1">
        <v>2023</v>
      </c>
      <c r="B567" s="1" t="s">
        <v>1</v>
      </c>
      <c r="C567" s="1" t="s">
        <v>15</v>
      </c>
      <c r="D567" s="5" t="s">
        <v>25</v>
      </c>
      <c r="E567" s="6">
        <v>46</v>
      </c>
      <c r="F567" s="6">
        <v>100</v>
      </c>
      <c r="G567" s="6">
        <v>224</v>
      </c>
      <c r="H567" s="3">
        <v>20</v>
      </c>
      <c r="I567" s="4" t="s">
        <v>40</v>
      </c>
    </row>
    <row r="568" spans="1:9" ht="18" customHeight="1" x14ac:dyDescent="0.2">
      <c r="A568" s="1">
        <v>2023</v>
      </c>
      <c r="B568" s="1" t="s">
        <v>1</v>
      </c>
      <c r="C568" s="1" t="s">
        <v>15</v>
      </c>
      <c r="D568" s="5" t="s">
        <v>23</v>
      </c>
      <c r="E568" s="6">
        <v>34</v>
      </c>
      <c r="F568" s="6">
        <v>2288.4</v>
      </c>
      <c r="G568" s="6">
        <v>5126.0160000000005</v>
      </c>
      <c r="H568" s="3">
        <v>457.68000000000006</v>
      </c>
      <c r="I568" s="4" t="s">
        <v>40</v>
      </c>
    </row>
    <row r="569" spans="1:9" ht="18" customHeight="1" x14ac:dyDescent="0.2">
      <c r="A569" s="1">
        <v>2023</v>
      </c>
      <c r="B569" s="1" t="s">
        <v>1</v>
      </c>
      <c r="C569" s="1" t="s">
        <v>13</v>
      </c>
      <c r="D569" s="2" t="s">
        <v>34</v>
      </c>
      <c r="E569" s="3">
        <v>7</v>
      </c>
      <c r="F569" s="3">
        <v>200</v>
      </c>
      <c r="G569" s="3">
        <v>224</v>
      </c>
      <c r="H569" s="3">
        <v>40</v>
      </c>
      <c r="I569" s="4" t="s">
        <v>40</v>
      </c>
    </row>
    <row r="570" spans="1:9" ht="18" customHeight="1" x14ac:dyDescent="0.2">
      <c r="A570" s="1">
        <v>2023</v>
      </c>
      <c r="B570" s="1" t="s">
        <v>1</v>
      </c>
      <c r="C570" s="1" t="s">
        <v>15</v>
      </c>
      <c r="D570" s="5" t="s">
        <v>27</v>
      </c>
      <c r="E570" s="6">
        <v>3</v>
      </c>
      <c r="F570" s="6">
        <v>3300</v>
      </c>
      <c r="G570" s="6">
        <v>5126.576</v>
      </c>
      <c r="H570" s="3">
        <v>660</v>
      </c>
      <c r="I570" s="4" t="s">
        <v>40</v>
      </c>
    </row>
    <row r="571" spans="1:9" ht="18" customHeight="1" x14ac:dyDescent="0.2">
      <c r="A571" s="1">
        <v>2023</v>
      </c>
      <c r="B571" s="1" t="s">
        <v>1</v>
      </c>
      <c r="C571" s="1" t="s">
        <v>32</v>
      </c>
      <c r="D571" s="5" t="s">
        <v>32</v>
      </c>
      <c r="E571" s="6">
        <v>2</v>
      </c>
      <c r="F571" s="6">
        <v>6600</v>
      </c>
      <c r="G571" s="6">
        <v>7392</v>
      </c>
      <c r="H571" s="3">
        <v>1320</v>
      </c>
      <c r="I571" s="4" t="s">
        <v>40</v>
      </c>
    </row>
    <row r="572" spans="1:9" ht="18" customHeight="1" x14ac:dyDescent="0.2">
      <c r="A572" s="1">
        <v>2023</v>
      </c>
      <c r="B572" s="1" t="s">
        <v>2</v>
      </c>
      <c r="C572" s="1" t="s">
        <v>14</v>
      </c>
      <c r="D572" s="2" t="s">
        <v>36</v>
      </c>
      <c r="E572" s="3">
        <v>3566</v>
      </c>
      <c r="F572" s="3">
        <v>4577.3</v>
      </c>
      <c r="G572" s="3">
        <v>5126.576</v>
      </c>
      <c r="H572" s="3">
        <v>915.46</v>
      </c>
      <c r="I572" s="4" t="s">
        <v>40</v>
      </c>
    </row>
    <row r="573" spans="1:9" ht="18" customHeight="1" x14ac:dyDescent="0.2">
      <c r="A573" s="1">
        <v>2023</v>
      </c>
      <c r="B573" s="1" t="s">
        <v>2</v>
      </c>
      <c r="C573" s="1" t="s">
        <v>14</v>
      </c>
      <c r="D573" s="2" t="s">
        <v>37</v>
      </c>
      <c r="E573" s="3">
        <v>2498</v>
      </c>
      <c r="F573" s="3">
        <v>8000</v>
      </c>
      <c r="G573" s="3">
        <v>8960</v>
      </c>
      <c r="H573" s="3">
        <v>1600</v>
      </c>
      <c r="I573" s="4" t="s">
        <v>40</v>
      </c>
    </row>
    <row r="574" spans="1:9" ht="18" customHeight="1" x14ac:dyDescent="0.2">
      <c r="A574" s="1">
        <v>2023</v>
      </c>
      <c r="B574" s="1" t="s">
        <v>2</v>
      </c>
      <c r="C574" s="1" t="s">
        <v>13</v>
      </c>
      <c r="D574" s="2" t="s">
        <v>35</v>
      </c>
      <c r="E574" s="3">
        <v>1245</v>
      </c>
      <c r="F574" s="3">
        <v>4577.2</v>
      </c>
      <c r="G574" s="3">
        <v>5126.4639999999999</v>
      </c>
      <c r="H574" s="3">
        <v>915.44</v>
      </c>
      <c r="I574" s="4" t="s">
        <v>40</v>
      </c>
    </row>
    <row r="575" spans="1:9" ht="18" customHeight="1" x14ac:dyDescent="0.2">
      <c r="A575" s="1">
        <v>2023</v>
      </c>
      <c r="B575" s="1" t="s">
        <v>2</v>
      </c>
      <c r="C575" s="1" t="s">
        <v>38</v>
      </c>
      <c r="D575" s="5" t="s">
        <v>30</v>
      </c>
      <c r="E575" s="6">
        <v>644</v>
      </c>
      <c r="F575" s="6">
        <v>10000</v>
      </c>
      <c r="G575" s="6">
        <v>6432.72</v>
      </c>
      <c r="H575" s="3">
        <v>2000</v>
      </c>
      <c r="I575" s="4" t="s">
        <v>40</v>
      </c>
    </row>
    <row r="576" spans="1:9" ht="18" customHeight="1" x14ac:dyDescent="0.2">
      <c r="A576" s="1">
        <v>2023</v>
      </c>
      <c r="B576" s="1" t="s">
        <v>2</v>
      </c>
      <c r="C576" s="1" t="s">
        <v>12</v>
      </c>
      <c r="D576" s="5" t="s">
        <v>29</v>
      </c>
      <c r="E576" s="6">
        <v>643</v>
      </c>
      <c r="F576" s="6">
        <v>7000</v>
      </c>
      <c r="G576" s="6">
        <v>7840</v>
      </c>
      <c r="H576" s="3">
        <v>1400</v>
      </c>
      <c r="I576" s="4" t="s">
        <v>40</v>
      </c>
    </row>
    <row r="577" spans="1:9" ht="18" customHeight="1" x14ac:dyDescent="0.2">
      <c r="A577" s="1">
        <v>2023</v>
      </c>
      <c r="B577" s="1" t="s">
        <v>2</v>
      </c>
      <c r="C577" s="1" t="s">
        <v>38</v>
      </c>
      <c r="D577" s="5" t="s">
        <v>31</v>
      </c>
      <c r="E577" s="6">
        <v>455</v>
      </c>
      <c r="F577" s="6">
        <v>4578.6000000000004</v>
      </c>
      <c r="G577" s="6">
        <v>5128.0320000000002</v>
      </c>
      <c r="H577" s="3">
        <v>915.72000000000014</v>
      </c>
      <c r="I577" s="4" t="s">
        <v>40</v>
      </c>
    </row>
    <row r="578" spans="1:9" ht="18" customHeight="1" x14ac:dyDescent="0.2">
      <c r="A578" s="1">
        <v>2023</v>
      </c>
      <c r="B578" s="1" t="s">
        <v>2</v>
      </c>
      <c r="C578" s="1" t="s">
        <v>12</v>
      </c>
      <c r="D578" s="5" t="s">
        <v>28</v>
      </c>
      <c r="E578" s="7">
        <v>345</v>
      </c>
      <c r="F578" s="7">
        <v>7000</v>
      </c>
      <c r="G578" s="7">
        <v>7840</v>
      </c>
      <c r="H578" s="3">
        <v>1400</v>
      </c>
      <c r="I578" s="4" t="s">
        <v>40</v>
      </c>
    </row>
    <row r="579" spans="1:9" ht="18" customHeight="1" x14ac:dyDescent="0.2">
      <c r="A579" s="1">
        <v>2023</v>
      </c>
      <c r="B579" s="1" t="s">
        <v>2</v>
      </c>
      <c r="C579" s="1" t="s">
        <v>13</v>
      </c>
      <c r="D579" s="2" t="s">
        <v>33</v>
      </c>
      <c r="E579" s="3">
        <v>122</v>
      </c>
      <c r="F579" s="3">
        <v>100</v>
      </c>
      <c r="G579" s="3">
        <v>112</v>
      </c>
      <c r="H579" s="3">
        <v>20</v>
      </c>
      <c r="I579" s="4" t="s">
        <v>40</v>
      </c>
    </row>
    <row r="580" spans="1:9" ht="18" customHeight="1" x14ac:dyDescent="0.2">
      <c r="A580" s="1">
        <v>2023</v>
      </c>
      <c r="B580" s="1" t="s">
        <v>2</v>
      </c>
      <c r="C580" s="1" t="s">
        <v>15</v>
      </c>
      <c r="D580" s="5" t="s">
        <v>26</v>
      </c>
      <c r="E580" s="6">
        <v>78</v>
      </c>
      <c r="F580" s="6">
        <v>2288.6</v>
      </c>
      <c r="G580" s="6">
        <v>5126.4639999999999</v>
      </c>
      <c r="H580" s="3">
        <v>457.72</v>
      </c>
      <c r="I580" s="4" t="s">
        <v>40</v>
      </c>
    </row>
    <row r="581" spans="1:9" ht="18" customHeight="1" x14ac:dyDescent="0.2">
      <c r="A581" s="1">
        <v>2023</v>
      </c>
      <c r="B581" s="1" t="s">
        <v>2</v>
      </c>
      <c r="C581" s="1" t="s">
        <v>15</v>
      </c>
      <c r="D581" s="5" t="s">
        <v>24</v>
      </c>
      <c r="E581" s="6">
        <v>76</v>
      </c>
      <c r="F581" s="6">
        <v>2288.4499999999998</v>
      </c>
      <c r="G581" s="6">
        <v>5126.1279999999997</v>
      </c>
      <c r="H581" s="3">
        <v>457.69</v>
      </c>
      <c r="I581" s="4" t="s">
        <v>40</v>
      </c>
    </row>
    <row r="582" spans="1:9" ht="18" customHeight="1" x14ac:dyDescent="0.2">
      <c r="A582" s="1">
        <v>2023</v>
      </c>
      <c r="B582" s="1" t="s">
        <v>2</v>
      </c>
      <c r="C582" s="1" t="s">
        <v>15</v>
      </c>
      <c r="D582" s="5" t="s">
        <v>25</v>
      </c>
      <c r="E582" s="6">
        <v>46</v>
      </c>
      <c r="F582" s="6">
        <v>100</v>
      </c>
      <c r="G582" s="6">
        <v>224</v>
      </c>
      <c r="H582" s="3">
        <v>20</v>
      </c>
      <c r="I582" s="4" t="s">
        <v>40</v>
      </c>
    </row>
    <row r="583" spans="1:9" ht="18" customHeight="1" x14ac:dyDescent="0.2">
      <c r="A583" s="1">
        <v>2023</v>
      </c>
      <c r="B583" s="1" t="s">
        <v>2</v>
      </c>
      <c r="C583" s="1" t="s">
        <v>15</v>
      </c>
      <c r="D583" s="5" t="s">
        <v>23</v>
      </c>
      <c r="E583" s="6">
        <v>34</v>
      </c>
      <c r="F583" s="6">
        <v>2288.4</v>
      </c>
      <c r="G583" s="6">
        <v>5126.0160000000005</v>
      </c>
      <c r="H583" s="3">
        <v>457.68000000000006</v>
      </c>
      <c r="I583" s="4" t="s">
        <v>40</v>
      </c>
    </row>
    <row r="584" spans="1:9" ht="18" customHeight="1" x14ac:dyDescent="0.2">
      <c r="A584" s="1">
        <v>2023</v>
      </c>
      <c r="B584" s="1" t="s">
        <v>2</v>
      </c>
      <c r="C584" s="1" t="s">
        <v>13</v>
      </c>
      <c r="D584" s="2" t="s">
        <v>34</v>
      </c>
      <c r="E584" s="3">
        <v>7</v>
      </c>
      <c r="F584" s="3">
        <v>200</v>
      </c>
      <c r="G584" s="3">
        <v>224</v>
      </c>
      <c r="H584" s="3">
        <v>40</v>
      </c>
      <c r="I584" s="4" t="s">
        <v>40</v>
      </c>
    </row>
    <row r="585" spans="1:9" ht="18" customHeight="1" x14ac:dyDescent="0.2">
      <c r="A585" s="1">
        <v>2023</v>
      </c>
      <c r="B585" s="1" t="s">
        <v>2</v>
      </c>
      <c r="C585" s="1" t="s">
        <v>15</v>
      </c>
      <c r="D585" s="5" t="s">
        <v>27</v>
      </c>
      <c r="E585" s="6">
        <v>3</v>
      </c>
      <c r="F585" s="6">
        <v>2288.65</v>
      </c>
      <c r="G585" s="6">
        <v>5126.576</v>
      </c>
      <c r="H585" s="3">
        <v>457.73</v>
      </c>
      <c r="I585" s="4" t="s">
        <v>40</v>
      </c>
    </row>
    <row r="586" spans="1:9" ht="18" customHeight="1" x14ac:dyDescent="0.2">
      <c r="A586" s="1">
        <v>2023</v>
      </c>
      <c r="B586" s="1" t="s">
        <v>2</v>
      </c>
      <c r="C586" s="1" t="s">
        <v>32</v>
      </c>
      <c r="D586" s="5" t="s">
        <v>32</v>
      </c>
      <c r="E586" s="6">
        <v>2</v>
      </c>
      <c r="F586" s="6">
        <v>6600</v>
      </c>
      <c r="G586" s="6">
        <v>7392</v>
      </c>
      <c r="H586" s="3">
        <v>1320</v>
      </c>
      <c r="I586" s="4" t="s">
        <v>40</v>
      </c>
    </row>
    <row r="587" spans="1:9" ht="18" customHeight="1" x14ac:dyDescent="0.2">
      <c r="A587" s="1">
        <v>2023</v>
      </c>
      <c r="B587" s="1" t="s">
        <v>3</v>
      </c>
      <c r="C587" s="1" t="s">
        <v>14</v>
      </c>
      <c r="D587" s="2" t="s">
        <v>36</v>
      </c>
      <c r="E587" s="3">
        <v>3566</v>
      </c>
      <c r="F587" s="3">
        <v>4577.3</v>
      </c>
      <c r="G587" s="3">
        <v>5126.576</v>
      </c>
      <c r="H587" s="3">
        <v>915.46</v>
      </c>
      <c r="I587" s="4" t="s">
        <v>40</v>
      </c>
    </row>
    <row r="588" spans="1:9" ht="18" customHeight="1" x14ac:dyDescent="0.2">
      <c r="A588" s="1">
        <v>2023</v>
      </c>
      <c r="B588" s="1" t="s">
        <v>3</v>
      </c>
      <c r="C588" s="1" t="s">
        <v>14</v>
      </c>
      <c r="D588" s="2" t="s">
        <v>37</v>
      </c>
      <c r="E588" s="3">
        <v>2498</v>
      </c>
      <c r="F588" s="3">
        <v>8000</v>
      </c>
      <c r="G588" s="3">
        <v>8960</v>
      </c>
      <c r="H588" s="3">
        <v>1600</v>
      </c>
      <c r="I588" s="4" t="s">
        <v>42</v>
      </c>
    </row>
    <row r="589" spans="1:9" ht="18" customHeight="1" x14ac:dyDescent="0.2">
      <c r="A589" s="1">
        <v>2023</v>
      </c>
      <c r="B589" s="1" t="s">
        <v>3</v>
      </c>
      <c r="C589" s="1" t="s">
        <v>13</v>
      </c>
      <c r="D589" s="2" t="s">
        <v>35</v>
      </c>
      <c r="E589" s="3">
        <v>1245</v>
      </c>
      <c r="F589" s="3">
        <v>4577.2</v>
      </c>
      <c r="G589" s="3">
        <v>5126.4639999999999</v>
      </c>
      <c r="H589" s="3">
        <v>915.44</v>
      </c>
      <c r="I589" s="4" t="s">
        <v>42</v>
      </c>
    </row>
    <row r="590" spans="1:9" ht="18" customHeight="1" x14ac:dyDescent="0.2">
      <c r="A590" s="1">
        <v>2023</v>
      </c>
      <c r="B590" s="1" t="s">
        <v>3</v>
      </c>
      <c r="C590" s="1" t="s">
        <v>38</v>
      </c>
      <c r="D590" s="5" t="s">
        <v>30</v>
      </c>
      <c r="E590" s="6">
        <v>644</v>
      </c>
      <c r="F590" s="6">
        <v>15000</v>
      </c>
      <c r="G590" s="6">
        <v>6432.72</v>
      </c>
      <c r="H590" s="3">
        <v>3000</v>
      </c>
      <c r="I590" s="4" t="s">
        <v>42</v>
      </c>
    </row>
    <row r="591" spans="1:9" ht="18" customHeight="1" x14ac:dyDescent="0.2">
      <c r="A591" s="1">
        <v>2023</v>
      </c>
      <c r="B591" s="1" t="s">
        <v>3</v>
      </c>
      <c r="C591" s="1" t="s">
        <v>12</v>
      </c>
      <c r="D591" s="5" t="s">
        <v>29</v>
      </c>
      <c r="E591" s="6">
        <v>643</v>
      </c>
      <c r="F591" s="6">
        <v>7000</v>
      </c>
      <c r="G591" s="6">
        <v>7840</v>
      </c>
      <c r="H591" s="3">
        <v>1400</v>
      </c>
      <c r="I591" s="4" t="s">
        <v>42</v>
      </c>
    </row>
    <row r="592" spans="1:9" ht="18" customHeight="1" x14ac:dyDescent="0.2">
      <c r="A592" s="1">
        <v>2023</v>
      </c>
      <c r="B592" s="1" t="s">
        <v>3</v>
      </c>
      <c r="C592" s="1" t="s">
        <v>38</v>
      </c>
      <c r="D592" s="5" t="s">
        <v>31</v>
      </c>
      <c r="E592" s="6">
        <v>455</v>
      </c>
      <c r="F592" s="6">
        <v>14000</v>
      </c>
      <c r="G592" s="6">
        <v>5128.0320000000002</v>
      </c>
      <c r="H592" s="3">
        <v>2800</v>
      </c>
      <c r="I592" s="4" t="s">
        <v>42</v>
      </c>
    </row>
    <row r="593" spans="1:9" ht="18" customHeight="1" x14ac:dyDescent="0.2">
      <c r="A593" s="1">
        <v>2023</v>
      </c>
      <c r="B593" s="1" t="s">
        <v>3</v>
      </c>
      <c r="C593" s="1" t="s">
        <v>12</v>
      </c>
      <c r="D593" s="5" t="s">
        <v>28</v>
      </c>
      <c r="E593" s="7">
        <v>345</v>
      </c>
      <c r="F593" s="7">
        <v>7000</v>
      </c>
      <c r="G593" s="7">
        <v>7840</v>
      </c>
      <c r="H593" s="3">
        <v>1400</v>
      </c>
      <c r="I593" s="4" t="s">
        <v>42</v>
      </c>
    </row>
    <row r="594" spans="1:9" ht="18" customHeight="1" x14ac:dyDescent="0.2">
      <c r="A594" s="1">
        <v>2023</v>
      </c>
      <c r="B594" s="1" t="s">
        <v>3</v>
      </c>
      <c r="C594" s="1" t="s">
        <v>13</v>
      </c>
      <c r="D594" s="2" t="s">
        <v>33</v>
      </c>
      <c r="E594" s="3">
        <v>122</v>
      </c>
      <c r="F594" s="3">
        <v>100</v>
      </c>
      <c r="G594" s="3">
        <v>112</v>
      </c>
      <c r="H594" s="3">
        <v>20</v>
      </c>
      <c r="I594" s="4" t="s">
        <v>42</v>
      </c>
    </row>
    <row r="595" spans="1:9" ht="18" customHeight="1" x14ac:dyDescent="0.2">
      <c r="A595" s="1">
        <v>2023</v>
      </c>
      <c r="B595" s="1" t="s">
        <v>3</v>
      </c>
      <c r="C595" s="1" t="s">
        <v>15</v>
      </c>
      <c r="D595" s="5" t="s">
        <v>26</v>
      </c>
      <c r="E595" s="6">
        <v>78</v>
      </c>
      <c r="F595" s="6">
        <v>2288.6</v>
      </c>
      <c r="G595" s="6">
        <v>5126.4639999999999</v>
      </c>
      <c r="H595" s="3">
        <v>457.72</v>
      </c>
      <c r="I595" s="4" t="s">
        <v>42</v>
      </c>
    </row>
    <row r="596" spans="1:9" ht="18" customHeight="1" x14ac:dyDescent="0.2">
      <c r="A596" s="1">
        <v>2023</v>
      </c>
      <c r="B596" s="1" t="s">
        <v>3</v>
      </c>
      <c r="C596" s="1" t="s">
        <v>15</v>
      </c>
      <c r="D596" s="5" t="s">
        <v>24</v>
      </c>
      <c r="E596" s="6">
        <v>76</v>
      </c>
      <c r="F596" s="6">
        <v>2288.4499999999998</v>
      </c>
      <c r="G596" s="6">
        <v>5126.1279999999997</v>
      </c>
      <c r="H596" s="3">
        <v>457.69</v>
      </c>
      <c r="I596" s="4" t="s">
        <v>42</v>
      </c>
    </row>
    <row r="597" spans="1:9" ht="18" customHeight="1" x14ac:dyDescent="0.2">
      <c r="A597" s="1">
        <v>2023</v>
      </c>
      <c r="B597" s="1" t="s">
        <v>3</v>
      </c>
      <c r="C597" s="1" t="s">
        <v>15</v>
      </c>
      <c r="D597" s="5" t="s">
        <v>25</v>
      </c>
      <c r="E597" s="6">
        <v>46</v>
      </c>
      <c r="F597" s="6">
        <v>100</v>
      </c>
      <c r="G597" s="6">
        <v>224</v>
      </c>
      <c r="H597" s="3">
        <v>20</v>
      </c>
      <c r="I597" s="4" t="s">
        <v>42</v>
      </c>
    </row>
    <row r="598" spans="1:9" ht="18" customHeight="1" x14ac:dyDescent="0.2">
      <c r="A598" s="1">
        <v>2023</v>
      </c>
      <c r="B598" s="1" t="s">
        <v>3</v>
      </c>
      <c r="C598" s="1" t="s">
        <v>15</v>
      </c>
      <c r="D598" s="5" t="s">
        <v>23</v>
      </c>
      <c r="E598" s="6">
        <v>34</v>
      </c>
      <c r="F598" s="6">
        <v>2288.4</v>
      </c>
      <c r="G598" s="6">
        <v>5126.0160000000005</v>
      </c>
      <c r="H598" s="3">
        <v>457.68000000000006</v>
      </c>
      <c r="I598" s="4" t="s">
        <v>42</v>
      </c>
    </row>
    <row r="599" spans="1:9" ht="18" customHeight="1" x14ac:dyDescent="0.2">
      <c r="A599" s="1">
        <v>2023</v>
      </c>
      <c r="B599" s="1" t="s">
        <v>3</v>
      </c>
      <c r="C599" s="1" t="s">
        <v>13</v>
      </c>
      <c r="D599" s="2" t="s">
        <v>34</v>
      </c>
      <c r="E599" s="3">
        <v>7</v>
      </c>
      <c r="F599" s="3">
        <v>200</v>
      </c>
      <c r="G599" s="3">
        <v>224</v>
      </c>
      <c r="H599" s="3">
        <v>40</v>
      </c>
      <c r="I599" s="4" t="s">
        <v>42</v>
      </c>
    </row>
    <row r="600" spans="1:9" ht="18" customHeight="1" x14ac:dyDescent="0.2">
      <c r="A600" s="1">
        <v>2023</v>
      </c>
      <c r="B600" s="1" t="s">
        <v>3</v>
      </c>
      <c r="C600" s="1" t="s">
        <v>15</v>
      </c>
      <c r="D600" s="5" t="s">
        <v>27</v>
      </c>
      <c r="E600" s="6">
        <v>3</v>
      </c>
      <c r="F600" s="6">
        <v>2288.65</v>
      </c>
      <c r="G600" s="6">
        <v>5126.576</v>
      </c>
      <c r="H600" s="3">
        <v>457.73</v>
      </c>
      <c r="I600" s="4" t="s">
        <v>42</v>
      </c>
    </row>
    <row r="601" spans="1:9" ht="18" customHeight="1" x14ac:dyDescent="0.2">
      <c r="A601" s="1">
        <v>2023</v>
      </c>
      <c r="B601" s="1" t="s">
        <v>3</v>
      </c>
      <c r="C601" s="1" t="s">
        <v>32</v>
      </c>
      <c r="D601" s="5" t="s">
        <v>32</v>
      </c>
      <c r="E601" s="6">
        <v>2</v>
      </c>
      <c r="F601" s="6">
        <v>7920</v>
      </c>
      <c r="G601" s="6">
        <v>7392</v>
      </c>
      <c r="H601" s="3">
        <v>1584</v>
      </c>
      <c r="I601" s="4" t="s">
        <v>42</v>
      </c>
    </row>
    <row r="602" spans="1:9" ht="18" customHeight="1" x14ac:dyDescent="0.2">
      <c r="A602" s="1">
        <v>2023</v>
      </c>
      <c r="B602" s="1" t="s">
        <v>4</v>
      </c>
      <c r="C602" s="1" t="s">
        <v>14</v>
      </c>
      <c r="D602" s="2" t="s">
        <v>36</v>
      </c>
      <c r="E602" s="3">
        <v>3566</v>
      </c>
      <c r="F602" s="3">
        <v>4577.3</v>
      </c>
      <c r="G602" s="3">
        <v>5126.576</v>
      </c>
      <c r="H602" s="3">
        <v>915.46</v>
      </c>
      <c r="I602" s="4" t="s">
        <v>42</v>
      </c>
    </row>
    <row r="603" spans="1:9" ht="18" customHeight="1" x14ac:dyDescent="0.2">
      <c r="A603" s="1">
        <v>2023</v>
      </c>
      <c r="B603" s="1" t="s">
        <v>4</v>
      </c>
      <c r="C603" s="1" t="s">
        <v>14</v>
      </c>
      <c r="D603" s="2" t="s">
        <v>37</v>
      </c>
      <c r="E603" s="3">
        <v>2498</v>
      </c>
      <c r="F603" s="3">
        <v>8800</v>
      </c>
      <c r="G603" s="3">
        <v>8960</v>
      </c>
      <c r="H603" s="3">
        <v>1760</v>
      </c>
      <c r="I603" s="4" t="s">
        <v>42</v>
      </c>
    </row>
    <row r="604" spans="1:9" ht="18" customHeight="1" x14ac:dyDescent="0.2">
      <c r="A604" s="1">
        <v>2023</v>
      </c>
      <c r="B604" s="1" t="s">
        <v>4</v>
      </c>
      <c r="C604" s="1" t="s">
        <v>13</v>
      </c>
      <c r="D604" s="2" t="s">
        <v>35</v>
      </c>
      <c r="E604" s="3">
        <v>1245</v>
      </c>
      <c r="F604" s="3">
        <v>5034.92</v>
      </c>
      <c r="G604" s="3">
        <v>5126.4639999999999</v>
      </c>
      <c r="H604" s="3">
        <v>1006.984</v>
      </c>
      <c r="I604" s="4" t="s">
        <v>42</v>
      </c>
    </row>
    <row r="605" spans="1:9" ht="18" customHeight="1" x14ac:dyDescent="0.2">
      <c r="A605" s="1">
        <v>2023</v>
      </c>
      <c r="B605" s="1" t="s">
        <v>4</v>
      </c>
      <c r="C605" s="1" t="s">
        <v>38</v>
      </c>
      <c r="D605" s="5" t="s">
        <v>30</v>
      </c>
      <c r="E605" s="6">
        <v>644</v>
      </c>
      <c r="F605" s="6">
        <v>6317.85</v>
      </c>
      <c r="G605" s="6">
        <v>6432.72</v>
      </c>
      <c r="H605" s="3">
        <v>1263.5700000000002</v>
      </c>
      <c r="I605" s="4" t="s">
        <v>42</v>
      </c>
    </row>
    <row r="606" spans="1:9" ht="18" customHeight="1" x14ac:dyDescent="0.2">
      <c r="A606" s="1">
        <v>2023</v>
      </c>
      <c r="B606" s="1" t="s">
        <v>4</v>
      </c>
      <c r="C606" s="1" t="s">
        <v>12</v>
      </c>
      <c r="D606" s="5" t="s">
        <v>29</v>
      </c>
      <c r="E606" s="6">
        <v>643</v>
      </c>
      <c r="F606" s="6">
        <v>7700</v>
      </c>
      <c r="G606" s="6">
        <v>7840</v>
      </c>
      <c r="H606" s="3">
        <v>1540</v>
      </c>
      <c r="I606" s="4" t="s">
        <v>42</v>
      </c>
    </row>
    <row r="607" spans="1:9" ht="18" customHeight="1" x14ac:dyDescent="0.2">
      <c r="A607" s="1">
        <v>2023</v>
      </c>
      <c r="B607" s="1" t="s">
        <v>4</v>
      </c>
      <c r="C607" s="1" t="s">
        <v>38</v>
      </c>
      <c r="D607" s="5" t="s">
        <v>31</v>
      </c>
      <c r="E607" s="6">
        <v>455</v>
      </c>
      <c r="F607" s="6">
        <v>5036.46</v>
      </c>
      <c r="G607" s="6">
        <v>5128.0320000000002</v>
      </c>
      <c r="H607" s="3">
        <v>1007.292</v>
      </c>
      <c r="I607" s="4" t="s">
        <v>42</v>
      </c>
    </row>
    <row r="608" spans="1:9" ht="18" customHeight="1" x14ac:dyDescent="0.2">
      <c r="A608" s="1">
        <v>2023</v>
      </c>
      <c r="B608" s="1" t="s">
        <v>4</v>
      </c>
      <c r="C608" s="1" t="s">
        <v>12</v>
      </c>
      <c r="D608" s="5" t="s">
        <v>28</v>
      </c>
      <c r="E608" s="7">
        <v>345</v>
      </c>
      <c r="F608" s="7">
        <v>7700</v>
      </c>
      <c r="G608" s="7">
        <v>7840</v>
      </c>
      <c r="H608" s="3">
        <v>1540</v>
      </c>
      <c r="I608" s="4" t="s">
        <v>42</v>
      </c>
    </row>
    <row r="609" spans="1:9" ht="18" customHeight="1" x14ac:dyDescent="0.2">
      <c r="A609" s="1">
        <v>2023</v>
      </c>
      <c r="B609" s="1" t="s">
        <v>4</v>
      </c>
      <c r="C609" s="1" t="s">
        <v>13</v>
      </c>
      <c r="D609" s="2" t="s">
        <v>33</v>
      </c>
      <c r="E609" s="3">
        <v>122</v>
      </c>
      <c r="F609" s="3">
        <v>110</v>
      </c>
      <c r="G609" s="3">
        <v>112</v>
      </c>
      <c r="H609" s="3">
        <v>22</v>
      </c>
      <c r="I609" s="4" t="s">
        <v>42</v>
      </c>
    </row>
    <row r="610" spans="1:9" ht="18" customHeight="1" x14ac:dyDescent="0.2">
      <c r="A610" s="1">
        <v>2023</v>
      </c>
      <c r="B610" s="1" t="s">
        <v>4</v>
      </c>
      <c r="C610" s="1" t="s">
        <v>15</v>
      </c>
      <c r="D610" s="5" t="s">
        <v>26</v>
      </c>
      <c r="E610" s="6">
        <v>78</v>
      </c>
      <c r="F610" s="6">
        <v>2517.46</v>
      </c>
      <c r="G610" s="6">
        <v>5126.4639999999999</v>
      </c>
      <c r="H610" s="3">
        <v>503.49200000000002</v>
      </c>
      <c r="I610" s="4" t="s">
        <v>42</v>
      </c>
    </row>
    <row r="611" spans="1:9" ht="18" customHeight="1" x14ac:dyDescent="0.2">
      <c r="A611" s="1">
        <v>2023</v>
      </c>
      <c r="B611" s="1" t="s">
        <v>4</v>
      </c>
      <c r="C611" s="1" t="s">
        <v>15</v>
      </c>
      <c r="D611" s="5" t="s">
        <v>24</v>
      </c>
      <c r="E611" s="6">
        <v>76</v>
      </c>
      <c r="F611" s="6">
        <v>2288.4499999999998</v>
      </c>
      <c r="G611" s="6">
        <v>5126.1279999999997</v>
      </c>
      <c r="H611" s="3">
        <v>457.69</v>
      </c>
      <c r="I611" s="4" t="s">
        <v>42</v>
      </c>
    </row>
    <row r="612" spans="1:9" ht="18" customHeight="1" x14ac:dyDescent="0.2">
      <c r="A612" s="1">
        <v>2023</v>
      </c>
      <c r="B612" s="1" t="s">
        <v>4</v>
      </c>
      <c r="C612" s="1" t="s">
        <v>15</v>
      </c>
      <c r="D612" s="5" t="s">
        <v>25</v>
      </c>
      <c r="E612" s="6">
        <v>46</v>
      </c>
      <c r="F612" s="6">
        <v>100</v>
      </c>
      <c r="G612" s="6">
        <v>224</v>
      </c>
      <c r="H612" s="3">
        <v>20</v>
      </c>
      <c r="I612" s="4" t="s">
        <v>42</v>
      </c>
    </row>
    <row r="613" spans="1:9" ht="18" customHeight="1" x14ac:dyDescent="0.2">
      <c r="A613" s="1">
        <v>2023</v>
      </c>
      <c r="B613" s="1" t="s">
        <v>4</v>
      </c>
      <c r="C613" s="1" t="s">
        <v>15</v>
      </c>
      <c r="D613" s="5" t="s">
        <v>23</v>
      </c>
      <c r="E613" s="6">
        <v>34</v>
      </c>
      <c r="F613" s="6">
        <v>2288.4</v>
      </c>
      <c r="G613" s="6">
        <v>5126.0160000000005</v>
      </c>
      <c r="H613" s="3">
        <v>457.68000000000006</v>
      </c>
      <c r="I613" s="4" t="s">
        <v>40</v>
      </c>
    </row>
    <row r="614" spans="1:9" ht="18" customHeight="1" x14ac:dyDescent="0.2">
      <c r="A614" s="1">
        <v>2023</v>
      </c>
      <c r="B614" s="1" t="s">
        <v>4</v>
      </c>
      <c r="C614" s="1" t="s">
        <v>13</v>
      </c>
      <c r="D614" s="2" t="s">
        <v>34</v>
      </c>
      <c r="E614" s="3">
        <v>7</v>
      </c>
      <c r="F614" s="3">
        <v>200</v>
      </c>
      <c r="G614" s="3">
        <v>224</v>
      </c>
      <c r="H614" s="3">
        <v>40</v>
      </c>
      <c r="I614" s="4" t="s">
        <v>40</v>
      </c>
    </row>
    <row r="615" spans="1:9" ht="18" customHeight="1" x14ac:dyDescent="0.2">
      <c r="A615" s="1">
        <v>2023</v>
      </c>
      <c r="B615" s="1" t="s">
        <v>4</v>
      </c>
      <c r="C615" s="1" t="s">
        <v>15</v>
      </c>
      <c r="D615" s="5" t="s">
        <v>27</v>
      </c>
      <c r="E615" s="6">
        <v>3</v>
      </c>
      <c r="F615" s="6">
        <v>3300</v>
      </c>
      <c r="G615" s="6">
        <v>5126.576</v>
      </c>
      <c r="H615" s="3">
        <v>660</v>
      </c>
      <c r="I615" s="4" t="s">
        <v>40</v>
      </c>
    </row>
    <row r="616" spans="1:9" ht="18" customHeight="1" x14ac:dyDescent="0.2">
      <c r="A616" s="1">
        <v>2023</v>
      </c>
      <c r="B616" s="1" t="s">
        <v>4</v>
      </c>
      <c r="C616" s="1" t="s">
        <v>32</v>
      </c>
      <c r="D616" s="5" t="s">
        <v>32</v>
      </c>
      <c r="E616" s="6">
        <v>2</v>
      </c>
      <c r="F616" s="6">
        <v>4577.3</v>
      </c>
      <c r="G616" s="6">
        <v>7392</v>
      </c>
      <c r="H616" s="3">
        <v>915.46</v>
      </c>
      <c r="I616" s="4" t="s">
        <v>40</v>
      </c>
    </row>
    <row r="617" spans="1:9" ht="18" customHeight="1" x14ac:dyDescent="0.2">
      <c r="A617" s="1">
        <v>2023</v>
      </c>
      <c r="B617" s="1" t="s">
        <v>5</v>
      </c>
      <c r="C617" s="1" t="s">
        <v>14</v>
      </c>
      <c r="D617" s="2" t="s">
        <v>36</v>
      </c>
      <c r="E617" s="3">
        <v>3566</v>
      </c>
      <c r="F617" s="3">
        <v>4577.3</v>
      </c>
      <c r="G617" s="3">
        <v>5126.576</v>
      </c>
      <c r="H617" s="3">
        <v>915.46</v>
      </c>
      <c r="I617" s="4" t="s">
        <v>40</v>
      </c>
    </row>
    <row r="618" spans="1:9" ht="18" customHeight="1" x14ac:dyDescent="0.2">
      <c r="A618" s="1">
        <v>2023</v>
      </c>
      <c r="B618" s="1" t="s">
        <v>5</v>
      </c>
      <c r="C618" s="1" t="s">
        <v>14</v>
      </c>
      <c r="D618" s="2" t="s">
        <v>37</v>
      </c>
      <c r="E618" s="3">
        <v>2498</v>
      </c>
      <c r="F618" s="3">
        <v>8000</v>
      </c>
      <c r="G618" s="3">
        <v>8960</v>
      </c>
      <c r="H618" s="3">
        <v>1600</v>
      </c>
      <c r="I618" s="4" t="s">
        <v>40</v>
      </c>
    </row>
    <row r="619" spans="1:9" ht="18" customHeight="1" x14ac:dyDescent="0.2">
      <c r="A619" s="1">
        <v>2023</v>
      </c>
      <c r="B619" s="1" t="s">
        <v>5</v>
      </c>
      <c r="C619" s="1" t="s">
        <v>13</v>
      </c>
      <c r="D619" s="2" t="s">
        <v>35</v>
      </c>
      <c r="E619" s="3">
        <v>1245</v>
      </c>
      <c r="F619" s="3">
        <v>4577.2</v>
      </c>
      <c r="G619" s="3">
        <v>5126.4639999999999</v>
      </c>
      <c r="H619" s="3">
        <v>915.44</v>
      </c>
      <c r="I619" s="4" t="s">
        <v>40</v>
      </c>
    </row>
    <row r="620" spans="1:9" ht="18" customHeight="1" x14ac:dyDescent="0.2">
      <c r="A620" s="1">
        <v>2023</v>
      </c>
      <c r="B620" s="1" t="s">
        <v>5</v>
      </c>
      <c r="C620" s="1" t="s">
        <v>38</v>
      </c>
      <c r="D620" s="5" t="s">
        <v>30</v>
      </c>
      <c r="E620" s="6">
        <v>644</v>
      </c>
      <c r="F620" s="6">
        <v>10000</v>
      </c>
      <c r="G620" s="6">
        <v>6432.72</v>
      </c>
      <c r="H620" s="3">
        <v>2000</v>
      </c>
      <c r="I620" s="4" t="s">
        <v>40</v>
      </c>
    </row>
    <row r="621" spans="1:9" ht="18" customHeight="1" x14ac:dyDescent="0.2">
      <c r="A621" s="1">
        <v>2023</v>
      </c>
      <c r="B621" s="1" t="s">
        <v>5</v>
      </c>
      <c r="C621" s="1" t="s">
        <v>12</v>
      </c>
      <c r="D621" s="5" t="s">
        <v>29</v>
      </c>
      <c r="E621" s="6">
        <v>643</v>
      </c>
      <c r="F621" s="6">
        <v>7000</v>
      </c>
      <c r="G621" s="6">
        <v>7840</v>
      </c>
      <c r="H621" s="3">
        <v>1400</v>
      </c>
      <c r="I621" s="4" t="s">
        <v>40</v>
      </c>
    </row>
    <row r="622" spans="1:9" ht="18" customHeight="1" x14ac:dyDescent="0.2">
      <c r="A622" s="1">
        <v>2023</v>
      </c>
      <c r="B622" s="1" t="s">
        <v>5</v>
      </c>
      <c r="C622" s="1" t="s">
        <v>38</v>
      </c>
      <c r="D622" s="5" t="s">
        <v>31</v>
      </c>
      <c r="E622" s="6">
        <v>455</v>
      </c>
      <c r="F622" s="6">
        <v>8000</v>
      </c>
      <c r="G622" s="6">
        <v>5128.0320000000002</v>
      </c>
      <c r="H622" s="3">
        <v>1600</v>
      </c>
      <c r="I622" s="4" t="s">
        <v>40</v>
      </c>
    </row>
    <row r="623" spans="1:9" ht="18" customHeight="1" x14ac:dyDescent="0.2">
      <c r="A623" s="1">
        <v>2023</v>
      </c>
      <c r="B623" s="1" t="s">
        <v>5</v>
      </c>
      <c r="C623" s="1" t="s">
        <v>12</v>
      </c>
      <c r="D623" s="5" t="s">
        <v>28</v>
      </c>
      <c r="E623" s="7">
        <v>345</v>
      </c>
      <c r="F623" s="7">
        <v>7000</v>
      </c>
      <c r="G623" s="7">
        <v>7840</v>
      </c>
      <c r="H623" s="3">
        <v>1400</v>
      </c>
      <c r="I623" s="4" t="s">
        <v>40</v>
      </c>
    </row>
    <row r="624" spans="1:9" ht="18" customHeight="1" x14ac:dyDescent="0.2">
      <c r="A624" s="1">
        <v>2023</v>
      </c>
      <c r="B624" s="1" t="s">
        <v>5</v>
      </c>
      <c r="C624" s="1" t="s">
        <v>13</v>
      </c>
      <c r="D624" s="2" t="s">
        <v>33</v>
      </c>
      <c r="E624" s="3">
        <v>122</v>
      </c>
      <c r="F624" s="3">
        <v>100</v>
      </c>
      <c r="G624" s="3">
        <v>112</v>
      </c>
      <c r="H624" s="3">
        <v>20</v>
      </c>
      <c r="I624" s="4" t="s">
        <v>40</v>
      </c>
    </row>
    <row r="625" spans="1:9" ht="18" customHeight="1" x14ac:dyDescent="0.2">
      <c r="A625" s="1">
        <v>2023</v>
      </c>
      <c r="B625" s="1" t="s">
        <v>5</v>
      </c>
      <c r="C625" s="1" t="s">
        <v>15</v>
      </c>
      <c r="D625" s="5" t="s">
        <v>26</v>
      </c>
      <c r="E625" s="6">
        <v>78</v>
      </c>
      <c r="F625" s="6">
        <v>2288.6</v>
      </c>
      <c r="G625" s="6">
        <v>5126.4639999999999</v>
      </c>
      <c r="H625" s="3">
        <v>457.72</v>
      </c>
      <c r="I625" s="4" t="s">
        <v>40</v>
      </c>
    </row>
    <row r="626" spans="1:9" ht="18" customHeight="1" x14ac:dyDescent="0.2">
      <c r="A626" s="1">
        <v>2023</v>
      </c>
      <c r="B626" s="1" t="s">
        <v>5</v>
      </c>
      <c r="C626" s="1" t="s">
        <v>15</v>
      </c>
      <c r="D626" s="5" t="s">
        <v>24</v>
      </c>
      <c r="E626" s="6">
        <v>76</v>
      </c>
      <c r="F626" s="6">
        <v>2288.4499999999998</v>
      </c>
      <c r="G626" s="6">
        <v>5126.1279999999997</v>
      </c>
      <c r="H626" s="3">
        <v>457.69</v>
      </c>
      <c r="I626" s="4" t="s">
        <v>40</v>
      </c>
    </row>
    <row r="627" spans="1:9" ht="18" customHeight="1" x14ac:dyDescent="0.2">
      <c r="A627" s="1">
        <v>2023</v>
      </c>
      <c r="B627" s="1" t="s">
        <v>5</v>
      </c>
      <c r="C627" s="1" t="s">
        <v>15</v>
      </c>
      <c r="D627" s="5" t="s">
        <v>25</v>
      </c>
      <c r="E627" s="6">
        <v>46</v>
      </c>
      <c r="F627" s="6">
        <v>100</v>
      </c>
      <c r="G627" s="6">
        <v>224</v>
      </c>
      <c r="H627" s="3">
        <v>20</v>
      </c>
      <c r="I627" s="4" t="s">
        <v>40</v>
      </c>
    </row>
    <row r="628" spans="1:9" ht="18" customHeight="1" x14ac:dyDescent="0.2">
      <c r="A628" s="1">
        <v>2023</v>
      </c>
      <c r="B628" s="1" t="s">
        <v>5</v>
      </c>
      <c r="C628" s="1" t="s">
        <v>15</v>
      </c>
      <c r="D628" s="5" t="s">
        <v>23</v>
      </c>
      <c r="E628" s="6">
        <v>34</v>
      </c>
      <c r="F628" s="6">
        <v>2288.4</v>
      </c>
      <c r="G628" s="6">
        <v>5126.0160000000005</v>
      </c>
      <c r="H628" s="3">
        <v>457.68000000000006</v>
      </c>
      <c r="I628" s="4" t="s">
        <v>40</v>
      </c>
    </row>
    <row r="629" spans="1:9" ht="18" customHeight="1" x14ac:dyDescent="0.2">
      <c r="A629" s="1">
        <v>2023</v>
      </c>
      <c r="B629" s="1" t="s">
        <v>5</v>
      </c>
      <c r="C629" s="1" t="s">
        <v>13</v>
      </c>
      <c r="D629" s="2" t="s">
        <v>34</v>
      </c>
      <c r="E629" s="3">
        <v>7</v>
      </c>
      <c r="F629" s="3">
        <v>200</v>
      </c>
      <c r="G629" s="3">
        <v>224</v>
      </c>
      <c r="H629" s="3">
        <v>40</v>
      </c>
      <c r="I629" s="4" t="s">
        <v>40</v>
      </c>
    </row>
    <row r="630" spans="1:9" ht="18" customHeight="1" x14ac:dyDescent="0.2">
      <c r="A630" s="1">
        <v>2023</v>
      </c>
      <c r="B630" s="1" t="s">
        <v>5</v>
      </c>
      <c r="C630" s="1" t="s">
        <v>32</v>
      </c>
      <c r="D630" s="5" t="s">
        <v>32</v>
      </c>
      <c r="E630" s="6">
        <v>3</v>
      </c>
      <c r="F630" s="6">
        <v>4577.3</v>
      </c>
      <c r="G630" s="6">
        <v>7392</v>
      </c>
      <c r="H630" s="3">
        <v>915.46</v>
      </c>
      <c r="I630" s="4" t="s">
        <v>42</v>
      </c>
    </row>
    <row r="631" spans="1:9" ht="18" customHeight="1" x14ac:dyDescent="0.2">
      <c r="A631" s="1">
        <v>2023</v>
      </c>
      <c r="B631" s="1" t="s">
        <v>5</v>
      </c>
      <c r="C631" s="1" t="s">
        <v>15</v>
      </c>
      <c r="D631" s="5" t="s">
        <v>27</v>
      </c>
      <c r="E631" s="6">
        <v>3</v>
      </c>
      <c r="F631" s="6">
        <v>2288.65</v>
      </c>
      <c r="G631" s="6">
        <v>5126.576</v>
      </c>
      <c r="H631" s="3">
        <v>457.73</v>
      </c>
      <c r="I631" s="4" t="s">
        <v>42</v>
      </c>
    </row>
    <row r="632" spans="1:9" ht="18" customHeight="1" x14ac:dyDescent="0.2">
      <c r="A632" s="1">
        <v>2023</v>
      </c>
      <c r="B632" s="1" t="s">
        <v>6</v>
      </c>
      <c r="C632" s="1" t="s">
        <v>14</v>
      </c>
      <c r="D632" s="2" t="s">
        <v>36</v>
      </c>
      <c r="E632" s="3">
        <v>3566</v>
      </c>
      <c r="F632" s="3">
        <v>4577.3</v>
      </c>
      <c r="G632" s="3">
        <v>5126.576</v>
      </c>
      <c r="H632" s="3">
        <v>915.46</v>
      </c>
      <c r="I632" s="4" t="s">
        <v>42</v>
      </c>
    </row>
    <row r="633" spans="1:9" ht="18" customHeight="1" x14ac:dyDescent="0.2">
      <c r="A633" s="1">
        <v>2023</v>
      </c>
      <c r="B633" s="1" t="s">
        <v>6</v>
      </c>
      <c r="C633" s="1" t="s">
        <v>14</v>
      </c>
      <c r="D633" s="2" t="s">
        <v>37</v>
      </c>
      <c r="E633" s="3">
        <v>2498</v>
      </c>
      <c r="F633" s="3">
        <v>8000</v>
      </c>
      <c r="G633" s="3">
        <v>8960</v>
      </c>
      <c r="H633" s="3">
        <v>1600</v>
      </c>
      <c r="I633" s="4" t="s">
        <v>42</v>
      </c>
    </row>
    <row r="634" spans="1:9" ht="18" customHeight="1" x14ac:dyDescent="0.2">
      <c r="A634" s="1">
        <v>2023</v>
      </c>
      <c r="B634" s="1" t="s">
        <v>6</v>
      </c>
      <c r="C634" s="1" t="s">
        <v>13</v>
      </c>
      <c r="D634" s="2" t="s">
        <v>35</v>
      </c>
      <c r="E634" s="3">
        <v>1245</v>
      </c>
      <c r="F634" s="3">
        <v>4577.2</v>
      </c>
      <c r="G634" s="3">
        <v>5126.4639999999999</v>
      </c>
      <c r="H634" s="3">
        <v>915.44</v>
      </c>
      <c r="I634" s="4" t="s">
        <v>42</v>
      </c>
    </row>
    <row r="635" spans="1:9" ht="18" customHeight="1" x14ac:dyDescent="0.2">
      <c r="A635" s="1">
        <v>2023</v>
      </c>
      <c r="B635" s="1" t="s">
        <v>6</v>
      </c>
      <c r="C635" s="1" t="s">
        <v>38</v>
      </c>
      <c r="D635" s="5" t="s">
        <v>30</v>
      </c>
      <c r="E635" s="6">
        <v>644</v>
      </c>
      <c r="F635" s="6">
        <v>5743.5</v>
      </c>
      <c r="G635" s="6">
        <v>6432.72</v>
      </c>
      <c r="H635" s="3">
        <v>1148.7</v>
      </c>
      <c r="I635" s="4" t="s">
        <v>42</v>
      </c>
    </row>
    <row r="636" spans="1:9" ht="18" customHeight="1" x14ac:dyDescent="0.2">
      <c r="A636" s="1">
        <v>2023</v>
      </c>
      <c r="B636" s="1" t="s">
        <v>6</v>
      </c>
      <c r="C636" s="1" t="s">
        <v>12</v>
      </c>
      <c r="D636" s="5" t="s">
        <v>29</v>
      </c>
      <c r="E636" s="6">
        <v>643</v>
      </c>
      <c r="F636" s="6">
        <v>7000</v>
      </c>
      <c r="G636" s="6">
        <v>7840</v>
      </c>
      <c r="H636" s="3">
        <v>1400</v>
      </c>
      <c r="I636" s="4" t="s">
        <v>42</v>
      </c>
    </row>
    <row r="637" spans="1:9" ht="18" customHeight="1" x14ac:dyDescent="0.2">
      <c r="A637" s="1">
        <v>2023</v>
      </c>
      <c r="B637" s="1" t="s">
        <v>6</v>
      </c>
      <c r="C637" s="1" t="s">
        <v>38</v>
      </c>
      <c r="D637" s="5" t="s">
        <v>31</v>
      </c>
      <c r="E637" s="6">
        <v>455</v>
      </c>
      <c r="F637" s="6">
        <v>4578.6000000000004</v>
      </c>
      <c r="G637" s="6">
        <v>5128.0320000000002</v>
      </c>
      <c r="H637" s="3">
        <v>915.72000000000014</v>
      </c>
      <c r="I637" s="4" t="s">
        <v>42</v>
      </c>
    </row>
    <row r="638" spans="1:9" ht="18" customHeight="1" x14ac:dyDescent="0.2">
      <c r="A638" s="1">
        <v>2023</v>
      </c>
      <c r="B638" s="1" t="s">
        <v>6</v>
      </c>
      <c r="C638" s="1" t="s">
        <v>12</v>
      </c>
      <c r="D638" s="5" t="s">
        <v>28</v>
      </c>
      <c r="E638" s="7">
        <v>345</v>
      </c>
      <c r="F638" s="7">
        <v>7000</v>
      </c>
      <c r="G638" s="7">
        <v>7840</v>
      </c>
      <c r="H638" s="3">
        <v>1400</v>
      </c>
      <c r="I638" s="4" t="s">
        <v>42</v>
      </c>
    </row>
    <row r="639" spans="1:9" ht="18" customHeight="1" x14ac:dyDescent="0.2">
      <c r="A639" s="1">
        <v>2023</v>
      </c>
      <c r="B639" s="1" t="s">
        <v>6</v>
      </c>
      <c r="C639" s="1" t="s">
        <v>13</v>
      </c>
      <c r="D639" s="2" t="s">
        <v>33</v>
      </c>
      <c r="E639" s="3">
        <v>122</v>
      </c>
      <c r="F639" s="3">
        <v>100</v>
      </c>
      <c r="G639" s="3">
        <v>112</v>
      </c>
      <c r="H639" s="3">
        <v>20</v>
      </c>
      <c r="I639" s="4" t="s">
        <v>42</v>
      </c>
    </row>
    <row r="640" spans="1:9" ht="18" customHeight="1" x14ac:dyDescent="0.2">
      <c r="A640" s="1">
        <v>2023</v>
      </c>
      <c r="B640" s="1" t="s">
        <v>6</v>
      </c>
      <c r="C640" s="1" t="s">
        <v>15</v>
      </c>
      <c r="D640" s="5" t="s">
        <v>26</v>
      </c>
      <c r="E640" s="6">
        <v>78</v>
      </c>
      <c r="F640" s="6">
        <v>2288.6</v>
      </c>
      <c r="G640" s="6">
        <v>5126.4639999999999</v>
      </c>
      <c r="H640" s="3">
        <v>457.72</v>
      </c>
      <c r="I640" s="4" t="s">
        <v>42</v>
      </c>
    </row>
    <row r="641" spans="1:9" ht="18" customHeight="1" x14ac:dyDescent="0.2">
      <c r="A641" s="1">
        <v>2023</v>
      </c>
      <c r="B641" s="1" t="s">
        <v>6</v>
      </c>
      <c r="C641" s="1" t="s">
        <v>15</v>
      </c>
      <c r="D641" s="5" t="s">
        <v>24</v>
      </c>
      <c r="E641" s="6">
        <v>76</v>
      </c>
      <c r="F641" s="6">
        <v>2288.4499999999998</v>
      </c>
      <c r="G641" s="6">
        <v>5126.1279999999997</v>
      </c>
      <c r="H641" s="3">
        <v>457.69</v>
      </c>
      <c r="I641" s="4" t="s">
        <v>42</v>
      </c>
    </row>
    <row r="642" spans="1:9" ht="18" customHeight="1" x14ac:dyDescent="0.2">
      <c r="A642" s="1">
        <v>2023</v>
      </c>
      <c r="B642" s="1" t="s">
        <v>6</v>
      </c>
      <c r="C642" s="1" t="s">
        <v>15</v>
      </c>
      <c r="D642" s="5" t="s">
        <v>25</v>
      </c>
      <c r="E642" s="6">
        <v>46</v>
      </c>
      <c r="F642" s="6">
        <v>100</v>
      </c>
      <c r="G642" s="6">
        <v>224</v>
      </c>
      <c r="H642" s="3">
        <v>20</v>
      </c>
      <c r="I642" s="4" t="s">
        <v>42</v>
      </c>
    </row>
    <row r="643" spans="1:9" ht="18" customHeight="1" x14ac:dyDescent="0.2">
      <c r="A643" s="1">
        <v>2023</v>
      </c>
      <c r="B643" s="1" t="s">
        <v>6</v>
      </c>
      <c r="C643" s="1" t="s">
        <v>15</v>
      </c>
      <c r="D643" s="5" t="s">
        <v>23</v>
      </c>
      <c r="E643" s="6">
        <v>34</v>
      </c>
      <c r="F643" s="6">
        <v>2288.4</v>
      </c>
      <c r="G643" s="6">
        <v>5126.0160000000005</v>
      </c>
      <c r="H643" s="3">
        <v>457.68000000000006</v>
      </c>
      <c r="I643" s="4" t="s">
        <v>42</v>
      </c>
    </row>
    <row r="644" spans="1:9" ht="18" customHeight="1" x14ac:dyDescent="0.2">
      <c r="A644" s="1">
        <v>2023</v>
      </c>
      <c r="B644" s="1" t="s">
        <v>6</v>
      </c>
      <c r="C644" s="1" t="s">
        <v>13</v>
      </c>
      <c r="D644" s="2" t="s">
        <v>34</v>
      </c>
      <c r="E644" s="3">
        <v>7</v>
      </c>
      <c r="F644" s="3">
        <v>200</v>
      </c>
      <c r="G644" s="3">
        <v>224</v>
      </c>
      <c r="H644" s="3">
        <v>40</v>
      </c>
      <c r="I644" s="4" t="s">
        <v>42</v>
      </c>
    </row>
    <row r="645" spans="1:9" ht="18" customHeight="1" x14ac:dyDescent="0.2">
      <c r="A645" s="1">
        <v>2023</v>
      </c>
      <c r="B645" s="1" t="s">
        <v>6</v>
      </c>
      <c r="C645" s="1" t="s">
        <v>15</v>
      </c>
      <c r="D645" s="5" t="s">
        <v>27</v>
      </c>
      <c r="E645" s="6">
        <v>3</v>
      </c>
      <c r="F645" s="6">
        <v>2288.65</v>
      </c>
      <c r="G645" s="6">
        <v>5126.576</v>
      </c>
      <c r="H645" s="3">
        <v>457.73</v>
      </c>
      <c r="I645" s="4" t="s">
        <v>42</v>
      </c>
    </row>
    <row r="646" spans="1:9" ht="18" customHeight="1" x14ac:dyDescent="0.2">
      <c r="A646" s="1">
        <v>2023</v>
      </c>
      <c r="B646" s="1" t="s">
        <v>6</v>
      </c>
      <c r="C646" s="1" t="s">
        <v>32</v>
      </c>
      <c r="D646" s="5" t="s">
        <v>32</v>
      </c>
      <c r="E646" s="6">
        <v>2</v>
      </c>
      <c r="F646" s="6">
        <v>6600</v>
      </c>
      <c r="G646" s="6">
        <v>7392</v>
      </c>
      <c r="H646" s="3">
        <v>1320</v>
      </c>
      <c r="I646" s="4" t="s">
        <v>40</v>
      </c>
    </row>
    <row r="647" spans="1:9" ht="18" customHeight="1" x14ac:dyDescent="0.2">
      <c r="A647" s="1">
        <v>2023</v>
      </c>
      <c r="B647" s="1" t="s">
        <v>7</v>
      </c>
      <c r="C647" s="1" t="s">
        <v>14</v>
      </c>
      <c r="D647" s="2" t="s">
        <v>36</v>
      </c>
      <c r="E647" s="3">
        <v>3566</v>
      </c>
      <c r="F647" s="3">
        <v>4577.3</v>
      </c>
      <c r="G647" s="3">
        <v>5126.576</v>
      </c>
      <c r="H647" s="3">
        <v>915.46</v>
      </c>
      <c r="I647" s="4" t="s">
        <v>40</v>
      </c>
    </row>
    <row r="648" spans="1:9" ht="18" customHeight="1" x14ac:dyDescent="0.2">
      <c r="A648" s="1">
        <v>2023</v>
      </c>
      <c r="B648" s="1" t="s">
        <v>7</v>
      </c>
      <c r="C648" s="1" t="s">
        <v>14</v>
      </c>
      <c r="D648" s="2" t="s">
        <v>37</v>
      </c>
      <c r="E648" s="3">
        <v>2498</v>
      </c>
      <c r="F648" s="3">
        <v>8000</v>
      </c>
      <c r="G648" s="3">
        <v>8960</v>
      </c>
      <c r="H648" s="3">
        <v>1600</v>
      </c>
      <c r="I648" s="4" t="s">
        <v>40</v>
      </c>
    </row>
    <row r="649" spans="1:9" ht="18" customHeight="1" x14ac:dyDescent="0.2">
      <c r="A649" s="1">
        <v>2023</v>
      </c>
      <c r="B649" s="1" t="s">
        <v>7</v>
      </c>
      <c r="C649" s="1" t="s">
        <v>13</v>
      </c>
      <c r="D649" s="2" t="s">
        <v>35</v>
      </c>
      <c r="E649" s="3">
        <v>1245</v>
      </c>
      <c r="F649" s="3">
        <v>4577.2</v>
      </c>
      <c r="G649" s="3">
        <v>5126.4639999999999</v>
      </c>
      <c r="H649" s="3">
        <v>915.44</v>
      </c>
      <c r="I649" s="4" t="s">
        <v>40</v>
      </c>
    </row>
    <row r="650" spans="1:9" ht="18" customHeight="1" x14ac:dyDescent="0.2">
      <c r="A650" s="1">
        <v>2023</v>
      </c>
      <c r="B650" s="1" t="s">
        <v>7</v>
      </c>
      <c r="C650" s="1" t="s">
        <v>38</v>
      </c>
      <c r="D650" s="5" t="s">
        <v>30</v>
      </c>
      <c r="E650" s="6">
        <v>644</v>
      </c>
      <c r="F650" s="6">
        <v>5743.5</v>
      </c>
      <c r="G650" s="6">
        <v>6432.72</v>
      </c>
      <c r="H650" s="3">
        <v>1148.7</v>
      </c>
      <c r="I650" s="4" t="s">
        <v>40</v>
      </c>
    </row>
    <row r="651" spans="1:9" ht="18" customHeight="1" x14ac:dyDescent="0.2">
      <c r="A651" s="1">
        <v>2023</v>
      </c>
      <c r="B651" s="1" t="s">
        <v>7</v>
      </c>
      <c r="C651" s="1" t="s">
        <v>12</v>
      </c>
      <c r="D651" s="5" t="s">
        <v>29</v>
      </c>
      <c r="E651" s="6">
        <v>643</v>
      </c>
      <c r="F651" s="6">
        <v>7000</v>
      </c>
      <c r="G651" s="6">
        <v>7840</v>
      </c>
      <c r="H651" s="3">
        <v>1400</v>
      </c>
      <c r="I651" s="4" t="s">
        <v>42</v>
      </c>
    </row>
    <row r="652" spans="1:9" ht="18" customHeight="1" x14ac:dyDescent="0.2">
      <c r="A652" s="1">
        <v>2023</v>
      </c>
      <c r="B652" s="1" t="s">
        <v>7</v>
      </c>
      <c r="C652" s="1" t="s">
        <v>38</v>
      </c>
      <c r="D652" s="5" t="s">
        <v>31</v>
      </c>
      <c r="E652" s="6">
        <v>455</v>
      </c>
      <c r="F652" s="6">
        <v>5036.46</v>
      </c>
      <c r="G652" s="6">
        <v>5128.0320000000002</v>
      </c>
      <c r="H652" s="3">
        <v>1007.292</v>
      </c>
      <c r="I652" s="4" t="s">
        <v>42</v>
      </c>
    </row>
    <row r="653" spans="1:9" ht="18" customHeight="1" x14ac:dyDescent="0.2">
      <c r="A653" s="1">
        <v>2023</v>
      </c>
      <c r="B653" s="1" t="s">
        <v>7</v>
      </c>
      <c r="C653" s="1" t="s">
        <v>12</v>
      </c>
      <c r="D653" s="5" t="s">
        <v>28</v>
      </c>
      <c r="E653" s="7">
        <v>345</v>
      </c>
      <c r="F653" s="7">
        <v>7700</v>
      </c>
      <c r="G653" s="7">
        <v>7840</v>
      </c>
      <c r="H653" s="3">
        <v>1540</v>
      </c>
      <c r="I653" s="4" t="s">
        <v>42</v>
      </c>
    </row>
    <row r="654" spans="1:9" ht="18" customHeight="1" x14ac:dyDescent="0.2">
      <c r="A654" s="1">
        <v>2023</v>
      </c>
      <c r="B654" s="1" t="s">
        <v>7</v>
      </c>
      <c r="C654" s="1" t="s">
        <v>13</v>
      </c>
      <c r="D654" s="2" t="s">
        <v>33</v>
      </c>
      <c r="E654" s="3">
        <v>122</v>
      </c>
      <c r="F654" s="3">
        <v>110</v>
      </c>
      <c r="G654" s="3">
        <v>112</v>
      </c>
      <c r="H654" s="3">
        <v>22</v>
      </c>
      <c r="I654" s="4" t="s">
        <v>42</v>
      </c>
    </row>
    <row r="655" spans="1:9" ht="18" customHeight="1" x14ac:dyDescent="0.2">
      <c r="A655" s="1">
        <v>2023</v>
      </c>
      <c r="B655" s="1" t="s">
        <v>7</v>
      </c>
      <c r="C655" s="1" t="s">
        <v>15</v>
      </c>
      <c r="D655" s="5" t="s">
        <v>26</v>
      </c>
      <c r="E655" s="6">
        <v>78</v>
      </c>
      <c r="F655" s="6">
        <v>2517.46</v>
      </c>
      <c r="G655" s="6">
        <v>5126.4639999999999</v>
      </c>
      <c r="H655" s="3">
        <v>503.49200000000002</v>
      </c>
      <c r="I655" s="4" t="s">
        <v>42</v>
      </c>
    </row>
    <row r="656" spans="1:9" ht="18" customHeight="1" x14ac:dyDescent="0.2">
      <c r="A656" s="1">
        <v>2023</v>
      </c>
      <c r="B656" s="1" t="s">
        <v>7</v>
      </c>
      <c r="C656" s="1" t="s">
        <v>15</v>
      </c>
      <c r="D656" s="5" t="s">
        <v>24</v>
      </c>
      <c r="E656" s="6">
        <v>76</v>
      </c>
      <c r="F656" s="6">
        <v>2517.2949999999996</v>
      </c>
      <c r="G656" s="6">
        <v>5126.1279999999997</v>
      </c>
      <c r="H656" s="3">
        <v>503.45899999999995</v>
      </c>
      <c r="I656" s="4" t="s">
        <v>42</v>
      </c>
    </row>
    <row r="657" spans="1:9" ht="18" customHeight="1" x14ac:dyDescent="0.2">
      <c r="A657" s="1">
        <v>2023</v>
      </c>
      <c r="B657" s="1" t="s">
        <v>7</v>
      </c>
      <c r="C657" s="1" t="s">
        <v>15</v>
      </c>
      <c r="D657" s="5" t="s">
        <v>25</v>
      </c>
      <c r="E657" s="6">
        <v>46</v>
      </c>
      <c r="F657" s="6">
        <v>115</v>
      </c>
      <c r="G657" s="6">
        <v>224</v>
      </c>
      <c r="H657" s="3">
        <v>23</v>
      </c>
      <c r="I657" s="4" t="s">
        <v>42</v>
      </c>
    </row>
    <row r="658" spans="1:9" ht="18" customHeight="1" x14ac:dyDescent="0.2">
      <c r="A658" s="1">
        <v>2023</v>
      </c>
      <c r="B658" s="1" t="s">
        <v>7</v>
      </c>
      <c r="C658" s="1" t="s">
        <v>15</v>
      </c>
      <c r="D658" s="5" t="s">
        <v>23</v>
      </c>
      <c r="E658" s="6">
        <v>34</v>
      </c>
      <c r="F658" s="6">
        <v>2631.66</v>
      </c>
      <c r="G658" s="6">
        <v>5126.0160000000005</v>
      </c>
      <c r="H658" s="3">
        <v>526.33199999999999</v>
      </c>
      <c r="I658" s="4" t="s">
        <v>42</v>
      </c>
    </row>
    <row r="659" spans="1:9" ht="18" customHeight="1" x14ac:dyDescent="0.2">
      <c r="A659" s="1">
        <v>2023</v>
      </c>
      <c r="B659" s="1" t="s">
        <v>7</v>
      </c>
      <c r="C659" s="1" t="s">
        <v>13</v>
      </c>
      <c r="D659" s="2" t="s">
        <v>34</v>
      </c>
      <c r="E659" s="3">
        <v>7</v>
      </c>
      <c r="F659" s="3">
        <v>230</v>
      </c>
      <c r="G659" s="3">
        <v>224</v>
      </c>
      <c r="H659" s="3">
        <v>46</v>
      </c>
      <c r="I659" s="4" t="s">
        <v>42</v>
      </c>
    </row>
    <row r="660" spans="1:9" ht="18" customHeight="1" x14ac:dyDescent="0.2">
      <c r="A660" s="1">
        <v>2023</v>
      </c>
      <c r="B660" s="1" t="s">
        <v>7</v>
      </c>
      <c r="C660" s="1" t="s">
        <v>15</v>
      </c>
      <c r="D660" s="5" t="s">
        <v>27</v>
      </c>
      <c r="E660" s="6">
        <v>3</v>
      </c>
      <c r="F660" s="6">
        <v>2631.9475000000002</v>
      </c>
      <c r="G660" s="6">
        <v>5126.576</v>
      </c>
      <c r="H660" s="3">
        <v>526.38950000000011</v>
      </c>
      <c r="I660" s="4" t="s">
        <v>40</v>
      </c>
    </row>
    <row r="661" spans="1:9" ht="18" customHeight="1" x14ac:dyDescent="0.2">
      <c r="A661" s="1">
        <v>2023</v>
      </c>
      <c r="B661" s="1" t="s">
        <v>7</v>
      </c>
      <c r="C661" s="1" t="s">
        <v>32</v>
      </c>
      <c r="D661" s="5" t="s">
        <v>32</v>
      </c>
      <c r="E661" s="6">
        <v>2</v>
      </c>
      <c r="F661" s="6">
        <v>7590</v>
      </c>
      <c r="G661" s="6">
        <v>7392</v>
      </c>
      <c r="H661" s="3">
        <v>1518</v>
      </c>
      <c r="I661" s="4" t="s">
        <v>42</v>
      </c>
    </row>
    <row r="662" spans="1:9" ht="18" customHeight="1" x14ac:dyDescent="0.2">
      <c r="A662" s="1">
        <v>2023</v>
      </c>
      <c r="B662" s="1" t="s">
        <v>8</v>
      </c>
      <c r="C662" s="1" t="s">
        <v>14</v>
      </c>
      <c r="D662" s="2" t="s">
        <v>36</v>
      </c>
      <c r="E662" s="3">
        <v>3566</v>
      </c>
      <c r="F662" s="3">
        <v>4577.3</v>
      </c>
      <c r="G662" s="3">
        <v>5126.576</v>
      </c>
      <c r="H662" s="3">
        <v>915.46</v>
      </c>
      <c r="I662" s="4" t="s">
        <v>42</v>
      </c>
    </row>
    <row r="663" spans="1:9" ht="18" customHeight="1" x14ac:dyDescent="0.2">
      <c r="A663" s="1">
        <v>2023</v>
      </c>
      <c r="B663" s="1" t="s">
        <v>8</v>
      </c>
      <c r="C663" s="1" t="s">
        <v>14</v>
      </c>
      <c r="D663" s="2" t="s">
        <v>37</v>
      </c>
      <c r="E663" s="3">
        <v>2498</v>
      </c>
      <c r="F663" s="3">
        <v>8000</v>
      </c>
      <c r="G663" s="3">
        <v>8960</v>
      </c>
      <c r="H663" s="3">
        <v>1600</v>
      </c>
      <c r="I663" s="4" t="s">
        <v>42</v>
      </c>
    </row>
    <row r="664" spans="1:9" ht="18" customHeight="1" x14ac:dyDescent="0.2">
      <c r="A664" s="1">
        <v>2023</v>
      </c>
      <c r="B664" s="1" t="s">
        <v>8</v>
      </c>
      <c r="C664" s="1" t="s">
        <v>13</v>
      </c>
      <c r="D664" s="2" t="s">
        <v>35</v>
      </c>
      <c r="E664" s="3">
        <v>1245</v>
      </c>
      <c r="F664" s="3">
        <v>4577.2</v>
      </c>
      <c r="G664" s="3">
        <v>5126.4639999999999</v>
      </c>
      <c r="H664" s="3">
        <v>915.44</v>
      </c>
      <c r="I664" s="4" t="s">
        <v>42</v>
      </c>
    </row>
    <row r="665" spans="1:9" ht="18" customHeight="1" x14ac:dyDescent="0.2">
      <c r="A665" s="1">
        <v>2023</v>
      </c>
      <c r="B665" s="1" t="s">
        <v>8</v>
      </c>
      <c r="C665" s="1" t="s">
        <v>38</v>
      </c>
      <c r="D665" s="5" t="s">
        <v>30</v>
      </c>
      <c r="E665" s="6">
        <v>644</v>
      </c>
      <c r="F665" s="6">
        <v>5743.5</v>
      </c>
      <c r="G665" s="6">
        <v>6432.72</v>
      </c>
      <c r="H665" s="3">
        <v>1148.7</v>
      </c>
      <c r="I665" s="4" t="s">
        <v>42</v>
      </c>
    </row>
    <row r="666" spans="1:9" ht="18" customHeight="1" x14ac:dyDescent="0.2">
      <c r="A666" s="1">
        <v>2023</v>
      </c>
      <c r="B666" s="1" t="s">
        <v>8</v>
      </c>
      <c r="C666" s="1" t="s">
        <v>12</v>
      </c>
      <c r="D666" s="5" t="s">
        <v>29</v>
      </c>
      <c r="E666" s="6">
        <v>643</v>
      </c>
      <c r="F666" s="6">
        <v>7000</v>
      </c>
      <c r="G666" s="6">
        <v>7840</v>
      </c>
      <c r="H666" s="3">
        <v>1400</v>
      </c>
      <c r="I666" s="4" t="s">
        <v>42</v>
      </c>
    </row>
    <row r="667" spans="1:9" ht="18" customHeight="1" x14ac:dyDescent="0.2">
      <c r="A667" s="1">
        <v>2023</v>
      </c>
      <c r="B667" s="1" t="s">
        <v>8</v>
      </c>
      <c r="C667" s="1" t="s">
        <v>38</v>
      </c>
      <c r="D667" s="5" t="s">
        <v>31</v>
      </c>
      <c r="E667" s="6">
        <v>455</v>
      </c>
      <c r="F667" s="6">
        <v>4578.6000000000004</v>
      </c>
      <c r="G667" s="6">
        <v>5128.0320000000002</v>
      </c>
      <c r="H667" s="3">
        <v>915.72000000000014</v>
      </c>
      <c r="I667" s="4" t="s">
        <v>42</v>
      </c>
    </row>
    <row r="668" spans="1:9" ht="18" customHeight="1" x14ac:dyDescent="0.2">
      <c r="A668" s="1">
        <v>2023</v>
      </c>
      <c r="B668" s="1" t="s">
        <v>8</v>
      </c>
      <c r="C668" s="1" t="s">
        <v>12</v>
      </c>
      <c r="D668" s="5" t="s">
        <v>28</v>
      </c>
      <c r="E668" s="7">
        <v>345</v>
      </c>
      <c r="F668" s="7">
        <v>7000</v>
      </c>
      <c r="G668" s="7">
        <v>7840</v>
      </c>
      <c r="H668" s="3">
        <v>1400</v>
      </c>
      <c r="I668" s="4" t="s">
        <v>42</v>
      </c>
    </row>
    <row r="669" spans="1:9" ht="18" customHeight="1" x14ac:dyDescent="0.2">
      <c r="A669" s="1">
        <v>2023</v>
      </c>
      <c r="B669" s="1" t="s">
        <v>8</v>
      </c>
      <c r="C669" s="1" t="s">
        <v>13</v>
      </c>
      <c r="D669" s="2" t="s">
        <v>33</v>
      </c>
      <c r="E669" s="3">
        <v>122</v>
      </c>
      <c r="F669" s="3">
        <v>100</v>
      </c>
      <c r="G669" s="3">
        <v>112</v>
      </c>
      <c r="H669" s="3">
        <v>20</v>
      </c>
      <c r="I669" s="4" t="s">
        <v>42</v>
      </c>
    </row>
    <row r="670" spans="1:9" ht="18" customHeight="1" x14ac:dyDescent="0.2">
      <c r="A670" s="1">
        <v>2023</v>
      </c>
      <c r="B670" s="1" t="s">
        <v>8</v>
      </c>
      <c r="C670" s="1" t="s">
        <v>15</v>
      </c>
      <c r="D670" s="5" t="s">
        <v>26</v>
      </c>
      <c r="E670" s="6">
        <v>78</v>
      </c>
      <c r="F670" s="6">
        <v>2288.6</v>
      </c>
      <c r="G670" s="6">
        <v>5126.4639999999999</v>
      </c>
      <c r="H670" s="3">
        <v>457.72</v>
      </c>
      <c r="I670" s="4" t="s">
        <v>42</v>
      </c>
    </row>
    <row r="671" spans="1:9" ht="18" customHeight="1" x14ac:dyDescent="0.2">
      <c r="A671" s="1">
        <v>2023</v>
      </c>
      <c r="B671" s="1" t="s">
        <v>8</v>
      </c>
      <c r="C671" s="1" t="s">
        <v>15</v>
      </c>
      <c r="D671" s="5" t="s">
        <v>24</v>
      </c>
      <c r="E671" s="6">
        <v>76</v>
      </c>
      <c r="F671" s="6">
        <v>2288.4499999999998</v>
      </c>
      <c r="G671" s="6">
        <v>5126.1279999999997</v>
      </c>
      <c r="H671" s="3">
        <v>457.69</v>
      </c>
      <c r="I671" s="4" t="s">
        <v>42</v>
      </c>
    </row>
    <row r="672" spans="1:9" ht="18" customHeight="1" x14ac:dyDescent="0.2">
      <c r="A672" s="1">
        <v>2023</v>
      </c>
      <c r="B672" s="1" t="s">
        <v>8</v>
      </c>
      <c r="C672" s="1" t="s">
        <v>15</v>
      </c>
      <c r="D672" s="5" t="s">
        <v>25</v>
      </c>
      <c r="E672" s="6">
        <v>46</v>
      </c>
      <c r="F672" s="6">
        <v>100</v>
      </c>
      <c r="G672" s="6">
        <v>224</v>
      </c>
      <c r="H672" s="3">
        <v>20</v>
      </c>
      <c r="I672" s="4" t="s">
        <v>42</v>
      </c>
    </row>
    <row r="673" spans="1:9" ht="18" customHeight="1" x14ac:dyDescent="0.2">
      <c r="A673" s="1">
        <v>2023</v>
      </c>
      <c r="B673" s="1" t="s">
        <v>8</v>
      </c>
      <c r="C673" s="1" t="s">
        <v>15</v>
      </c>
      <c r="D673" s="5" t="s">
        <v>23</v>
      </c>
      <c r="E673" s="6">
        <v>34</v>
      </c>
      <c r="F673" s="6">
        <v>2746.08</v>
      </c>
      <c r="G673" s="6">
        <v>5126.0160000000005</v>
      </c>
      <c r="H673" s="3">
        <v>549.21600000000001</v>
      </c>
      <c r="I673" s="4" t="s">
        <v>42</v>
      </c>
    </row>
    <row r="674" spans="1:9" ht="18" customHeight="1" x14ac:dyDescent="0.2">
      <c r="A674" s="1">
        <v>2023</v>
      </c>
      <c r="B674" s="1" t="s">
        <v>8</v>
      </c>
      <c r="C674" s="1" t="s">
        <v>13</v>
      </c>
      <c r="D674" s="2" t="s">
        <v>34</v>
      </c>
      <c r="E674" s="3">
        <v>7</v>
      </c>
      <c r="F674" s="3">
        <v>240</v>
      </c>
      <c r="G674" s="3">
        <v>224</v>
      </c>
      <c r="H674" s="3">
        <v>48</v>
      </c>
      <c r="I674" s="4" t="s">
        <v>42</v>
      </c>
    </row>
    <row r="675" spans="1:9" ht="18" customHeight="1" x14ac:dyDescent="0.2">
      <c r="A675" s="1">
        <v>2023</v>
      </c>
      <c r="B675" s="1" t="s">
        <v>8</v>
      </c>
      <c r="C675" s="1" t="s">
        <v>15</v>
      </c>
      <c r="D675" s="5" t="s">
        <v>27</v>
      </c>
      <c r="E675" s="6">
        <v>3</v>
      </c>
      <c r="F675" s="6">
        <v>2746.38</v>
      </c>
      <c r="G675" s="6">
        <v>5126.576</v>
      </c>
      <c r="H675" s="3">
        <v>549.27600000000007</v>
      </c>
      <c r="I675" s="4" t="s">
        <v>42</v>
      </c>
    </row>
    <row r="676" spans="1:9" ht="18" customHeight="1" x14ac:dyDescent="0.2">
      <c r="A676" s="1">
        <v>2023</v>
      </c>
      <c r="B676" s="1" t="s">
        <v>8</v>
      </c>
      <c r="C676" s="1" t="s">
        <v>32</v>
      </c>
      <c r="D676" s="5" t="s">
        <v>32</v>
      </c>
      <c r="E676" s="6">
        <v>2</v>
      </c>
      <c r="F676" s="6">
        <v>7920</v>
      </c>
      <c r="G676" s="6">
        <v>7392</v>
      </c>
      <c r="H676" s="3">
        <v>1584</v>
      </c>
      <c r="I676" s="4" t="s">
        <v>42</v>
      </c>
    </row>
    <row r="677" spans="1:9" ht="18" customHeight="1" x14ac:dyDescent="0.2">
      <c r="A677" s="1">
        <v>2023</v>
      </c>
      <c r="B677" s="1" t="s">
        <v>9</v>
      </c>
      <c r="C677" s="1" t="s">
        <v>14</v>
      </c>
      <c r="D677" s="2" t="s">
        <v>36</v>
      </c>
      <c r="E677" s="3">
        <v>3566</v>
      </c>
      <c r="F677" s="3">
        <v>5035.0300000000007</v>
      </c>
      <c r="G677" s="3">
        <v>5126.576</v>
      </c>
      <c r="H677" s="3">
        <v>1007.0060000000002</v>
      </c>
      <c r="I677" s="4" t="s">
        <v>42</v>
      </c>
    </row>
    <row r="678" spans="1:9" ht="18" customHeight="1" x14ac:dyDescent="0.2">
      <c r="A678" s="1">
        <v>2023</v>
      </c>
      <c r="B678" s="1" t="s">
        <v>9</v>
      </c>
      <c r="C678" s="1" t="s">
        <v>14</v>
      </c>
      <c r="D678" s="2" t="s">
        <v>37</v>
      </c>
      <c r="E678" s="3">
        <v>2498</v>
      </c>
      <c r="F678" s="3">
        <v>9200</v>
      </c>
      <c r="G678" s="3">
        <v>8960</v>
      </c>
      <c r="H678" s="3">
        <v>1840</v>
      </c>
      <c r="I678" s="4" t="s">
        <v>42</v>
      </c>
    </row>
    <row r="679" spans="1:9" ht="18" customHeight="1" x14ac:dyDescent="0.2">
      <c r="A679" s="1">
        <v>2023</v>
      </c>
      <c r="B679" s="1" t="s">
        <v>9</v>
      </c>
      <c r="C679" s="1" t="s">
        <v>13</v>
      </c>
      <c r="D679" s="2" t="s">
        <v>35</v>
      </c>
      <c r="E679" s="3">
        <v>1245</v>
      </c>
      <c r="F679" s="3">
        <v>5263.78</v>
      </c>
      <c r="G679" s="3">
        <v>5126.4639999999999</v>
      </c>
      <c r="H679" s="3">
        <v>1052.7560000000001</v>
      </c>
      <c r="I679" s="4" t="s">
        <v>42</v>
      </c>
    </row>
    <row r="680" spans="1:9" ht="18" customHeight="1" x14ac:dyDescent="0.2">
      <c r="A680" s="1">
        <v>2023</v>
      </c>
      <c r="B680" s="1" t="s">
        <v>9</v>
      </c>
      <c r="C680" s="1" t="s">
        <v>38</v>
      </c>
      <c r="D680" s="5" t="s">
        <v>30</v>
      </c>
      <c r="E680" s="6">
        <v>644</v>
      </c>
      <c r="F680" s="6">
        <v>6605.0249999999996</v>
      </c>
      <c r="G680" s="6">
        <v>6432.72</v>
      </c>
      <c r="H680" s="3">
        <v>1321.0050000000001</v>
      </c>
      <c r="I680" s="4" t="s">
        <v>42</v>
      </c>
    </row>
    <row r="681" spans="1:9" ht="18" customHeight="1" x14ac:dyDescent="0.2">
      <c r="A681" s="1">
        <v>2023</v>
      </c>
      <c r="B681" s="1" t="s">
        <v>9</v>
      </c>
      <c r="C681" s="1" t="s">
        <v>12</v>
      </c>
      <c r="D681" s="5" t="s">
        <v>29</v>
      </c>
      <c r="E681" s="6">
        <v>643</v>
      </c>
      <c r="F681" s="6">
        <v>8400</v>
      </c>
      <c r="G681" s="6">
        <v>7840</v>
      </c>
      <c r="H681" s="3">
        <v>1680</v>
      </c>
      <c r="I681" s="4" t="s">
        <v>42</v>
      </c>
    </row>
    <row r="682" spans="1:9" ht="18" customHeight="1" x14ac:dyDescent="0.2">
      <c r="A682" s="1">
        <v>2023</v>
      </c>
      <c r="B682" s="1" t="s">
        <v>9</v>
      </c>
      <c r="C682" s="1" t="s">
        <v>38</v>
      </c>
      <c r="D682" s="5" t="s">
        <v>31</v>
      </c>
      <c r="E682" s="6">
        <v>455</v>
      </c>
      <c r="F682" s="6">
        <v>5494.3200000000006</v>
      </c>
      <c r="G682" s="6">
        <v>5128.0320000000002</v>
      </c>
      <c r="H682" s="3">
        <v>1098.8640000000003</v>
      </c>
      <c r="I682" s="4" t="s">
        <v>42</v>
      </c>
    </row>
    <row r="683" spans="1:9" ht="18" customHeight="1" x14ac:dyDescent="0.2">
      <c r="A683" s="1">
        <v>2023</v>
      </c>
      <c r="B683" s="1" t="s">
        <v>9</v>
      </c>
      <c r="C683" s="1" t="s">
        <v>12</v>
      </c>
      <c r="D683" s="5" t="s">
        <v>28</v>
      </c>
      <c r="E683" s="7">
        <v>345</v>
      </c>
      <c r="F683" s="7">
        <v>8400</v>
      </c>
      <c r="G683" s="7">
        <v>7840</v>
      </c>
      <c r="H683" s="3">
        <v>1680</v>
      </c>
      <c r="I683" s="4" t="s">
        <v>42</v>
      </c>
    </row>
    <row r="684" spans="1:9" ht="18" customHeight="1" x14ac:dyDescent="0.2">
      <c r="A684" s="1">
        <v>2023</v>
      </c>
      <c r="B684" s="1" t="s">
        <v>9</v>
      </c>
      <c r="C684" s="1" t="s">
        <v>13</v>
      </c>
      <c r="D684" s="2" t="s">
        <v>33</v>
      </c>
      <c r="E684" s="3">
        <v>122</v>
      </c>
      <c r="F684" s="3">
        <v>120</v>
      </c>
      <c r="G684" s="3">
        <v>112</v>
      </c>
      <c r="H684" s="3">
        <v>24</v>
      </c>
      <c r="I684" s="4" t="s">
        <v>42</v>
      </c>
    </row>
    <row r="685" spans="1:9" ht="18" customHeight="1" x14ac:dyDescent="0.2">
      <c r="A685" s="1">
        <v>2023</v>
      </c>
      <c r="B685" s="1" t="s">
        <v>9</v>
      </c>
      <c r="C685" s="1" t="s">
        <v>15</v>
      </c>
      <c r="D685" s="5" t="s">
        <v>26</v>
      </c>
      <c r="E685" s="6">
        <v>78</v>
      </c>
      <c r="F685" s="6">
        <v>2517.46</v>
      </c>
      <c r="G685" s="6">
        <v>5126.4639999999999</v>
      </c>
      <c r="H685" s="3">
        <v>503.49200000000002</v>
      </c>
      <c r="I685" s="4" t="s">
        <v>42</v>
      </c>
    </row>
    <row r="686" spans="1:9" ht="18" customHeight="1" x14ac:dyDescent="0.2">
      <c r="A686" s="1">
        <v>2023</v>
      </c>
      <c r="B686" s="1" t="s">
        <v>9</v>
      </c>
      <c r="C686" s="1" t="s">
        <v>15</v>
      </c>
      <c r="D686" s="5" t="s">
        <v>24</v>
      </c>
      <c r="E686" s="6">
        <v>76</v>
      </c>
      <c r="F686" s="6">
        <v>2517.2949999999996</v>
      </c>
      <c r="G686" s="6">
        <v>5126.1279999999997</v>
      </c>
      <c r="H686" s="3">
        <v>503.45899999999995</v>
      </c>
      <c r="I686" s="4" t="s">
        <v>42</v>
      </c>
    </row>
    <row r="687" spans="1:9" ht="18" customHeight="1" x14ac:dyDescent="0.2">
      <c r="A687" s="1">
        <v>2023</v>
      </c>
      <c r="B687" s="1" t="s">
        <v>9</v>
      </c>
      <c r="C687" s="1" t="s">
        <v>15</v>
      </c>
      <c r="D687" s="5" t="s">
        <v>25</v>
      </c>
      <c r="E687" s="6">
        <v>46</v>
      </c>
      <c r="F687" s="6">
        <v>110</v>
      </c>
      <c r="G687" s="6">
        <v>224</v>
      </c>
      <c r="H687" s="3">
        <v>22</v>
      </c>
      <c r="I687" s="4" t="s">
        <v>42</v>
      </c>
    </row>
    <row r="688" spans="1:9" ht="18" customHeight="1" x14ac:dyDescent="0.2">
      <c r="A688" s="1">
        <v>2023</v>
      </c>
      <c r="B688" s="1" t="s">
        <v>9</v>
      </c>
      <c r="C688" s="1" t="s">
        <v>15</v>
      </c>
      <c r="D688" s="5" t="s">
        <v>23</v>
      </c>
      <c r="E688" s="6">
        <v>34</v>
      </c>
      <c r="F688" s="6">
        <v>2517.2400000000002</v>
      </c>
      <c r="G688" s="6">
        <v>5126.0160000000005</v>
      </c>
      <c r="H688" s="3">
        <v>503.44800000000009</v>
      </c>
      <c r="I688" s="4" t="s">
        <v>42</v>
      </c>
    </row>
    <row r="689" spans="1:9" ht="18" customHeight="1" x14ac:dyDescent="0.2">
      <c r="A689" s="1">
        <v>2023</v>
      </c>
      <c r="B689" s="1" t="s">
        <v>9</v>
      </c>
      <c r="C689" s="1" t="s">
        <v>13</v>
      </c>
      <c r="D689" s="2" t="s">
        <v>34</v>
      </c>
      <c r="E689" s="3">
        <v>7</v>
      </c>
      <c r="F689" s="3">
        <v>220</v>
      </c>
      <c r="G689" s="3">
        <v>224</v>
      </c>
      <c r="H689" s="3">
        <v>44</v>
      </c>
      <c r="I689" s="4" t="s">
        <v>42</v>
      </c>
    </row>
    <row r="690" spans="1:9" ht="18" customHeight="1" x14ac:dyDescent="0.2">
      <c r="A690" s="1">
        <v>2023</v>
      </c>
      <c r="B690" s="1" t="s">
        <v>9</v>
      </c>
      <c r="C690" s="1" t="s">
        <v>15</v>
      </c>
      <c r="D690" s="5" t="s">
        <v>27</v>
      </c>
      <c r="E690" s="6">
        <v>3</v>
      </c>
      <c r="F690" s="6">
        <v>2517.5150000000003</v>
      </c>
      <c r="G690" s="6">
        <v>5126.576</v>
      </c>
      <c r="H690" s="3">
        <v>503.5030000000001</v>
      </c>
      <c r="I690" s="4" t="s">
        <v>42</v>
      </c>
    </row>
    <row r="691" spans="1:9" ht="18" customHeight="1" x14ac:dyDescent="0.2">
      <c r="A691" s="1">
        <v>2023</v>
      </c>
      <c r="B691" s="1" t="s">
        <v>9</v>
      </c>
      <c r="C691" s="1" t="s">
        <v>32</v>
      </c>
      <c r="D691" s="5" t="s">
        <v>32</v>
      </c>
      <c r="E691" s="6">
        <v>2</v>
      </c>
      <c r="F691" s="6">
        <v>7260</v>
      </c>
      <c r="G691" s="6">
        <v>7392</v>
      </c>
      <c r="H691" s="3">
        <v>1452</v>
      </c>
      <c r="I691" s="4" t="s">
        <v>42</v>
      </c>
    </row>
    <row r="692" spans="1:9" ht="18" customHeight="1" x14ac:dyDescent="0.2">
      <c r="A692" s="1">
        <v>2023</v>
      </c>
      <c r="B692" s="1" t="s">
        <v>10</v>
      </c>
      <c r="C692" s="1" t="s">
        <v>14</v>
      </c>
      <c r="D692" s="2" t="s">
        <v>36</v>
      </c>
      <c r="E692" s="3">
        <v>3566</v>
      </c>
      <c r="F692" s="3">
        <v>5263.8950000000004</v>
      </c>
      <c r="G692" s="3">
        <v>5126.576</v>
      </c>
      <c r="H692" s="3">
        <v>1052.7790000000002</v>
      </c>
      <c r="I692" s="4" t="s">
        <v>42</v>
      </c>
    </row>
    <row r="693" spans="1:9" ht="18" customHeight="1" x14ac:dyDescent="0.2">
      <c r="A693" s="1">
        <v>2023</v>
      </c>
      <c r="B693" s="1" t="s">
        <v>10</v>
      </c>
      <c r="C693" s="1" t="s">
        <v>14</v>
      </c>
      <c r="D693" s="2" t="s">
        <v>37</v>
      </c>
      <c r="E693" s="3">
        <v>2498</v>
      </c>
      <c r="F693" s="3">
        <v>8800</v>
      </c>
      <c r="G693" s="3">
        <v>8960</v>
      </c>
      <c r="H693" s="3">
        <v>1760</v>
      </c>
      <c r="I693" s="4" t="s">
        <v>42</v>
      </c>
    </row>
    <row r="694" spans="1:9" ht="18" customHeight="1" x14ac:dyDescent="0.2">
      <c r="A694" s="1">
        <v>2023</v>
      </c>
      <c r="B694" s="1" t="s">
        <v>10</v>
      </c>
      <c r="C694" s="1" t="s">
        <v>13</v>
      </c>
      <c r="D694" s="2" t="s">
        <v>35</v>
      </c>
      <c r="E694" s="3">
        <v>1245</v>
      </c>
      <c r="F694" s="3">
        <v>5034.92</v>
      </c>
      <c r="G694" s="3">
        <v>5126.4639999999999</v>
      </c>
      <c r="H694" s="3">
        <v>1006.984</v>
      </c>
      <c r="I694" s="4" t="s">
        <v>42</v>
      </c>
    </row>
    <row r="695" spans="1:9" ht="18" customHeight="1" x14ac:dyDescent="0.2">
      <c r="A695" s="1">
        <v>2023</v>
      </c>
      <c r="B695" s="1" t="s">
        <v>10</v>
      </c>
      <c r="C695" s="1" t="s">
        <v>38</v>
      </c>
      <c r="D695" s="5" t="s">
        <v>30</v>
      </c>
      <c r="E695" s="6">
        <v>644</v>
      </c>
      <c r="F695" s="6">
        <v>22000</v>
      </c>
      <c r="G695" s="6">
        <v>6432.72</v>
      </c>
      <c r="H695" s="3">
        <v>4400</v>
      </c>
      <c r="I695" s="4" t="s">
        <v>42</v>
      </c>
    </row>
    <row r="696" spans="1:9" ht="18" customHeight="1" x14ac:dyDescent="0.2">
      <c r="A696" s="1">
        <v>2023</v>
      </c>
      <c r="B696" s="1" t="s">
        <v>10</v>
      </c>
      <c r="C696" s="1" t="s">
        <v>12</v>
      </c>
      <c r="D696" s="5" t="s">
        <v>29</v>
      </c>
      <c r="E696" s="6">
        <v>643</v>
      </c>
      <c r="F696" s="6">
        <v>7700</v>
      </c>
      <c r="G696" s="6">
        <v>7840</v>
      </c>
      <c r="H696" s="3">
        <v>1540</v>
      </c>
      <c r="I696" s="4" t="s">
        <v>42</v>
      </c>
    </row>
    <row r="697" spans="1:9" ht="18" customHeight="1" x14ac:dyDescent="0.2">
      <c r="A697" s="1">
        <v>2023</v>
      </c>
      <c r="B697" s="1" t="s">
        <v>10</v>
      </c>
      <c r="C697" s="1" t="s">
        <v>38</v>
      </c>
      <c r="D697" s="5" t="s">
        <v>31</v>
      </c>
      <c r="E697" s="6">
        <v>455</v>
      </c>
      <c r="F697" s="6">
        <v>11111</v>
      </c>
      <c r="G697" s="6">
        <v>5128.0320000000002</v>
      </c>
      <c r="H697" s="3">
        <v>2222.2000000000003</v>
      </c>
      <c r="I697" s="4" t="s">
        <v>42</v>
      </c>
    </row>
    <row r="698" spans="1:9" ht="18" customHeight="1" x14ac:dyDescent="0.2">
      <c r="A698" s="1">
        <v>2023</v>
      </c>
      <c r="B698" s="1" t="s">
        <v>10</v>
      </c>
      <c r="C698" s="1" t="s">
        <v>12</v>
      </c>
      <c r="D698" s="5" t="s">
        <v>28</v>
      </c>
      <c r="E698" s="7">
        <v>345</v>
      </c>
      <c r="F698" s="7">
        <v>7700</v>
      </c>
      <c r="G698" s="7">
        <v>7840</v>
      </c>
      <c r="H698" s="3">
        <v>1540</v>
      </c>
      <c r="I698" s="4" t="s">
        <v>42</v>
      </c>
    </row>
    <row r="699" spans="1:9" ht="18" customHeight="1" x14ac:dyDescent="0.2">
      <c r="A699" s="1">
        <v>2023</v>
      </c>
      <c r="B699" s="1" t="s">
        <v>10</v>
      </c>
      <c r="C699" s="1" t="s">
        <v>13</v>
      </c>
      <c r="D699" s="2" t="s">
        <v>33</v>
      </c>
      <c r="E699" s="3">
        <v>122</v>
      </c>
      <c r="F699" s="3">
        <v>110</v>
      </c>
      <c r="G699" s="3">
        <v>112</v>
      </c>
      <c r="H699" s="3">
        <v>22</v>
      </c>
      <c r="I699" s="4" t="s">
        <v>42</v>
      </c>
    </row>
    <row r="700" spans="1:9" ht="18" customHeight="1" x14ac:dyDescent="0.2">
      <c r="A700" s="1">
        <v>2023</v>
      </c>
      <c r="B700" s="1" t="s">
        <v>10</v>
      </c>
      <c r="C700" s="1" t="s">
        <v>15</v>
      </c>
      <c r="D700" s="5" t="s">
        <v>26</v>
      </c>
      <c r="E700" s="6">
        <v>78</v>
      </c>
      <c r="F700" s="6">
        <v>2517.46</v>
      </c>
      <c r="G700" s="6">
        <v>5126.4639999999999</v>
      </c>
      <c r="H700" s="3">
        <v>503.49200000000002</v>
      </c>
      <c r="I700" s="4" t="s">
        <v>42</v>
      </c>
    </row>
    <row r="701" spans="1:9" ht="18" customHeight="1" x14ac:dyDescent="0.2">
      <c r="A701" s="1">
        <v>2023</v>
      </c>
      <c r="B701" s="1" t="s">
        <v>10</v>
      </c>
      <c r="C701" s="1" t="s">
        <v>15</v>
      </c>
      <c r="D701" s="5" t="s">
        <v>24</v>
      </c>
      <c r="E701" s="6">
        <v>76</v>
      </c>
      <c r="F701" s="6">
        <v>2288.4499999999998</v>
      </c>
      <c r="G701" s="6">
        <v>5126.1279999999997</v>
      </c>
      <c r="H701" s="3">
        <v>457.69</v>
      </c>
      <c r="I701" s="4" t="s">
        <v>42</v>
      </c>
    </row>
    <row r="702" spans="1:9" ht="18" customHeight="1" x14ac:dyDescent="0.2">
      <c r="A702" s="1">
        <v>2023</v>
      </c>
      <c r="B702" s="1" t="s">
        <v>10</v>
      </c>
      <c r="C702" s="1" t="s">
        <v>15</v>
      </c>
      <c r="D702" s="5" t="s">
        <v>25</v>
      </c>
      <c r="E702" s="6">
        <v>46</v>
      </c>
      <c r="F702" s="6">
        <v>100</v>
      </c>
      <c r="G702" s="6">
        <v>224</v>
      </c>
      <c r="H702" s="3">
        <v>20</v>
      </c>
      <c r="I702" s="4" t="s">
        <v>42</v>
      </c>
    </row>
    <row r="703" spans="1:9" ht="18" customHeight="1" x14ac:dyDescent="0.2">
      <c r="A703" s="1">
        <v>2023</v>
      </c>
      <c r="B703" s="1" t="s">
        <v>10</v>
      </c>
      <c r="C703" s="1" t="s">
        <v>15</v>
      </c>
      <c r="D703" s="5" t="s">
        <v>23</v>
      </c>
      <c r="E703" s="6">
        <v>34</v>
      </c>
      <c r="F703" s="6">
        <v>2288.4</v>
      </c>
      <c r="G703" s="6">
        <v>5126.0160000000005</v>
      </c>
      <c r="H703" s="3">
        <v>457.68000000000006</v>
      </c>
      <c r="I703" s="4" t="s">
        <v>42</v>
      </c>
    </row>
    <row r="704" spans="1:9" ht="18" customHeight="1" x14ac:dyDescent="0.2">
      <c r="A704" s="1">
        <v>2023</v>
      </c>
      <c r="B704" s="1" t="s">
        <v>10</v>
      </c>
      <c r="C704" s="1" t="s">
        <v>13</v>
      </c>
      <c r="D704" s="2" t="s">
        <v>34</v>
      </c>
      <c r="E704" s="3">
        <v>7</v>
      </c>
      <c r="F704" s="3">
        <v>200</v>
      </c>
      <c r="G704" s="3">
        <v>224</v>
      </c>
      <c r="H704" s="3">
        <v>40</v>
      </c>
      <c r="I704" s="4" t="s">
        <v>42</v>
      </c>
    </row>
    <row r="705" spans="1:9" ht="18" customHeight="1" x14ac:dyDescent="0.2">
      <c r="A705" s="1">
        <v>2023</v>
      </c>
      <c r="B705" s="1" t="s">
        <v>10</v>
      </c>
      <c r="C705" s="1" t="s">
        <v>15</v>
      </c>
      <c r="D705" s="5" t="s">
        <v>27</v>
      </c>
      <c r="E705" s="6">
        <v>3</v>
      </c>
      <c r="F705" s="6">
        <v>2288.65</v>
      </c>
      <c r="G705" s="6">
        <v>5126.576</v>
      </c>
      <c r="H705" s="3">
        <v>457.73</v>
      </c>
      <c r="I705" s="4" t="s">
        <v>42</v>
      </c>
    </row>
    <row r="706" spans="1:9" ht="18" customHeight="1" x14ac:dyDescent="0.2">
      <c r="A706" s="1">
        <v>2023</v>
      </c>
      <c r="B706" s="1" t="s">
        <v>10</v>
      </c>
      <c r="C706" s="1" t="s">
        <v>32</v>
      </c>
      <c r="D706" s="5" t="s">
        <v>32</v>
      </c>
      <c r="E706" s="6">
        <v>2</v>
      </c>
      <c r="F706" s="6">
        <v>6600</v>
      </c>
      <c r="G706" s="6">
        <v>7392</v>
      </c>
      <c r="H706" s="3">
        <v>1320</v>
      </c>
      <c r="I706" s="4" t="s">
        <v>42</v>
      </c>
    </row>
    <row r="707" spans="1:9" ht="18" customHeight="1" x14ac:dyDescent="0.2">
      <c r="A707" s="1">
        <v>2023</v>
      </c>
      <c r="B707" s="1" t="s">
        <v>11</v>
      </c>
      <c r="C707" s="1" t="s">
        <v>14</v>
      </c>
      <c r="D707" s="2" t="s">
        <v>36</v>
      </c>
      <c r="E707" s="3">
        <v>3566</v>
      </c>
      <c r="F707" s="3">
        <v>4577.3</v>
      </c>
      <c r="G707" s="3">
        <v>5126.576</v>
      </c>
      <c r="H707" s="3">
        <v>915.46</v>
      </c>
      <c r="I707" s="4" t="s">
        <v>42</v>
      </c>
    </row>
    <row r="708" spans="1:9" ht="18" customHeight="1" x14ac:dyDescent="0.2">
      <c r="A708" s="1">
        <v>2023</v>
      </c>
      <c r="B708" s="1" t="s">
        <v>11</v>
      </c>
      <c r="C708" s="1" t="s">
        <v>14</v>
      </c>
      <c r="D708" s="2" t="s">
        <v>37</v>
      </c>
      <c r="E708" s="3">
        <v>2498</v>
      </c>
      <c r="F708" s="3">
        <v>8000</v>
      </c>
      <c r="G708" s="3">
        <v>8960</v>
      </c>
      <c r="H708" s="3">
        <v>1600</v>
      </c>
      <c r="I708" s="4" t="s">
        <v>42</v>
      </c>
    </row>
    <row r="709" spans="1:9" ht="18" customHeight="1" x14ac:dyDescent="0.2">
      <c r="A709" s="1">
        <v>2023</v>
      </c>
      <c r="B709" s="1" t="s">
        <v>11</v>
      </c>
      <c r="C709" s="1" t="s">
        <v>13</v>
      </c>
      <c r="D709" s="2" t="s">
        <v>35</v>
      </c>
      <c r="E709" s="3">
        <v>1245</v>
      </c>
      <c r="F709" s="3">
        <v>4577.2</v>
      </c>
      <c r="G709" s="3">
        <v>5126.4639999999999</v>
      </c>
      <c r="H709" s="3">
        <v>915.44</v>
      </c>
      <c r="I709" s="4" t="s">
        <v>42</v>
      </c>
    </row>
    <row r="710" spans="1:9" ht="18" customHeight="1" x14ac:dyDescent="0.2">
      <c r="A710" s="1">
        <v>2023</v>
      </c>
      <c r="B710" s="1" t="s">
        <v>11</v>
      </c>
      <c r="C710" s="1" t="s">
        <v>38</v>
      </c>
      <c r="D710" s="5" t="s">
        <v>30</v>
      </c>
      <c r="E710" s="6">
        <v>644</v>
      </c>
      <c r="F710" s="6">
        <v>5743.5</v>
      </c>
      <c r="G710" s="6">
        <v>6432.72</v>
      </c>
      <c r="H710" s="3">
        <v>1148.7</v>
      </c>
      <c r="I710" s="4" t="s">
        <v>42</v>
      </c>
    </row>
    <row r="711" spans="1:9" ht="18" customHeight="1" x14ac:dyDescent="0.2">
      <c r="A711" s="1">
        <v>2023</v>
      </c>
      <c r="B711" s="1" t="s">
        <v>11</v>
      </c>
      <c r="C711" s="1" t="s">
        <v>12</v>
      </c>
      <c r="D711" s="5" t="s">
        <v>29</v>
      </c>
      <c r="E711" s="6">
        <v>643</v>
      </c>
      <c r="F711" s="6">
        <v>7000</v>
      </c>
      <c r="G711" s="6">
        <v>7840</v>
      </c>
      <c r="H711" s="3">
        <v>1400</v>
      </c>
      <c r="I711" s="4" t="s">
        <v>42</v>
      </c>
    </row>
    <row r="712" spans="1:9" ht="18" customHeight="1" x14ac:dyDescent="0.2">
      <c r="A712" s="1">
        <v>2023</v>
      </c>
      <c r="B712" s="1" t="s">
        <v>11</v>
      </c>
      <c r="C712" s="1" t="s">
        <v>38</v>
      </c>
      <c r="D712" s="5" t="s">
        <v>31</v>
      </c>
      <c r="E712" s="6">
        <v>455</v>
      </c>
      <c r="F712" s="6">
        <v>4578.6000000000004</v>
      </c>
      <c r="G712" s="6">
        <v>5128.0320000000002</v>
      </c>
      <c r="H712" s="3">
        <v>915.72000000000014</v>
      </c>
      <c r="I712" s="4" t="s">
        <v>42</v>
      </c>
    </row>
    <row r="713" spans="1:9" ht="18" customHeight="1" x14ac:dyDescent="0.2">
      <c r="A713" s="1">
        <v>2023</v>
      </c>
      <c r="B713" s="1" t="s">
        <v>11</v>
      </c>
      <c r="C713" s="1" t="s">
        <v>12</v>
      </c>
      <c r="D713" s="5" t="s">
        <v>28</v>
      </c>
      <c r="E713" s="7">
        <v>345</v>
      </c>
      <c r="F713" s="7">
        <v>7000</v>
      </c>
      <c r="G713" s="7">
        <v>7840</v>
      </c>
      <c r="H713" s="3">
        <v>1400</v>
      </c>
      <c r="I713" s="4" t="s">
        <v>42</v>
      </c>
    </row>
    <row r="714" spans="1:9" ht="18" customHeight="1" x14ac:dyDescent="0.2">
      <c r="A714" s="1">
        <v>2023</v>
      </c>
      <c r="B714" s="1" t="s">
        <v>11</v>
      </c>
      <c r="C714" s="1" t="s">
        <v>13</v>
      </c>
      <c r="D714" s="2" t="s">
        <v>33</v>
      </c>
      <c r="E714" s="3">
        <v>122</v>
      </c>
      <c r="F714" s="3">
        <v>100</v>
      </c>
      <c r="G714" s="3">
        <v>112</v>
      </c>
      <c r="H714" s="3">
        <v>20</v>
      </c>
      <c r="I714" s="4" t="s">
        <v>42</v>
      </c>
    </row>
    <row r="715" spans="1:9" ht="18" customHeight="1" x14ac:dyDescent="0.2">
      <c r="A715" s="1">
        <v>2023</v>
      </c>
      <c r="B715" s="1" t="s">
        <v>11</v>
      </c>
      <c r="C715" s="1" t="s">
        <v>15</v>
      </c>
      <c r="D715" s="5" t="s">
        <v>26</v>
      </c>
      <c r="E715" s="6">
        <v>78</v>
      </c>
      <c r="F715" s="6">
        <v>2288.6</v>
      </c>
      <c r="G715" s="6">
        <v>5126.4639999999999</v>
      </c>
      <c r="H715" s="3">
        <v>457.72</v>
      </c>
      <c r="I715" s="4" t="s">
        <v>42</v>
      </c>
    </row>
    <row r="716" spans="1:9" ht="18" customHeight="1" x14ac:dyDescent="0.2">
      <c r="A716" s="1">
        <v>2023</v>
      </c>
      <c r="B716" s="1" t="s">
        <v>11</v>
      </c>
      <c r="C716" s="1" t="s">
        <v>15</v>
      </c>
      <c r="D716" s="5" t="s">
        <v>24</v>
      </c>
      <c r="E716" s="6">
        <v>76</v>
      </c>
      <c r="F716" s="6">
        <v>2288.4499999999998</v>
      </c>
      <c r="G716" s="6">
        <v>5126.1279999999997</v>
      </c>
      <c r="H716" s="3">
        <v>457.69</v>
      </c>
      <c r="I716" s="4" t="s">
        <v>42</v>
      </c>
    </row>
    <row r="717" spans="1:9" ht="18" customHeight="1" x14ac:dyDescent="0.2">
      <c r="A717" s="1">
        <v>2023</v>
      </c>
      <c r="B717" s="1" t="s">
        <v>11</v>
      </c>
      <c r="C717" s="1" t="s">
        <v>15</v>
      </c>
      <c r="D717" s="5" t="s">
        <v>25</v>
      </c>
      <c r="E717" s="6">
        <v>46</v>
      </c>
      <c r="F717" s="6">
        <v>100</v>
      </c>
      <c r="G717" s="6">
        <v>224</v>
      </c>
      <c r="H717" s="3">
        <v>20</v>
      </c>
      <c r="I717" s="4" t="s">
        <v>42</v>
      </c>
    </row>
    <row r="718" spans="1:9" ht="18" customHeight="1" x14ac:dyDescent="0.2">
      <c r="A718" s="1">
        <v>2023</v>
      </c>
      <c r="B718" s="1" t="s">
        <v>11</v>
      </c>
      <c r="C718" s="1" t="s">
        <v>15</v>
      </c>
      <c r="D718" s="5" t="s">
        <v>23</v>
      </c>
      <c r="E718" s="6">
        <v>34</v>
      </c>
      <c r="F718" s="6">
        <v>2288.4</v>
      </c>
      <c r="G718" s="6">
        <v>5126.0160000000005</v>
      </c>
      <c r="H718" s="3">
        <v>457.68000000000006</v>
      </c>
      <c r="I718" s="4" t="s">
        <v>42</v>
      </c>
    </row>
    <row r="719" spans="1:9" ht="18" customHeight="1" x14ac:dyDescent="0.2">
      <c r="A719" s="1">
        <v>2023</v>
      </c>
      <c r="B719" s="1" t="s">
        <v>11</v>
      </c>
      <c r="C719" s="1" t="s">
        <v>13</v>
      </c>
      <c r="D719" s="2" t="s">
        <v>34</v>
      </c>
      <c r="E719" s="3">
        <v>7</v>
      </c>
      <c r="F719" s="3">
        <v>200</v>
      </c>
      <c r="G719" s="3">
        <v>224</v>
      </c>
      <c r="H719" s="3">
        <v>40</v>
      </c>
      <c r="I719" s="4" t="s">
        <v>42</v>
      </c>
    </row>
    <row r="720" spans="1:9" ht="18" customHeight="1" x14ac:dyDescent="0.2">
      <c r="A720" s="1">
        <v>2023</v>
      </c>
      <c r="B720" s="1" t="s">
        <v>11</v>
      </c>
      <c r="C720" s="1" t="s">
        <v>15</v>
      </c>
      <c r="D720" s="5" t="s">
        <v>27</v>
      </c>
      <c r="E720" s="6">
        <v>3</v>
      </c>
      <c r="F720" s="6">
        <v>2288.65</v>
      </c>
      <c r="G720" s="6">
        <v>5126.576</v>
      </c>
      <c r="H720" s="3">
        <v>457.73</v>
      </c>
      <c r="I720" s="4" t="s">
        <v>42</v>
      </c>
    </row>
    <row r="721" spans="1:9" ht="18" customHeight="1" x14ac:dyDescent="0.2">
      <c r="A721" s="1">
        <v>2023</v>
      </c>
      <c r="B721" s="1" t="s">
        <v>11</v>
      </c>
      <c r="C721" s="1" t="s">
        <v>32</v>
      </c>
      <c r="D721" s="5" t="s">
        <v>32</v>
      </c>
      <c r="E721" s="6">
        <v>2</v>
      </c>
      <c r="F721" s="6">
        <v>6600</v>
      </c>
      <c r="G721" s="6">
        <v>7392</v>
      </c>
      <c r="H721" s="3">
        <v>1320</v>
      </c>
      <c r="I721" s="4" t="s">
        <v>42</v>
      </c>
    </row>
    <row r="722" spans="1:9" ht="18" customHeight="1" x14ac:dyDescent="0.2">
      <c r="A722" s="1">
        <v>2024</v>
      </c>
      <c r="B722" s="1" t="s">
        <v>0</v>
      </c>
      <c r="C722" s="1" t="s">
        <v>14</v>
      </c>
      <c r="D722" s="2" t="s">
        <v>36</v>
      </c>
      <c r="E722" s="3">
        <v>3566</v>
      </c>
      <c r="F722" s="3">
        <v>4577.3</v>
      </c>
      <c r="G722" s="3">
        <v>5126.576</v>
      </c>
      <c r="H722" s="3">
        <v>915.46</v>
      </c>
      <c r="I722" s="4" t="s">
        <v>42</v>
      </c>
    </row>
    <row r="723" spans="1:9" ht="18" customHeight="1" x14ac:dyDescent="0.2">
      <c r="A723" s="1">
        <v>2024</v>
      </c>
      <c r="B723" s="1" t="s">
        <v>0</v>
      </c>
      <c r="C723" s="1" t="s">
        <v>14</v>
      </c>
      <c r="D723" s="2" t="s">
        <v>37</v>
      </c>
      <c r="E723" s="3">
        <v>2498</v>
      </c>
      <c r="F723" s="3">
        <v>8000</v>
      </c>
      <c r="G723" s="3">
        <v>8960</v>
      </c>
      <c r="H723" s="3">
        <v>1600</v>
      </c>
      <c r="I723" s="4" t="s">
        <v>42</v>
      </c>
    </row>
    <row r="724" spans="1:9" ht="18" customHeight="1" x14ac:dyDescent="0.2">
      <c r="A724" s="1">
        <v>2024</v>
      </c>
      <c r="B724" s="1" t="s">
        <v>0</v>
      </c>
      <c r="C724" s="1" t="s">
        <v>13</v>
      </c>
      <c r="D724" s="2" t="s">
        <v>35</v>
      </c>
      <c r="E724" s="3">
        <v>1245</v>
      </c>
      <c r="F724" s="3">
        <v>4577.2</v>
      </c>
      <c r="G724" s="3">
        <v>5126.4639999999999</v>
      </c>
      <c r="H724" s="3">
        <v>915.44</v>
      </c>
      <c r="I724" s="4" t="s">
        <v>42</v>
      </c>
    </row>
    <row r="725" spans="1:9" ht="18" customHeight="1" x14ac:dyDescent="0.2">
      <c r="A725" s="1">
        <v>2024</v>
      </c>
      <c r="B725" s="1" t="s">
        <v>0</v>
      </c>
      <c r="C725" s="1" t="s">
        <v>38</v>
      </c>
      <c r="D725" s="5" t="s">
        <v>30</v>
      </c>
      <c r="E725" s="6">
        <v>644</v>
      </c>
      <c r="F725" s="6">
        <v>5743.5</v>
      </c>
      <c r="G725" s="6">
        <v>6432.72</v>
      </c>
      <c r="H725" s="3">
        <v>1148.7</v>
      </c>
      <c r="I725" s="4" t="s">
        <v>42</v>
      </c>
    </row>
    <row r="726" spans="1:9" ht="18" customHeight="1" x14ac:dyDescent="0.2">
      <c r="A726" s="1">
        <v>2024</v>
      </c>
      <c r="B726" s="1" t="s">
        <v>0</v>
      </c>
      <c r="C726" s="1" t="s">
        <v>12</v>
      </c>
      <c r="D726" s="5" t="s">
        <v>29</v>
      </c>
      <c r="E726" s="6">
        <v>643</v>
      </c>
      <c r="F726" s="6">
        <v>7000</v>
      </c>
      <c r="G726" s="6">
        <v>7840</v>
      </c>
      <c r="H726" s="3">
        <v>1400</v>
      </c>
      <c r="I726" s="4" t="s">
        <v>42</v>
      </c>
    </row>
    <row r="727" spans="1:9" ht="18" customHeight="1" x14ac:dyDescent="0.2">
      <c r="A727" s="1">
        <v>2024</v>
      </c>
      <c r="B727" s="1" t="s">
        <v>0</v>
      </c>
      <c r="C727" s="1" t="s">
        <v>38</v>
      </c>
      <c r="D727" s="5" t="s">
        <v>31</v>
      </c>
      <c r="E727" s="6">
        <v>455</v>
      </c>
      <c r="F727" s="6">
        <v>4578.6000000000004</v>
      </c>
      <c r="G727" s="6">
        <v>5128.0320000000002</v>
      </c>
      <c r="H727" s="3">
        <v>915.72000000000014</v>
      </c>
      <c r="I727" s="4" t="s">
        <v>42</v>
      </c>
    </row>
    <row r="728" spans="1:9" ht="18" customHeight="1" x14ac:dyDescent="0.2">
      <c r="A728" s="1">
        <v>2024</v>
      </c>
      <c r="B728" s="1" t="s">
        <v>0</v>
      </c>
      <c r="C728" s="1" t="s">
        <v>12</v>
      </c>
      <c r="D728" s="5" t="s">
        <v>28</v>
      </c>
      <c r="E728" s="7">
        <v>345</v>
      </c>
      <c r="F728" s="7">
        <v>7000</v>
      </c>
      <c r="G728" s="7">
        <v>7840</v>
      </c>
      <c r="H728" s="3">
        <v>1400</v>
      </c>
      <c r="I728" s="4" t="s">
        <v>42</v>
      </c>
    </row>
    <row r="729" spans="1:9" ht="18" customHeight="1" x14ac:dyDescent="0.2">
      <c r="A729" s="1">
        <v>2024</v>
      </c>
      <c r="B729" s="1" t="s">
        <v>0</v>
      </c>
      <c r="C729" s="1" t="s">
        <v>13</v>
      </c>
      <c r="D729" s="2" t="s">
        <v>33</v>
      </c>
      <c r="E729" s="3">
        <v>122</v>
      </c>
      <c r="F729" s="3">
        <v>100</v>
      </c>
      <c r="G729" s="3">
        <v>112</v>
      </c>
      <c r="H729" s="3">
        <v>20</v>
      </c>
      <c r="I729" s="4" t="s">
        <v>42</v>
      </c>
    </row>
    <row r="730" spans="1:9" ht="18" customHeight="1" x14ac:dyDescent="0.2">
      <c r="A730" s="1">
        <v>2024</v>
      </c>
      <c r="B730" s="1" t="s">
        <v>0</v>
      </c>
      <c r="C730" s="1" t="s">
        <v>15</v>
      </c>
      <c r="D730" s="5" t="s">
        <v>26</v>
      </c>
      <c r="E730" s="6">
        <v>78</v>
      </c>
      <c r="F730" s="6">
        <v>4577.2</v>
      </c>
      <c r="G730" s="6">
        <v>5126.4639999999999</v>
      </c>
      <c r="H730" s="3">
        <v>915.44</v>
      </c>
      <c r="I730" s="4" t="s">
        <v>42</v>
      </c>
    </row>
    <row r="731" spans="1:9" ht="18" customHeight="1" x14ac:dyDescent="0.2">
      <c r="A731" s="1">
        <v>2024</v>
      </c>
      <c r="B731" s="1" t="s">
        <v>0</v>
      </c>
      <c r="C731" s="1" t="s">
        <v>15</v>
      </c>
      <c r="D731" s="5" t="s">
        <v>24</v>
      </c>
      <c r="E731" s="6">
        <v>76</v>
      </c>
      <c r="F731" s="6">
        <v>4576.8999999999996</v>
      </c>
      <c r="G731" s="6">
        <v>5126.1279999999997</v>
      </c>
      <c r="H731" s="3">
        <v>915.38</v>
      </c>
      <c r="I731" s="4" t="s">
        <v>42</v>
      </c>
    </row>
    <row r="732" spans="1:9" ht="18" customHeight="1" x14ac:dyDescent="0.2">
      <c r="A732" s="1">
        <v>2024</v>
      </c>
      <c r="B732" s="1" t="s">
        <v>0</v>
      </c>
      <c r="C732" s="1" t="s">
        <v>15</v>
      </c>
      <c r="D732" s="5" t="s">
        <v>25</v>
      </c>
      <c r="E732" s="6">
        <v>46</v>
      </c>
      <c r="F732" s="6">
        <v>200</v>
      </c>
      <c r="G732" s="6">
        <v>224</v>
      </c>
      <c r="H732" s="3">
        <v>40</v>
      </c>
      <c r="I732" s="4" t="s">
        <v>42</v>
      </c>
    </row>
    <row r="733" spans="1:9" ht="18" customHeight="1" x14ac:dyDescent="0.2">
      <c r="A733" s="1">
        <v>2024</v>
      </c>
      <c r="B733" s="1" t="s">
        <v>0</v>
      </c>
      <c r="C733" s="1" t="s">
        <v>15</v>
      </c>
      <c r="D733" s="5" t="s">
        <v>23</v>
      </c>
      <c r="E733" s="6">
        <v>34</v>
      </c>
      <c r="F733" s="6">
        <v>4576.8</v>
      </c>
      <c r="G733" s="6">
        <v>5126.0160000000005</v>
      </c>
      <c r="H733" s="3">
        <v>915.36000000000013</v>
      </c>
      <c r="I733" s="4" t="s">
        <v>42</v>
      </c>
    </row>
    <row r="734" spans="1:9" ht="18" customHeight="1" x14ac:dyDescent="0.2">
      <c r="A734" s="1">
        <v>2024</v>
      </c>
      <c r="B734" s="1" t="s">
        <v>0</v>
      </c>
      <c r="C734" s="1" t="s">
        <v>13</v>
      </c>
      <c r="D734" s="2" t="s">
        <v>34</v>
      </c>
      <c r="E734" s="3">
        <v>7</v>
      </c>
      <c r="F734" s="3">
        <v>200</v>
      </c>
      <c r="G734" s="3">
        <v>224</v>
      </c>
      <c r="H734" s="3">
        <v>40</v>
      </c>
      <c r="I734" s="4" t="s">
        <v>42</v>
      </c>
    </row>
    <row r="735" spans="1:9" ht="18" customHeight="1" x14ac:dyDescent="0.2">
      <c r="A735" s="1">
        <v>2024</v>
      </c>
      <c r="B735" s="1" t="s">
        <v>0</v>
      </c>
      <c r="C735" s="1" t="s">
        <v>32</v>
      </c>
      <c r="D735" s="5" t="s">
        <v>32</v>
      </c>
      <c r="E735" s="6">
        <v>3</v>
      </c>
      <c r="F735" s="6">
        <v>6600</v>
      </c>
      <c r="G735" s="6">
        <v>7392</v>
      </c>
      <c r="H735" s="3">
        <v>1320</v>
      </c>
      <c r="I735" s="4" t="s">
        <v>42</v>
      </c>
    </row>
    <row r="736" spans="1:9" ht="18" customHeight="1" x14ac:dyDescent="0.2">
      <c r="A736" s="1">
        <v>2024</v>
      </c>
      <c r="B736" s="1" t="s">
        <v>0</v>
      </c>
      <c r="C736" s="1" t="s">
        <v>15</v>
      </c>
      <c r="D736" s="5" t="s">
        <v>27</v>
      </c>
      <c r="E736" s="6">
        <v>3</v>
      </c>
      <c r="F736" s="6">
        <v>4577.3</v>
      </c>
      <c r="G736" s="6">
        <v>5126.576</v>
      </c>
      <c r="H736" s="3">
        <v>915.46</v>
      </c>
      <c r="I736" s="4" t="s">
        <v>42</v>
      </c>
    </row>
    <row r="737" spans="1:9" ht="18" customHeight="1" x14ac:dyDescent="0.2">
      <c r="A737" s="1">
        <v>2024</v>
      </c>
      <c r="B737" s="1" t="s">
        <v>1</v>
      </c>
      <c r="C737" s="1" t="s">
        <v>14</v>
      </c>
      <c r="D737" s="2" t="s">
        <v>36</v>
      </c>
      <c r="E737" s="3">
        <v>3566</v>
      </c>
      <c r="F737" s="3">
        <v>4577.3</v>
      </c>
      <c r="G737" s="3">
        <v>5126.576</v>
      </c>
      <c r="H737" s="3">
        <v>915.46</v>
      </c>
      <c r="I737" s="4" t="s">
        <v>42</v>
      </c>
    </row>
    <row r="738" spans="1:9" ht="18" customHeight="1" x14ac:dyDescent="0.2">
      <c r="A738" s="1">
        <v>2024</v>
      </c>
      <c r="B738" s="1" t="s">
        <v>1</v>
      </c>
      <c r="C738" s="1" t="s">
        <v>14</v>
      </c>
      <c r="D738" s="2" t="s">
        <v>37</v>
      </c>
      <c r="E738" s="3">
        <v>2498</v>
      </c>
      <c r="F738" s="3">
        <v>8000</v>
      </c>
      <c r="G738" s="3">
        <v>8960</v>
      </c>
      <c r="H738" s="3">
        <v>1600</v>
      </c>
      <c r="I738" s="4" t="s">
        <v>42</v>
      </c>
    </row>
    <row r="739" spans="1:9" ht="18" customHeight="1" x14ac:dyDescent="0.2">
      <c r="A739" s="1">
        <v>2024</v>
      </c>
      <c r="B739" s="1" t="s">
        <v>1</v>
      </c>
      <c r="C739" s="1" t="s">
        <v>13</v>
      </c>
      <c r="D739" s="2" t="s">
        <v>35</v>
      </c>
      <c r="E739" s="3">
        <v>1245</v>
      </c>
      <c r="F739" s="3">
        <v>4577.2</v>
      </c>
      <c r="G739" s="3">
        <v>5126.4639999999999</v>
      </c>
      <c r="H739" s="3">
        <v>915.44</v>
      </c>
      <c r="I739" s="4" t="s">
        <v>42</v>
      </c>
    </row>
    <row r="740" spans="1:9" ht="18" customHeight="1" x14ac:dyDescent="0.2">
      <c r="A740" s="1">
        <v>2024</v>
      </c>
      <c r="B740" s="1" t="s">
        <v>1</v>
      </c>
      <c r="C740" s="1" t="s">
        <v>38</v>
      </c>
      <c r="D740" s="5" t="s">
        <v>30</v>
      </c>
      <c r="E740" s="6">
        <v>644</v>
      </c>
      <c r="F740" s="6">
        <v>5743.5</v>
      </c>
      <c r="G740" s="6">
        <v>6432.72</v>
      </c>
      <c r="H740" s="3">
        <v>1148.7</v>
      </c>
      <c r="I740" s="4" t="s">
        <v>42</v>
      </c>
    </row>
    <row r="741" spans="1:9" ht="18" customHeight="1" x14ac:dyDescent="0.2">
      <c r="A741" s="1">
        <v>2024</v>
      </c>
      <c r="B741" s="1" t="s">
        <v>1</v>
      </c>
      <c r="C741" s="1" t="s">
        <v>12</v>
      </c>
      <c r="D741" s="5" t="s">
        <v>29</v>
      </c>
      <c r="E741" s="6">
        <v>643</v>
      </c>
      <c r="F741" s="6">
        <v>7000</v>
      </c>
      <c r="G741" s="6">
        <v>7840</v>
      </c>
      <c r="H741" s="3">
        <v>1400</v>
      </c>
      <c r="I741" s="4" t="s">
        <v>42</v>
      </c>
    </row>
    <row r="742" spans="1:9" ht="18" customHeight="1" x14ac:dyDescent="0.2">
      <c r="A742" s="1">
        <v>2024</v>
      </c>
      <c r="B742" s="1" t="s">
        <v>1</v>
      </c>
      <c r="C742" s="1" t="s">
        <v>38</v>
      </c>
      <c r="D742" s="5" t="s">
        <v>31</v>
      </c>
      <c r="E742" s="6">
        <v>455</v>
      </c>
      <c r="F742" s="6">
        <v>4578.6000000000004</v>
      </c>
      <c r="G742" s="6">
        <v>5128.0320000000002</v>
      </c>
      <c r="H742" s="3">
        <v>915.72000000000014</v>
      </c>
      <c r="I742" s="4" t="s">
        <v>42</v>
      </c>
    </row>
    <row r="743" spans="1:9" ht="18" customHeight="1" x14ac:dyDescent="0.2">
      <c r="A743" s="1">
        <v>2024</v>
      </c>
      <c r="B743" s="1" t="s">
        <v>1</v>
      </c>
      <c r="C743" s="1" t="s">
        <v>12</v>
      </c>
      <c r="D743" s="5" t="s">
        <v>28</v>
      </c>
      <c r="E743" s="7">
        <v>345</v>
      </c>
      <c r="F743" s="7">
        <v>7000</v>
      </c>
      <c r="G743" s="7">
        <v>7840</v>
      </c>
      <c r="H743" s="3">
        <v>1400</v>
      </c>
      <c r="I743" s="4" t="s">
        <v>42</v>
      </c>
    </row>
    <row r="744" spans="1:9" ht="18" customHeight="1" x14ac:dyDescent="0.2">
      <c r="A744" s="1">
        <v>2024</v>
      </c>
      <c r="B744" s="1" t="s">
        <v>1</v>
      </c>
      <c r="C744" s="1" t="s">
        <v>13</v>
      </c>
      <c r="D744" s="2" t="s">
        <v>33</v>
      </c>
      <c r="E744" s="3">
        <v>122</v>
      </c>
      <c r="F744" s="3">
        <v>100</v>
      </c>
      <c r="G744" s="3">
        <v>112</v>
      </c>
      <c r="H744" s="3">
        <v>20</v>
      </c>
      <c r="I744" s="4" t="s">
        <v>42</v>
      </c>
    </row>
    <row r="745" spans="1:9" ht="18" customHeight="1" x14ac:dyDescent="0.2">
      <c r="A745" s="1">
        <v>2024</v>
      </c>
      <c r="B745" s="1" t="s">
        <v>1</v>
      </c>
      <c r="C745" s="1" t="s">
        <v>15</v>
      </c>
      <c r="D745" s="5" t="s">
        <v>26</v>
      </c>
      <c r="E745" s="6">
        <v>78</v>
      </c>
      <c r="F745" s="6">
        <v>4577.2</v>
      </c>
      <c r="G745" s="6">
        <v>5126.4639999999999</v>
      </c>
      <c r="H745" s="3">
        <v>915.44</v>
      </c>
      <c r="I745" s="4" t="s">
        <v>42</v>
      </c>
    </row>
    <row r="746" spans="1:9" ht="18" customHeight="1" x14ac:dyDescent="0.2">
      <c r="A746" s="1">
        <v>2024</v>
      </c>
      <c r="B746" s="1" t="s">
        <v>1</v>
      </c>
      <c r="C746" s="1" t="s">
        <v>15</v>
      </c>
      <c r="D746" s="5" t="s">
        <v>24</v>
      </c>
      <c r="E746" s="6">
        <v>76</v>
      </c>
      <c r="F746" s="6">
        <v>4576.8999999999996</v>
      </c>
      <c r="G746" s="6">
        <v>5126.1279999999997</v>
      </c>
      <c r="H746" s="3">
        <v>915.38</v>
      </c>
      <c r="I746" s="4" t="s">
        <v>42</v>
      </c>
    </row>
    <row r="747" spans="1:9" ht="18" customHeight="1" x14ac:dyDescent="0.2">
      <c r="A747" s="1">
        <v>2024</v>
      </c>
      <c r="B747" s="1" t="s">
        <v>1</v>
      </c>
      <c r="C747" s="1" t="s">
        <v>15</v>
      </c>
      <c r="D747" s="5" t="s">
        <v>25</v>
      </c>
      <c r="E747" s="6">
        <v>46</v>
      </c>
      <c r="F747" s="6">
        <v>200</v>
      </c>
      <c r="G747" s="6">
        <v>224</v>
      </c>
      <c r="H747" s="3">
        <v>40</v>
      </c>
      <c r="I747" s="4" t="s">
        <v>42</v>
      </c>
    </row>
    <row r="748" spans="1:9" ht="18" customHeight="1" x14ac:dyDescent="0.2">
      <c r="A748" s="1">
        <v>2024</v>
      </c>
      <c r="B748" s="1" t="s">
        <v>1</v>
      </c>
      <c r="C748" s="1" t="s">
        <v>15</v>
      </c>
      <c r="D748" s="5" t="s">
        <v>23</v>
      </c>
      <c r="E748" s="6">
        <v>34</v>
      </c>
      <c r="F748" s="6">
        <v>4576.8</v>
      </c>
      <c r="G748" s="6">
        <v>5126.0160000000005</v>
      </c>
      <c r="H748" s="3">
        <v>915.36000000000013</v>
      </c>
      <c r="I748" s="4" t="s">
        <v>42</v>
      </c>
    </row>
    <row r="749" spans="1:9" ht="18" customHeight="1" x14ac:dyDescent="0.2">
      <c r="A749" s="1">
        <v>2024</v>
      </c>
      <c r="B749" s="1" t="s">
        <v>1</v>
      </c>
      <c r="C749" s="1" t="s">
        <v>13</v>
      </c>
      <c r="D749" s="2" t="s">
        <v>34</v>
      </c>
      <c r="E749" s="3">
        <v>7</v>
      </c>
      <c r="F749" s="3">
        <v>200</v>
      </c>
      <c r="G749" s="3">
        <v>224</v>
      </c>
      <c r="H749" s="3">
        <v>40</v>
      </c>
      <c r="I749" s="4" t="s">
        <v>42</v>
      </c>
    </row>
    <row r="750" spans="1:9" ht="18" customHeight="1" x14ac:dyDescent="0.2">
      <c r="A750" s="1">
        <v>2024</v>
      </c>
      <c r="B750" s="1" t="s">
        <v>1</v>
      </c>
      <c r="C750" s="1" t="s">
        <v>15</v>
      </c>
      <c r="D750" s="5" t="s">
        <v>27</v>
      </c>
      <c r="E750" s="6">
        <v>3</v>
      </c>
      <c r="F750" s="6">
        <v>4577.3</v>
      </c>
      <c r="G750" s="6">
        <v>5126.576</v>
      </c>
      <c r="H750" s="3">
        <v>915.46</v>
      </c>
      <c r="I750" s="4" t="s">
        <v>42</v>
      </c>
    </row>
    <row r="751" spans="1:9" ht="18" customHeight="1" x14ac:dyDescent="0.2">
      <c r="A751" s="1">
        <v>2024</v>
      </c>
      <c r="B751" s="1" t="s">
        <v>1</v>
      </c>
      <c r="C751" s="1" t="s">
        <v>32</v>
      </c>
      <c r="D751" s="5" t="s">
        <v>32</v>
      </c>
      <c r="E751" s="6">
        <v>2</v>
      </c>
      <c r="F751" s="6">
        <v>6600</v>
      </c>
      <c r="G751" s="6">
        <v>7392</v>
      </c>
      <c r="H751" s="3">
        <v>1320</v>
      </c>
      <c r="I751" s="4" t="s">
        <v>42</v>
      </c>
    </row>
    <row r="752" spans="1:9" ht="18" customHeight="1" x14ac:dyDescent="0.2">
      <c r="A752" s="1">
        <v>2024</v>
      </c>
      <c r="B752" s="1" t="s">
        <v>2</v>
      </c>
      <c r="C752" s="1" t="s">
        <v>14</v>
      </c>
      <c r="D752" s="2" t="s">
        <v>36</v>
      </c>
      <c r="E752" s="3">
        <v>3566</v>
      </c>
      <c r="F752" s="3">
        <v>4577.3</v>
      </c>
      <c r="G752" s="3">
        <v>5126.576</v>
      </c>
      <c r="H752" s="3">
        <v>915.46</v>
      </c>
      <c r="I752" s="4" t="s">
        <v>42</v>
      </c>
    </row>
    <row r="753" spans="1:9" ht="18" customHeight="1" x14ac:dyDescent="0.2">
      <c r="A753" s="1">
        <v>2024</v>
      </c>
      <c r="B753" s="1" t="s">
        <v>2</v>
      </c>
      <c r="C753" s="1" t="s">
        <v>14</v>
      </c>
      <c r="D753" s="2" t="s">
        <v>37</v>
      </c>
      <c r="E753" s="3">
        <v>2498</v>
      </c>
      <c r="F753" s="3">
        <v>8000</v>
      </c>
      <c r="G753" s="3">
        <v>8960</v>
      </c>
      <c r="H753" s="3">
        <v>1600</v>
      </c>
      <c r="I753" s="4" t="s">
        <v>42</v>
      </c>
    </row>
    <row r="754" spans="1:9" ht="18" customHeight="1" x14ac:dyDescent="0.2">
      <c r="A754" s="1">
        <v>2024</v>
      </c>
      <c r="B754" s="1" t="s">
        <v>2</v>
      </c>
      <c r="C754" s="1" t="s">
        <v>13</v>
      </c>
      <c r="D754" s="2" t="s">
        <v>35</v>
      </c>
      <c r="E754" s="3">
        <v>1245</v>
      </c>
      <c r="F754" s="3">
        <v>4577.2</v>
      </c>
      <c r="G754" s="3">
        <v>5126.4639999999999</v>
      </c>
      <c r="H754" s="3">
        <v>915.44</v>
      </c>
      <c r="I754" s="4" t="s">
        <v>42</v>
      </c>
    </row>
    <row r="755" spans="1:9" ht="18" customHeight="1" x14ac:dyDescent="0.2">
      <c r="A755" s="1">
        <v>2024</v>
      </c>
      <c r="B755" s="1" t="s">
        <v>2</v>
      </c>
      <c r="C755" s="1" t="s">
        <v>38</v>
      </c>
      <c r="D755" s="5" t="s">
        <v>30</v>
      </c>
      <c r="E755" s="6">
        <v>644</v>
      </c>
      <c r="F755" s="6">
        <v>5743.5</v>
      </c>
      <c r="G755" s="6">
        <v>6432.72</v>
      </c>
      <c r="H755" s="3">
        <v>1148.7</v>
      </c>
      <c r="I755" s="4" t="s">
        <v>40</v>
      </c>
    </row>
    <row r="756" spans="1:9" ht="18" customHeight="1" x14ac:dyDescent="0.2">
      <c r="A756" s="1">
        <v>2024</v>
      </c>
      <c r="B756" s="1" t="s">
        <v>2</v>
      </c>
      <c r="C756" s="1" t="s">
        <v>12</v>
      </c>
      <c r="D756" s="5" t="s">
        <v>29</v>
      </c>
      <c r="E756" s="6">
        <v>643</v>
      </c>
      <c r="F756" s="6">
        <v>7000</v>
      </c>
      <c r="G756" s="6">
        <v>7840</v>
      </c>
      <c r="H756" s="3">
        <v>1400</v>
      </c>
      <c r="I756" s="4" t="s">
        <v>40</v>
      </c>
    </row>
    <row r="757" spans="1:9" ht="18" customHeight="1" x14ac:dyDescent="0.2">
      <c r="A757" s="1">
        <v>2024</v>
      </c>
      <c r="B757" s="1" t="s">
        <v>2</v>
      </c>
      <c r="C757" s="1" t="s">
        <v>38</v>
      </c>
      <c r="D757" s="5" t="s">
        <v>31</v>
      </c>
      <c r="E757" s="6">
        <v>455</v>
      </c>
      <c r="F757" s="6">
        <v>4578.6000000000004</v>
      </c>
      <c r="G757" s="6">
        <v>5128.0320000000002</v>
      </c>
      <c r="H757" s="3">
        <v>915.72000000000014</v>
      </c>
      <c r="I757" s="4" t="s">
        <v>40</v>
      </c>
    </row>
    <row r="758" spans="1:9" ht="18" customHeight="1" x14ac:dyDescent="0.2">
      <c r="A758" s="1">
        <v>2024</v>
      </c>
      <c r="B758" s="1" t="s">
        <v>2</v>
      </c>
      <c r="C758" s="1" t="s">
        <v>12</v>
      </c>
      <c r="D758" s="5" t="s">
        <v>28</v>
      </c>
      <c r="E758" s="7">
        <v>345</v>
      </c>
      <c r="F758" s="7">
        <v>7000</v>
      </c>
      <c r="G758" s="7">
        <v>7840</v>
      </c>
      <c r="H758" s="3">
        <v>1400</v>
      </c>
      <c r="I758" s="4" t="s">
        <v>40</v>
      </c>
    </row>
    <row r="759" spans="1:9" ht="18" customHeight="1" x14ac:dyDescent="0.2">
      <c r="A759" s="1">
        <v>2024</v>
      </c>
      <c r="B759" s="1" t="s">
        <v>2</v>
      </c>
      <c r="C759" s="1" t="s">
        <v>13</v>
      </c>
      <c r="D759" s="2" t="s">
        <v>33</v>
      </c>
      <c r="E759" s="3">
        <v>122</v>
      </c>
      <c r="F759" s="3">
        <v>100</v>
      </c>
      <c r="G759" s="3">
        <v>112</v>
      </c>
      <c r="H759" s="3">
        <v>20</v>
      </c>
      <c r="I759" s="4" t="s">
        <v>40</v>
      </c>
    </row>
    <row r="760" spans="1:9" ht="18" customHeight="1" x14ac:dyDescent="0.2">
      <c r="A760" s="1">
        <v>2024</v>
      </c>
      <c r="B760" s="1" t="s">
        <v>2</v>
      </c>
      <c r="C760" s="1" t="s">
        <v>15</v>
      </c>
      <c r="D760" s="5" t="s">
        <v>26</v>
      </c>
      <c r="E760" s="6">
        <v>78</v>
      </c>
      <c r="F760" s="6">
        <v>4577.2</v>
      </c>
      <c r="G760" s="6">
        <v>5126.4639999999999</v>
      </c>
      <c r="H760" s="3">
        <v>915.44</v>
      </c>
      <c r="I760" s="4" t="s">
        <v>40</v>
      </c>
    </row>
    <row r="761" spans="1:9" ht="18" customHeight="1" x14ac:dyDescent="0.2">
      <c r="A761" s="1">
        <v>2024</v>
      </c>
      <c r="B761" s="1" t="s">
        <v>2</v>
      </c>
      <c r="C761" s="1" t="s">
        <v>15</v>
      </c>
      <c r="D761" s="5" t="s">
        <v>24</v>
      </c>
      <c r="E761" s="6">
        <v>76</v>
      </c>
      <c r="F761" s="6">
        <v>4576.8999999999996</v>
      </c>
      <c r="G761" s="6">
        <v>5126.1279999999997</v>
      </c>
      <c r="H761" s="3">
        <v>915.38</v>
      </c>
      <c r="I761" s="4" t="s">
        <v>40</v>
      </c>
    </row>
    <row r="762" spans="1:9" ht="18" customHeight="1" x14ac:dyDescent="0.2">
      <c r="A762" s="1">
        <v>2024</v>
      </c>
      <c r="B762" s="1" t="s">
        <v>2</v>
      </c>
      <c r="C762" s="1" t="s">
        <v>15</v>
      </c>
      <c r="D762" s="5" t="s">
        <v>25</v>
      </c>
      <c r="E762" s="6">
        <v>46</v>
      </c>
      <c r="F762" s="6">
        <v>200</v>
      </c>
      <c r="G762" s="6">
        <v>224</v>
      </c>
      <c r="H762" s="3">
        <v>40</v>
      </c>
      <c r="I762" s="4" t="s">
        <v>40</v>
      </c>
    </row>
    <row r="763" spans="1:9" ht="18" customHeight="1" x14ac:dyDescent="0.2">
      <c r="A763" s="1">
        <v>2024</v>
      </c>
      <c r="B763" s="1" t="s">
        <v>2</v>
      </c>
      <c r="C763" s="1" t="s">
        <v>15</v>
      </c>
      <c r="D763" s="5" t="s">
        <v>23</v>
      </c>
      <c r="E763" s="6">
        <v>34</v>
      </c>
      <c r="F763" s="6">
        <v>4576.8</v>
      </c>
      <c r="G763" s="6">
        <v>5126.0160000000005</v>
      </c>
      <c r="H763" s="3">
        <v>915.36000000000013</v>
      </c>
      <c r="I763" s="4" t="s">
        <v>40</v>
      </c>
    </row>
    <row r="764" spans="1:9" ht="18" customHeight="1" x14ac:dyDescent="0.2">
      <c r="A764" s="1">
        <v>2024</v>
      </c>
      <c r="B764" s="1" t="s">
        <v>2</v>
      </c>
      <c r="C764" s="1" t="s">
        <v>13</v>
      </c>
      <c r="D764" s="2" t="s">
        <v>34</v>
      </c>
      <c r="E764" s="3">
        <v>7</v>
      </c>
      <c r="F764" s="3">
        <v>200</v>
      </c>
      <c r="G764" s="3">
        <v>224</v>
      </c>
      <c r="H764" s="3">
        <v>40</v>
      </c>
      <c r="I764" s="4" t="s">
        <v>40</v>
      </c>
    </row>
    <row r="765" spans="1:9" ht="18" customHeight="1" x14ac:dyDescent="0.2">
      <c r="A765" s="1">
        <v>2024</v>
      </c>
      <c r="B765" s="1" t="s">
        <v>2</v>
      </c>
      <c r="C765" s="1" t="s">
        <v>15</v>
      </c>
      <c r="D765" s="5" t="s">
        <v>27</v>
      </c>
      <c r="E765" s="6">
        <v>3</v>
      </c>
      <c r="F765" s="6">
        <v>4577.3</v>
      </c>
      <c r="G765" s="6">
        <v>5126.576</v>
      </c>
      <c r="H765" s="3">
        <v>915.46</v>
      </c>
      <c r="I765" s="4" t="s">
        <v>40</v>
      </c>
    </row>
    <row r="766" spans="1:9" ht="18" customHeight="1" x14ac:dyDescent="0.2">
      <c r="A766" s="1">
        <v>2024</v>
      </c>
      <c r="B766" s="1" t="s">
        <v>2</v>
      </c>
      <c r="C766" s="1" t="s">
        <v>32</v>
      </c>
      <c r="D766" s="5" t="s">
        <v>32</v>
      </c>
      <c r="E766" s="6">
        <v>2</v>
      </c>
      <c r="F766" s="6">
        <v>6600</v>
      </c>
      <c r="G766" s="6">
        <v>7392</v>
      </c>
      <c r="H766" s="3">
        <v>1320</v>
      </c>
      <c r="I766" s="4" t="s">
        <v>40</v>
      </c>
    </row>
    <row r="767" spans="1:9" ht="18" customHeight="1" x14ac:dyDescent="0.2">
      <c r="A767" s="1">
        <v>2024</v>
      </c>
      <c r="B767" s="1" t="s">
        <v>3</v>
      </c>
      <c r="C767" s="1" t="s">
        <v>14</v>
      </c>
      <c r="D767" s="2" t="s">
        <v>36</v>
      </c>
      <c r="E767" s="3">
        <v>3566</v>
      </c>
      <c r="F767" s="3">
        <v>4577.3</v>
      </c>
      <c r="G767" s="3">
        <v>5126.576</v>
      </c>
      <c r="H767" s="3">
        <v>915.46</v>
      </c>
      <c r="I767" s="4" t="s">
        <v>40</v>
      </c>
    </row>
    <row r="768" spans="1:9" ht="18" customHeight="1" x14ac:dyDescent="0.2">
      <c r="A768" s="1">
        <v>2024</v>
      </c>
      <c r="B768" s="1" t="s">
        <v>3</v>
      </c>
      <c r="C768" s="1" t="s">
        <v>14</v>
      </c>
      <c r="D768" s="2" t="s">
        <v>37</v>
      </c>
      <c r="E768" s="3">
        <v>2498</v>
      </c>
      <c r="F768" s="3">
        <v>8000</v>
      </c>
      <c r="G768" s="3">
        <v>8960</v>
      </c>
      <c r="H768" s="3">
        <v>1600</v>
      </c>
      <c r="I768" s="4" t="s">
        <v>40</v>
      </c>
    </row>
    <row r="769" spans="1:9" ht="18" customHeight="1" x14ac:dyDescent="0.2">
      <c r="A769" s="1">
        <v>2024</v>
      </c>
      <c r="B769" s="1" t="s">
        <v>3</v>
      </c>
      <c r="C769" s="1" t="s">
        <v>13</v>
      </c>
      <c r="D769" s="2" t="s">
        <v>35</v>
      </c>
      <c r="E769" s="3">
        <v>1245</v>
      </c>
      <c r="F769" s="3">
        <v>4577.2</v>
      </c>
      <c r="G769" s="3">
        <v>5126.4639999999999</v>
      </c>
      <c r="H769" s="3">
        <v>915.44</v>
      </c>
      <c r="I769" s="4" t="s">
        <v>40</v>
      </c>
    </row>
    <row r="770" spans="1:9" ht="18" customHeight="1" x14ac:dyDescent="0.2">
      <c r="A770" s="1">
        <v>2024</v>
      </c>
      <c r="B770" s="1" t="s">
        <v>3</v>
      </c>
      <c r="C770" s="1" t="s">
        <v>38</v>
      </c>
      <c r="D770" s="5" t="s">
        <v>30</v>
      </c>
      <c r="E770" s="6">
        <v>644</v>
      </c>
      <c r="F770" s="6">
        <v>5743.5</v>
      </c>
      <c r="G770" s="6">
        <v>6432.72</v>
      </c>
      <c r="H770" s="3">
        <v>1148.7</v>
      </c>
      <c r="I770" s="4" t="s">
        <v>40</v>
      </c>
    </row>
    <row r="771" spans="1:9" ht="18" customHeight="1" x14ac:dyDescent="0.2">
      <c r="A771" s="1">
        <v>2024</v>
      </c>
      <c r="B771" s="1" t="s">
        <v>3</v>
      </c>
      <c r="C771" s="1" t="s">
        <v>12</v>
      </c>
      <c r="D771" s="5" t="s">
        <v>29</v>
      </c>
      <c r="E771" s="6">
        <v>643</v>
      </c>
      <c r="F771" s="6">
        <v>7000</v>
      </c>
      <c r="G771" s="6">
        <v>7840</v>
      </c>
      <c r="H771" s="3">
        <v>1400</v>
      </c>
      <c r="I771" s="4" t="s">
        <v>40</v>
      </c>
    </row>
    <row r="772" spans="1:9" ht="18" customHeight="1" x14ac:dyDescent="0.2">
      <c r="A772" s="1">
        <v>2024</v>
      </c>
      <c r="B772" s="1" t="s">
        <v>3</v>
      </c>
      <c r="C772" s="1" t="s">
        <v>38</v>
      </c>
      <c r="D772" s="5" t="s">
        <v>31</v>
      </c>
      <c r="E772" s="6">
        <v>455</v>
      </c>
      <c r="F772" s="6">
        <v>4578.6000000000004</v>
      </c>
      <c r="G772" s="6">
        <v>5128.0320000000002</v>
      </c>
      <c r="H772" s="3">
        <v>915.72000000000014</v>
      </c>
      <c r="I772" s="4" t="s">
        <v>40</v>
      </c>
    </row>
    <row r="773" spans="1:9" ht="18" customHeight="1" x14ac:dyDescent="0.2">
      <c r="A773" s="1">
        <v>2024</v>
      </c>
      <c r="B773" s="1" t="s">
        <v>3</v>
      </c>
      <c r="C773" s="1" t="s">
        <v>12</v>
      </c>
      <c r="D773" s="5" t="s">
        <v>28</v>
      </c>
      <c r="E773" s="7">
        <v>345</v>
      </c>
      <c r="F773" s="7">
        <v>7000</v>
      </c>
      <c r="G773" s="7">
        <v>7840</v>
      </c>
      <c r="H773" s="3">
        <v>1400</v>
      </c>
      <c r="I773" s="4" t="s">
        <v>40</v>
      </c>
    </row>
    <row r="774" spans="1:9" ht="18" customHeight="1" x14ac:dyDescent="0.2">
      <c r="A774" s="1">
        <v>2024</v>
      </c>
      <c r="B774" s="1" t="s">
        <v>3</v>
      </c>
      <c r="C774" s="1" t="s">
        <v>13</v>
      </c>
      <c r="D774" s="2" t="s">
        <v>33</v>
      </c>
      <c r="E774" s="3">
        <v>122</v>
      </c>
      <c r="F774" s="3">
        <v>100</v>
      </c>
      <c r="G774" s="3">
        <v>112</v>
      </c>
      <c r="H774" s="3">
        <v>20</v>
      </c>
      <c r="I774" s="4" t="s">
        <v>40</v>
      </c>
    </row>
    <row r="775" spans="1:9" ht="18" customHeight="1" x14ac:dyDescent="0.2">
      <c r="A775" s="1">
        <v>2024</v>
      </c>
      <c r="B775" s="1" t="s">
        <v>3</v>
      </c>
      <c r="C775" s="1" t="s">
        <v>15</v>
      </c>
      <c r="D775" s="5" t="s">
        <v>26</v>
      </c>
      <c r="E775" s="6">
        <v>78</v>
      </c>
      <c r="F775" s="6">
        <v>4577.2</v>
      </c>
      <c r="G775" s="6">
        <v>5126.4639999999999</v>
      </c>
      <c r="H775" s="3">
        <v>915.44</v>
      </c>
      <c r="I775" s="4" t="s">
        <v>40</v>
      </c>
    </row>
    <row r="776" spans="1:9" ht="18" customHeight="1" x14ac:dyDescent="0.2">
      <c r="A776" s="1">
        <v>2024</v>
      </c>
      <c r="B776" s="1" t="s">
        <v>3</v>
      </c>
      <c r="C776" s="1" t="s">
        <v>15</v>
      </c>
      <c r="D776" s="5" t="s">
        <v>24</v>
      </c>
      <c r="E776" s="6">
        <v>76</v>
      </c>
      <c r="F776" s="6">
        <v>4576.8999999999996</v>
      </c>
      <c r="G776" s="6">
        <v>5126.1279999999997</v>
      </c>
      <c r="H776" s="3">
        <v>915.38</v>
      </c>
      <c r="I776" s="4" t="s">
        <v>40</v>
      </c>
    </row>
    <row r="777" spans="1:9" ht="18" customHeight="1" x14ac:dyDescent="0.2">
      <c r="A777" s="1">
        <v>2024</v>
      </c>
      <c r="B777" s="1" t="s">
        <v>3</v>
      </c>
      <c r="C777" s="1" t="s">
        <v>15</v>
      </c>
      <c r="D777" s="5" t="s">
        <v>25</v>
      </c>
      <c r="E777" s="6">
        <v>46</v>
      </c>
      <c r="F777" s="6">
        <v>200</v>
      </c>
      <c r="G777" s="6">
        <v>224</v>
      </c>
      <c r="H777" s="3">
        <v>40</v>
      </c>
      <c r="I777" s="4" t="s">
        <v>40</v>
      </c>
    </row>
    <row r="778" spans="1:9" ht="18" customHeight="1" x14ac:dyDescent="0.2">
      <c r="A778" s="1">
        <v>2024</v>
      </c>
      <c r="B778" s="1" t="s">
        <v>3</v>
      </c>
      <c r="C778" s="1" t="s">
        <v>15</v>
      </c>
      <c r="D778" s="5" t="s">
        <v>23</v>
      </c>
      <c r="E778" s="6">
        <v>34</v>
      </c>
      <c r="F778" s="6">
        <v>4576.8</v>
      </c>
      <c r="G778" s="6">
        <v>5126.0160000000005</v>
      </c>
      <c r="H778" s="3">
        <v>915.36000000000013</v>
      </c>
      <c r="I778" s="4" t="s">
        <v>40</v>
      </c>
    </row>
    <row r="779" spans="1:9" ht="18" customHeight="1" x14ac:dyDescent="0.2">
      <c r="A779" s="1">
        <v>2024</v>
      </c>
      <c r="B779" s="1" t="s">
        <v>3</v>
      </c>
      <c r="C779" s="1" t="s">
        <v>13</v>
      </c>
      <c r="D779" s="2" t="s">
        <v>34</v>
      </c>
      <c r="E779" s="3">
        <v>7</v>
      </c>
      <c r="F779" s="3">
        <v>200</v>
      </c>
      <c r="G779" s="3">
        <v>224</v>
      </c>
      <c r="H779" s="3">
        <v>40</v>
      </c>
      <c r="I779" s="4" t="s">
        <v>40</v>
      </c>
    </row>
    <row r="780" spans="1:9" ht="18" customHeight="1" x14ac:dyDescent="0.2">
      <c r="A780" s="1">
        <v>2024</v>
      </c>
      <c r="B780" s="1" t="s">
        <v>3</v>
      </c>
      <c r="C780" s="1" t="s">
        <v>15</v>
      </c>
      <c r="D780" s="5" t="s">
        <v>27</v>
      </c>
      <c r="E780" s="6">
        <v>3</v>
      </c>
      <c r="F780" s="6">
        <v>4577.3</v>
      </c>
      <c r="G780" s="6">
        <v>5126.576</v>
      </c>
      <c r="H780" s="3">
        <v>915.46</v>
      </c>
      <c r="I780" s="4" t="s">
        <v>40</v>
      </c>
    </row>
    <row r="781" spans="1:9" ht="18" customHeight="1" x14ac:dyDescent="0.2">
      <c r="A781" s="1">
        <v>2024</v>
      </c>
      <c r="B781" s="1" t="s">
        <v>3</v>
      </c>
      <c r="C781" s="1" t="s">
        <v>32</v>
      </c>
      <c r="D781" s="5" t="s">
        <v>32</v>
      </c>
      <c r="E781" s="6">
        <v>2</v>
      </c>
      <c r="F781" s="6">
        <v>6600</v>
      </c>
      <c r="G781" s="6">
        <v>7392</v>
      </c>
      <c r="H781" s="3">
        <v>1320</v>
      </c>
      <c r="I781" s="4" t="s">
        <v>40</v>
      </c>
    </row>
    <row r="782" spans="1:9" ht="18" customHeight="1" x14ac:dyDescent="0.2">
      <c r="A782" s="1">
        <v>2024</v>
      </c>
      <c r="B782" s="1" t="s">
        <v>4</v>
      </c>
      <c r="C782" s="1" t="s">
        <v>14</v>
      </c>
      <c r="D782" s="2" t="s">
        <v>36</v>
      </c>
      <c r="E782" s="3">
        <v>3566</v>
      </c>
      <c r="F782" s="3">
        <v>4577.3</v>
      </c>
      <c r="G782" s="3">
        <v>5126.576</v>
      </c>
      <c r="H782" s="3">
        <v>915.46</v>
      </c>
      <c r="I782" s="4" t="s">
        <v>40</v>
      </c>
    </row>
    <row r="783" spans="1:9" ht="18" customHeight="1" x14ac:dyDescent="0.2">
      <c r="A783" s="1">
        <v>2024</v>
      </c>
      <c r="B783" s="1" t="s">
        <v>4</v>
      </c>
      <c r="C783" s="1" t="s">
        <v>14</v>
      </c>
      <c r="D783" s="2" t="s">
        <v>37</v>
      </c>
      <c r="E783" s="3">
        <v>2498</v>
      </c>
      <c r="F783" s="3">
        <v>8000</v>
      </c>
      <c r="G783" s="3">
        <v>8960</v>
      </c>
      <c r="H783" s="3">
        <v>1600</v>
      </c>
      <c r="I783" s="4" t="s">
        <v>40</v>
      </c>
    </row>
    <row r="784" spans="1:9" ht="18" customHeight="1" x14ac:dyDescent="0.2">
      <c r="A784" s="1">
        <v>2024</v>
      </c>
      <c r="B784" s="1" t="s">
        <v>4</v>
      </c>
      <c r="C784" s="1" t="s">
        <v>13</v>
      </c>
      <c r="D784" s="2" t="s">
        <v>35</v>
      </c>
      <c r="E784" s="3">
        <v>1245</v>
      </c>
      <c r="F784" s="3">
        <v>4577.2</v>
      </c>
      <c r="G784" s="3">
        <v>5126.4639999999999</v>
      </c>
      <c r="H784" s="3">
        <v>915.44</v>
      </c>
      <c r="I784" s="4" t="s">
        <v>40</v>
      </c>
    </row>
    <row r="785" spans="1:9" ht="18" customHeight="1" x14ac:dyDescent="0.2">
      <c r="A785" s="1">
        <v>2024</v>
      </c>
      <c r="B785" s="1" t="s">
        <v>4</v>
      </c>
      <c r="C785" s="1" t="s">
        <v>38</v>
      </c>
      <c r="D785" s="5" t="s">
        <v>30</v>
      </c>
      <c r="E785" s="6">
        <v>644</v>
      </c>
      <c r="F785" s="6">
        <v>5743.5</v>
      </c>
      <c r="G785" s="6">
        <v>6432.72</v>
      </c>
      <c r="H785" s="3">
        <v>1148.7</v>
      </c>
      <c r="I785" s="4" t="s">
        <v>40</v>
      </c>
    </row>
    <row r="786" spans="1:9" ht="18" customHeight="1" x14ac:dyDescent="0.2">
      <c r="A786" s="1">
        <v>2024</v>
      </c>
      <c r="B786" s="1" t="s">
        <v>4</v>
      </c>
      <c r="C786" s="1" t="s">
        <v>12</v>
      </c>
      <c r="D786" s="5" t="s">
        <v>29</v>
      </c>
      <c r="E786" s="6">
        <v>643</v>
      </c>
      <c r="F786" s="6">
        <v>7000</v>
      </c>
      <c r="G786" s="6">
        <v>7840</v>
      </c>
      <c r="H786" s="3">
        <v>1400</v>
      </c>
      <c r="I786" s="4" t="s">
        <v>40</v>
      </c>
    </row>
    <row r="787" spans="1:9" ht="18" customHeight="1" x14ac:dyDescent="0.2">
      <c r="A787" s="1">
        <v>2024</v>
      </c>
      <c r="B787" s="1" t="s">
        <v>4</v>
      </c>
      <c r="C787" s="1" t="s">
        <v>38</v>
      </c>
      <c r="D787" s="5" t="s">
        <v>31</v>
      </c>
      <c r="E787" s="6">
        <v>455</v>
      </c>
      <c r="F787" s="6">
        <v>4578.6000000000004</v>
      </c>
      <c r="G787" s="6">
        <v>5128.0320000000002</v>
      </c>
      <c r="H787" s="3">
        <v>915.72000000000014</v>
      </c>
      <c r="I787" s="4" t="s">
        <v>40</v>
      </c>
    </row>
    <row r="788" spans="1:9" ht="18" customHeight="1" x14ac:dyDescent="0.2">
      <c r="A788" s="1">
        <v>2024</v>
      </c>
      <c r="B788" s="1" t="s">
        <v>4</v>
      </c>
      <c r="C788" s="1" t="s">
        <v>12</v>
      </c>
      <c r="D788" s="5" t="s">
        <v>28</v>
      </c>
      <c r="E788" s="7">
        <v>345</v>
      </c>
      <c r="F788" s="7">
        <v>7000</v>
      </c>
      <c r="G788" s="7">
        <v>7840</v>
      </c>
      <c r="H788" s="3">
        <v>1400</v>
      </c>
      <c r="I788" s="4" t="s">
        <v>40</v>
      </c>
    </row>
    <row r="789" spans="1:9" ht="18" customHeight="1" x14ac:dyDescent="0.2">
      <c r="A789" s="1">
        <v>2024</v>
      </c>
      <c r="B789" s="1" t="s">
        <v>4</v>
      </c>
      <c r="C789" s="1" t="s">
        <v>13</v>
      </c>
      <c r="D789" s="2" t="s">
        <v>33</v>
      </c>
      <c r="E789" s="3">
        <v>122</v>
      </c>
      <c r="F789" s="3">
        <v>100</v>
      </c>
      <c r="G789" s="3">
        <v>112</v>
      </c>
      <c r="H789" s="3">
        <v>20</v>
      </c>
      <c r="I789" s="4" t="s">
        <v>40</v>
      </c>
    </row>
    <row r="790" spans="1:9" ht="18" customHeight="1" x14ac:dyDescent="0.2">
      <c r="A790" s="1">
        <v>2024</v>
      </c>
      <c r="B790" s="1" t="s">
        <v>4</v>
      </c>
      <c r="C790" s="1" t="s">
        <v>15</v>
      </c>
      <c r="D790" s="5" t="s">
        <v>26</v>
      </c>
      <c r="E790" s="6">
        <v>78</v>
      </c>
      <c r="F790" s="6">
        <v>4577.2</v>
      </c>
      <c r="G790" s="6">
        <v>5126.4639999999999</v>
      </c>
      <c r="H790" s="3">
        <v>915.44</v>
      </c>
      <c r="I790" s="4" t="s">
        <v>40</v>
      </c>
    </row>
    <row r="791" spans="1:9" ht="18" customHeight="1" x14ac:dyDescent="0.2">
      <c r="A791" s="1">
        <v>2024</v>
      </c>
      <c r="B791" s="1" t="s">
        <v>4</v>
      </c>
      <c r="C791" s="1" t="s">
        <v>15</v>
      </c>
      <c r="D791" s="5" t="s">
        <v>24</v>
      </c>
      <c r="E791" s="6">
        <v>76</v>
      </c>
      <c r="F791" s="6">
        <v>4576.8999999999996</v>
      </c>
      <c r="G791" s="6">
        <v>5126.1279999999997</v>
      </c>
      <c r="H791" s="3">
        <v>915.38</v>
      </c>
      <c r="I791" s="4" t="s">
        <v>40</v>
      </c>
    </row>
    <row r="792" spans="1:9" ht="18" customHeight="1" x14ac:dyDescent="0.2">
      <c r="A792" s="1">
        <v>2024</v>
      </c>
      <c r="B792" s="1" t="s">
        <v>4</v>
      </c>
      <c r="C792" s="1" t="s">
        <v>15</v>
      </c>
      <c r="D792" s="5" t="s">
        <v>25</v>
      </c>
      <c r="E792" s="6">
        <v>46</v>
      </c>
      <c r="F792" s="6">
        <v>200</v>
      </c>
      <c r="G792" s="6">
        <v>224</v>
      </c>
      <c r="H792" s="3">
        <v>40</v>
      </c>
      <c r="I792" s="4" t="s">
        <v>40</v>
      </c>
    </row>
    <row r="793" spans="1:9" ht="18" customHeight="1" x14ac:dyDescent="0.2">
      <c r="A793" s="1">
        <v>2024</v>
      </c>
      <c r="B793" s="1" t="s">
        <v>4</v>
      </c>
      <c r="C793" s="1" t="s">
        <v>15</v>
      </c>
      <c r="D793" s="5" t="s">
        <v>23</v>
      </c>
      <c r="E793" s="6">
        <v>34</v>
      </c>
      <c r="F793" s="6">
        <v>4576.8</v>
      </c>
      <c r="G793" s="6">
        <v>5126.0160000000005</v>
      </c>
      <c r="H793" s="3">
        <v>915.36000000000013</v>
      </c>
      <c r="I793" s="4" t="s">
        <v>40</v>
      </c>
    </row>
    <row r="794" spans="1:9" ht="18" customHeight="1" x14ac:dyDescent="0.2">
      <c r="A794" s="1">
        <v>2024</v>
      </c>
      <c r="B794" s="1" t="s">
        <v>4</v>
      </c>
      <c r="C794" s="1" t="s">
        <v>13</v>
      </c>
      <c r="D794" s="2" t="s">
        <v>34</v>
      </c>
      <c r="E794" s="3">
        <v>7</v>
      </c>
      <c r="F794" s="3">
        <v>200</v>
      </c>
      <c r="G794" s="3">
        <v>224</v>
      </c>
      <c r="H794" s="3">
        <v>40</v>
      </c>
      <c r="I794" s="4" t="s">
        <v>40</v>
      </c>
    </row>
    <row r="795" spans="1:9" ht="18" customHeight="1" x14ac:dyDescent="0.2">
      <c r="A795" s="1">
        <v>2024</v>
      </c>
      <c r="B795" s="1" t="s">
        <v>4</v>
      </c>
      <c r="C795" s="1" t="s">
        <v>15</v>
      </c>
      <c r="D795" s="5" t="s">
        <v>27</v>
      </c>
      <c r="E795" s="6">
        <v>3</v>
      </c>
      <c r="F795" s="6">
        <v>4577.3</v>
      </c>
      <c r="G795" s="6">
        <v>5126.576</v>
      </c>
      <c r="H795" s="3">
        <v>915.46</v>
      </c>
      <c r="I795" s="4" t="s">
        <v>40</v>
      </c>
    </row>
    <row r="796" spans="1:9" ht="18" customHeight="1" x14ac:dyDescent="0.2">
      <c r="A796" s="1">
        <v>2024</v>
      </c>
      <c r="B796" s="1" t="s">
        <v>4</v>
      </c>
      <c r="C796" s="1" t="s">
        <v>32</v>
      </c>
      <c r="D796" s="5" t="s">
        <v>32</v>
      </c>
      <c r="E796" s="6">
        <v>2</v>
      </c>
      <c r="F796" s="6">
        <v>6600</v>
      </c>
      <c r="G796" s="6">
        <v>7392</v>
      </c>
      <c r="H796" s="3">
        <v>1320</v>
      </c>
      <c r="I796" s="4" t="s">
        <v>42</v>
      </c>
    </row>
    <row r="797" spans="1:9" ht="18" customHeight="1" x14ac:dyDescent="0.2">
      <c r="A797" s="1">
        <v>2024</v>
      </c>
      <c r="B797" s="1" t="s">
        <v>5</v>
      </c>
      <c r="C797" s="1" t="s">
        <v>14</v>
      </c>
      <c r="D797" s="2" t="s">
        <v>36</v>
      </c>
      <c r="E797" s="3">
        <v>3566</v>
      </c>
      <c r="F797" s="3">
        <v>4577.3</v>
      </c>
      <c r="G797" s="3">
        <v>5126.576</v>
      </c>
      <c r="H797" s="3">
        <v>915.46</v>
      </c>
      <c r="I797" s="4" t="s">
        <v>42</v>
      </c>
    </row>
    <row r="798" spans="1:9" ht="18" customHeight="1" x14ac:dyDescent="0.2">
      <c r="A798" s="1">
        <v>2024</v>
      </c>
      <c r="B798" s="1" t="s">
        <v>5</v>
      </c>
      <c r="C798" s="1" t="s">
        <v>14</v>
      </c>
      <c r="D798" s="2" t="s">
        <v>37</v>
      </c>
      <c r="E798" s="3">
        <v>2498</v>
      </c>
      <c r="F798" s="3">
        <v>8000</v>
      </c>
      <c r="G798" s="3">
        <v>8960</v>
      </c>
      <c r="H798" s="3">
        <v>1600</v>
      </c>
      <c r="I798" s="4" t="s">
        <v>42</v>
      </c>
    </row>
    <row r="799" spans="1:9" ht="18" customHeight="1" x14ac:dyDescent="0.2">
      <c r="A799" s="1">
        <v>2024</v>
      </c>
      <c r="B799" s="1" t="s">
        <v>5</v>
      </c>
      <c r="C799" s="1" t="s">
        <v>13</v>
      </c>
      <c r="D799" s="2" t="s">
        <v>35</v>
      </c>
      <c r="E799" s="3">
        <v>1245</v>
      </c>
      <c r="F799" s="3">
        <v>4577.2</v>
      </c>
      <c r="G799" s="3">
        <v>5126.4639999999999</v>
      </c>
      <c r="H799" s="3">
        <v>915.44</v>
      </c>
      <c r="I799" s="4" t="s">
        <v>42</v>
      </c>
    </row>
    <row r="800" spans="1:9" ht="18" customHeight="1" x14ac:dyDescent="0.2">
      <c r="A800" s="1">
        <v>2024</v>
      </c>
      <c r="B800" s="1" t="s">
        <v>5</v>
      </c>
      <c r="C800" s="1" t="s">
        <v>38</v>
      </c>
      <c r="D800" s="5" t="s">
        <v>30</v>
      </c>
      <c r="E800" s="6">
        <v>644</v>
      </c>
      <c r="F800" s="6">
        <v>5743.5</v>
      </c>
      <c r="G800" s="6">
        <v>6432.72</v>
      </c>
      <c r="H800" s="3">
        <v>1148.7</v>
      </c>
      <c r="I800" s="4" t="s">
        <v>42</v>
      </c>
    </row>
    <row r="801" spans="1:9" ht="18" customHeight="1" x14ac:dyDescent="0.2">
      <c r="A801" s="1">
        <v>2024</v>
      </c>
      <c r="B801" s="1" t="s">
        <v>5</v>
      </c>
      <c r="C801" s="1" t="s">
        <v>12</v>
      </c>
      <c r="D801" s="5" t="s">
        <v>29</v>
      </c>
      <c r="E801" s="6">
        <v>643</v>
      </c>
      <c r="F801" s="6">
        <v>7000</v>
      </c>
      <c r="G801" s="6">
        <v>7840</v>
      </c>
      <c r="H801" s="3">
        <v>1400</v>
      </c>
      <c r="I801" s="4" t="s">
        <v>42</v>
      </c>
    </row>
    <row r="802" spans="1:9" ht="18" customHeight="1" x14ac:dyDescent="0.2">
      <c r="A802" s="1">
        <v>2024</v>
      </c>
      <c r="B802" s="1" t="s">
        <v>5</v>
      </c>
      <c r="C802" s="1" t="s">
        <v>38</v>
      </c>
      <c r="D802" s="5" t="s">
        <v>31</v>
      </c>
      <c r="E802" s="6">
        <v>455</v>
      </c>
      <c r="F802" s="6">
        <v>4578.6000000000004</v>
      </c>
      <c r="G802" s="6">
        <v>5128.0320000000002</v>
      </c>
      <c r="H802" s="3">
        <v>915.72000000000014</v>
      </c>
      <c r="I802" s="4" t="s">
        <v>42</v>
      </c>
    </row>
    <row r="803" spans="1:9" ht="18" customHeight="1" x14ac:dyDescent="0.2">
      <c r="A803" s="1">
        <v>2024</v>
      </c>
      <c r="B803" s="1" t="s">
        <v>5</v>
      </c>
      <c r="C803" s="1" t="s">
        <v>12</v>
      </c>
      <c r="D803" s="5" t="s">
        <v>28</v>
      </c>
      <c r="E803" s="7">
        <v>345</v>
      </c>
      <c r="F803" s="7">
        <v>7000</v>
      </c>
      <c r="G803" s="7">
        <v>7840</v>
      </c>
      <c r="H803" s="3">
        <v>1400</v>
      </c>
      <c r="I803" s="4" t="s">
        <v>42</v>
      </c>
    </row>
    <row r="804" spans="1:9" ht="18" customHeight="1" x14ac:dyDescent="0.2">
      <c r="A804" s="1">
        <v>2024</v>
      </c>
      <c r="B804" s="1" t="s">
        <v>5</v>
      </c>
      <c r="C804" s="1" t="s">
        <v>13</v>
      </c>
      <c r="D804" s="2" t="s">
        <v>33</v>
      </c>
      <c r="E804" s="3">
        <v>122</v>
      </c>
      <c r="F804" s="3">
        <v>100</v>
      </c>
      <c r="G804" s="3">
        <v>112</v>
      </c>
      <c r="H804" s="3">
        <v>20</v>
      </c>
      <c r="I804" s="4" t="s">
        <v>42</v>
      </c>
    </row>
    <row r="805" spans="1:9" ht="18" customHeight="1" x14ac:dyDescent="0.2">
      <c r="A805" s="1">
        <v>2024</v>
      </c>
      <c r="B805" s="1" t="s">
        <v>5</v>
      </c>
      <c r="C805" s="1" t="s">
        <v>15</v>
      </c>
      <c r="D805" s="5" t="s">
        <v>26</v>
      </c>
      <c r="E805" s="6">
        <v>78</v>
      </c>
      <c r="F805" s="6">
        <v>4577.2</v>
      </c>
      <c r="G805" s="6">
        <v>5126.4639999999999</v>
      </c>
      <c r="H805" s="3">
        <v>915.44</v>
      </c>
      <c r="I805" s="4" t="s">
        <v>42</v>
      </c>
    </row>
    <row r="806" spans="1:9" ht="18" customHeight="1" x14ac:dyDescent="0.2">
      <c r="A806" s="1">
        <v>2024</v>
      </c>
      <c r="B806" s="1" t="s">
        <v>5</v>
      </c>
      <c r="C806" s="1" t="s">
        <v>15</v>
      </c>
      <c r="D806" s="5" t="s">
        <v>24</v>
      </c>
      <c r="E806" s="6">
        <v>76</v>
      </c>
      <c r="F806" s="6">
        <v>4576.8999999999996</v>
      </c>
      <c r="G806" s="6">
        <v>5126.1279999999997</v>
      </c>
      <c r="H806" s="3">
        <v>915.38</v>
      </c>
      <c r="I806" s="4" t="s">
        <v>42</v>
      </c>
    </row>
    <row r="807" spans="1:9" ht="18" customHeight="1" x14ac:dyDescent="0.2">
      <c r="A807" s="1">
        <v>2024</v>
      </c>
      <c r="B807" s="1" t="s">
        <v>5</v>
      </c>
      <c r="C807" s="1" t="s">
        <v>15</v>
      </c>
      <c r="D807" s="5" t="s">
        <v>25</v>
      </c>
      <c r="E807" s="6">
        <v>46</v>
      </c>
      <c r="F807" s="6">
        <v>200</v>
      </c>
      <c r="G807" s="6">
        <v>224</v>
      </c>
      <c r="H807" s="3">
        <v>40</v>
      </c>
      <c r="I807" s="4" t="s">
        <v>42</v>
      </c>
    </row>
    <row r="808" spans="1:9" ht="18" customHeight="1" x14ac:dyDescent="0.2">
      <c r="A808" s="1">
        <v>2024</v>
      </c>
      <c r="B808" s="1" t="s">
        <v>5</v>
      </c>
      <c r="C808" s="1" t="s">
        <v>15</v>
      </c>
      <c r="D808" s="5" t="s">
        <v>23</v>
      </c>
      <c r="E808" s="6">
        <v>34</v>
      </c>
      <c r="F808" s="6">
        <v>4576.8</v>
      </c>
      <c r="G808" s="6">
        <v>5126.0160000000005</v>
      </c>
      <c r="H808" s="3">
        <v>915.36000000000013</v>
      </c>
      <c r="I808" s="4" t="s">
        <v>42</v>
      </c>
    </row>
    <row r="809" spans="1:9" ht="18" customHeight="1" x14ac:dyDescent="0.2">
      <c r="A809" s="1">
        <v>2024</v>
      </c>
      <c r="B809" s="1" t="s">
        <v>5</v>
      </c>
      <c r="C809" s="1" t="s">
        <v>13</v>
      </c>
      <c r="D809" s="2" t="s">
        <v>34</v>
      </c>
      <c r="E809" s="3">
        <v>7</v>
      </c>
      <c r="F809" s="3">
        <v>200</v>
      </c>
      <c r="G809" s="3">
        <v>224</v>
      </c>
      <c r="H809" s="3">
        <v>40</v>
      </c>
      <c r="I809" s="4" t="s">
        <v>42</v>
      </c>
    </row>
    <row r="810" spans="1:9" ht="18" customHeight="1" x14ac:dyDescent="0.2">
      <c r="A810" s="1">
        <v>2024</v>
      </c>
      <c r="B810" s="1" t="s">
        <v>5</v>
      </c>
      <c r="C810" s="1" t="s">
        <v>32</v>
      </c>
      <c r="D810" s="5" t="s">
        <v>32</v>
      </c>
      <c r="E810" s="6">
        <v>3</v>
      </c>
      <c r="F810" s="6">
        <v>6600</v>
      </c>
      <c r="G810" s="6">
        <v>7392</v>
      </c>
      <c r="H810" s="3">
        <v>1320</v>
      </c>
      <c r="I810" s="4" t="s">
        <v>42</v>
      </c>
    </row>
    <row r="811" spans="1:9" ht="18" customHeight="1" x14ac:dyDescent="0.2">
      <c r="A811" s="1">
        <v>2024</v>
      </c>
      <c r="B811" s="1" t="s">
        <v>5</v>
      </c>
      <c r="C811" s="1" t="s">
        <v>15</v>
      </c>
      <c r="D811" s="5" t="s">
        <v>27</v>
      </c>
      <c r="E811" s="6">
        <v>3</v>
      </c>
      <c r="F811" s="6">
        <v>4577.3</v>
      </c>
      <c r="G811" s="6">
        <v>5126.576</v>
      </c>
      <c r="H811" s="3">
        <v>915.46</v>
      </c>
      <c r="I811" s="4" t="s">
        <v>42</v>
      </c>
    </row>
    <row r="812" spans="1:9" ht="18" customHeight="1" x14ac:dyDescent="0.2">
      <c r="A812" s="1">
        <v>2024</v>
      </c>
      <c r="B812" s="1" t="s">
        <v>6</v>
      </c>
      <c r="C812" s="1" t="s">
        <v>14</v>
      </c>
      <c r="D812" s="2" t="s">
        <v>36</v>
      </c>
      <c r="E812" s="3">
        <v>3566</v>
      </c>
      <c r="F812" s="3">
        <v>4577.3</v>
      </c>
      <c r="G812" s="3">
        <v>5126.576</v>
      </c>
      <c r="H812" s="3">
        <v>915.46</v>
      </c>
      <c r="I812" s="4" t="s">
        <v>42</v>
      </c>
    </row>
    <row r="813" spans="1:9" ht="18" customHeight="1" x14ac:dyDescent="0.2">
      <c r="A813" s="1">
        <v>2024</v>
      </c>
      <c r="B813" s="1" t="s">
        <v>6</v>
      </c>
      <c r="C813" s="1" t="s">
        <v>14</v>
      </c>
      <c r="D813" s="2" t="s">
        <v>37</v>
      </c>
      <c r="E813" s="3">
        <v>2498</v>
      </c>
      <c r="F813" s="3">
        <v>8000</v>
      </c>
      <c r="G813" s="3">
        <v>8960</v>
      </c>
      <c r="H813" s="3">
        <v>1600</v>
      </c>
      <c r="I813" s="4" t="s">
        <v>42</v>
      </c>
    </row>
    <row r="814" spans="1:9" ht="18" customHeight="1" x14ac:dyDescent="0.2">
      <c r="A814" s="1">
        <v>2024</v>
      </c>
      <c r="B814" s="1" t="s">
        <v>6</v>
      </c>
      <c r="C814" s="1" t="s">
        <v>13</v>
      </c>
      <c r="D814" s="2" t="s">
        <v>35</v>
      </c>
      <c r="E814" s="3">
        <v>1245</v>
      </c>
      <c r="F814" s="3">
        <v>4577.2</v>
      </c>
      <c r="G814" s="3">
        <v>5126.4639999999999</v>
      </c>
      <c r="H814" s="3">
        <v>915.44</v>
      </c>
      <c r="I814" s="4" t="s">
        <v>42</v>
      </c>
    </row>
    <row r="815" spans="1:9" ht="18" customHeight="1" x14ac:dyDescent="0.2">
      <c r="A815" s="1">
        <v>2024</v>
      </c>
      <c r="B815" s="1" t="s">
        <v>6</v>
      </c>
      <c r="C815" s="1" t="s">
        <v>38</v>
      </c>
      <c r="D815" s="5" t="s">
        <v>30</v>
      </c>
      <c r="E815" s="6">
        <v>644</v>
      </c>
      <c r="F815" s="6">
        <v>5743.5</v>
      </c>
      <c r="G815" s="6">
        <v>6432.72</v>
      </c>
      <c r="H815" s="3">
        <v>1148.7</v>
      </c>
      <c r="I815" s="4" t="s">
        <v>42</v>
      </c>
    </row>
    <row r="816" spans="1:9" ht="18" customHeight="1" x14ac:dyDescent="0.2">
      <c r="A816" s="1">
        <v>2024</v>
      </c>
      <c r="B816" s="1" t="s">
        <v>6</v>
      </c>
      <c r="C816" s="1" t="s">
        <v>12</v>
      </c>
      <c r="D816" s="5" t="s">
        <v>29</v>
      </c>
      <c r="E816" s="6">
        <v>643</v>
      </c>
      <c r="F816" s="6">
        <v>7000</v>
      </c>
      <c r="G816" s="6">
        <v>7840</v>
      </c>
      <c r="H816" s="3">
        <v>1400</v>
      </c>
      <c r="I816" s="4" t="s">
        <v>42</v>
      </c>
    </row>
    <row r="817" spans="1:9" ht="18" customHeight="1" x14ac:dyDescent="0.2">
      <c r="A817" s="1">
        <v>2024</v>
      </c>
      <c r="B817" s="1" t="s">
        <v>6</v>
      </c>
      <c r="C817" s="1" t="s">
        <v>38</v>
      </c>
      <c r="D817" s="5" t="s">
        <v>31</v>
      </c>
      <c r="E817" s="6">
        <v>455</v>
      </c>
      <c r="F817" s="6">
        <v>4578.6000000000004</v>
      </c>
      <c r="G817" s="6">
        <v>5128.0320000000002</v>
      </c>
      <c r="H817" s="3">
        <v>915.72000000000014</v>
      </c>
      <c r="I817" s="4" t="s">
        <v>42</v>
      </c>
    </row>
    <row r="818" spans="1:9" ht="18" customHeight="1" x14ac:dyDescent="0.2">
      <c r="A818" s="1">
        <v>2024</v>
      </c>
      <c r="B818" s="1" t="s">
        <v>6</v>
      </c>
      <c r="C818" s="1" t="s">
        <v>12</v>
      </c>
      <c r="D818" s="5" t="s">
        <v>28</v>
      </c>
      <c r="E818" s="7">
        <v>345</v>
      </c>
      <c r="F818" s="7">
        <v>7000</v>
      </c>
      <c r="G818" s="7">
        <v>7840</v>
      </c>
      <c r="H818" s="3">
        <v>1400</v>
      </c>
      <c r="I818" s="4" t="s">
        <v>42</v>
      </c>
    </row>
    <row r="819" spans="1:9" ht="18" customHeight="1" x14ac:dyDescent="0.2">
      <c r="A819" s="1">
        <v>2024</v>
      </c>
      <c r="B819" s="1" t="s">
        <v>6</v>
      </c>
      <c r="C819" s="1" t="s">
        <v>13</v>
      </c>
      <c r="D819" s="2" t="s">
        <v>33</v>
      </c>
      <c r="E819" s="3">
        <v>122</v>
      </c>
      <c r="F819" s="3">
        <v>100</v>
      </c>
      <c r="G819" s="3">
        <v>112</v>
      </c>
      <c r="H819" s="3">
        <v>20</v>
      </c>
      <c r="I819" s="4" t="s">
        <v>40</v>
      </c>
    </row>
    <row r="820" spans="1:9" ht="18" customHeight="1" x14ac:dyDescent="0.2">
      <c r="A820" s="1">
        <v>2024</v>
      </c>
      <c r="B820" s="1" t="s">
        <v>6</v>
      </c>
      <c r="C820" s="1" t="s">
        <v>15</v>
      </c>
      <c r="D820" s="5" t="s">
        <v>26</v>
      </c>
      <c r="E820" s="6">
        <v>78</v>
      </c>
      <c r="F820" s="6">
        <v>4577.2</v>
      </c>
      <c r="G820" s="6">
        <v>5126.4639999999999</v>
      </c>
      <c r="H820" s="3">
        <v>915.44</v>
      </c>
      <c r="I820" s="4" t="s">
        <v>40</v>
      </c>
    </row>
    <row r="821" spans="1:9" ht="18" customHeight="1" x14ac:dyDescent="0.2">
      <c r="A821" s="1">
        <v>2024</v>
      </c>
      <c r="B821" s="1" t="s">
        <v>6</v>
      </c>
      <c r="C821" s="1" t="s">
        <v>15</v>
      </c>
      <c r="D821" s="5" t="s">
        <v>24</v>
      </c>
      <c r="E821" s="6">
        <v>76</v>
      </c>
      <c r="F821" s="6">
        <v>4576.8999999999996</v>
      </c>
      <c r="G821" s="6">
        <v>5126.1279999999997</v>
      </c>
      <c r="H821" s="3">
        <v>915.38</v>
      </c>
      <c r="I821" s="4" t="s">
        <v>40</v>
      </c>
    </row>
    <row r="822" spans="1:9" ht="18" customHeight="1" x14ac:dyDescent="0.2">
      <c r="A822" s="1">
        <v>2024</v>
      </c>
      <c r="B822" s="1" t="s">
        <v>6</v>
      </c>
      <c r="C822" s="1" t="s">
        <v>15</v>
      </c>
      <c r="D822" s="5" t="s">
        <v>25</v>
      </c>
      <c r="E822" s="6">
        <v>46</v>
      </c>
      <c r="F822" s="6">
        <v>200</v>
      </c>
      <c r="G822" s="6">
        <v>224</v>
      </c>
      <c r="H822" s="3">
        <v>40</v>
      </c>
      <c r="I822" s="4" t="s">
        <v>40</v>
      </c>
    </row>
    <row r="823" spans="1:9" ht="18" customHeight="1" x14ac:dyDescent="0.2">
      <c r="A823" s="1">
        <v>2024</v>
      </c>
      <c r="B823" s="1" t="s">
        <v>6</v>
      </c>
      <c r="C823" s="1" t="s">
        <v>15</v>
      </c>
      <c r="D823" s="5" t="s">
        <v>23</v>
      </c>
      <c r="E823" s="6">
        <v>34</v>
      </c>
      <c r="F823" s="6">
        <v>4576.8</v>
      </c>
      <c r="G823" s="6">
        <v>5126.0160000000005</v>
      </c>
      <c r="H823" s="3">
        <v>915.36000000000013</v>
      </c>
      <c r="I823" s="4" t="s">
        <v>40</v>
      </c>
    </row>
    <row r="824" spans="1:9" ht="18" customHeight="1" x14ac:dyDescent="0.2">
      <c r="A824" s="1">
        <v>2024</v>
      </c>
      <c r="B824" s="1" t="s">
        <v>6</v>
      </c>
      <c r="C824" s="1" t="s">
        <v>13</v>
      </c>
      <c r="D824" s="2" t="s">
        <v>34</v>
      </c>
      <c r="E824" s="3">
        <v>7</v>
      </c>
      <c r="F824" s="3">
        <v>200</v>
      </c>
      <c r="G824" s="3">
        <v>224</v>
      </c>
      <c r="H824" s="3">
        <v>40</v>
      </c>
      <c r="I824" s="4" t="s">
        <v>40</v>
      </c>
    </row>
    <row r="825" spans="1:9" ht="18" customHeight="1" x14ac:dyDescent="0.2">
      <c r="A825" s="1">
        <v>2024</v>
      </c>
      <c r="B825" s="1" t="s">
        <v>6</v>
      </c>
      <c r="C825" s="1" t="s">
        <v>15</v>
      </c>
      <c r="D825" s="5" t="s">
        <v>27</v>
      </c>
      <c r="E825" s="6">
        <v>3</v>
      </c>
      <c r="F825" s="6">
        <v>4577.3</v>
      </c>
      <c r="G825" s="6">
        <v>5126.576</v>
      </c>
      <c r="H825" s="3">
        <v>915.46</v>
      </c>
      <c r="I825" s="4" t="s">
        <v>40</v>
      </c>
    </row>
    <row r="826" spans="1:9" ht="18" customHeight="1" x14ac:dyDescent="0.2">
      <c r="A826" s="1">
        <v>2024</v>
      </c>
      <c r="B826" s="1" t="s">
        <v>6</v>
      </c>
      <c r="C826" s="1" t="s">
        <v>32</v>
      </c>
      <c r="D826" s="5" t="s">
        <v>32</v>
      </c>
      <c r="E826" s="6">
        <v>2</v>
      </c>
      <c r="F826" s="6">
        <v>6600</v>
      </c>
      <c r="G826" s="6">
        <v>7392</v>
      </c>
      <c r="H826" s="3">
        <v>1320</v>
      </c>
      <c r="I826" s="4" t="s">
        <v>40</v>
      </c>
    </row>
    <row r="827" spans="1:9" ht="18" customHeight="1" x14ac:dyDescent="0.2">
      <c r="A827" s="1">
        <v>2024</v>
      </c>
      <c r="B827" s="1" t="s">
        <v>7</v>
      </c>
      <c r="C827" s="1" t="s">
        <v>14</v>
      </c>
      <c r="D827" s="2" t="s">
        <v>36</v>
      </c>
      <c r="E827" s="3">
        <v>3566</v>
      </c>
      <c r="F827" s="3">
        <v>4577.3</v>
      </c>
      <c r="G827" s="3">
        <v>5126.576</v>
      </c>
      <c r="H827" s="3">
        <v>915.46</v>
      </c>
      <c r="I827" s="4" t="s">
        <v>40</v>
      </c>
    </row>
    <row r="828" spans="1:9" ht="18" customHeight="1" x14ac:dyDescent="0.2">
      <c r="A828" s="1">
        <v>2024</v>
      </c>
      <c r="B828" s="1" t="s">
        <v>7</v>
      </c>
      <c r="C828" s="1" t="s">
        <v>14</v>
      </c>
      <c r="D828" s="2" t="s">
        <v>37</v>
      </c>
      <c r="E828" s="3">
        <v>2498</v>
      </c>
      <c r="F828" s="3">
        <v>8000</v>
      </c>
      <c r="G828" s="3">
        <v>8960</v>
      </c>
      <c r="H828" s="3">
        <v>1600</v>
      </c>
      <c r="I828" s="4" t="s">
        <v>40</v>
      </c>
    </row>
    <row r="829" spans="1:9" ht="18" customHeight="1" x14ac:dyDescent="0.2">
      <c r="A829" s="1">
        <v>2024</v>
      </c>
      <c r="B829" s="1" t="s">
        <v>7</v>
      </c>
      <c r="C829" s="1" t="s">
        <v>13</v>
      </c>
      <c r="D829" s="2" t="s">
        <v>35</v>
      </c>
      <c r="E829" s="3">
        <v>1245</v>
      </c>
      <c r="F829" s="3">
        <v>4577.2</v>
      </c>
      <c r="G829" s="3">
        <v>5126.4639999999999</v>
      </c>
      <c r="H829" s="3">
        <v>915.44</v>
      </c>
      <c r="I829" s="4" t="s">
        <v>40</v>
      </c>
    </row>
    <row r="830" spans="1:9" ht="18" customHeight="1" x14ac:dyDescent="0.2">
      <c r="A830" s="1">
        <v>2024</v>
      </c>
      <c r="B830" s="1" t="s">
        <v>7</v>
      </c>
      <c r="C830" s="1" t="s">
        <v>38</v>
      </c>
      <c r="D830" s="5" t="s">
        <v>30</v>
      </c>
      <c r="E830" s="6">
        <v>644</v>
      </c>
      <c r="F830" s="6">
        <v>5743.5</v>
      </c>
      <c r="G830" s="6">
        <v>6432.72</v>
      </c>
      <c r="H830" s="3">
        <v>1148.7</v>
      </c>
      <c r="I830" s="4" t="s">
        <v>40</v>
      </c>
    </row>
    <row r="831" spans="1:9" ht="18" customHeight="1" x14ac:dyDescent="0.2">
      <c r="A831" s="1">
        <v>2024</v>
      </c>
      <c r="B831" s="1" t="s">
        <v>7</v>
      </c>
      <c r="C831" s="1" t="s">
        <v>12</v>
      </c>
      <c r="D831" s="5" t="s">
        <v>29</v>
      </c>
      <c r="E831" s="6">
        <v>643</v>
      </c>
      <c r="F831" s="6">
        <v>7000</v>
      </c>
      <c r="G831" s="6">
        <v>7840</v>
      </c>
      <c r="H831" s="3">
        <v>1400</v>
      </c>
      <c r="I831" s="4" t="s">
        <v>40</v>
      </c>
    </row>
    <row r="832" spans="1:9" ht="18" customHeight="1" x14ac:dyDescent="0.2">
      <c r="A832" s="1">
        <v>2024</v>
      </c>
      <c r="B832" s="1" t="s">
        <v>7</v>
      </c>
      <c r="C832" s="1" t="s">
        <v>38</v>
      </c>
      <c r="D832" s="5" t="s">
        <v>31</v>
      </c>
      <c r="E832" s="6">
        <v>455</v>
      </c>
      <c r="F832" s="6">
        <v>4578.6000000000004</v>
      </c>
      <c r="G832" s="6">
        <v>5128.0320000000002</v>
      </c>
      <c r="H832" s="3">
        <v>915.72000000000014</v>
      </c>
      <c r="I832" s="4" t="s">
        <v>40</v>
      </c>
    </row>
    <row r="833" spans="1:9" ht="18" customHeight="1" x14ac:dyDescent="0.2">
      <c r="A833" s="1">
        <v>2024</v>
      </c>
      <c r="B833" s="1" t="s">
        <v>7</v>
      </c>
      <c r="C833" s="1" t="s">
        <v>12</v>
      </c>
      <c r="D833" s="5" t="s">
        <v>28</v>
      </c>
      <c r="E833" s="7">
        <v>345</v>
      </c>
      <c r="F833" s="7">
        <v>7000</v>
      </c>
      <c r="G833" s="7">
        <v>7840</v>
      </c>
      <c r="H833" s="3">
        <v>1400</v>
      </c>
      <c r="I833" s="4" t="s">
        <v>40</v>
      </c>
    </row>
    <row r="834" spans="1:9" ht="18" customHeight="1" x14ac:dyDescent="0.2">
      <c r="A834" s="1">
        <v>2024</v>
      </c>
      <c r="B834" s="1" t="s">
        <v>7</v>
      </c>
      <c r="C834" s="1" t="s">
        <v>13</v>
      </c>
      <c r="D834" s="2" t="s">
        <v>33</v>
      </c>
      <c r="E834" s="3">
        <v>122</v>
      </c>
      <c r="F834" s="3">
        <v>100</v>
      </c>
      <c r="G834" s="3">
        <v>112</v>
      </c>
      <c r="H834" s="3">
        <v>20</v>
      </c>
      <c r="I834" s="4" t="s">
        <v>40</v>
      </c>
    </row>
    <row r="835" spans="1:9" ht="18" customHeight="1" x14ac:dyDescent="0.2">
      <c r="A835" s="1">
        <v>2024</v>
      </c>
      <c r="B835" s="1" t="s">
        <v>7</v>
      </c>
      <c r="C835" s="1" t="s">
        <v>15</v>
      </c>
      <c r="D835" s="5" t="s">
        <v>26</v>
      </c>
      <c r="E835" s="6">
        <v>78</v>
      </c>
      <c r="F835" s="6">
        <v>4577.2</v>
      </c>
      <c r="G835" s="6">
        <v>5126.4639999999999</v>
      </c>
      <c r="H835" s="3">
        <v>915.44</v>
      </c>
      <c r="I835" s="4" t="s">
        <v>40</v>
      </c>
    </row>
    <row r="836" spans="1:9" ht="18" customHeight="1" x14ac:dyDescent="0.2">
      <c r="A836" s="1">
        <v>2024</v>
      </c>
      <c r="B836" s="1" t="s">
        <v>7</v>
      </c>
      <c r="C836" s="1" t="s">
        <v>15</v>
      </c>
      <c r="D836" s="5" t="s">
        <v>24</v>
      </c>
      <c r="E836" s="6">
        <v>76</v>
      </c>
      <c r="F836" s="6">
        <v>4576.8999999999996</v>
      </c>
      <c r="G836" s="6">
        <v>5126.1279999999997</v>
      </c>
      <c r="H836" s="3">
        <v>915.38</v>
      </c>
      <c r="I836" s="4" t="s">
        <v>40</v>
      </c>
    </row>
    <row r="837" spans="1:9" ht="18" customHeight="1" x14ac:dyDescent="0.2">
      <c r="A837" s="1">
        <v>2024</v>
      </c>
      <c r="B837" s="1" t="s">
        <v>7</v>
      </c>
      <c r="C837" s="1" t="s">
        <v>15</v>
      </c>
      <c r="D837" s="5" t="s">
        <v>25</v>
      </c>
      <c r="E837" s="6">
        <v>46</v>
      </c>
      <c r="F837" s="6">
        <v>200</v>
      </c>
      <c r="G837" s="6">
        <v>224</v>
      </c>
      <c r="H837" s="3">
        <v>40</v>
      </c>
      <c r="I837" s="4" t="s">
        <v>40</v>
      </c>
    </row>
    <row r="838" spans="1:9" ht="18" customHeight="1" x14ac:dyDescent="0.2">
      <c r="A838" s="1">
        <v>2024</v>
      </c>
      <c r="B838" s="1" t="s">
        <v>7</v>
      </c>
      <c r="C838" s="1" t="s">
        <v>15</v>
      </c>
      <c r="D838" s="5" t="s">
        <v>23</v>
      </c>
      <c r="E838" s="6">
        <v>34</v>
      </c>
      <c r="F838" s="6">
        <v>4576.8</v>
      </c>
      <c r="G838" s="6">
        <v>5126.0160000000005</v>
      </c>
      <c r="H838" s="3">
        <v>915.36000000000013</v>
      </c>
      <c r="I838" s="4" t="s">
        <v>40</v>
      </c>
    </row>
    <row r="839" spans="1:9" ht="18" customHeight="1" x14ac:dyDescent="0.2">
      <c r="A839" s="1">
        <v>2024</v>
      </c>
      <c r="B839" s="1" t="s">
        <v>7</v>
      </c>
      <c r="C839" s="1" t="s">
        <v>13</v>
      </c>
      <c r="D839" s="2" t="s">
        <v>34</v>
      </c>
      <c r="E839" s="3">
        <v>7</v>
      </c>
      <c r="F839" s="3">
        <v>200</v>
      </c>
      <c r="G839" s="3">
        <v>224</v>
      </c>
      <c r="H839" s="3">
        <v>40</v>
      </c>
      <c r="I839" s="4" t="s">
        <v>40</v>
      </c>
    </row>
    <row r="840" spans="1:9" ht="18" customHeight="1" x14ac:dyDescent="0.2">
      <c r="A840" s="1">
        <v>2024</v>
      </c>
      <c r="B840" s="1" t="s">
        <v>7</v>
      </c>
      <c r="C840" s="1" t="s">
        <v>15</v>
      </c>
      <c r="D840" s="5" t="s">
        <v>27</v>
      </c>
      <c r="E840" s="6">
        <v>3</v>
      </c>
      <c r="F840" s="6">
        <v>4577.3</v>
      </c>
      <c r="G840" s="6">
        <v>5126.576</v>
      </c>
      <c r="H840" s="3">
        <v>915.46</v>
      </c>
      <c r="I840" s="4" t="s">
        <v>40</v>
      </c>
    </row>
    <row r="841" spans="1:9" ht="18" customHeight="1" x14ac:dyDescent="0.2">
      <c r="A841" s="1">
        <v>2024</v>
      </c>
      <c r="B841" s="1" t="s">
        <v>7</v>
      </c>
      <c r="C841" s="1" t="s">
        <v>32</v>
      </c>
      <c r="D841" s="5" t="s">
        <v>32</v>
      </c>
      <c r="E841" s="6">
        <v>2</v>
      </c>
      <c r="F841" s="6">
        <v>6600</v>
      </c>
      <c r="G841" s="6">
        <v>7392</v>
      </c>
      <c r="H841" s="3">
        <v>1320</v>
      </c>
      <c r="I841" s="4" t="s">
        <v>40</v>
      </c>
    </row>
    <row r="842" spans="1:9" ht="18" customHeight="1" x14ac:dyDescent="0.2">
      <c r="A842" s="1">
        <v>2024</v>
      </c>
      <c r="B842" s="1" t="s">
        <v>8</v>
      </c>
      <c r="C842" s="1" t="s">
        <v>14</v>
      </c>
      <c r="D842" s="2" t="s">
        <v>36</v>
      </c>
      <c r="E842" s="3">
        <v>3566</v>
      </c>
      <c r="F842" s="3">
        <v>4577.3</v>
      </c>
      <c r="G842" s="3">
        <v>5126.576</v>
      </c>
      <c r="H842" s="3">
        <v>915.46</v>
      </c>
      <c r="I842" s="4" t="s">
        <v>40</v>
      </c>
    </row>
    <row r="843" spans="1:9" ht="18" customHeight="1" x14ac:dyDescent="0.2">
      <c r="A843" s="1">
        <v>2024</v>
      </c>
      <c r="B843" s="1" t="s">
        <v>8</v>
      </c>
      <c r="C843" s="1" t="s">
        <v>14</v>
      </c>
      <c r="D843" s="2" t="s">
        <v>37</v>
      </c>
      <c r="E843" s="3">
        <v>2498</v>
      </c>
      <c r="F843" s="3">
        <v>8000</v>
      </c>
      <c r="G843" s="3">
        <v>8960</v>
      </c>
      <c r="H843" s="3">
        <v>1600</v>
      </c>
      <c r="I843" s="4" t="s">
        <v>40</v>
      </c>
    </row>
    <row r="844" spans="1:9" ht="18" customHeight="1" x14ac:dyDescent="0.2">
      <c r="A844" s="1">
        <v>2024</v>
      </c>
      <c r="B844" s="1" t="s">
        <v>8</v>
      </c>
      <c r="C844" s="1" t="s">
        <v>13</v>
      </c>
      <c r="D844" s="2" t="s">
        <v>35</v>
      </c>
      <c r="E844" s="3">
        <v>1245</v>
      </c>
      <c r="F844" s="3">
        <v>4577.2</v>
      </c>
      <c r="G844" s="3">
        <v>5126.4639999999999</v>
      </c>
      <c r="H844" s="3">
        <v>915.44</v>
      </c>
      <c r="I844" s="4" t="s">
        <v>40</v>
      </c>
    </row>
    <row r="845" spans="1:9" ht="18" customHeight="1" x14ac:dyDescent="0.2">
      <c r="A845" s="1">
        <v>2024</v>
      </c>
      <c r="B845" s="1" t="s">
        <v>8</v>
      </c>
      <c r="C845" s="1" t="s">
        <v>38</v>
      </c>
      <c r="D845" s="5" t="s">
        <v>30</v>
      </c>
      <c r="E845" s="6">
        <v>644</v>
      </c>
      <c r="F845" s="6">
        <v>5743.5</v>
      </c>
      <c r="G845" s="6">
        <v>6432.72</v>
      </c>
      <c r="H845" s="3">
        <v>1148.7</v>
      </c>
      <c r="I845" s="4" t="s">
        <v>40</v>
      </c>
    </row>
    <row r="846" spans="1:9" ht="18" customHeight="1" x14ac:dyDescent="0.2">
      <c r="A846" s="1">
        <v>2024</v>
      </c>
      <c r="B846" s="1" t="s">
        <v>8</v>
      </c>
      <c r="C846" s="1" t="s">
        <v>12</v>
      </c>
      <c r="D846" s="5" t="s">
        <v>29</v>
      </c>
      <c r="E846" s="6">
        <v>643</v>
      </c>
      <c r="F846" s="6">
        <v>7000</v>
      </c>
      <c r="G846" s="6">
        <v>7840</v>
      </c>
      <c r="H846" s="3">
        <v>1400</v>
      </c>
      <c r="I846" s="4" t="s">
        <v>40</v>
      </c>
    </row>
    <row r="847" spans="1:9" ht="18" customHeight="1" x14ac:dyDescent="0.2">
      <c r="A847" s="1">
        <v>2024</v>
      </c>
      <c r="B847" s="1" t="s">
        <v>8</v>
      </c>
      <c r="C847" s="1" t="s">
        <v>38</v>
      </c>
      <c r="D847" s="5" t="s">
        <v>31</v>
      </c>
      <c r="E847" s="6">
        <v>455</v>
      </c>
      <c r="F847" s="6">
        <v>4578.6000000000004</v>
      </c>
      <c r="G847" s="6">
        <v>5128.0320000000002</v>
      </c>
      <c r="H847" s="3">
        <v>915.72000000000014</v>
      </c>
      <c r="I847" s="4" t="s">
        <v>40</v>
      </c>
    </row>
    <row r="848" spans="1:9" ht="18" customHeight="1" x14ac:dyDescent="0.2">
      <c r="A848" s="1">
        <v>2024</v>
      </c>
      <c r="B848" s="1" t="s">
        <v>8</v>
      </c>
      <c r="C848" s="1" t="s">
        <v>12</v>
      </c>
      <c r="D848" s="5" t="s">
        <v>28</v>
      </c>
      <c r="E848" s="7">
        <v>345</v>
      </c>
      <c r="F848" s="7">
        <v>7000</v>
      </c>
      <c r="G848" s="7">
        <v>7840</v>
      </c>
      <c r="H848" s="3">
        <v>1400</v>
      </c>
      <c r="I848" s="4" t="s">
        <v>40</v>
      </c>
    </row>
    <row r="849" spans="1:9" ht="18" customHeight="1" x14ac:dyDescent="0.2">
      <c r="A849" s="1">
        <v>2024</v>
      </c>
      <c r="B849" s="1" t="s">
        <v>8</v>
      </c>
      <c r="C849" s="1" t="s">
        <v>13</v>
      </c>
      <c r="D849" s="2" t="s">
        <v>33</v>
      </c>
      <c r="E849" s="3">
        <v>122</v>
      </c>
      <c r="F849" s="3">
        <v>100</v>
      </c>
      <c r="G849" s="3">
        <v>112</v>
      </c>
      <c r="H849" s="3">
        <v>20</v>
      </c>
      <c r="I849" s="4" t="s">
        <v>40</v>
      </c>
    </row>
    <row r="850" spans="1:9" ht="18" customHeight="1" x14ac:dyDescent="0.2">
      <c r="A850" s="1">
        <v>2024</v>
      </c>
      <c r="B850" s="1" t="s">
        <v>8</v>
      </c>
      <c r="C850" s="1" t="s">
        <v>15</v>
      </c>
      <c r="D850" s="5" t="s">
        <v>26</v>
      </c>
      <c r="E850" s="6">
        <v>78</v>
      </c>
      <c r="F850" s="6">
        <v>4577.2</v>
      </c>
      <c r="G850" s="6">
        <v>5126.4639999999999</v>
      </c>
      <c r="H850" s="3">
        <v>915.44</v>
      </c>
      <c r="I850" s="4" t="s">
        <v>40</v>
      </c>
    </row>
    <row r="851" spans="1:9" ht="18" customHeight="1" x14ac:dyDescent="0.2">
      <c r="A851" s="1">
        <v>2024</v>
      </c>
      <c r="B851" s="1" t="s">
        <v>8</v>
      </c>
      <c r="C851" s="1" t="s">
        <v>15</v>
      </c>
      <c r="D851" s="5" t="s">
        <v>24</v>
      </c>
      <c r="E851" s="6">
        <v>76</v>
      </c>
      <c r="F851" s="6">
        <v>4576.8999999999996</v>
      </c>
      <c r="G851" s="6">
        <v>5126.1279999999997</v>
      </c>
      <c r="H851" s="3">
        <v>915.38</v>
      </c>
      <c r="I851" s="4" t="s">
        <v>40</v>
      </c>
    </row>
    <row r="852" spans="1:9" ht="18" customHeight="1" x14ac:dyDescent="0.2">
      <c r="A852" s="1">
        <v>2024</v>
      </c>
      <c r="B852" s="1" t="s">
        <v>8</v>
      </c>
      <c r="C852" s="1" t="s">
        <v>15</v>
      </c>
      <c r="D852" s="5" t="s">
        <v>25</v>
      </c>
      <c r="E852" s="6">
        <v>46</v>
      </c>
      <c r="F852" s="6">
        <v>200</v>
      </c>
      <c r="G852" s="6">
        <v>224</v>
      </c>
      <c r="H852" s="3">
        <v>40</v>
      </c>
      <c r="I852" s="4" t="s">
        <v>40</v>
      </c>
    </row>
    <row r="853" spans="1:9" ht="18" customHeight="1" x14ac:dyDescent="0.2">
      <c r="A853" s="1">
        <v>2024</v>
      </c>
      <c r="B853" s="1" t="s">
        <v>8</v>
      </c>
      <c r="C853" s="1" t="s">
        <v>15</v>
      </c>
      <c r="D853" s="5" t="s">
        <v>23</v>
      </c>
      <c r="E853" s="6">
        <v>34</v>
      </c>
      <c r="F853" s="6">
        <v>4576.8</v>
      </c>
      <c r="G853" s="6">
        <v>5126.0160000000005</v>
      </c>
      <c r="H853" s="3">
        <v>915.36000000000013</v>
      </c>
      <c r="I853" s="4" t="s">
        <v>40</v>
      </c>
    </row>
    <row r="854" spans="1:9" ht="18" customHeight="1" x14ac:dyDescent="0.2">
      <c r="A854" s="1">
        <v>2024</v>
      </c>
      <c r="B854" s="1" t="s">
        <v>8</v>
      </c>
      <c r="C854" s="1" t="s">
        <v>13</v>
      </c>
      <c r="D854" s="2" t="s">
        <v>34</v>
      </c>
      <c r="E854" s="3">
        <v>7</v>
      </c>
      <c r="F854" s="3">
        <v>200</v>
      </c>
      <c r="G854" s="3">
        <v>224</v>
      </c>
      <c r="H854" s="3">
        <v>40</v>
      </c>
      <c r="I854" s="4" t="s">
        <v>40</v>
      </c>
    </row>
    <row r="855" spans="1:9" ht="18" customHeight="1" x14ac:dyDescent="0.2">
      <c r="A855" s="1">
        <v>2024</v>
      </c>
      <c r="B855" s="1" t="s">
        <v>8</v>
      </c>
      <c r="C855" s="1" t="s">
        <v>15</v>
      </c>
      <c r="D855" s="5" t="s">
        <v>27</v>
      </c>
      <c r="E855" s="6">
        <v>3</v>
      </c>
      <c r="F855" s="6">
        <v>4577.3</v>
      </c>
      <c r="G855" s="6">
        <v>5126.576</v>
      </c>
      <c r="H855" s="3">
        <v>915.46</v>
      </c>
      <c r="I855" s="4" t="s">
        <v>40</v>
      </c>
    </row>
    <row r="856" spans="1:9" ht="18" customHeight="1" x14ac:dyDescent="0.2">
      <c r="A856" s="1">
        <v>2024</v>
      </c>
      <c r="B856" s="1" t="s">
        <v>8</v>
      </c>
      <c r="C856" s="1" t="s">
        <v>32</v>
      </c>
      <c r="D856" s="5" t="s">
        <v>32</v>
      </c>
      <c r="E856" s="6">
        <v>2</v>
      </c>
      <c r="F856" s="6">
        <v>6600</v>
      </c>
      <c r="G856" s="6">
        <v>7392</v>
      </c>
      <c r="H856" s="3">
        <v>1320</v>
      </c>
      <c r="I856" s="4" t="s">
        <v>40</v>
      </c>
    </row>
    <row r="857" spans="1:9" ht="18" customHeight="1" x14ac:dyDescent="0.2">
      <c r="A857" s="1">
        <v>2024</v>
      </c>
      <c r="B857" s="1" t="s">
        <v>9</v>
      </c>
      <c r="C857" s="1" t="s">
        <v>14</v>
      </c>
      <c r="D857" s="2" t="s">
        <v>36</v>
      </c>
      <c r="E857" s="3">
        <v>3566</v>
      </c>
      <c r="F857" s="3">
        <v>4577.3</v>
      </c>
      <c r="G857" s="3">
        <v>5126.576</v>
      </c>
      <c r="H857" s="3">
        <v>915.46</v>
      </c>
      <c r="I857" s="4" t="s">
        <v>40</v>
      </c>
    </row>
    <row r="858" spans="1:9" ht="18" customHeight="1" x14ac:dyDescent="0.2">
      <c r="A858" s="1">
        <v>2024</v>
      </c>
      <c r="B858" s="1" t="s">
        <v>9</v>
      </c>
      <c r="C858" s="1" t="s">
        <v>14</v>
      </c>
      <c r="D858" s="2" t="s">
        <v>37</v>
      </c>
      <c r="E858" s="3">
        <v>2498</v>
      </c>
      <c r="F858" s="3">
        <v>8000</v>
      </c>
      <c r="G858" s="3">
        <v>8960</v>
      </c>
      <c r="H858" s="3">
        <v>1600</v>
      </c>
      <c r="I858" s="4" t="s">
        <v>40</v>
      </c>
    </row>
    <row r="859" spans="1:9" ht="18" customHeight="1" x14ac:dyDescent="0.2">
      <c r="A859" s="1">
        <v>2024</v>
      </c>
      <c r="B859" s="1" t="s">
        <v>9</v>
      </c>
      <c r="C859" s="1" t="s">
        <v>13</v>
      </c>
      <c r="D859" s="2" t="s">
        <v>35</v>
      </c>
      <c r="E859" s="3">
        <v>1245</v>
      </c>
      <c r="F859" s="3">
        <v>4577.2</v>
      </c>
      <c r="G859" s="3">
        <v>5126.4639999999999</v>
      </c>
      <c r="H859" s="3">
        <v>915.44</v>
      </c>
      <c r="I859" s="4" t="s">
        <v>40</v>
      </c>
    </row>
    <row r="860" spans="1:9" ht="18" customHeight="1" x14ac:dyDescent="0.2">
      <c r="A860" s="1">
        <v>2024</v>
      </c>
      <c r="B860" s="1" t="s">
        <v>9</v>
      </c>
      <c r="C860" s="1" t="s">
        <v>38</v>
      </c>
      <c r="D860" s="5" t="s">
        <v>30</v>
      </c>
      <c r="E860" s="6">
        <v>644</v>
      </c>
      <c r="F860" s="6">
        <v>5743.5</v>
      </c>
      <c r="G860" s="6">
        <v>6432.72</v>
      </c>
      <c r="H860" s="3">
        <v>1148.7</v>
      </c>
      <c r="I860" s="4" t="s">
        <v>40</v>
      </c>
    </row>
    <row r="861" spans="1:9" ht="18" customHeight="1" x14ac:dyDescent="0.2">
      <c r="A861" s="1">
        <v>2024</v>
      </c>
      <c r="B861" s="1" t="s">
        <v>9</v>
      </c>
      <c r="C861" s="1" t="s">
        <v>12</v>
      </c>
      <c r="D861" s="5" t="s">
        <v>29</v>
      </c>
      <c r="E861" s="6">
        <v>643</v>
      </c>
      <c r="F861" s="6">
        <v>7000</v>
      </c>
      <c r="G861" s="6">
        <v>7840</v>
      </c>
      <c r="H861" s="3">
        <v>1400</v>
      </c>
      <c r="I861" s="4" t="s">
        <v>42</v>
      </c>
    </row>
    <row r="862" spans="1:9" ht="18" customHeight="1" x14ac:dyDescent="0.2">
      <c r="A862" s="1">
        <v>2024</v>
      </c>
      <c r="B862" s="1" t="s">
        <v>9</v>
      </c>
      <c r="C862" s="1" t="s">
        <v>38</v>
      </c>
      <c r="D862" s="5" t="s">
        <v>31</v>
      </c>
      <c r="E862" s="6">
        <v>455</v>
      </c>
      <c r="F862" s="6">
        <v>4578.6000000000004</v>
      </c>
      <c r="G862" s="6">
        <v>5128.0320000000002</v>
      </c>
      <c r="H862" s="3">
        <v>915.72000000000014</v>
      </c>
      <c r="I862" s="4" t="s">
        <v>42</v>
      </c>
    </row>
    <row r="863" spans="1:9" ht="18" customHeight="1" x14ac:dyDescent="0.2">
      <c r="A863" s="1">
        <v>2024</v>
      </c>
      <c r="B863" s="1" t="s">
        <v>9</v>
      </c>
      <c r="C863" s="1" t="s">
        <v>12</v>
      </c>
      <c r="D863" s="5" t="s">
        <v>28</v>
      </c>
      <c r="E863" s="7">
        <v>345</v>
      </c>
      <c r="F863" s="7">
        <v>7000</v>
      </c>
      <c r="G863" s="7">
        <v>7840</v>
      </c>
      <c r="H863" s="3">
        <v>1400</v>
      </c>
      <c r="I863" s="4" t="s">
        <v>42</v>
      </c>
    </row>
    <row r="864" spans="1:9" ht="18" customHeight="1" x14ac:dyDescent="0.2">
      <c r="A864" s="1">
        <v>2024</v>
      </c>
      <c r="B864" s="1" t="s">
        <v>9</v>
      </c>
      <c r="C864" s="1" t="s">
        <v>13</v>
      </c>
      <c r="D864" s="2" t="s">
        <v>33</v>
      </c>
      <c r="E864" s="3">
        <v>122</v>
      </c>
      <c r="F864" s="3">
        <v>100</v>
      </c>
      <c r="G864" s="3">
        <v>112</v>
      </c>
      <c r="H864" s="3">
        <v>20</v>
      </c>
      <c r="I864" s="4" t="s">
        <v>42</v>
      </c>
    </row>
    <row r="865" spans="1:9" ht="18" customHeight="1" x14ac:dyDescent="0.2">
      <c r="A865" s="1">
        <v>2024</v>
      </c>
      <c r="B865" s="1" t="s">
        <v>9</v>
      </c>
      <c r="C865" s="1" t="s">
        <v>15</v>
      </c>
      <c r="D865" s="5" t="s">
        <v>26</v>
      </c>
      <c r="E865" s="6">
        <v>78</v>
      </c>
      <c r="F865" s="6">
        <v>4577.2</v>
      </c>
      <c r="G865" s="6">
        <v>5126.4639999999999</v>
      </c>
      <c r="H865" s="3">
        <v>915.44</v>
      </c>
      <c r="I865" s="4" t="s">
        <v>42</v>
      </c>
    </row>
    <row r="866" spans="1:9" ht="18" customHeight="1" x14ac:dyDescent="0.2">
      <c r="A866" s="1">
        <v>2024</v>
      </c>
      <c r="B866" s="1" t="s">
        <v>9</v>
      </c>
      <c r="C866" s="1" t="s">
        <v>15</v>
      </c>
      <c r="D866" s="5" t="s">
        <v>24</v>
      </c>
      <c r="E866" s="6">
        <v>76</v>
      </c>
      <c r="F866" s="6">
        <v>4576.8999999999996</v>
      </c>
      <c r="G866" s="6">
        <v>5126.1279999999997</v>
      </c>
      <c r="H866" s="3">
        <v>915.38</v>
      </c>
      <c r="I866" s="4" t="s">
        <v>42</v>
      </c>
    </row>
    <row r="867" spans="1:9" ht="18" customHeight="1" x14ac:dyDescent="0.2">
      <c r="A867" s="1">
        <v>2024</v>
      </c>
      <c r="B867" s="1" t="s">
        <v>9</v>
      </c>
      <c r="C867" s="1" t="s">
        <v>15</v>
      </c>
      <c r="D867" s="5" t="s">
        <v>25</v>
      </c>
      <c r="E867" s="6">
        <v>46</v>
      </c>
      <c r="F867" s="6">
        <v>200</v>
      </c>
      <c r="G867" s="6">
        <v>224</v>
      </c>
      <c r="H867" s="3">
        <v>40</v>
      </c>
      <c r="I867" s="4" t="s">
        <v>42</v>
      </c>
    </row>
    <row r="868" spans="1:9" ht="18" customHeight="1" x14ac:dyDescent="0.2">
      <c r="A868" s="1">
        <v>2024</v>
      </c>
      <c r="B868" s="1" t="s">
        <v>9</v>
      </c>
      <c r="C868" s="1" t="s">
        <v>15</v>
      </c>
      <c r="D868" s="5" t="s">
        <v>23</v>
      </c>
      <c r="E868" s="6">
        <v>34</v>
      </c>
      <c r="F868" s="6">
        <v>4576.8</v>
      </c>
      <c r="G868" s="6">
        <v>5126.0160000000005</v>
      </c>
      <c r="H868" s="3">
        <v>915.36000000000013</v>
      </c>
      <c r="I868" s="4" t="s">
        <v>42</v>
      </c>
    </row>
    <row r="869" spans="1:9" ht="18" customHeight="1" x14ac:dyDescent="0.2">
      <c r="A869" s="1">
        <v>2024</v>
      </c>
      <c r="B869" s="1" t="s">
        <v>9</v>
      </c>
      <c r="C869" s="1" t="s">
        <v>13</v>
      </c>
      <c r="D869" s="2" t="s">
        <v>34</v>
      </c>
      <c r="E869" s="3">
        <v>7</v>
      </c>
      <c r="F869" s="3">
        <v>200</v>
      </c>
      <c r="G869" s="3">
        <v>224</v>
      </c>
      <c r="H869" s="3">
        <v>40</v>
      </c>
      <c r="I869" s="4" t="s">
        <v>42</v>
      </c>
    </row>
    <row r="870" spans="1:9" ht="18" customHeight="1" x14ac:dyDescent="0.2">
      <c r="A870" s="1">
        <v>2024</v>
      </c>
      <c r="B870" s="1" t="s">
        <v>9</v>
      </c>
      <c r="C870" s="1" t="s">
        <v>15</v>
      </c>
      <c r="D870" s="5" t="s">
        <v>27</v>
      </c>
      <c r="E870" s="6">
        <v>3</v>
      </c>
      <c r="F870" s="6">
        <v>4577.3</v>
      </c>
      <c r="G870" s="6">
        <v>5126.576</v>
      </c>
      <c r="H870" s="3">
        <v>915.46</v>
      </c>
      <c r="I870" s="4" t="s">
        <v>42</v>
      </c>
    </row>
    <row r="871" spans="1:9" ht="18" customHeight="1" x14ac:dyDescent="0.2">
      <c r="A871" s="1">
        <v>2024</v>
      </c>
      <c r="B871" s="1" t="s">
        <v>9</v>
      </c>
      <c r="C871" s="1" t="s">
        <v>32</v>
      </c>
      <c r="D871" s="5" t="s">
        <v>32</v>
      </c>
      <c r="E871" s="6">
        <v>2</v>
      </c>
      <c r="F871" s="6">
        <v>6600</v>
      </c>
      <c r="G871" s="6">
        <v>7392</v>
      </c>
      <c r="H871" s="3">
        <v>1320</v>
      </c>
      <c r="I871" s="4" t="s">
        <v>42</v>
      </c>
    </row>
    <row r="872" spans="1:9" ht="18" customHeight="1" x14ac:dyDescent="0.2">
      <c r="A872" s="1">
        <v>2024</v>
      </c>
      <c r="B872" s="1" t="s">
        <v>10</v>
      </c>
      <c r="C872" s="1" t="s">
        <v>14</v>
      </c>
      <c r="D872" s="2" t="s">
        <v>36</v>
      </c>
      <c r="E872" s="3">
        <v>3566</v>
      </c>
      <c r="F872" s="3">
        <v>4577.3</v>
      </c>
      <c r="G872" s="3">
        <v>5126.576</v>
      </c>
      <c r="H872" s="3">
        <v>915.46</v>
      </c>
      <c r="I872" s="4" t="s">
        <v>42</v>
      </c>
    </row>
    <row r="873" spans="1:9" ht="18" customHeight="1" x14ac:dyDescent="0.2">
      <c r="A873" s="1">
        <v>2024</v>
      </c>
      <c r="B873" s="1" t="s">
        <v>10</v>
      </c>
      <c r="C873" s="1" t="s">
        <v>14</v>
      </c>
      <c r="D873" s="2" t="s">
        <v>37</v>
      </c>
      <c r="E873" s="3">
        <v>2498</v>
      </c>
      <c r="F873" s="3">
        <v>8000</v>
      </c>
      <c r="G873" s="3">
        <v>8960</v>
      </c>
      <c r="H873" s="3">
        <v>1600</v>
      </c>
      <c r="I873" s="4" t="s">
        <v>42</v>
      </c>
    </row>
    <row r="874" spans="1:9" ht="18" customHeight="1" x14ac:dyDescent="0.2">
      <c r="A874" s="1">
        <v>2024</v>
      </c>
      <c r="B874" s="1" t="s">
        <v>10</v>
      </c>
      <c r="C874" s="1" t="s">
        <v>13</v>
      </c>
      <c r="D874" s="2" t="s">
        <v>35</v>
      </c>
      <c r="E874" s="3">
        <v>1245</v>
      </c>
      <c r="F874" s="3">
        <v>4577.2</v>
      </c>
      <c r="G874" s="3">
        <v>5126.4639999999999</v>
      </c>
      <c r="H874" s="3">
        <v>915.44</v>
      </c>
      <c r="I874" s="4" t="s">
        <v>42</v>
      </c>
    </row>
    <row r="875" spans="1:9" ht="18" customHeight="1" x14ac:dyDescent="0.2">
      <c r="A875" s="1">
        <v>2024</v>
      </c>
      <c r="B875" s="1" t="s">
        <v>10</v>
      </c>
      <c r="C875" s="1" t="s">
        <v>38</v>
      </c>
      <c r="D875" s="5" t="s">
        <v>30</v>
      </c>
      <c r="E875" s="6">
        <v>644</v>
      </c>
      <c r="F875" s="6">
        <v>5743.5</v>
      </c>
      <c r="G875" s="6">
        <v>6432.72</v>
      </c>
      <c r="H875" s="3">
        <v>1148.7</v>
      </c>
      <c r="I875" s="4" t="s">
        <v>42</v>
      </c>
    </row>
    <row r="876" spans="1:9" ht="18" customHeight="1" x14ac:dyDescent="0.2">
      <c r="A876" s="1">
        <v>2024</v>
      </c>
      <c r="B876" s="1" t="s">
        <v>10</v>
      </c>
      <c r="C876" s="1" t="s">
        <v>12</v>
      </c>
      <c r="D876" s="5" t="s">
        <v>29</v>
      </c>
      <c r="E876" s="6">
        <v>643</v>
      </c>
      <c r="F876" s="6">
        <v>7000</v>
      </c>
      <c r="G876" s="6">
        <v>7840</v>
      </c>
      <c r="H876" s="3">
        <v>1400</v>
      </c>
      <c r="I876" s="4" t="s">
        <v>42</v>
      </c>
    </row>
    <row r="877" spans="1:9" ht="18" customHeight="1" x14ac:dyDescent="0.2">
      <c r="A877" s="1">
        <v>2024</v>
      </c>
      <c r="B877" s="1" t="s">
        <v>10</v>
      </c>
      <c r="C877" s="1" t="s">
        <v>38</v>
      </c>
      <c r="D877" s="5" t="s">
        <v>31</v>
      </c>
      <c r="E877" s="6">
        <v>455</v>
      </c>
      <c r="F877" s="6">
        <v>4578.6000000000004</v>
      </c>
      <c r="G877" s="6">
        <v>5128.0320000000002</v>
      </c>
      <c r="H877" s="3">
        <v>915.72000000000014</v>
      </c>
      <c r="I877" s="4" t="s">
        <v>42</v>
      </c>
    </row>
    <row r="878" spans="1:9" ht="18" customHeight="1" x14ac:dyDescent="0.2">
      <c r="A878" s="1">
        <v>2024</v>
      </c>
      <c r="B878" s="1" t="s">
        <v>10</v>
      </c>
      <c r="C878" s="1" t="s">
        <v>12</v>
      </c>
      <c r="D878" s="5" t="s">
        <v>28</v>
      </c>
      <c r="E878" s="7">
        <v>345</v>
      </c>
      <c r="F878" s="7">
        <v>7000</v>
      </c>
      <c r="G878" s="7">
        <v>7840</v>
      </c>
      <c r="H878" s="3">
        <v>1400</v>
      </c>
      <c r="I878" s="4" t="s">
        <v>42</v>
      </c>
    </row>
    <row r="879" spans="1:9" ht="18" customHeight="1" x14ac:dyDescent="0.2">
      <c r="A879" s="1">
        <v>2024</v>
      </c>
      <c r="B879" s="1" t="s">
        <v>10</v>
      </c>
      <c r="C879" s="1" t="s">
        <v>13</v>
      </c>
      <c r="D879" s="2" t="s">
        <v>33</v>
      </c>
      <c r="E879" s="3">
        <v>122</v>
      </c>
      <c r="F879" s="3">
        <v>100</v>
      </c>
      <c r="G879" s="3">
        <v>112</v>
      </c>
      <c r="H879" s="3">
        <v>20</v>
      </c>
      <c r="I879" s="4" t="s">
        <v>42</v>
      </c>
    </row>
    <row r="880" spans="1:9" ht="18" customHeight="1" x14ac:dyDescent="0.2">
      <c r="A880" s="1">
        <v>2024</v>
      </c>
      <c r="B880" s="1" t="s">
        <v>10</v>
      </c>
      <c r="C880" s="1" t="s">
        <v>15</v>
      </c>
      <c r="D880" s="5" t="s">
        <v>26</v>
      </c>
      <c r="E880" s="6">
        <v>78</v>
      </c>
      <c r="F880" s="6">
        <v>4577.2</v>
      </c>
      <c r="G880" s="6">
        <v>5126.4639999999999</v>
      </c>
      <c r="H880" s="3">
        <v>915.44</v>
      </c>
      <c r="I880" s="4" t="s">
        <v>42</v>
      </c>
    </row>
    <row r="881" spans="1:9" ht="18" customHeight="1" x14ac:dyDescent="0.2">
      <c r="A881" s="1">
        <v>2024</v>
      </c>
      <c r="B881" s="1" t="s">
        <v>10</v>
      </c>
      <c r="C881" s="1" t="s">
        <v>15</v>
      </c>
      <c r="D881" s="5" t="s">
        <v>24</v>
      </c>
      <c r="E881" s="6">
        <v>76</v>
      </c>
      <c r="F881" s="6">
        <v>4576.8999999999996</v>
      </c>
      <c r="G881" s="6">
        <v>5126.1279999999997</v>
      </c>
      <c r="H881" s="3">
        <v>915.38</v>
      </c>
      <c r="I881" s="4" t="s">
        <v>42</v>
      </c>
    </row>
    <row r="882" spans="1:9" ht="18" customHeight="1" x14ac:dyDescent="0.2">
      <c r="A882" s="1">
        <v>2024</v>
      </c>
      <c r="B882" s="1" t="s">
        <v>10</v>
      </c>
      <c r="C882" s="1" t="s">
        <v>15</v>
      </c>
      <c r="D882" s="5" t="s">
        <v>25</v>
      </c>
      <c r="E882" s="6">
        <v>46</v>
      </c>
      <c r="F882" s="6">
        <v>200</v>
      </c>
      <c r="G882" s="6">
        <v>224</v>
      </c>
      <c r="H882" s="3">
        <v>40</v>
      </c>
      <c r="I882" s="4" t="s">
        <v>42</v>
      </c>
    </row>
    <row r="883" spans="1:9" ht="18" customHeight="1" x14ac:dyDescent="0.2">
      <c r="A883" s="1">
        <v>2024</v>
      </c>
      <c r="B883" s="1" t="s">
        <v>10</v>
      </c>
      <c r="C883" s="1" t="s">
        <v>15</v>
      </c>
      <c r="D883" s="5" t="s">
        <v>23</v>
      </c>
      <c r="E883" s="6">
        <v>34</v>
      </c>
      <c r="F883" s="6">
        <v>4576.8</v>
      </c>
      <c r="G883" s="6">
        <v>5126.0160000000005</v>
      </c>
      <c r="H883" s="3">
        <v>915.36000000000013</v>
      </c>
      <c r="I883" s="4" t="s">
        <v>42</v>
      </c>
    </row>
    <row r="884" spans="1:9" ht="18" customHeight="1" x14ac:dyDescent="0.2">
      <c r="A884" s="1">
        <v>2024</v>
      </c>
      <c r="B884" s="1" t="s">
        <v>10</v>
      </c>
      <c r="C884" s="1" t="s">
        <v>13</v>
      </c>
      <c r="D884" s="2" t="s">
        <v>34</v>
      </c>
      <c r="E884" s="3">
        <v>7</v>
      </c>
      <c r="F884" s="3">
        <v>200</v>
      </c>
      <c r="G884" s="3">
        <v>224</v>
      </c>
      <c r="H884" s="3">
        <v>40</v>
      </c>
      <c r="I884" s="4" t="s">
        <v>42</v>
      </c>
    </row>
    <row r="885" spans="1:9" ht="18" customHeight="1" x14ac:dyDescent="0.2">
      <c r="A885" s="1">
        <v>2024</v>
      </c>
      <c r="B885" s="1" t="s">
        <v>10</v>
      </c>
      <c r="C885" s="1" t="s">
        <v>15</v>
      </c>
      <c r="D885" s="5" t="s">
        <v>27</v>
      </c>
      <c r="E885" s="6">
        <v>3</v>
      </c>
      <c r="F885" s="6">
        <v>4577.3</v>
      </c>
      <c r="G885" s="6">
        <v>5126.576</v>
      </c>
      <c r="H885" s="3">
        <v>915.46</v>
      </c>
      <c r="I885" s="4" t="s">
        <v>42</v>
      </c>
    </row>
    <row r="886" spans="1:9" ht="18" customHeight="1" x14ac:dyDescent="0.2">
      <c r="A886" s="1">
        <v>2024</v>
      </c>
      <c r="B886" s="1" t="s">
        <v>10</v>
      </c>
      <c r="C886" s="1" t="s">
        <v>32</v>
      </c>
      <c r="D886" s="5" t="s">
        <v>32</v>
      </c>
      <c r="E886" s="6">
        <v>2</v>
      </c>
      <c r="F886" s="6">
        <v>6600</v>
      </c>
      <c r="G886" s="6">
        <v>7392</v>
      </c>
      <c r="H886" s="3">
        <v>1320</v>
      </c>
      <c r="I886" s="4" t="s">
        <v>40</v>
      </c>
    </row>
    <row r="887" spans="1:9" ht="18" customHeight="1" x14ac:dyDescent="0.2">
      <c r="A887" s="1">
        <v>2024</v>
      </c>
      <c r="B887" s="1" t="s">
        <v>11</v>
      </c>
      <c r="C887" s="1" t="s">
        <v>14</v>
      </c>
      <c r="D887" s="2" t="s">
        <v>36</v>
      </c>
      <c r="E887" s="3">
        <v>3566</v>
      </c>
      <c r="F887" s="3">
        <v>4577.3</v>
      </c>
      <c r="G887" s="3">
        <v>5126.576</v>
      </c>
      <c r="H887" s="3">
        <v>915.46</v>
      </c>
      <c r="I887" s="4" t="s">
        <v>40</v>
      </c>
    </row>
    <row r="888" spans="1:9" ht="18" customHeight="1" x14ac:dyDescent="0.2">
      <c r="A888" s="1">
        <v>2024</v>
      </c>
      <c r="B888" s="1" t="s">
        <v>11</v>
      </c>
      <c r="C888" s="1" t="s">
        <v>14</v>
      </c>
      <c r="D888" s="2" t="s">
        <v>37</v>
      </c>
      <c r="E888" s="3">
        <v>2498</v>
      </c>
      <c r="F888" s="3">
        <v>8000</v>
      </c>
      <c r="G888" s="3">
        <v>8960</v>
      </c>
      <c r="H888" s="3">
        <v>1600</v>
      </c>
      <c r="I888" s="4" t="s">
        <v>40</v>
      </c>
    </row>
    <row r="889" spans="1:9" ht="18" customHeight="1" x14ac:dyDescent="0.2">
      <c r="A889" s="1">
        <v>2024</v>
      </c>
      <c r="B889" s="1" t="s">
        <v>11</v>
      </c>
      <c r="C889" s="1" t="s">
        <v>13</v>
      </c>
      <c r="D889" s="2" t="s">
        <v>35</v>
      </c>
      <c r="E889" s="3">
        <v>1245</v>
      </c>
      <c r="F889" s="3">
        <v>4577.2</v>
      </c>
      <c r="G889" s="3">
        <v>5126.4639999999999</v>
      </c>
      <c r="H889" s="3">
        <v>915.44</v>
      </c>
      <c r="I889" s="4" t="s">
        <v>40</v>
      </c>
    </row>
    <row r="890" spans="1:9" ht="18" customHeight="1" x14ac:dyDescent="0.2">
      <c r="A890" s="1">
        <v>2024</v>
      </c>
      <c r="B890" s="1" t="s">
        <v>11</v>
      </c>
      <c r="C890" s="1" t="s">
        <v>38</v>
      </c>
      <c r="D890" s="5" t="s">
        <v>30</v>
      </c>
      <c r="E890" s="6">
        <v>644</v>
      </c>
      <c r="F890" s="6">
        <v>5743.5</v>
      </c>
      <c r="G890" s="6">
        <v>6432.72</v>
      </c>
      <c r="H890" s="3">
        <v>1148.7</v>
      </c>
      <c r="I890" s="4" t="s">
        <v>40</v>
      </c>
    </row>
    <row r="891" spans="1:9" ht="18" customHeight="1" x14ac:dyDescent="0.2">
      <c r="A891" s="1">
        <v>2024</v>
      </c>
      <c r="B891" s="1" t="s">
        <v>11</v>
      </c>
      <c r="C891" s="1" t="s">
        <v>12</v>
      </c>
      <c r="D891" s="5" t="s">
        <v>29</v>
      </c>
      <c r="E891" s="6">
        <v>643</v>
      </c>
      <c r="F891" s="6">
        <v>7000</v>
      </c>
      <c r="G891" s="6">
        <v>7840</v>
      </c>
      <c r="H891" s="3">
        <v>1400</v>
      </c>
      <c r="I891" s="4" t="s">
        <v>40</v>
      </c>
    </row>
    <row r="892" spans="1:9" ht="18" customHeight="1" x14ac:dyDescent="0.2">
      <c r="A892" s="1">
        <v>2024</v>
      </c>
      <c r="B892" s="1" t="s">
        <v>11</v>
      </c>
      <c r="C892" s="1" t="s">
        <v>38</v>
      </c>
      <c r="D892" s="5" t="s">
        <v>31</v>
      </c>
      <c r="E892" s="6">
        <v>455</v>
      </c>
      <c r="F892" s="6">
        <v>4578.6000000000004</v>
      </c>
      <c r="G892" s="6">
        <v>5128.0320000000002</v>
      </c>
      <c r="H892" s="3">
        <v>915.72000000000014</v>
      </c>
      <c r="I892" s="4" t="s">
        <v>40</v>
      </c>
    </row>
    <row r="893" spans="1:9" ht="18" customHeight="1" x14ac:dyDescent="0.2">
      <c r="A893" s="1">
        <v>2024</v>
      </c>
      <c r="B893" s="1" t="s">
        <v>11</v>
      </c>
      <c r="C893" s="1" t="s">
        <v>12</v>
      </c>
      <c r="D893" s="5" t="s">
        <v>28</v>
      </c>
      <c r="E893" s="7">
        <v>345</v>
      </c>
      <c r="F893" s="7">
        <v>7000</v>
      </c>
      <c r="G893" s="7">
        <v>7840</v>
      </c>
      <c r="H893" s="3">
        <v>1400</v>
      </c>
      <c r="I893" s="4" t="s">
        <v>40</v>
      </c>
    </row>
    <row r="894" spans="1:9" ht="18" customHeight="1" x14ac:dyDescent="0.2">
      <c r="A894" s="1">
        <v>2024</v>
      </c>
      <c r="B894" s="1" t="s">
        <v>11</v>
      </c>
      <c r="C894" s="1" t="s">
        <v>13</v>
      </c>
      <c r="D894" s="2" t="s">
        <v>33</v>
      </c>
      <c r="E894" s="3">
        <v>122</v>
      </c>
      <c r="F894" s="3">
        <v>100</v>
      </c>
      <c r="G894" s="3">
        <v>112</v>
      </c>
      <c r="H894" s="3">
        <v>20</v>
      </c>
      <c r="I894" s="4" t="s">
        <v>40</v>
      </c>
    </row>
    <row r="895" spans="1:9" ht="18" customHeight="1" x14ac:dyDescent="0.2">
      <c r="A895" s="1">
        <v>2024</v>
      </c>
      <c r="B895" s="1" t="s">
        <v>11</v>
      </c>
      <c r="C895" s="1" t="s">
        <v>15</v>
      </c>
      <c r="D895" s="5" t="s">
        <v>26</v>
      </c>
      <c r="E895" s="6">
        <v>78</v>
      </c>
      <c r="F895" s="6">
        <v>4577.2</v>
      </c>
      <c r="G895" s="6">
        <v>5126.4639999999999</v>
      </c>
      <c r="H895" s="3">
        <v>915.44</v>
      </c>
      <c r="I895" s="4" t="s">
        <v>40</v>
      </c>
    </row>
    <row r="896" spans="1:9" ht="18" customHeight="1" x14ac:dyDescent="0.2">
      <c r="A896" s="1">
        <v>2024</v>
      </c>
      <c r="B896" s="1" t="s">
        <v>11</v>
      </c>
      <c r="C896" s="1" t="s">
        <v>15</v>
      </c>
      <c r="D896" s="5" t="s">
        <v>24</v>
      </c>
      <c r="E896" s="6">
        <v>76</v>
      </c>
      <c r="F896" s="6">
        <v>4576.8999999999996</v>
      </c>
      <c r="G896" s="6">
        <v>5126.1279999999997</v>
      </c>
      <c r="H896" s="3">
        <v>915.38</v>
      </c>
      <c r="I896" s="4" t="s">
        <v>40</v>
      </c>
    </row>
    <row r="897" spans="1:9" ht="18" customHeight="1" x14ac:dyDescent="0.2">
      <c r="A897" s="1">
        <v>2024</v>
      </c>
      <c r="B897" s="1" t="s">
        <v>11</v>
      </c>
      <c r="C897" s="1" t="s">
        <v>15</v>
      </c>
      <c r="D897" s="5" t="s">
        <v>25</v>
      </c>
      <c r="E897" s="6">
        <v>46</v>
      </c>
      <c r="F897" s="6">
        <v>200</v>
      </c>
      <c r="G897" s="6">
        <v>224</v>
      </c>
      <c r="H897" s="3">
        <v>40</v>
      </c>
      <c r="I897" s="4" t="s">
        <v>40</v>
      </c>
    </row>
    <row r="898" spans="1:9" ht="18" customHeight="1" x14ac:dyDescent="0.2">
      <c r="A898" s="1">
        <v>2024</v>
      </c>
      <c r="B898" s="1" t="s">
        <v>11</v>
      </c>
      <c r="C898" s="1" t="s">
        <v>15</v>
      </c>
      <c r="D898" s="5" t="s">
        <v>23</v>
      </c>
      <c r="E898" s="6">
        <v>34</v>
      </c>
      <c r="F898" s="6">
        <v>4576.8</v>
      </c>
      <c r="G898" s="6">
        <v>5126.0160000000005</v>
      </c>
      <c r="H898" s="3">
        <v>915.36000000000013</v>
      </c>
      <c r="I898" s="4" t="s">
        <v>40</v>
      </c>
    </row>
    <row r="899" spans="1:9" ht="18" customHeight="1" x14ac:dyDescent="0.2">
      <c r="A899" s="1">
        <v>2024</v>
      </c>
      <c r="B899" s="1" t="s">
        <v>11</v>
      </c>
      <c r="C899" s="1" t="s">
        <v>13</v>
      </c>
      <c r="D899" s="2" t="s">
        <v>34</v>
      </c>
      <c r="E899" s="3">
        <v>7</v>
      </c>
      <c r="F899" s="3">
        <v>200</v>
      </c>
      <c r="G899" s="3">
        <v>224</v>
      </c>
      <c r="H899" s="3">
        <v>40</v>
      </c>
      <c r="I899" s="4" t="s">
        <v>40</v>
      </c>
    </row>
    <row r="900" spans="1:9" ht="18" customHeight="1" x14ac:dyDescent="0.2">
      <c r="A900" s="1">
        <v>2024</v>
      </c>
      <c r="B900" s="1" t="s">
        <v>11</v>
      </c>
      <c r="C900" s="1" t="s">
        <v>15</v>
      </c>
      <c r="D900" s="5" t="s">
        <v>27</v>
      </c>
      <c r="E900" s="6">
        <v>3</v>
      </c>
      <c r="F900" s="6">
        <v>4577.3</v>
      </c>
      <c r="G900" s="6">
        <v>5126.576</v>
      </c>
      <c r="H900" s="3">
        <v>915.46</v>
      </c>
      <c r="I900" s="4" t="s">
        <v>40</v>
      </c>
    </row>
    <row r="901" spans="1:9" ht="18" customHeight="1" x14ac:dyDescent="0.2">
      <c r="A901" s="1">
        <v>2024</v>
      </c>
      <c r="B901" s="1" t="s">
        <v>11</v>
      </c>
      <c r="C901" s="1" t="s">
        <v>32</v>
      </c>
      <c r="D901" s="5" t="s">
        <v>32</v>
      </c>
      <c r="E901" s="6">
        <v>2</v>
      </c>
      <c r="F901" s="6">
        <v>6600</v>
      </c>
      <c r="G901" s="6">
        <v>7392</v>
      </c>
      <c r="H901" s="3">
        <v>1320</v>
      </c>
      <c r="I901" s="4" t="s">
        <v>40</v>
      </c>
    </row>
  </sheetData>
  <phoneticPr fontId="3" type="noConversion"/>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F6BC-7FDB-E04C-B50A-F63A62CE513C}">
  <sheetPr>
    <tabColor rgb="FFFF0025"/>
  </sheetPr>
  <dimension ref="A1:CG28"/>
  <sheetViews>
    <sheetView showGridLines="0" topLeftCell="BH1" zoomScale="138" zoomScaleNormal="75" workbookViewId="0">
      <selection activeCell="BV14" sqref="BV14"/>
    </sheetView>
  </sheetViews>
  <sheetFormatPr baseColWidth="10" defaultRowHeight="14" x14ac:dyDescent="0.2"/>
  <cols>
    <col min="1" max="1" width="14.5" style="11" bestFit="1" customWidth="1"/>
    <col min="2" max="2" width="10.83203125" style="11"/>
    <col min="3" max="3" width="13.1640625" style="11" bestFit="1" customWidth="1"/>
    <col min="4" max="4" width="13.33203125" style="11" bestFit="1" customWidth="1"/>
    <col min="5" max="5" width="13.1640625" style="11" bestFit="1" customWidth="1"/>
    <col min="6" max="6" width="14.1640625" style="11" bestFit="1" customWidth="1"/>
    <col min="7" max="10" width="10.83203125" style="11"/>
    <col min="11" max="13" width="11.5" style="11" bestFit="1" customWidth="1"/>
    <col min="14" max="15" width="10.83203125" style="11"/>
    <col min="16" max="16" width="13.33203125" style="11" bestFit="1" customWidth="1"/>
    <col min="17" max="17" width="19.33203125" style="11" bestFit="1" customWidth="1"/>
    <col min="18" max="18" width="10.83203125" style="11"/>
    <col min="19" max="19" width="7.1640625" style="11" bestFit="1" customWidth="1"/>
    <col min="20" max="20" width="6.5" style="11" bestFit="1" customWidth="1"/>
    <col min="21" max="22" width="10.83203125" style="11"/>
    <col min="23" max="23" width="13.1640625" style="11" bestFit="1" customWidth="1"/>
    <col min="24" max="24" width="13.33203125" style="11" bestFit="1" customWidth="1"/>
    <col min="25" max="25" width="14.33203125" style="11" bestFit="1" customWidth="1"/>
    <col min="26" max="27" width="10.83203125" style="11"/>
    <col min="28" max="28" width="22.83203125" style="11" bestFit="1" customWidth="1"/>
    <col min="29" max="30" width="10.83203125" style="11"/>
    <col min="31" max="31" width="13.1640625" style="11" bestFit="1" customWidth="1"/>
    <col min="32" max="32" width="19.5" style="11" bestFit="1" customWidth="1"/>
    <col min="33" max="33" width="14.33203125" style="11" bestFit="1" customWidth="1"/>
    <col min="34" max="34" width="22.83203125" style="11" bestFit="1" customWidth="1"/>
    <col min="35" max="36" width="10.83203125" style="11"/>
    <col min="37" max="37" width="13.1640625" style="11" bestFit="1" customWidth="1"/>
    <col min="38" max="38" width="13.33203125" style="11" bestFit="1" customWidth="1"/>
    <col min="39" max="39" width="14.33203125" style="11" bestFit="1" customWidth="1"/>
    <col min="40" max="40" width="10.83203125" style="11"/>
    <col min="41" max="41" width="15.33203125" style="11" bestFit="1" customWidth="1"/>
    <col min="42" max="45" width="10.83203125" style="11"/>
    <col min="46" max="46" width="25.83203125" style="11" bestFit="1" customWidth="1"/>
    <col min="47" max="47" width="13.33203125" style="11" bestFit="1" customWidth="1"/>
    <col min="48" max="48" width="14.33203125" style="11" bestFit="1" customWidth="1"/>
    <col min="49" max="49" width="10.83203125" style="11"/>
    <col min="50" max="50" width="22.6640625" style="11" bestFit="1" customWidth="1"/>
    <col min="51" max="51" width="11.5" style="11" bestFit="1" customWidth="1"/>
    <col min="52" max="52" width="11.6640625" style="11" bestFit="1" customWidth="1"/>
    <col min="53" max="53" width="13.33203125" style="11" bestFit="1" customWidth="1"/>
    <col min="54" max="54" width="13.5" style="11" bestFit="1" customWidth="1"/>
    <col min="55" max="55" width="12.83203125" style="11" bestFit="1" customWidth="1"/>
    <col min="56" max="56" width="13.83203125" style="11" bestFit="1" customWidth="1"/>
    <col min="57" max="57" width="6.1640625" style="11" bestFit="1" customWidth="1"/>
    <col min="58" max="58" width="10.33203125" style="11" bestFit="1" customWidth="1"/>
    <col min="59" max="59" width="7.1640625" style="11" bestFit="1" customWidth="1"/>
    <col min="60" max="60" width="13.5" style="11" bestFit="1" customWidth="1"/>
    <col min="61" max="61" width="7.33203125" style="11" bestFit="1" customWidth="1"/>
    <col min="62" max="63" width="7.1640625" style="11" bestFit="1" customWidth="1"/>
    <col min="64" max="64" width="11.33203125" style="11" bestFit="1" customWidth="1"/>
    <col min="65" max="65" width="12.83203125" style="11" bestFit="1" customWidth="1"/>
    <col min="66" max="66" width="8" style="11" bestFit="1" customWidth="1"/>
    <col min="67" max="67" width="18.6640625" style="11" bestFit="1" customWidth="1"/>
    <col min="68" max="68" width="6.1640625" style="11" bestFit="1" customWidth="1"/>
    <col min="69" max="70" width="7.1640625" style="11" bestFit="1" customWidth="1"/>
    <col min="71" max="71" width="7.6640625" style="11" bestFit="1" customWidth="1"/>
    <col min="72" max="72" width="8.1640625" style="11" bestFit="1" customWidth="1"/>
    <col min="73" max="84" width="7.1640625" style="11" bestFit="1" customWidth="1"/>
    <col min="85" max="85" width="10" style="11" bestFit="1" customWidth="1"/>
    <col min="86" max="16384" width="10.83203125" style="11"/>
  </cols>
  <sheetData>
    <row r="1" spans="1:85" x14ac:dyDescent="0.2">
      <c r="A1" s="36" t="s">
        <v>73</v>
      </c>
      <c r="BA1" s="36" t="s">
        <v>72</v>
      </c>
    </row>
    <row r="4" spans="1:85" ht="15" x14ac:dyDescent="0.2">
      <c r="BB4" s="33" t="s">
        <v>45</v>
      </c>
      <c r="BC4" t="s">
        <v>70</v>
      </c>
      <c r="BD4" t="s">
        <v>71</v>
      </c>
      <c r="BE4"/>
      <c r="BF4"/>
      <c r="BG4"/>
      <c r="BH4"/>
      <c r="BI4"/>
      <c r="BJ4"/>
      <c r="BK4"/>
      <c r="BL4" t="s">
        <v>75</v>
      </c>
      <c r="BM4" t="s">
        <v>70</v>
      </c>
      <c r="BN4"/>
      <c r="BO4" s="45" t="s">
        <v>77</v>
      </c>
      <c r="BP4" s="45" t="s">
        <v>76</v>
      </c>
      <c r="BQ4"/>
      <c r="BR4"/>
      <c r="BS4" s="45" t="s">
        <v>49</v>
      </c>
      <c r="BT4" s="45" t="s">
        <v>50</v>
      </c>
      <c r="BU4"/>
      <c r="BV4"/>
      <c r="BW4"/>
      <c r="BX4"/>
      <c r="BY4"/>
      <c r="BZ4"/>
      <c r="CA4"/>
      <c r="CB4"/>
      <c r="CC4"/>
      <c r="CD4"/>
      <c r="CE4"/>
      <c r="CF4"/>
      <c r="CG4"/>
    </row>
    <row r="5" spans="1:85" ht="15" x14ac:dyDescent="0.2">
      <c r="BB5" s="52" t="s">
        <v>68</v>
      </c>
      <c r="BC5" s="50">
        <v>128888</v>
      </c>
      <c r="BD5" s="51">
        <v>0.10010158655205301</v>
      </c>
      <c r="BE5"/>
      <c r="BF5" s="37" t="s">
        <v>74</v>
      </c>
      <c r="BG5"/>
      <c r="BH5" s="42" t="s">
        <v>68</v>
      </c>
      <c r="BI5" s="39">
        <f>IFERROR(VLOOKUP(BH5,BB:BD,3,0),"")</f>
        <v>0.10010158655205301</v>
      </c>
      <c r="BJ5"/>
      <c r="BK5"/>
      <c r="BL5" s="34">
        <v>1752891.6799999997</v>
      </c>
      <c r="BM5" s="34">
        <v>1287572</v>
      </c>
      <c r="BN5"/>
      <c r="BO5" s="46">
        <f>100%-BP5</f>
        <v>0.2654583197063265</v>
      </c>
      <c r="BP5" s="47">
        <f>GETPIVOTDATA("Sum of Amount",$BL$4)/GETPIVOTDATA("Sum of Target",$BL$4)</f>
        <v>0.7345416802936735</v>
      </c>
      <c r="BQ5"/>
      <c r="BR5"/>
      <c r="BS5" s="17">
        <v>0</v>
      </c>
      <c r="BT5" s="48">
        <v>1</v>
      </c>
      <c r="BU5"/>
      <c r="BV5"/>
      <c r="BW5"/>
      <c r="BX5"/>
      <c r="BY5"/>
      <c r="BZ5"/>
      <c r="CA5"/>
      <c r="CB5"/>
      <c r="CC5"/>
      <c r="CD5"/>
      <c r="CE5"/>
      <c r="CF5"/>
      <c r="CG5"/>
    </row>
    <row r="6" spans="1:85" ht="15" x14ac:dyDescent="0.2">
      <c r="C6" s="10" t="s">
        <v>45</v>
      </c>
      <c r="D6" s="11" t="s">
        <v>47</v>
      </c>
      <c r="E6" s="11" t="s">
        <v>56</v>
      </c>
      <c r="F6" s="11" t="s">
        <v>57</v>
      </c>
      <c r="I6" s="16" t="s">
        <v>49</v>
      </c>
      <c r="J6" s="16" t="s">
        <v>50</v>
      </c>
      <c r="K6" s="16" t="s">
        <v>51</v>
      </c>
      <c r="L6" s="16" t="s">
        <v>52</v>
      </c>
      <c r="M6" s="16" t="s">
        <v>53</v>
      </c>
      <c r="N6" s="16" t="s">
        <v>58</v>
      </c>
      <c r="O6" s="16" t="s">
        <v>59</v>
      </c>
      <c r="P6" s="11" t="s">
        <v>47</v>
      </c>
      <c r="Q6" s="11" t="s">
        <v>54</v>
      </c>
      <c r="R6"/>
      <c r="S6" s="16" t="s">
        <v>21</v>
      </c>
      <c r="T6" s="16" t="s">
        <v>55</v>
      </c>
      <c r="W6" s="10" t="s">
        <v>45</v>
      </c>
      <c r="X6" s="11" t="s">
        <v>47</v>
      </c>
      <c r="Y6" s="11" t="s">
        <v>48</v>
      </c>
      <c r="AB6" s="16" t="s">
        <v>60</v>
      </c>
      <c r="AE6" s="10" t="s">
        <v>45</v>
      </c>
      <c r="AF6" s="11" t="s">
        <v>61</v>
      </c>
      <c r="AG6"/>
      <c r="AH6" s="16" t="s">
        <v>62</v>
      </c>
      <c r="AK6" s="10" t="s">
        <v>45</v>
      </c>
      <c r="AL6" s="11" t="s">
        <v>47</v>
      </c>
      <c r="AM6" s="11" t="s">
        <v>48</v>
      </c>
      <c r="AT6" s="10" t="s">
        <v>45</v>
      </c>
      <c r="AU6" s="11" t="s">
        <v>47</v>
      </c>
      <c r="AV6" s="11" t="s">
        <v>48</v>
      </c>
      <c r="BB6" s="52" t="s">
        <v>69</v>
      </c>
      <c r="BC6" s="50">
        <v>135984</v>
      </c>
      <c r="BD6" s="51">
        <v>0.10561273466648856</v>
      </c>
      <c r="BE6"/>
      <c r="BF6" s="38">
        <f>GETPIVOTDATA("Sum of Amount",$BB$4)</f>
        <v>1287572</v>
      </c>
      <c r="BG6"/>
      <c r="BH6" s="43" t="s">
        <v>69</v>
      </c>
      <c r="BI6" s="40">
        <f t="shared" ref="BI6:BI10" si="0">IFERROR(VLOOKUP(BH6,BB:BD,3,0),"")</f>
        <v>0.10561273466648856</v>
      </c>
      <c r="BJ6"/>
      <c r="BK6"/>
      <c r="BL6"/>
      <c r="BM6"/>
      <c r="BN6"/>
      <c r="BO6"/>
      <c r="BP6"/>
      <c r="BQ6"/>
      <c r="BR6"/>
      <c r="BS6" s="49">
        <f>SIN(BO5*2*PI())</f>
        <v>0.99528683259481632</v>
      </c>
      <c r="BT6" s="49">
        <f>COS(BP5*2*PI())</f>
        <v>-9.6974846549907651E-2</v>
      </c>
      <c r="BU6"/>
      <c r="BV6"/>
      <c r="BW6"/>
      <c r="BX6"/>
      <c r="BY6"/>
      <c r="BZ6"/>
      <c r="CA6"/>
      <c r="CB6"/>
      <c r="CC6"/>
      <c r="CD6"/>
      <c r="CE6"/>
      <c r="CF6"/>
      <c r="CG6"/>
    </row>
    <row r="7" spans="1:85" ht="15" x14ac:dyDescent="0.2">
      <c r="C7" s="12" t="s">
        <v>15</v>
      </c>
      <c r="D7" s="13">
        <v>224098.00999999989</v>
      </c>
      <c r="E7" s="13">
        <v>2844</v>
      </c>
      <c r="F7" s="14">
        <v>2.4272424682085857E-2</v>
      </c>
      <c r="H7" s="15" t="s">
        <v>15</v>
      </c>
      <c r="I7" s="17">
        <v>6</v>
      </c>
      <c r="J7" s="17">
        <v>6</v>
      </c>
      <c r="K7" s="18">
        <f>VLOOKUP(H7,$C$7:$E$12,2,0)</f>
        <v>224098.00999999989</v>
      </c>
      <c r="L7" s="20">
        <f>IF(K7=MAX($K$7:$K$12),K7,"")</f>
        <v>224098.00999999989</v>
      </c>
      <c r="M7" s="20" t="str">
        <f>IF(K7=MAX($K$7:$K$12),"",K7)</f>
        <v/>
      </c>
      <c r="N7" s="18">
        <f>VLOOKUP(H7,$C$7:$F$12,3,0)</f>
        <v>2844</v>
      </c>
      <c r="O7" s="21">
        <f>VLOOKUP(H7,$C$7:$F$12,4,0)</f>
        <v>2.4272424682085857E-2</v>
      </c>
      <c r="P7" s="13">
        <v>821612.45000000019</v>
      </c>
      <c r="Q7" s="13">
        <v>898931.71200000006</v>
      </c>
      <c r="R7"/>
      <c r="S7" s="21">
        <f>GETPIVOTDATA("Sum of Income",$P$6)/GETPIVOTDATA("Sum of Target Income",$P$6)</f>
        <v>0.91398761333274681</v>
      </c>
      <c r="T7" s="21">
        <f>100%-S7</f>
        <v>8.6012386667253193E-2</v>
      </c>
      <c r="W7" s="12" t="s">
        <v>0</v>
      </c>
      <c r="X7" s="13">
        <v>84834.150000000009</v>
      </c>
      <c r="Y7" s="13">
        <v>84834.150000000009</v>
      </c>
      <c r="AB7" s="13">
        <f>IFERROR(AVERAGE(X7:X18),"")</f>
        <v>68467.704166666677</v>
      </c>
      <c r="AE7" s="12" t="s">
        <v>0</v>
      </c>
      <c r="AF7" s="13">
        <v>16966.830000000002</v>
      </c>
      <c r="AG7"/>
      <c r="AH7" s="13">
        <f>IFERROR(GETPIVOTDATA("operating profit",$AE$6),"")</f>
        <v>164322.48999999996</v>
      </c>
      <c r="AK7" s="12" t="s">
        <v>40</v>
      </c>
      <c r="AL7" s="13">
        <v>493010.04999999993</v>
      </c>
      <c r="AM7" s="14">
        <v>0.60005182492061793</v>
      </c>
      <c r="AO7" s="22" t="s">
        <v>40</v>
      </c>
      <c r="AP7" s="23">
        <f>IFERROR(AL7,"")</f>
        <v>493010.04999999993</v>
      </c>
      <c r="AQ7" s="24">
        <f>IFERROR(AM7,"")</f>
        <v>0.60005182492061793</v>
      </c>
      <c r="AT7" s="12" t="s">
        <v>15</v>
      </c>
      <c r="AU7" s="13">
        <v>224098.01</v>
      </c>
      <c r="AV7" s="14">
        <v>0.27275391213947647</v>
      </c>
      <c r="AX7" s="26" t="s">
        <v>15</v>
      </c>
      <c r="AY7" s="27">
        <f>VLOOKUP(AX7,$AT:$AV,2,0)</f>
        <v>224098.01</v>
      </c>
      <c r="AZ7" s="28">
        <f>VLOOKUP(AX7,$AT:$AV,3,0)</f>
        <v>0.27275391213947647</v>
      </c>
      <c r="BB7" s="52" t="s">
        <v>64</v>
      </c>
      <c r="BC7" s="50">
        <v>342724</v>
      </c>
      <c r="BD7" s="51">
        <v>0.26617851273559845</v>
      </c>
      <c r="BE7"/>
      <c r="BF7"/>
      <c r="BG7"/>
      <c r="BH7" s="43" t="s">
        <v>64</v>
      </c>
      <c r="BI7" s="40">
        <f t="shared" si="0"/>
        <v>0.26617851273559845</v>
      </c>
      <c r="BJ7"/>
      <c r="BK7"/>
      <c r="BL7"/>
      <c r="BM7"/>
      <c r="BN7"/>
      <c r="BO7"/>
      <c r="BP7"/>
      <c r="BQ7"/>
      <c r="BR7"/>
      <c r="BS7"/>
      <c r="BT7"/>
      <c r="BU7"/>
      <c r="BV7"/>
      <c r="BW7"/>
      <c r="BX7"/>
      <c r="BY7"/>
      <c r="BZ7"/>
      <c r="CA7"/>
      <c r="CB7"/>
      <c r="CC7"/>
      <c r="CD7"/>
      <c r="CE7"/>
      <c r="CF7"/>
      <c r="CG7"/>
    </row>
    <row r="8" spans="1:85" ht="15" x14ac:dyDescent="0.2">
      <c r="C8" s="12" t="s">
        <v>32</v>
      </c>
      <c r="D8" s="13">
        <v>79860</v>
      </c>
      <c r="E8" s="13">
        <v>26</v>
      </c>
      <c r="F8" s="14">
        <v>2.218998037040198E-4</v>
      </c>
      <c r="H8" s="15" t="s">
        <v>32</v>
      </c>
      <c r="I8" s="17">
        <v>5</v>
      </c>
      <c r="J8" s="17">
        <v>9</v>
      </c>
      <c r="K8" s="18">
        <f t="shared" ref="K8:K12" si="1">VLOOKUP(H8,$C$7:$E$12,2,0)</f>
        <v>79860</v>
      </c>
      <c r="L8" s="19" t="str">
        <f t="shared" ref="L8:L12" si="2">IF(K8=MAX($K$7:$K$12),K8,"")</f>
        <v/>
      </c>
      <c r="M8" s="20">
        <f t="shared" ref="M8:M12" si="3">IF(K8=MAX($K$7:$K$12),"",K8)</f>
        <v>79860</v>
      </c>
      <c r="N8" s="18">
        <f t="shared" ref="N8:N12" si="4">VLOOKUP(H8,$C$7:$F$12,3,0)</f>
        <v>26</v>
      </c>
      <c r="O8" s="21">
        <f t="shared" ref="O8:O12" si="5">VLOOKUP(H8,$C$7:$F$12,4,0)</f>
        <v>2.218998037040198E-4</v>
      </c>
      <c r="P8"/>
      <c r="Q8"/>
      <c r="R8"/>
      <c r="W8" s="12" t="s">
        <v>1</v>
      </c>
      <c r="X8" s="13">
        <v>69174.600000000006</v>
      </c>
      <c r="Y8" s="13">
        <v>69174.600000000006</v>
      </c>
      <c r="AE8" s="12" t="s">
        <v>1</v>
      </c>
      <c r="AF8" s="13">
        <v>13834.920000000002</v>
      </c>
      <c r="AG8"/>
      <c r="AK8" s="12" t="s">
        <v>42</v>
      </c>
      <c r="AL8" s="13">
        <v>328602.39999999997</v>
      </c>
      <c r="AM8" s="14">
        <v>0.39994817507938202</v>
      </c>
      <c r="AO8" s="22" t="s">
        <v>42</v>
      </c>
      <c r="AP8" s="23">
        <f>IFERROR(AL8,"")</f>
        <v>328602.39999999997</v>
      </c>
      <c r="AQ8" s="24">
        <f>IFERROR(AM8,"")</f>
        <v>0.39994817507938202</v>
      </c>
      <c r="AT8" s="25" t="s">
        <v>25</v>
      </c>
      <c r="AU8" s="13">
        <v>2440</v>
      </c>
      <c r="AV8" s="14">
        <v>2.9697699931397095E-3</v>
      </c>
      <c r="AX8" s="26" t="s">
        <v>25</v>
      </c>
      <c r="AY8" s="27">
        <f t="shared" ref="AY8:AY27" si="6">VLOOKUP(AX8,$AT:$AV,2,0)</f>
        <v>2440</v>
      </c>
      <c r="AZ8" s="28">
        <f t="shared" ref="AZ8:AZ27" si="7">VLOOKUP(AX8,$AT:$AV,3,0)</f>
        <v>2.9697699931397095E-3</v>
      </c>
      <c r="BB8" s="52" t="s">
        <v>66</v>
      </c>
      <c r="BC8" s="50">
        <v>231288</v>
      </c>
      <c r="BD8" s="51">
        <v>0.17963111965777448</v>
      </c>
      <c r="BE8"/>
      <c r="BF8"/>
      <c r="BG8"/>
      <c r="BH8" s="43" t="s">
        <v>66</v>
      </c>
      <c r="BI8" s="40">
        <f t="shared" si="0"/>
        <v>0.17963111965777448</v>
      </c>
      <c r="BJ8"/>
      <c r="BK8"/>
      <c r="BL8"/>
      <c r="BM8"/>
      <c r="BN8"/>
      <c r="BO8"/>
      <c r="BP8"/>
      <c r="BQ8"/>
      <c r="BR8"/>
      <c r="BS8"/>
      <c r="BT8"/>
      <c r="BU8"/>
      <c r="BV8"/>
      <c r="BW8"/>
      <c r="BX8"/>
      <c r="BY8"/>
      <c r="BZ8"/>
      <c r="CA8"/>
      <c r="CB8"/>
      <c r="CC8"/>
      <c r="CD8"/>
      <c r="CE8"/>
      <c r="CF8"/>
      <c r="CG8"/>
    </row>
    <row r="9" spans="1:85" ht="15" x14ac:dyDescent="0.2">
      <c r="C9" s="12" t="s">
        <v>14</v>
      </c>
      <c r="D9" s="13">
        <v>154700.79</v>
      </c>
      <c r="E9" s="13">
        <v>72768</v>
      </c>
      <c r="F9" s="14">
        <v>0.62104634292054284</v>
      </c>
      <c r="H9" s="15" t="s">
        <v>14</v>
      </c>
      <c r="I9" s="17">
        <v>2</v>
      </c>
      <c r="J9" s="17">
        <v>8</v>
      </c>
      <c r="K9" s="18">
        <f t="shared" si="1"/>
        <v>154700.79</v>
      </c>
      <c r="L9" s="19" t="str">
        <f t="shared" si="2"/>
        <v/>
      </c>
      <c r="M9" s="20">
        <f t="shared" si="3"/>
        <v>154700.79</v>
      </c>
      <c r="N9" s="18">
        <f t="shared" si="4"/>
        <v>72768</v>
      </c>
      <c r="O9" s="21">
        <f t="shared" si="5"/>
        <v>0.62104634292054284</v>
      </c>
      <c r="P9"/>
      <c r="Q9"/>
      <c r="R9"/>
      <c r="W9" s="12" t="s">
        <v>2</v>
      </c>
      <c r="X9" s="13">
        <v>65640.5</v>
      </c>
      <c r="Y9" s="13">
        <v>65640.5</v>
      </c>
      <c r="AE9" s="12" t="s">
        <v>2</v>
      </c>
      <c r="AF9" s="13">
        <v>13128.1</v>
      </c>
      <c r="AG9"/>
      <c r="AK9" s="12" t="s">
        <v>46</v>
      </c>
      <c r="AL9" s="13">
        <v>821612.45</v>
      </c>
      <c r="AM9" s="14">
        <v>1</v>
      </c>
      <c r="AT9" s="25" t="s">
        <v>26</v>
      </c>
      <c r="AU9" s="13">
        <v>55841.839999999989</v>
      </c>
      <c r="AV9" s="14">
        <v>6.7966156062995373E-2</v>
      </c>
      <c r="AX9" s="26" t="s">
        <v>26</v>
      </c>
      <c r="AY9" s="27">
        <f t="shared" si="6"/>
        <v>55841.839999999989</v>
      </c>
      <c r="AZ9" s="28">
        <f t="shared" si="7"/>
        <v>6.7966156062995373E-2</v>
      </c>
      <c r="BB9" s="52" t="s">
        <v>67</v>
      </c>
      <c r="BC9" s="50">
        <v>210228</v>
      </c>
      <c r="BD9" s="51">
        <v>0.16327475279052356</v>
      </c>
      <c r="BE9"/>
      <c r="BF9"/>
      <c r="BG9"/>
      <c r="BH9" s="43" t="s">
        <v>67</v>
      </c>
      <c r="BI9" s="40">
        <f t="shared" si="0"/>
        <v>0.16327475279052356</v>
      </c>
      <c r="BJ9"/>
      <c r="BK9"/>
      <c r="BL9"/>
      <c r="BM9"/>
      <c r="BN9"/>
      <c r="BO9"/>
      <c r="BP9"/>
      <c r="BQ9"/>
      <c r="BR9"/>
      <c r="BS9"/>
      <c r="BT9"/>
      <c r="BU9"/>
      <c r="BV9"/>
      <c r="BW9"/>
      <c r="BX9"/>
      <c r="BY9"/>
      <c r="BZ9"/>
      <c r="CA9"/>
      <c r="CB9"/>
      <c r="CC9"/>
      <c r="CD9"/>
      <c r="CE9"/>
      <c r="CF9"/>
      <c r="CG9"/>
    </row>
    <row r="10" spans="1:85" ht="15" x14ac:dyDescent="0.2">
      <c r="C10" s="12" t="s">
        <v>13</v>
      </c>
      <c r="D10" s="13">
        <v>65962.609999999986</v>
      </c>
      <c r="E10" s="13">
        <v>16488</v>
      </c>
      <c r="F10" s="14">
        <v>0.14071861397968763</v>
      </c>
      <c r="H10" s="15" t="s">
        <v>13</v>
      </c>
      <c r="I10" s="17">
        <v>4</v>
      </c>
      <c r="J10" s="17">
        <v>1</v>
      </c>
      <c r="K10" s="18">
        <f t="shared" si="1"/>
        <v>65962.609999999986</v>
      </c>
      <c r="L10" s="19" t="str">
        <f t="shared" si="2"/>
        <v/>
      </c>
      <c r="M10" s="20">
        <f t="shared" si="3"/>
        <v>65962.609999999986</v>
      </c>
      <c r="N10" s="18">
        <f t="shared" si="4"/>
        <v>16488</v>
      </c>
      <c r="O10" s="21">
        <f t="shared" si="5"/>
        <v>0.14071861397968763</v>
      </c>
      <c r="P10"/>
      <c r="Q10"/>
      <c r="R10"/>
      <c r="W10" s="12" t="s">
        <v>3</v>
      </c>
      <c r="X10" s="13">
        <v>66884.800000000003</v>
      </c>
      <c r="Y10" s="13">
        <v>66884.800000000003</v>
      </c>
      <c r="AE10" s="12" t="s">
        <v>3</v>
      </c>
      <c r="AF10" s="13">
        <v>13376.96</v>
      </c>
      <c r="AG10"/>
      <c r="AK10"/>
      <c r="AL10"/>
      <c r="AM10"/>
      <c r="AT10" s="25" t="s">
        <v>24</v>
      </c>
      <c r="AU10" s="13">
        <v>55838.180000000008</v>
      </c>
      <c r="AV10" s="14">
        <v>6.7961701408005684E-2</v>
      </c>
      <c r="AX10" s="26" t="s">
        <v>24</v>
      </c>
      <c r="AY10" s="27">
        <f t="shared" si="6"/>
        <v>55838.180000000008</v>
      </c>
      <c r="AZ10" s="28">
        <f t="shared" si="7"/>
        <v>6.7961701408005684E-2</v>
      </c>
      <c r="BB10" s="52" t="s">
        <v>65</v>
      </c>
      <c r="BC10" s="50">
        <v>238460</v>
      </c>
      <c r="BD10" s="51">
        <v>0.18520129359756193</v>
      </c>
      <c r="BE10"/>
      <c r="BF10"/>
      <c r="BG10"/>
      <c r="BH10" s="44" t="s">
        <v>65</v>
      </c>
      <c r="BI10" s="41">
        <f t="shared" si="0"/>
        <v>0.18520129359756193</v>
      </c>
      <c r="BJ10"/>
      <c r="BK10"/>
      <c r="BL10"/>
      <c r="BM10"/>
      <c r="BN10"/>
      <c r="BO10"/>
      <c r="BP10"/>
      <c r="BQ10"/>
      <c r="BR10"/>
      <c r="BS10"/>
      <c r="BT10"/>
      <c r="BU10"/>
      <c r="BV10"/>
      <c r="BW10"/>
      <c r="BX10"/>
      <c r="BY10"/>
      <c r="BZ10"/>
      <c r="CA10"/>
      <c r="CB10"/>
      <c r="CC10"/>
      <c r="CD10"/>
      <c r="CE10"/>
      <c r="CF10"/>
      <c r="CG10"/>
    </row>
    <row r="11" spans="1:85" ht="15" x14ac:dyDescent="0.2">
      <c r="C11" s="12" t="s">
        <v>38</v>
      </c>
      <c r="D11" s="13">
        <v>126275.04000000004</v>
      </c>
      <c r="E11" s="13">
        <v>13188</v>
      </c>
      <c r="F11" s="14">
        <v>0.11255440812494666</v>
      </c>
      <c r="H11" s="15" t="s">
        <v>38</v>
      </c>
      <c r="I11" s="17">
        <v>7</v>
      </c>
      <c r="J11" s="17">
        <v>2</v>
      </c>
      <c r="K11" s="18">
        <f t="shared" si="1"/>
        <v>126275.04000000004</v>
      </c>
      <c r="L11" s="20" t="str">
        <f t="shared" si="2"/>
        <v/>
      </c>
      <c r="M11" s="20">
        <f t="shared" si="3"/>
        <v>126275.04000000004</v>
      </c>
      <c r="N11" s="18">
        <f t="shared" si="4"/>
        <v>13188</v>
      </c>
      <c r="O11" s="21">
        <f t="shared" si="5"/>
        <v>0.11255440812494666</v>
      </c>
      <c r="P11"/>
      <c r="Q11"/>
      <c r="R11"/>
      <c r="W11" s="12" t="s">
        <v>4</v>
      </c>
      <c r="X11" s="13">
        <v>66884.800000000003</v>
      </c>
      <c r="Y11" s="13">
        <v>66884.800000000003</v>
      </c>
      <c r="AE11" s="12" t="s">
        <v>4</v>
      </c>
      <c r="AF11" s="13">
        <v>13376.96</v>
      </c>
      <c r="AG11"/>
      <c r="AK11"/>
      <c r="AL11"/>
      <c r="AM11"/>
      <c r="AT11" s="25" t="s">
        <v>27</v>
      </c>
      <c r="AU11" s="13">
        <v>54141.030000000013</v>
      </c>
      <c r="AV11" s="14">
        <v>6.589606815232657E-2</v>
      </c>
      <c r="AX11" s="26" t="s">
        <v>27</v>
      </c>
      <c r="AY11" s="27">
        <f t="shared" si="6"/>
        <v>54141.030000000013</v>
      </c>
      <c r="AZ11" s="28">
        <f t="shared" si="7"/>
        <v>6.589606815232657E-2</v>
      </c>
      <c r="BB11" s="2" t="s">
        <v>46</v>
      </c>
      <c r="BC11" s="34">
        <v>1287572</v>
      </c>
      <c r="BD11" s="35">
        <v>1</v>
      </c>
      <c r="BE11"/>
      <c r="BF11"/>
      <c r="BG11"/>
      <c r="BH11"/>
      <c r="BI11"/>
      <c r="BJ11"/>
      <c r="BK11"/>
      <c r="BL11"/>
      <c r="BM11"/>
      <c r="BN11"/>
      <c r="BO11"/>
      <c r="BP11"/>
      <c r="BQ11"/>
      <c r="BR11"/>
      <c r="BS11"/>
      <c r="BT11"/>
      <c r="BU11"/>
      <c r="BV11"/>
      <c r="BW11"/>
      <c r="BX11"/>
      <c r="BY11"/>
      <c r="BZ11"/>
      <c r="CA11"/>
      <c r="CB11"/>
      <c r="CC11"/>
      <c r="CD11"/>
      <c r="CE11"/>
      <c r="CF11"/>
      <c r="CG11"/>
    </row>
    <row r="12" spans="1:85" ht="15" x14ac:dyDescent="0.2">
      <c r="C12" s="12" t="s">
        <v>12</v>
      </c>
      <c r="D12" s="13">
        <v>170716</v>
      </c>
      <c r="E12" s="13">
        <v>11856</v>
      </c>
      <c r="F12" s="14">
        <v>0.10118631048903302</v>
      </c>
      <c r="H12" s="15" t="s">
        <v>12</v>
      </c>
      <c r="I12" s="17">
        <v>1</v>
      </c>
      <c r="J12" s="17">
        <v>3</v>
      </c>
      <c r="K12" s="18">
        <f t="shared" si="1"/>
        <v>170716</v>
      </c>
      <c r="L12" s="20" t="str">
        <f t="shared" si="2"/>
        <v/>
      </c>
      <c r="M12" s="20">
        <f t="shared" si="3"/>
        <v>170716</v>
      </c>
      <c r="N12" s="18">
        <f t="shared" si="4"/>
        <v>11856</v>
      </c>
      <c r="O12" s="21">
        <f t="shared" si="5"/>
        <v>0.10118631048903302</v>
      </c>
      <c r="P12"/>
      <c r="Q12"/>
      <c r="R12"/>
      <c r="W12" s="12" t="s">
        <v>5</v>
      </c>
      <c r="X12" s="13">
        <v>66884.800000000003</v>
      </c>
      <c r="Y12" s="13">
        <v>66884.800000000003</v>
      </c>
      <c r="AE12" s="12" t="s">
        <v>5</v>
      </c>
      <c r="AF12" s="13">
        <v>13376.96</v>
      </c>
      <c r="AG12"/>
      <c r="AK12"/>
      <c r="AL12"/>
      <c r="AM12"/>
      <c r="AT12" s="25" t="s">
        <v>23</v>
      </c>
      <c r="AU12" s="13">
        <v>55836.960000000014</v>
      </c>
      <c r="AV12" s="14">
        <v>6.7960216523009126E-2</v>
      </c>
      <c r="AX12" s="26" t="s">
        <v>23</v>
      </c>
      <c r="AY12" s="27">
        <f t="shared" si="6"/>
        <v>55836.960000000014</v>
      </c>
      <c r="AZ12" s="28">
        <f t="shared" si="7"/>
        <v>6.7960216523009126E-2</v>
      </c>
      <c r="BB12"/>
      <c r="BC12"/>
      <c r="BD12"/>
      <c r="BE12"/>
      <c r="BF12"/>
      <c r="BG12"/>
      <c r="BH12"/>
      <c r="BI12"/>
      <c r="BJ12"/>
      <c r="BK12"/>
      <c r="BL12"/>
      <c r="BM12"/>
      <c r="BN12"/>
      <c r="BO12"/>
      <c r="BP12"/>
      <c r="BQ12"/>
      <c r="BR12"/>
      <c r="BS12"/>
      <c r="BT12"/>
      <c r="BU12"/>
      <c r="BV12"/>
      <c r="BW12"/>
      <c r="BX12"/>
      <c r="BY12"/>
      <c r="BZ12"/>
      <c r="CA12"/>
      <c r="CB12"/>
      <c r="CC12"/>
      <c r="CD12"/>
      <c r="CE12"/>
      <c r="CF12"/>
      <c r="CG12"/>
    </row>
    <row r="13" spans="1:85" ht="15" x14ac:dyDescent="0.2">
      <c r="C13" s="12" t="s">
        <v>46</v>
      </c>
      <c r="D13" s="13">
        <v>821612.45</v>
      </c>
      <c r="E13" s="13">
        <v>117170</v>
      </c>
      <c r="F13" s="14">
        <v>1</v>
      </c>
      <c r="P13"/>
      <c r="Q13"/>
      <c r="R13"/>
      <c r="W13" s="12" t="s">
        <v>6</v>
      </c>
      <c r="X13" s="13">
        <v>66884.800000000003</v>
      </c>
      <c r="Y13" s="13">
        <v>66884.800000000003</v>
      </c>
      <c r="AE13" s="12" t="s">
        <v>6</v>
      </c>
      <c r="AF13" s="13">
        <v>13376.96</v>
      </c>
      <c r="AG13"/>
      <c r="AK13"/>
      <c r="AL13"/>
      <c r="AM13"/>
      <c r="AT13" s="12" t="s">
        <v>32</v>
      </c>
      <c r="AU13" s="13">
        <v>79860</v>
      </c>
      <c r="AV13" s="14">
        <v>9.7199111332843105E-2</v>
      </c>
      <c r="AX13" s="26" t="s">
        <v>32</v>
      </c>
      <c r="AY13" s="27">
        <f t="shared" si="6"/>
        <v>79860</v>
      </c>
      <c r="AZ13" s="28">
        <f t="shared" si="7"/>
        <v>9.7199111332843105E-2</v>
      </c>
      <c r="BB13"/>
      <c r="BC13"/>
      <c r="BD13"/>
    </row>
    <row r="14" spans="1:85" ht="15" x14ac:dyDescent="0.2">
      <c r="W14" s="12" t="s">
        <v>7</v>
      </c>
      <c r="X14" s="13">
        <v>66884.800000000003</v>
      </c>
      <c r="Y14" s="13">
        <v>66884.800000000003</v>
      </c>
      <c r="AE14" s="12" t="s">
        <v>7</v>
      </c>
      <c r="AF14" s="13">
        <v>13376.96</v>
      </c>
      <c r="AG14"/>
      <c r="AK14"/>
      <c r="AL14"/>
      <c r="AM14"/>
      <c r="AT14" s="25" t="s">
        <v>32</v>
      </c>
      <c r="AU14" s="13">
        <v>79860</v>
      </c>
      <c r="AV14" s="14">
        <v>9.7199111332843105E-2</v>
      </c>
      <c r="AX14" s="26" t="s">
        <v>32</v>
      </c>
      <c r="AY14" s="27">
        <f t="shared" si="6"/>
        <v>79860</v>
      </c>
      <c r="AZ14" s="28">
        <f t="shared" si="7"/>
        <v>9.7199111332843105E-2</v>
      </c>
      <c r="BB14"/>
      <c r="BC14"/>
      <c r="BD14"/>
    </row>
    <row r="15" spans="1:85" ht="15" x14ac:dyDescent="0.2">
      <c r="W15" s="12" t="s">
        <v>8</v>
      </c>
      <c r="X15" s="13">
        <v>66884.800000000003</v>
      </c>
      <c r="Y15" s="13">
        <v>66884.800000000003</v>
      </c>
      <c r="AE15" s="12" t="s">
        <v>8</v>
      </c>
      <c r="AF15" s="13">
        <v>13376.96</v>
      </c>
      <c r="AG15"/>
      <c r="AK15"/>
      <c r="AL15"/>
      <c r="AM15"/>
      <c r="AT15" s="12" t="s">
        <v>14</v>
      </c>
      <c r="AU15" s="13">
        <v>154700.79</v>
      </c>
      <c r="AV15" s="14">
        <v>0.1882892475643474</v>
      </c>
      <c r="AX15" s="26" t="s">
        <v>14</v>
      </c>
      <c r="AY15" s="27">
        <f t="shared" si="6"/>
        <v>154700.79</v>
      </c>
      <c r="AZ15" s="28">
        <f t="shared" si="7"/>
        <v>0.1882892475643474</v>
      </c>
      <c r="BB15"/>
      <c r="BC15"/>
      <c r="BD15"/>
    </row>
    <row r="16" spans="1:85" ht="15" x14ac:dyDescent="0.2">
      <c r="W16" s="12" t="s">
        <v>9</v>
      </c>
      <c r="X16" s="13">
        <v>66884.800000000003</v>
      </c>
      <c r="Y16" s="13">
        <v>66884.800000000003</v>
      </c>
      <c r="AE16" s="12" t="s">
        <v>9</v>
      </c>
      <c r="AF16" s="13">
        <v>13376.96</v>
      </c>
      <c r="AG16"/>
      <c r="AK16"/>
      <c r="AL16"/>
      <c r="AM16"/>
      <c r="AT16" s="25" t="s">
        <v>37</v>
      </c>
      <c r="AU16" s="13">
        <v>98400</v>
      </c>
      <c r="AV16" s="14">
        <v>0.11976449480530631</v>
      </c>
      <c r="AX16" s="26" t="s">
        <v>37</v>
      </c>
      <c r="AY16" s="27">
        <f t="shared" si="6"/>
        <v>98400</v>
      </c>
      <c r="AZ16" s="28">
        <f t="shared" si="7"/>
        <v>0.11976449480530631</v>
      </c>
      <c r="BB16"/>
      <c r="BC16"/>
      <c r="BD16"/>
    </row>
    <row r="17" spans="23:56" ht="15" x14ac:dyDescent="0.2">
      <c r="W17" s="12" t="s">
        <v>10</v>
      </c>
      <c r="X17" s="13">
        <v>66884.800000000003</v>
      </c>
      <c r="Y17" s="13">
        <v>66884.800000000003</v>
      </c>
      <c r="AE17" s="12" t="s">
        <v>10</v>
      </c>
      <c r="AF17" s="13">
        <v>13376.96</v>
      </c>
      <c r="AG17"/>
      <c r="AK17"/>
      <c r="AL17"/>
      <c r="AM17"/>
      <c r="AT17" s="25" t="s">
        <v>36</v>
      </c>
      <c r="AU17" s="13">
        <v>56300.790000000015</v>
      </c>
      <c r="AV17" s="14">
        <v>6.8524752759041088E-2</v>
      </c>
      <c r="AX17" s="26" t="s">
        <v>36</v>
      </c>
      <c r="AY17" s="27">
        <f t="shared" si="6"/>
        <v>56300.790000000015</v>
      </c>
      <c r="AZ17" s="28">
        <f t="shared" si="7"/>
        <v>6.8524752759041088E-2</v>
      </c>
      <c r="BB17"/>
      <c r="BC17"/>
      <c r="BD17"/>
    </row>
    <row r="18" spans="23:56" ht="15" x14ac:dyDescent="0.2">
      <c r="W18" s="12" t="s">
        <v>11</v>
      </c>
      <c r="X18" s="13">
        <v>66884.800000000003</v>
      </c>
      <c r="Y18" s="13">
        <v>66884.800000000003</v>
      </c>
      <c r="AE18" s="12" t="s">
        <v>11</v>
      </c>
      <c r="AF18" s="13">
        <v>13376.96</v>
      </c>
      <c r="AG18"/>
      <c r="AK18"/>
      <c r="AL18"/>
      <c r="AM18"/>
      <c r="AT18" s="12" t="s">
        <v>13</v>
      </c>
      <c r="AU18" s="13">
        <v>65962.609999999986</v>
      </c>
      <c r="AV18" s="14">
        <v>8.0284336002941506E-2</v>
      </c>
      <c r="AX18" s="26" t="s">
        <v>13</v>
      </c>
      <c r="AY18" s="27">
        <f t="shared" si="6"/>
        <v>65962.609999999986</v>
      </c>
      <c r="AZ18" s="28">
        <f t="shared" si="7"/>
        <v>8.0284336002941506E-2</v>
      </c>
      <c r="BB18"/>
      <c r="BC18"/>
      <c r="BD18"/>
    </row>
    <row r="19" spans="23:56" ht="15" x14ac:dyDescent="0.2">
      <c r="W19" s="12" t="s">
        <v>46</v>
      </c>
      <c r="X19" s="13">
        <v>821612.45000000019</v>
      </c>
      <c r="Y19" s="13">
        <v>821612.45000000019</v>
      </c>
      <c r="AE19" s="12" t="s">
        <v>46</v>
      </c>
      <c r="AF19" s="13">
        <v>164322.48999999996</v>
      </c>
      <c r="AG19"/>
      <c r="AK19"/>
      <c r="AL19"/>
      <c r="AM19"/>
      <c r="AT19" s="25" t="s">
        <v>35</v>
      </c>
      <c r="AU19" s="13">
        <v>56299.559999999983</v>
      </c>
      <c r="AV19" s="14">
        <v>6.8523255702855987E-2</v>
      </c>
      <c r="AX19" s="26" t="s">
        <v>35</v>
      </c>
      <c r="AY19" s="27">
        <f t="shared" si="6"/>
        <v>56299.559999999983</v>
      </c>
      <c r="AZ19" s="28">
        <f t="shared" si="7"/>
        <v>6.8523255702855987E-2</v>
      </c>
      <c r="BB19"/>
      <c r="BC19"/>
      <c r="BD19"/>
    </row>
    <row r="20" spans="23:56" ht="15" x14ac:dyDescent="0.2">
      <c r="AK20"/>
      <c r="AL20"/>
      <c r="AM20"/>
      <c r="AT20" s="25" t="s">
        <v>34</v>
      </c>
      <c r="AU20" s="13">
        <v>5866.3</v>
      </c>
      <c r="AV20" s="14">
        <v>7.1399843076866715E-3</v>
      </c>
      <c r="AX20" s="26" t="s">
        <v>34</v>
      </c>
      <c r="AY20" s="27">
        <f t="shared" si="6"/>
        <v>5866.3</v>
      </c>
      <c r="AZ20" s="28">
        <f t="shared" si="7"/>
        <v>7.1399843076866715E-3</v>
      </c>
      <c r="BB20"/>
      <c r="BC20"/>
      <c r="BD20"/>
    </row>
    <row r="21" spans="23:56" ht="15" x14ac:dyDescent="0.2">
      <c r="AK21"/>
      <c r="AL21"/>
      <c r="AM21"/>
      <c r="AT21" s="25" t="s">
        <v>33</v>
      </c>
      <c r="AU21" s="13">
        <v>3796.75</v>
      </c>
      <c r="AV21" s="14">
        <v>4.6210959923988493E-3</v>
      </c>
      <c r="AX21" s="26" t="s">
        <v>33</v>
      </c>
      <c r="AY21" s="27">
        <f t="shared" si="6"/>
        <v>3796.75</v>
      </c>
      <c r="AZ21" s="28">
        <f t="shared" si="7"/>
        <v>4.6210959923988493E-3</v>
      </c>
      <c r="BB21"/>
      <c r="BC21"/>
      <c r="BD21"/>
    </row>
    <row r="22" spans="23:56" ht="15" x14ac:dyDescent="0.2">
      <c r="AK22"/>
      <c r="AL22"/>
      <c r="AM22"/>
      <c r="AT22" s="12" t="s">
        <v>38</v>
      </c>
      <c r="AU22" s="13">
        <v>126275.04</v>
      </c>
      <c r="AV22" s="14">
        <v>0.15369173142398218</v>
      </c>
      <c r="AX22" s="26" t="s">
        <v>38</v>
      </c>
      <c r="AY22" s="27">
        <f t="shared" si="6"/>
        <v>126275.04</v>
      </c>
      <c r="AZ22" s="28">
        <f t="shared" si="7"/>
        <v>0.15369173142398218</v>
      </c>
    </row>
    <row r="23" spans="23:56" ht="15" x14ac:dyDescent="0.2">
      <c r="AK23"/>
      <c r="AL23"/>
      <c r="AM23"/>
      <c r="AT23" s="25" t="s">
        <v>31</v>
      </c>
      <c r="AU23" s="13">
        <v>55629.989999999991</v>
      </c>
      <c r="AV23" s="14">
        <v>6.7708309434697564E-2</v>
      </c>
      <c r="AX23" s="26" t="s">
        <v>31</v>
      </c>
      <c r="AY23" s="27">
        <f t="shared" si="6"/>
        <v>55629.989999999991</v>
      </c>
      <c r="AZ23" s="28">
        <f t="shared" si="7"/>
        <v>6.7708309434697564E-2</v>
      </c>
    </row>
    <row r="24" spans="23:56" x14ac:dyDescent="0.2">
      <c r="AT24" s="25" t="s">
        <v>30</v>
      </c>
      <c r="AU24" s="13">
        <v>70645.05</v>
      </c>
      <c r="AV24" s="14">
        <v>8.5983421989284603E-2</v>
      </c>
      <c r="AX24" s="26" t="s">
        <v>30</v>
      </c>
      <c r="AY24" s="27">
        <f t="shared" si="6"/>
        <v>70645.05</v>
      </c>
      <c r="AZ24" s="28">
        <f t="shared" si="7"/>
        <v>8.5983421989284603E-2</v>
      </c>
    </row>
    <row r="25" spans="23:56" x14ac:dyDescent="0.2">
      <c r="AT25" s="12" t="s">
        <v>12</v>
      </c>
      <c r="AU25" s="13">
        <v>170716</v>
      </c>
      <c r="AV25" s="14">
        <v>0.20778166153640928</v>
      </c>
      <c r="AX25" s="26" t="s">
        <v>12</v>
      </c>
      <c r="AY25" s="27">
        <f t="shared" si="6"/>
        <v>170716</v>
      </c>
      <c r="AZ25" s="28">
        <f t="shared" si="7"/>
        <v>0.20778166153640928</v>
      </c>
    </row>
    <row r="26" spans="23:56" x14ac:dyDescent="0.2">
      <c r="AT26" s="25" t="s">
        <v>28</v>
      </c>
      <c r="AU26" s="13">
        <v>86016</v>
      </c>
      <c r="AV26" s="14">
        <v>0.10469169497127263</v>
      </c>
      <c r="AX26" s="26" t="s">
        <v>28</v>
      </c>
      <c r="AY26" s="27">
        <f t="shared" si="6"/>
        <v>86016</v>
      </c>
      <c r="AZ26" s="28">
        <f t="shared" si="7"/>
        <v>0.10469169497127263</v>
      </c>
    </row>
    <row r="27" spans="23:56" x14ac:dyDescent="0.2">
      <c r="AT27" s="25" t="s">
        <v>29</v>
      </c>
      <c r="AU27" s="13">
        <v>84700</v>
      </c>
      <c r="AV27" s="14">
        <v>0.10308996656513664</v>
      </c>
      <c r="AX27" s="26" t="s">
        <v>29</v>
      </c>
      <c r="AY27" s="27">
        <f t="shared" si="6"/>
        <v>84700</v>
      </c>
      <c r="AZ27" s="28">
        <f t="shared" si="7"/>
        <v>0.10308996656513664</v>
      </c>
    </row>
    <row r="28" spans="23:56" x14ac:dyDescent="0.2">
      <c r="AT28" s="12" t="s">
        <v>46</v>
      </c>
      <c r="AU28" s="13">
        <v>821612.45000000007</v>
      </c>
      <c r="AV28" s="14">
        <v>1</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BD288-2289-0C4F-B205-7CC0AD1E1586}">
  <sheetPr>
    <tabColor rgb="FF0070C0"/>
  </sheetPr>
  <dimension ref="F7:S41"/>
  <sheetViews>
    <sheetView showGridLines="0" showRowColHeaders="0" topLeftCell="A16" zoomScaleNormal="100" workbookViewId="0"/>
  </sheetViews>
  <sheetFormatPr baseColWidth="10" defaultRowHeight="15" x14ac:dyDescent="0.2"/>
  <cols>
    <col min="1" max="16384" width="10.83203125" style="9"/>
  </cols>
  <sheetData>
    <row r="7" spans="10:10" x14ac:dyDescent="0.2">
      <c r="J7" s="9" t="s">
        <v>43</v>
      </c>
    </row>
    <row r="26" spans="6:6" x14ac:dyDescent="0.2">
      <c r="F26" s="9" t="s">
        <v>44</v>
      </c>
    </row>
    <row r="33" spans="15:19" x14ac:dyDescent="0.2">
      <c r="S33" s="9" t="e" vm="1">
        <v>#VALUE!</v>
      </c>
    </row>
    <row r="41" spans="15:19" x14ac:dyDescent="0.2">
      <c r="O41" s="9" t="e" vm="1">
        <v>#VALUE!</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BFD62-8881-1D42-A5E6-A1042E408EA3}">
  <sheetPr>
    <tabColor rgb="FF0070C0"/>
  </sheetPr>
  <dimension ref="F8:R39"/>
  <sheetViews>
    <sheetView showGridLines="0" showRowColHeaders="0" tabSelected="1" zoomScale="85" workbookViewId="0">
      <selection activeCell="T35" sqref="T35"/>
    </sheetView>
  </sheetViews>
  <sheetFormatPr baseColWidth="10" defaultRowHeight="15" x14ac:dyDescent="0.2"/>
  <cols>
    <col min="1" max="16384" width="10.83203125" style="9"/>
  </cols>
  <sheetData>
    <row r="8" spans="6:18" x14ac:dyDescent="0.2">
      <c r="F8" s="53"/>
      <c r="G8" s="53"/>
      <c r="H8" s="53"/>
      <c r="I8" s="53"/>
      <c r="J8" s="53"/>
      <c r="K8" s="53"/>
      <c r="L8" s="53"/>
      <c r="M8" s="53"/>
      <c r="N8" s="53"/>
      <c r="O8" s="53"/>
      <c r="P8" s="53"/>
      <c r="Q8" s="53"/>
      <c r="R8" s="53"/>
    </row>
    <row r="9" spans="6:18" x14ac:dyDescent="0.2">
      <c r="F9" s="53"/>
      <c r="G9" s="53"/>
      <c r="H9" s="53"/>
      <c r="I9" s="53"/>
      <c r="J9" s="53"/>
      <c r="K9" s="53"/>
      <c r="L9" s="53"/>
      <c r="M9" s="53"/>
      <c r="N9" s="53"/>
      <c r="O9" s="53"/>
      <c r="P9" s="53"/>
      <c r="Q9" s="53"/>
      <c r="R9" s="53"/>
    </row>
    <row r="10" spans="6:18" x14ac:dyDescent="0.2">
      <c r="F10" s="53"/>
      <c r="G10" s="53"/>
      <c r="H10" s="53"/>
      <c r="I10" s="53"/>
      <c r="J10" s="53"/>
      <c r="K10" s="53"/>
      <c r="L10" s="53"/>
      <c r="M10" s="53"/>
      <c r="N10" s="53"/>
      <c r="O10" s="53"/>
      <c r="P10" s="53"/>
      <c r="Q10" s="53"/>
      <c r="R10" s="53"/>
    </row>
    <row r="11" spans="6:18" x14ac:dyDescent="0.2">
      <c r="F11" s="53"/>
      <c r="G11" s="53"/>
      <c r="H11" s="53"/>
      <c r="I11" s="53"/>
      <c r="J11" s="53"/>
      <c r="K11" s="53"/>
      <c r="L11" s="53"/>
      <c r="M11" s="53"/>
      <c r="N11" s="53"/>
      <c r="O11" s="53"/>
      <c r="P11" s="53"/>
      <c r="Q11" s="53"/>
      <c r="R11" s="53"/>
    </row>
    <row r="12" spans="6:18" x14ac:dyDescent="0.2">
      <c r="F12" s="53"/>
      <c r="G12" s="53"/>
      <c r="H12" s="53"/>
      <c r="I12" s="53"/>
      <c r="J12" s="53"/>
      <c r="K12" s="53"/>
      <c r="L12" s="53"/>
      <c r="M12" s="53"/>
      <c r="N12" s="53"/>
      <c r="O12" s="53"/>
      <c r="P12" s="53"/>
      <c r="Q12" s="53"/>
      <c r="R12" s="53"/>
    </row>
    <row r="13" spans="6:18" x14ac:dyDescent="0.2">
      <c r="F13" s="53"/>
      <c r="G13" s="53"/>
      <c r="H13" s="53"/>
      <c r="I13" s="53"/>
      <c r="J13" s="53"/>
      <c r="K13" s="53"/>
      <c r="L13" s="53"/>
      <c r="M13" s="53"/>
      <c r="N13" s="53"/>
      <c r="O13" s="53"/>
      <c r="P13" s="53"/>
      <c r="Q13" s="53"/>
      <c r="R13" s="53"/>
    </row>
    <row r="14" spans="6:18" x14ac:dyDescent="0.2">
      <c r="F14" s="53"/>
      <c r="G14" s="53"/>
      <c r="H14" s="53"/>
      <c r="I14" s="53"/>
      <c r="J14" s="53"/>
      <c r="K14" s="53"/>
      <c r="L14" s="53"/>
      <c r="M14" s="53"/>
      <c r="N14" s="53"/>
      <c r="O14" s="53"/>
      <c r="P14" s="53"/>
      <c r="Q14" s="53"/>
      <c r="R14" s="53"/>
    </row>
    <row r="15" spans="6:18" x14ac:dyDescent="0.2">
      <c r="F15" s="53"/>
      <c r="G15" s="53"/>
      <c r="H15" s="53"/>
      <c r="I15" s="53"/>
      <c r="J15" s="53"/>
      <c r="K15" s="53"/>
      <c r="L15" s="53"/>
      <c r="M15" s="53"/>
      <c r="N15" s="53"/>
      <c r="O15" s="53"/>
      <c r="P15" s="53"/>
      <c r="Q15" s="53"/>
      <c r="R15" s="53"/>
    </row>
    <row r="16" spans="6:18" x14ac:dyDescent="0.2">
      <c r="F16" s="53"/>
      <c r="G16" s="53"/>
      <c r="H16" s="53"/>
      <c r="I16" s="53"/>
      <c r="J16" s="53"/>
      <c r="K16" s="53"/>
      <c r="L16" s="53"/>
      <c r="M16" s="53"/>
      <c r="N16" s="53"/>
      <c r="O16" s="53"/>
      <c r="P16" s="53"/>
      <c r="Q16" s="53"/>
      <c r="R16" s="53"/>
    </row>
    <row r="17" spans="6:18" x14ac:dyDescent="0.2">
      <c r="F17" s="53"/>
      <c r="G17" s="53"/>
      <c r="H17" s="53"/>
      <c r="I17" s="53"/>
      <c r="J17" s="53"/>
      <c r="K17" s="53"/>
      <c r="L17" s="53"/>
      <c r="M17" s="53"/>
      <c r="N17" s="53"/>
      <c r="O17" s="53"/>
      <c r="P17" s="53"/>
      <c r="Q17" s="53"/>
      <c r="R17" s="53"/>
    </row>
    <row r="18" spans="6:18" x14ac:dyDescent="0.2">
      <c r="F18" s="53"/>
      <c r="G18" s="53"/>
      <c r="H18" s="53"/>
      <c r="I18" s="53"/>
      <c r="J18" s="53"/>
      <c r="K18" s="53"/>
      <c r="L18" s="53"/>
      <c r="M18" s="53"/>
      <c r="N18" s="53"/>
      <c r="O18" s="53"/>
      <c r="P18" s="53"/>
      <c r="Q18" s="53"/>
      <c r="R18" s="53"/>
    </row>
    <row r="19" spans="6:18" x14ac:dyDescent="0.2">
      <c r="F19" s="53"/>
      <c r="G19" s="53"/>
      <c r="H19" s="53"/>
      <c r="I19" s="53"/>
      <c r="J19" s="53"/>
      <c r="K19" s="53"/>
      <c r="L19" s="53"/>
      <c r="M19" s="53"/>
      <c r="N19" s="53"/>
      <c r="O19" s="53"/>
      <c r="P19" s="53"/>
      <c r="Q19" s="53"/>
      <c r="R19" s="53"/>
    </row>
    <row r="20" spans="6:18" x14ac:dyDescent="0.2">
      <c r="F20" s="53"/>
      <c r="G20" s="53"/>
      <c r="H20" s="53"/>
      <c r="I20" s="53"/>
      <c r="J20" s="53"/>
      <c r="K20" s="53"/>
      <c r="L20" s="53"/>
      <c r="M20" s="53"/>
      <c r="N20" s="53"/>
      <c r="O20" s="53"/>
      <c r="P20" s="53"/>
      <c r="Q20" s="53"/>
      <c r="R20" s="53"/>
    </row>
    <row r="21" spans="6:18" x14ac:dyDescent="0.2">
      <c r="F21" s="53"/>
      <c r="G21" s="53"/>
      <c r="H21" s="53"/>
      <c r="I21" s="53"/>
      <c r="J21" s="53"/>
      <c r="K21" s="53"/>
      <c r="L21" s="53"/>
      <c r="M21" s="53"/>
      <c r="N21" s="53"/>
      <c r="O21" s="53"/>
      <c r="P21" s="53"/>
      <c r="Q21" s="53"/>
      <c r="R21" s="53"/>
    </row>
    <row r="22" spans="6:18" x14ac:dyDescent="0.2">
      <c r="F22" s="53"/>
      <c r="G22" s="53"/>
      <c r="H22" s="53"/>
      <c r="I22" s="53"/>
      <c r="J22" s="53"/>
      <c r="K22" s="53"/>
      <c r="L22" s="53"/>
      <c r="M22" s="53"/>
      <c r="N22" s="53"/>
      <c r="O22" s="53"/>
      <c r="P22" s="53"/>
      <c r="Q22" s="53"/>
      <c r="R22" s="53"/>
    </row>
    <row r="23" spans="6:18" x14ac:dyDescent="0.2">
      <c r="F23" s="53"/>
      <c r="G23" s="53"/>
      <c r="H23" s="53"/>
      <c r="I23" s="53"/>
      <c r="J23" s="53"/>
      <c r="K23" s="53"/>
      <c r="L23" s="53"/>
      <c r="M23" s="53"/>
      <c r="N23" s="53"/>
      <c r="O23" s="53"/>
      <c r="P23" s="53"/>
      <c r="Q23" s="53"/>
      <c r="R23" s="53"/>
    </row>
    <row r="24" spans="6:18" x14ac:dyDescent="0.2">
      <c r="F24" s="53"/>
      <c r="G24" s="53"/>
      <c r="H24" s="53"/>
      <c r="I24" s="53"/>
      <c r="J24" s="53"/>
      <c r="K24" s="53"/>
      <c r="L24" s="53"/>
      <c r="M24" s="53"/>
      <c r="N24" s="53"/>
      <c r="O24" s="53"/>
      <c r="P24" s="53"/>
      <c r="Q24" s="53"/>
      <c r="R24" s="53"/>
    </row>
    <row r="25" spans="6:18" x14ac:dyDescent="0.2">
      <c r="F25" s="53"/>
      <c r="G25" s="53"/>
      <c r="H25" s="53"/>
      <c r="I25" s="53"/>
      <c r="J25" s="53"/>
      <c r="K25" s="53"/>
      <c r="L25" s="53"/>
      <c r="M25" s="53"/>
      <c r="N25" s="53"/>
      <c r="O25" s="53"/>
      <c r="P25" s="53"/>
      <c r="Q25" s="53"/>
      <c r="R25" s="53"/>
    </row>
    <row r="26" spans="6:18" x14ac:dyDescent="0.2">
      <c r="F26" s="53"/>
      <c r="G26" s="53"/>
      <c r="H26" s="53"/>
      <c r="I26" s="53"/>
      <c r="J26" s="53"/>
      <c r="K26" s="53"/>
      <c r="L26" s="53"/>
      <c r="M26" s="53"/>
      <c r="N26" s="53"/>
      <c r="O26" s="53"/>
      <c r="P26" s="53"/>
      <c r="Q26" s="53"/>
      <c r="R26" s="53"/>
    </row>
    <row r="27" spans="6:18" x14ac:dyDescent="0.2">
      <c r="F27" s="53"/>
      <c r="G27" s="53"/>
      <c r="H27" s="53"/>
      <c r="I27" s="53"/>
      <c r="J27" s="53"/>
      <c r="K27" s="53"/>
      <c r="L27" s="53"/>
      <c r="M27" s="53"/>
      <c r="N27" s="53"/>
      <c r="O27" s="53"/>
      <c r="P27" s="53"/>
      <c r="Q27" s="53"/>
      <c r="R27" s="53"/>
    </row>
    <row r="28" spans="6:18" x14ac:dyDescent="0.2">
      <c r="F28" s="53"/>
      <c r="G28" s="53"/>
      <c r="H28" s="53"/>
      <c r="I28" s="53"/>
      <c r="J28" s="53"/>
      <c r="K28" s="53"/>
      <c r="L28" s="53"/>
      <c r="M28" s="53"/>
      <c r="N28" s="53"/>
      <c r="O28" s="53"/>
      <c r="P28" s="53"/>
      <c r="Q28" s="53"/>
      <c r="R28" s="53"/>
    </row>
    <row r="29" spans="6:18" x14ac:dyDescent="0.2">
      <c r="F29" s="53"/>
      <c r="G29" s="53"/>
      <c r="H29" s="53"/>
      <c r="I29" s="53"/>
      <c r="J29" s="53"/>
      <c r="K29" s="53"/>
      <c r="L29" s="53"/>
      <c r="M29" s="53"/>
      <c r="N29" s="53"/>
      <c r="O29" s="53"/>
      <c r="P29" s="53"/>
      <c r="Q29" s="53"/>
      <c r="R29" s="53"/>
    </row>
    <row r="30" spans="6:18" x14ac:dyDescent="0.2">
      <c r="F30" s="53"/>
      <c r="G30" s="53"/>
      <c r="H30" s="53"/>
      <c r="I30" s="53"/>
      <c r="J30" s="53"/>
      <c r="K30" s="53"/>
      <c r="L30" s="53"/>
      <c r="M30" s="53"/>
      <c r="N30" s="53"/>
      <c r="O30" s="53"/>
      <c r="P30" s="53"/>
      <c r="Q30" s="53"/>
      <c r="R30" s="53"/>
    </row>
    <row r="31" spans="6:18" x14ac:dyDescent="0.2">
      <c r="F31" s="53"/>
      <c r="G31" s="53"/>
      <c r="H31" s="53"/>
      <c r="I31" s="53"/>
      <c r="J31" s="53"/>
      <c r="K31" s="53"/>
      <c r="L31" s="53"/>
      <c r="M31" s="53"/>
      <c r="N31" s="53"/>
      <c r="O31" s="53"/>
      <c r="P31" s="53"/>
      <c r="Q31" s="53"/>
      <c r="R31" s="53"/>
    </row>
    <row r="32" spans="6:18" x14ac:dyDescent="0.2">
      <c r="F32" s="53"/>
      <c r="G32" s="53"/>
      <c r="H32" s="53"/>
      <c r="I32" s="53"/>
      <c r="J32" s="53"/>
      <c r="K32" s="53"/>
      <c r="L32" s="53"/>
      <c r="M32" s="53"/>
      <c r="N32" s="53"/>
      <c r="O32" s="53"/>
      <c r="P32" s="53"/>
      <c r="Q32" s="53"/>
      <c r="R32" s="53"/>
    </row>
    <row r="33" spans="6:18" x14ac:dyDescent="0.2">
      <c r="F33" s="53"/>
      <c r="G33" s="53"/>
      <c r="H33" s="53"/>
      <c r="I33" s="53"/>
      <c r="J33" s="53"/>
      <c r="K33" s="53"/>
      <c r="L33" s="53"/>
      <c r="M33" s="53"/>
      <c r="N33" s="53"/>
      <c r="O33" s="53"/>
      <c r="P33" s="53"/>
      <c r="Q33" s="53"/>
      <c r="R33" s="53"/>
    </row>
    <row r="34" spans="6:18" x14ac:dyDescent="0.2">
      <c r="F34" s="53"/>
      <c r="G34" s="53"/>
      <c r="H34" s="53"/>
      <c r="I34" s="53"/>
      <c r="J34" s="53"/>
      <c r="K34" s="53"/>
      <c r="L34" s="53"/>
      <c r="M34" s="53"/>
      <c r="N34" s="53"/>
      <c r="O34" s="53"/>
      <c r="P34" s="53"/>
      <c r="Q34" s="53"/>
      <c r="R34" s="53"/>
    </row>
    <row r="35" spans="6:18" x14ac:dyDescent="0.2">
      <c r="F35" s="53"/>
      <c r="G35" s="53"/>
      <c r="H35" s="53"/>
      <c r="I35" s="53"/>
      <c r="J35" s="53"/>
      <c r="K35" s="53"/>
      <c r="L35" s="53"/>
      <c r="M35" s="53"/>
      <c r="N35" s="53"/>
      <c r="O35" s="53"/>
      <c r="P35" s="53"/>
      <c r="Q35" s="53"/>
      <c r="R35" s="53"/>
    </row>
    <row r="36" spans="6:18" x14ac:dyDescent="0.2">
      <c r="F36" s="53"/>
      <c r="G36" s="53"/>
      <c r="H36" s="53"/>
      <c r="I36" s="53"/>
      <c r="J36" s="53"/>
      <c r="K36" s="53"/>
      <c r="L36" s="53"/>
      <c r="M36" s="53"/>
      <c r="N36" s="53"/>
      <c r="O36" s="53"/>
      <c r="P36" s="53"/>
      <c r="Q36" s="53"/>
      <c r="R36" s="53"/>
    </row>
    <row r="37" spans="6:18" x14ac:dyDescent="0.2">
      <c r="F37" s="53"/>
      <c r="G37" s="53"/>
      <c r="H37" s="53"/>
      <c r="I37" s="53"/>
      <c r="J37" s="53"/>
      <c r="K37" s="53"/>
      <c r="L37" s="53"/>
      <c r="M37" s="53"/>
      <c r="N37" s="53"/>
      <c r="O37" s="53"/>
      <c r="P37" s="53"/>
      <c r="Q37" s="53"/>
      <c r="R37" s="53"/>
    </row>
    <row r="38" spans="6:18" x14ac:dyDescent="0.2">
      <c r="F38" s="53"/>
      <c r="G38" s="53"/>
      <c r="H38" s="53"/>
      <c r="I38" s="53"/>
      <c r="J38" s="53"/>
      <c r="K38" s="53"/>
      <c r="L38" s="53"/>
      <c r="M38" s="53"/>
      <c r="N38" s="53"/>
      <c r="O38" s="53"/>
      <c r="P38" s="53"/>
      <c r="Q38" s="53"/>
      <c r="R38" s="53"/>
    </row>
    <row r="39" spans="6:18" x14ac:dyDescent="0.2">
      <c r="F39" s="53"/>
      <c r="G39" s="53"/>
      <c r="H39" s="53"/>
      <c r="I39" s="53"/>
      <c r="J39" s="53"/>
      <c r="K39" s="53"/>
      <c r="L39" s="53"/>
      <c r="M39" s="53"/>
      <c r="N39" s="53"/>
      <c r="O39" s="53"/>
      <c r="P39" s="53"/>
      <c r="Q39" s="53"/>
      <c r="R39" s="5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BCDA3-7F7A-4E45-BE76-1BFF07BB8321}">
  <sheetPr>
    <tabColor rgb="FF0070C0"/>
  </sheetPr>
  <dimension ref="A1"/>
  <sheetViews>
    <sheetView showGridLines="0" showRowColHeaders="0" workbookViewId="0"/>
  </sheetViews>
  <sheetFormatPr baseColWidth="10" defaultRowHeight="15" x14ac:dyDescent="0.2"/>
  <cols>
    <col min="1" max="16384" width="10.83203125" style="9"/>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22D6-3F0A-7141-A30D-2FD9668EDF62}">
  <sheetPr>
    <tabColor rgb="FF0070C0"/>
  </sheetPr>
  <dimension ref="A1"/>
  <sheetViews>
    <sheetView showGridLines="0" showRowColHeaders="0" workbookViewId="0"/>
  </sheetViews>
  <sheetFormatPr baseColWidth="10" defaultRowHeight="15" x14ac:dyDescent="0.2"/>
  <cols>
    <col min="1" max="16384" width="10.83203125" style="9"/>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Datasets</vt:lpstr>
      <vt:lpstr>Pivot_Tables</vt:lpstr>
      <vt:lpstr>Income Sources</vt:lpstr>
      <vt:lpstr>Geographically</vt:lpstr>
      <vt:lpstr>Sales Process</vt:lpstr>
      <vt:lpstr>Project Status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Hemin Dhamelia</cp:lastModifiedBy>
  <dcterms:created xsi:type="dcterms:W3CDTF">2015-06-05T18:17:20Z</dcterms:created>
  <dcterms:modified xsi:type="dcterms:W3CDTF">2025-02-26T05:01:18Z</dcterms:modified>
  <cp:category/>
</cp:coreProperties>
</file>