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Геннадий\Desktop\Tetris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1" l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3" i="1"/>
  <c r="F53" i="1" l="1"/>
  <c r="E53" i="1"/>
  <c r="B53" i="1"/>
  <c r="C53" i="1"/>
  <c r="I24" i="1" l="1"/>
  <c r="I25" i="1" l="1"/>
  <c r="I53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O29" i="1"/>
  <c r="P29" i="1" s="1"/>
  <c r="O30" i="1"/>
  <c r="O31" i="1"/>
  <c r="O32" i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28" i="1"/>
  <c r="O27" i="1"/>
  <c r="O26" i="1"/>
  <c r="O23" i="1"/>
  <c r="N28" i="1"/>
  <c r="N27" i="1"/>
  <c r="N26" i="1"/>
  <c r="N23" i="1"/>
  <c r="P12" i="1"/>
  <c r="O12" i="1"/>
  <c r="O13" i="1"/>
  <c r="P13" i="1"/>
  <c r="P23" i="1" l="1"/>
  <c r="P32" i="1"/>
  <c r="P31" i="1"/>
  <c r="P30" i="1"/>
  <c r="P27" i="1"/>
  <c r="P26" i="1"/>
  <c r="P28" i="1"/>
  <c r="L24" i="1"/>
  <c r="K24" i="1"/>
  <c r="N24" i="1" l="1"/>
  <c r="K25" i="1"/>
  <c r="R12" i="1" s="1"/>
  <c r="L25" i="1"/>
  <c r="R13" i="1" s="1"/>
  <c r="Q13" i="1"/>
  <c r="N25" i="1"/>
  <c r="H24" i="1"/>
  <c r="K53" i="1" l="1"/>
  <c r="N53" i="1"/>
  <c r="L53" i="1"/>
  <c r="H25" i="1"/>
  <c r="O24" i="1"/>
  <c r="Q12" i="1"/>
  <c r="O25" i="1" l="1"/>
  <c r="P25" i="1" s="1"/>
  <c r="H53" i="1"/>
  <c r="P24" i="1"/>
  <c r="P53" i="1" l="1"/>
  <c r="O53" i="1"/>
  <c r="R34" i="1" l="1"/>
  <c r="Q35" i="1"/>
  <c r="S35" i="1"/>
  <c r="R36" i="1"/>
  <c r="Q37" i="1"/>
  <c r="S37" i="1"/>
  <c r="R38" i="1"/>
  <c r="Q39" i="1"/>
  <c r="S39" i="1"/>
  <c r="R40" i="1"/>
  <c r="Q41" i="1"/>
  <c r="S41" i="1"/>
  <c r="R42" i="1"/>
  <c r="Q43" i="1"/>
  <c r="S43" i="1"/>
  <c r="R44" i="1"/>
  <c r="Q45" i="1"/>
  <c r="S45" i="1"/>
  <c r="R46" i="1"/>
  <c r="Q47" i="1"/>
  <c r="S47" i="1"/>
  <c r="R48" i="1"/>
  <c r="Q49" i="1"/>
  <c r="S49" i="1"/>
  <c r="R50" i="1"/>
  <c r="Q51" i="1"/>
  <c r="S51" i="1"/>
  <c r="R52" i="1"/>
  <c r="S24" i="1"/>
  <c r="S26" i="1"/>
  <c r="S28" i="1"/>
  <c r="S30" i="1"/>
  <c r="S32" i="1"/>
  <c r="S23" i="1"/>
  <c r="R24" i="1"/>
  <c r="R26" i="1"/>
  <c r="R28" i="1"/>
  <c r="R30" i="1"/>
  <c r="R32" i="1"/>
  <c r="Q26" i="1"/>
  <c r="Q28" i="1"/>
  <c r="Q30" i="1"/>
  <c r="Q32" i="1"/>
  <c r="Q23" i="1"/>
  <c r="Q34" i="1"/>
  <c r="S34" i="1"/>
  <c r="R35" i="1"/>
  <c r="Q36" i="1"/>
  <c r="S36" i="1"/>
  <c r="R37" i="1"/>
  <c r="Q38" i="1"/>
  <c r="S38" i="1"/>
  <c r="R39" i="1"/>
  <c r="Q40" i="1"/>
  <c r="S40" i="1"/>
  <c r="R41" i="1"/>
  <c r="Q42" i="1"/>
  <c r="S42" i="1"/>
  <c r="R43" i="1"/>
  <c r="Q44" i="1"/>
  <c r="S44" i="1"/>
  <c r="R45" i="1"/>
  <c r="Q46" i="1"/>
  <c r="S46" i="1"/>
  <c r="R47" i="1"/>
  <c r="Q48" i="1"/>
  <c r="S48" i="1"/>
  <c r="R49" i="1"/>
  <c r="Q50" i="1"/>
  <c r="S50" i="1"/>
  <c r="R51" i="1"/>
  <c r="Q52" i="1"/>
  <c r="S52" i="1"/>
  <c r="S25" i="1"/>
  <c r="S27" i="1"/>
  <c r="S29" i="1"/>
  <c r="S31" i="1"/>
  <c r="S33" i="1"/>
  <c r="R23" i="1"/>
  <c r="R25" i="1"/>
  <c r="R27" i="1"/>
  <c r="R29" i="1"/>
  <c r="R31" i="1"/>
  <c r="R33" i="1"/>
  <c r="Q27" i="1"/>
  <c r="Q31" i="1"/>
  <c r="Q29" i="1"/>
  <c r="Q33" i="1"/>
  <c r="Q24" i="1"/>
  <c r="Q25" i="1"/>
</calcChain>
</file>

<file path=xl/sharedStrings.xml><?xml version="1.0" encoding="utf-8"?>
<sst xmlns="http://schemas.openxmlformats.org/spreadsheetml/2006/main" count="29" uniqueCount="15">
  <si>
    <t>Уровень</t>
  </si>
  <si>
    <t>Уровень 4</t>
  </si>
  <si>
    <t>Игра</t>
  </si>
  <si>
    <t>Уровень 2</t>
  </si>
  <si>
    <t>Счет</t>
  </si>
  <si>
    <t>Золото</t>
  </si>
  <si>
    <t>Уровень 3</t>
  </si>
  <si>
    <t>Уровень 5</t>
  </si>
  <si>
    <t>Ср. счет</t>
  </si>
  <si>
    <t>Ср. золото</t>
  </si>
  <si>
    <t>Ср. Подъем</t>
  </si>
  <si>
    <t>Ср.</t>
  </si>
  <si>
    <t>Прапорции</t>
  </si>
  <si>
    <t>Счет уровней с учетом  ср. прироста на уровне</t>
  </si>
  <si>
    <t>Золото уровней с учетом  ср. прироста на уровне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</si>
</sst>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р_._-;\-* #,##0.00\ _р_._-;_-* &quot;-&quot;??\ _р_.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 tint="0.1499984740745262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theme="1" tint="0.34998626667073579"/>
      </patternFill>
    </fill>
    <fill>
      <patternFill patternType="solid">
        <fgColor theme="4" tint="-0.49998474074526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164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4">
    <xf numFmtId="0" fontId="0" fillId="0" borderId="0" xfId="0"/>
    <xf numFmtId="0" fontId="1" fillId="3" borderId="2" xfId="2" applyBorder="1"/>
    <xf numFmtId="0" fontId="1" fillId="6" borderId="2" xfId="4" applyBorder="1"/>
    <xf numFmtId="0" fontId="1" fillId="9" borderId="2" xfId="6" applyBorder="1"/>
    <xf numFmtId="0" fontId="1" fillId="12" borderId="2" xfId="8" applyBorder="1"/>
    <xf numFmtId="0" fontId="4" fillId="4" borderId="2" xfId="3" applyFont="1" applyBorder="1" applyAlignment="1">
      <alignment horizontal="center"/>
    </xf>
    <xf numFmtId="0" fontId="4" fillId="7" borderId="2" xfId="5" applyFont="1" applyBorder="1" applyAlignment="1">
      <alignment horizontal="center"/>
    </xf>
    <xf numFmtId="0" fontId="4" fillId="10" borderId="2" xfId="7" applyFont="1" applyBorder="1" applyAlignment="1">
      <alignment horizontal="center"/>
    </xf>
    <xf numFmtId="0" fontId="4" fillId="13" borderId="2" xfId="9" applyFont="1" applyBorder="1" applyAlignment="1">
      <alignment horizontal="center"/>
    </xf>
    <xf numFmtId="0" fontId="1" fillId="12" borderId="3" xfId="8" applyBorder="1"/>
    <xf numFmtId="0" fontId="3" fillId="14" borderId="0" xfId="0" applyFont="1" applyFill="1"/>
    <xf numFmtId="0" fontId="0" fillId="14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13" borderId="15" xfId="9" applyFont="1" applyBorder="1" applyAlignment="1">
      <alignment horizontal="center"/>
    </xf>
    <xf numFmtId="12" fontId="0" fillId="14" borderId="10" xfId="10" applyNumberFormat="1" applyFont="1" applyFill="1" applyBorder="1" applyAlignment="1">
      <alignment horizontal="right"/>
    </xf>
    <xf numFmtId="12" fontId="0" fillId="14" borderId="10" xfId="0" applyNumberFormat="1" applyFill="1" applyBorder="1" applyAlignment="1">
      <alignment horizontal="right"/>
    </xf>
    <xf numFmtId="12" fontId="0" fillId="14" borderId="10" xfId="0" applyNumberFormat="1" applyFill="1" applyBorder="1"/>
    <xf numFmtId="12" fontId="0" fillId="14" borderId="14" xfId="0" applyNumberFormat="1" applyFill="1" applyBorder="1"/>
    <xf numFmtId="1" fontId="3" fillId="5" borderId="11" xfId="11" applyNumberFormat="1" applyBorder="1"/>
    <xf numFmtId="1" fontId="3" fillId="5" borderId="12" xfId="11" applyNumberFormat="1" applyBorder="1"/>
    <xf numFmtId="12" fontId="3" fillId="5" borderId="13" xfId="11" applyNumberFormat="1" applyBorder="1"/>
    <xf numFmtId="0" fontId="1" fillId="3" borderId="16" xfId="2" applyBorder="1"/>
    <xf numFmtId="0" fontId="1" fillId="6" borderId="16" xfId="4" applyBorder="1"/>
    <xf numFmtId="0" fontId="1" fillId="9" borderId="16" xfId="6" applyBorder="1"/>
    <xf numFmtId="0" fontId="1" fillId="12" borderId="16" xfId="8" applyBorder="1"/>
    <xf numFmtId="0" fontId="0" fillId="3" borderId="17" xfId="2" applyFont="1" applyBorder="1"/>
    <xf numFmtId="0" fontId="1" fillId="3" borderId="18" xfId="2" applyBorder="1"/>
    <xf numFmtId="0" fontId="1" fillId="6" borderId="18" xfId="4" applyBorder="1"/>
    <xf numFmtId="0" fontId="1" fillId="9" borderId="18" xfId="6" applyBorder="1"/>
    <xf numFmtId="0" fontId="1" fillId="12" borderId="18" xfId="8" applyBorder="1"/>
    <xf numFmtId="0" fontId="1" fillId="12" borderId="19" xfId="8" applyBorder="1"/>
    <xf numFmtId="0" fontId="0" fillId="15" borderId="15" xfId="0" applyFont="1" applyFill="1" applyBorder="1" applyAlignment="1">
      <alignment horizontal="center" vertical="center"/>
    </xf>
    <xf numFmtId="0" fontId="0" fillId="15" borderId="15" xfId="0" applyFont="1" applyFill="1" applyBorder="1" applyAlignment="1">
      <alignment horizontal="center"/>
    </xf>
    <xf numFmtId="1" fontId="1" fillId="9" borderId="2" xfId="6" applyNumberFormat="1" applyBorder="1"/>
    <xf numFmtId="1" fontId="1" fillId="9" borderId="20" xfId="6" applyNumberFormat="1" applyBorder="1"/>
    <xf numFmtId="0" fontId="0" fillId="16" borderId="21" xfId="0" applyFill="1" applyBorder="1" applyAlignment="1">
      <alignment horizontal="center" vertical="center" wrapText="1"/>
    </xf>
    <xf numFmtId="0" fontId="0" fillId="16" borderId="22" xfId="0" applyFill="1" applyBorder="1" applyAlignment="1">
      <alignment horizontal="center" vertical="center" wrapText="1"/>
    </xf>
    <xf numFmtId="0" fontId="0" fillId="16" borderId="23" xfId="0" applyFill="1" applyBorder="1" applyAlignment="1">
      <alignment horizontal="center" vertical="center" wrapText="1"/>
    </xf>
    <xf numFmtId="0" fontId="0" fillId="16" borderId="24" xfId="0" applyFill="1" applyBorder="1" applyAlignment="1">
      <alignment horizontal="center" vertical="center" wrapText="1"/>
    </xf>
    <xf numFmtId="0" fontId="0" fillId="16" borderId="25" xfId="0" applyFill="1" applyBorder="1" applyAlignment="1">
      <alignment horizontal="center" vertical="center" wrapText="1"/>
    </xf>
    <xf numFmtId="0" fontId="0" fillId="16" borderId="26" xfId="0" applyFill="1" applyBorder="1" applyAlignment="1">
      <alignment horizontal="center" vertical="center" wrapText="1"/>
    </xf>
    <xf numFmtId="0" fontId="2" fillId="2" borderId="27" xfId="1" applyFill="1" applyBorder="1" applyAlignment="1">
      <alignment horizontal="center"/>
    </xf>
    <xf numFmtId="0" fontId="2" fillId="5" borderId="27" xfId="1" applyFill="1" applyBorder="1" applyAlignment="1">
      <alignment horizontal="center"/>
    </xf>
    <xf numFmtId="0" fontId="2" fillId="8" borderId="27" xfId="1" applyFill="1" applyBorder="1" applyAlignment="1">
      <alignment horizontal="center"/>
    </xf>
    <xf numFmtId="0" fontId="2" fillId="11" borderId="27" xfId="1" applyFill="1" applyBorder="1" applyAlignment="1">
      <alignment horizontal="center"/>
    </xf>
    <xf numFmtId="1" fontId="1" fillId="9" borderId="16" xfId="6" applyNumberFormat="1" applyBorder="1"/>
    <xf numFmtId="0" fontId="0" fillId="17" borderId="11" xfId="0" applyFill="1" applyBorder="1"/>
    <xf numFmtId="0" fontId="0" fillId="17" borderId="12" xfId="0" applyFill="1" applyBorder="1"/>
    <xf numFmtId="0" fontId="0" fillId="17" borderId="13" xfId="0" applyFill="1" applyBorder="1"/>
  </cellXfs>
  <cellStyles count="12">
    <cellStyle name="40% — акцент1" xfId="2" builtinId="31"/>
    <cellStyle name="40% — акцент2" xfId="4" builtinId="35"/>
    <cellStyle name="40% — акцент3" xfId="6" builtinId="39"/>
    <cellStyle name="40% — акцент6" xfId="8" builtinId="51"/>
    <cellStyle name="60% — акцент1" xfId="3" builtinId="32"/>
    <cellStyle name="60% — акцент2" xfId="5" builtinId="36"/>
    <cellStyle name="60% — акцент3" xfId="7" builtinId="40"/>
    <cellStyle name="60% — акцент6" xfId="9" builtinId="52"/>
    <cellStyle name="Акцент2" xfId="11" builtinId="33"/>
    <cellStyle name="Заголовок 1" xfId="1" builtinId="16"/>
    <cellStyle name="Обычный" xfId="0" builtinId="0"/>
    <cellStyle name="Финансовый" xfId="10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Лист1!$B$22</c:f>
              <c:strCache>
                <c:ptCount val="1"/>
                <c:pt idx="0">
                  <c:v>Счет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Лист1!$B$23:$B$33</c:f>
              <c:numCache>
                <c:formatCode>General</c:formatCode>
                <c:ptCount val="11"/>
                <c:pt idx="0">
                  <c:v>15019</c:v>
                </c:pt>
                <c:pt idx="1">
                  <c:v>12548</c:v>
                </c:pt>
                <c:pt idx="2">
                  <c:v>16304</c:v>
                </c:pt>
                <c:pt idx="3">
                  <c:v>15234</c:v>
                </c:pt>
                <c:pt idx="4">
                  <c:v>14996</c:v>
                </c:pt>
                <c:pt idx="5">
                  <c:v>15957</c:v>
                </c:pt>
                <c:pt idx="6">
                  <c:v>13320</c:v>
                </c:pt>
                <c:pt idx="7">
                  <c:v>13451</c:v>
                </c:pt>
                <c:pt idx="8">
                  <c:v>12672</c:v>
                </c:pt>
                <c:pt idx="9">
                  <c:v>12137</c:v>
                </c:pt>
                <c:pt idx="10">
                  <c:v>14910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35152"/>
        <c:axId val="225641424"/>
      </c:lineChart>
      <c:catAx>
        <c:axId val="225635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641424"/>
        <c:crosses val="autoZero"/>
        <c:auto val="1"/>
        <c:lblAlgn val="ctr"/>
        <c:lblOffset val="100"/>
        <c:noMultiLvlLbl val="0"/>
      </c:catAx>
      <c:valAx>
        <c:axId val="22564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6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Лист1!$L$22</c:f>
              <c:strCache>
                <c:ptCount val="1"/>
                <c:pt idx="0">
                  <c:v>Золото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Лист1!$L$23:$L$33</c:f>
              <c:numCache>
                <c:formatCode>General</c:formatCode>
                <c:ptCount val="11"/>
                <c:pt idx="0">
                  <c:v>1144</c:v>
                </c:pt>
                <c:pt idx="1">
                  <c:v>1276</c:v>
                </c:pt>
                <c:pt idx="2">
                  <c:v>1276</c:v>
                </c:pt>
                <c:pt idx="3">
                  <c:v>1408</c:v>
                </c:pt>
                <c:pt idx="4">
                  <c:v>879</c:v>
                </c:pt>
                <c:pt idx="5">
                  <c:v>1503</c:v>
                </c:pt>
                <c:pt idx="6">
                  <c:v>1985</c:v>
                </c:pt>
                <c:pt idx="7">
                  <c:v>779</c:v>
                </c:pt>
                <c:pt idx="8">
                  <c:v>815</c:v>
                </c:pt>
                <c:pt idx="9">
                  <c:v>1081</c:v>
                </c:pt>
                <c:pt idx="10">
                  <c:v>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7888040"/>
        <c:axId val="227892352"/>
      </c:lineChart>
      <c:catAx>
        <c:axId val="22788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892352"/>
        <c:crosses val="autoZero"/>
        <c:auto val="1"/>
        <c:lblAlgn val="ctr"/>
        <c:lblOffset val="100"/>
        <c:noMultiLvlLbl val="0"/>
      </c:catAx>
      <c:valAx>
        <c:axId val="22789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888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Вариации счета на уровнях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Лист1!$J$21</c:f>
              <c:strCache>
                <c:ptCount val="1"/>
                <c:pt idx="0">
                  <c:v>Уровень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Лист1!$K$23:$K$33</c:f>
              <c:numCache>
                <c:formatCode>General</c:formatCode>
                <c:ptCount val="11"/>
                <c:pt idx="0">
                  <c:v>104751</c:v>
                </c:pt>
                <c:pt idx="1">
                  <c:v>114076</c:v>
                </c:pt>
                <c:pt idx="2">
                  <c:v>110074</c:v>
                </c:pt>
                <c:pt idx="3">
                  <c:v>123401</c:v>
                </c:pt>
                <c:pt idx="4">
                  <c:v>111396</c:v>
                </c:pt>
                <c:pt idx="5">
                  <c:v>116140</c:v>
                </c:pt>
                <c:pt idx="6">
                  <c:v>113409</c:v>
                </c:pt>
                <c:pt idx="7">
                  <c:v>108043</c:v>
                </c:pt>
                <c:pt idx="8">
                  <c:v>124701</c:v>
                </c:pt>
                <c:pt idx="9">
                  <c:v>115807</c:v>
                </c:pt>
                <c:pt idx="10">
                  <c:v>113225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Лист1!$G$21</c:f>
              <c:strCache>
                <c:ptCount val="1"/>
                <c:pt idx="0">
                  <c:v>Уровень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Лист1!$Q$23:$Q$33</c:f>
              <c:numCache>
                <c:formatCode>0</c:formatCode>
                <c:ptCount val="11"/>
                <c:pt idx="0">
                  <c:v>97519.636363636353</c:v>
                </c:pt>
                <c:pt idx="1">
                  <c:v>100202.63636363635</c:v>
                </c:pt>
                <c:pt idx="2">
                  <c:v>100219.63636363635</c:v>
                </c:pt>
                <c:pt idx="3">
                  <c:v>102885.63636363635</c:v>
                </c:pt>
                <c:pt idx="4">
                  <c:v>102936.63636363635</c:v>
                </c:pt>
                <c:pt idx="5">
                  <c:v>101293.63636363635</c:v>
                </c:pt>
                <c:pt idx="6">
                  <c:v>104851.63636363635</c:v>
                </c:pt>
                <c:pt idx="7">
                  <c:v>100379.63636363635</c:v>
                </c:pt>
                <c:pt idx="8">
                  <c:v>105073.63636363635</c:v>
                </c:pt>
                <c:pt idx="9">
                  <c:v>106531.63636363635</c:v>
                </c:pt>
                <c:pt idx="10">
                  <c:v>112008.63636363635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Лист1!$D$21</c:f>
              <c:strCache>
                <c:ptCount val="1"/>
                <c:pt idx="0">
                  <c:v>Уровень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Лист1!$R$23:$R$33</c:f>
              <c:numCache>
                <c:formatCode>0</c:formatCode>
                <c:ptCount val="11"/>
                <c:pt idx="0">
                  <c:v>103669.27272727272</c:v>
                </c:pt>
                <c:pt idx="1">
                  <c:v>104885.27272727272</c:v>
                </c:pt>
                <c:pt idx="2">
                  <c:v>102130.27272727272</c:v>
                </c:pt>
                <c:pt idx="3">
                  <c:v>103092.27272727272</c:v>
                </c:pt>
                <c:pt idx="4">
                  <c:v>104763.27272727272</c:v>
                </c:pt>
                <c:pt idx="5">
                  <c:v>104777.27272727272</c:v>
                </c:pt>
                <c:pt idx="6">
                  <c:v>108692.27272727272</c:v>
                </c:pt>
                <c:pt idx="7">
                  <c:v>106000.27272727272</c:v>
                </c:pt>
                <c:pt idx="8">
                  <c:v>103869.27272727272</c:v>
                </c:pt>
                <c:pt idx="9">
                  <c:v>101247.27272727272</c:v>
                </c:pt>
                <c:pt idx="10">
                  <c:v>103430.27272727272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Лист1!$A$21</c:f>
              <c:strCache>
                <c:ptCount val="1"/>
                <c:pt idx="0">
                  <c:v>Уровень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Лист1!$S$23:$S$33</c:f>
              <c:numCache>
                <c:formatCode>0</c:formatCode>
                <c:ptCount val="11"/>
                <c:pt idx="0">
                  <c:v>114878.90909090909</c:v>
                </c:pt>
                <c:pt idx="1">
                  <c:v>112407.90909090909</c:v>
                </c:pt>
                <c:pt idx="2">
                  <c:v>116163.90909090909</c:v>
                </c:pt>
                <c:pt idx="3">
                  <c:v>115093.90909090909</c:v>
                </c:pt>
                <c:pt idx="4">
                  <c:v>114855.90909090909</c:v>
                </c:pt>
                <c:pt idx="5">
                  <c:v>115816.90909090909</c:v>
                </c:pt>
                <c:pt idx="6">
                  <c:v>113179.90909090909</c:v>
                </c:pt>
                <c:pt idx="7">
                  <c:v>113310.90909090909</c:v>
                </c:pt>
                <c:pt idx="8">
                  <c:v>112531.90909090909</c:v>
                </c:pt>
                <c:pt idx="9">
                  <c:v>111996.90909090909</c:v>
                </c:pt>
                <c:pt idx="10">
                  <c:v>114769.90909090909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74392"/>
        <c:axId val="241974784"/>
      </c:lineChart>
      <c:catAx>
        <c:axId val="24197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74784"/>
        <c:crosses val="autoZero"/>
        <c:auto val="1"/>
        <c:lblAlgn val="ctr"/>
        <c:lblOffset val="100"/>
        <c:noMultiLvlLbl val="0"/>
      </c:catAx>
      <c:valAx>
        <c:axId val="2419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7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Вариации золота на уровнях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Лист1!$J$21</c:f>
              <c:strCache>
                <c:ptCount val="1"/>
                <c:pt idx="0">
                  <c:v>Уровень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Лист1!$L$23:$L$33</c:f>
              <c:numCache>
                <c:formatCode>General</c:formatCode>
                <c:ptCount val="11"/>
                <c:pt idx="0">
                  <c:v>1144</c:v>
                </c:pt>
                <c:pt idx="1">
                  <c:v>1276</c:v>
                </c:pt>
                <c:pt idx="2">
                  <c:v>1276</c:v>
                </c:pt>
                <c:pt idx="3">
                  <c:v>1408</c:v>
                </c:pt>
                <c:pt idx="4">
                  <c:v>879</c:v>
                </c:pt>
                <c:pt idx="5">
                  <c:v>1503</c:v>
                </c:pt>
                <c:pt idx="6">
                  <c:v>1985</c:v>
                </c:pt>
                <c:pt idx="7">
                  <c:v>779</c:v>
                </c:pt>
                <c:pt idx="8">
                  <c:v>815</c:v>
                </c:pt>
                <c:pt idx="9">
                  <c:v>1081</c:v>
                </c:pt>
                <c:pt idx="10">
                  <c:v>776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Лист1!$G$21</c:f>
              <c:strCache>
                <c:ptCount val="1"/>
                <c:pt idx="0">
                  <c:v>Уровень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Лист1!$T$23:$T$33</c:f>
              <c:numCache>
                <c:formatCode>0</c:formatCode>
                <c:ptCount val="11"/>
                <c:pt idx="0">
                  <c:v>1139.8181818181818</c:v>
                </c:pt>
                <c:pt idx="1">
                  <c:v>1032.8181818181818</c:v>
                </c:pt>
                <c:pt idx="2">
                  <c:v>1032.8181818181818</c:v>
                </c:pt>
                <c:pt idx="3">
                  <c:v>926.81818181818176</c:v>
                </c:pt>
                <c:pt idx="4">
                  <c:v>1166.8181818181818</c:v>
                </c:pt>
                <c:pt idx="5">
                  <c:v>1070.8181818181818</c:v>
                </c:pt>
                <c:pt idx="6">
                  <c:v>1469.8181818181818</c:v>
                </c:pt>
                <c:pt idx="7">
                  <c:v>900.81818181818176</c:v>
                </c:pt>
                <c:pt idx="8">
                  <c:v>795.81818181818176</c:v>
                </c:pt>
                <c:pt idx="9">
                  <c:v>825.81818181818176</c:v>
                </c:pt>
                <c:pt idx="10">
                  <c:v>840.81818181818176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Лист1!$D$21</c:f>
              <c:strCache>
                <c:ptCount val="1"/>
                <c:pt idx="0">
                  <c:v>Уровень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Лист1!$U$23:$U$33</c:f>
              <c:numCache>
                <c:formatCode>0</c:formatCode>
                <c:ptCount val="11"/>
                <c:pt idx="0">
                  <c:v>1160.6363636363635</c:v>
                </c:pt>
                <c:pt idx="1">
                  <c:v>1052.6363636363635</c:v>
                </c:pt>
                <c:pt idx="2">
                  <c:v>1102.6363636363635</c:v>
                </c:pt>
                <c:pt idx="3">
                  <c:v>1063.6363636363635</c:v>
                </c:pt>
                <c:pt idx="4">
                  <c:v>1058.6363636363635</c:v>
                </c:pt>
                <c:pt idx="5">
                  <c:v>1217.6363636363635</c:v>
                </c:pt>
                <c:pt idx="6">
                  <c:v>1543.6363636363635</c:v>
                </c:pt>
                <c:pt idx="7">
                  <c:v>937.63636363636363</c:v>
                </c:pt>
                <c:pt idx="8">
                  <c:v>795.63636363636363</c:v>
                </c:pt>
                <c:pt idx="9">
                  <c:v>983.63636363636363</c:v>
                </c:pt>
                <c:pt idx="10">
                  <c:v>821.63636363636363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Лист1!$A$21</c:f>
              <c:strCache>
                <c:ptCount val="1"/>
                <c:pt idx="0">
                  <c:v>Уровень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Лист1!$V$23:$V$33</c:f>
              <c:numCache>
                <c:formatCode>0</c:formatCode>
                <c:ptCount val="11"/>
                <c:pt idx="0">
                  <c:v>1370.4545454545455</c:v>
                </c:pt>
                <c:pt idx="1">
                  <c:v>944.4545454545455</c:v>
                </c:pt>
                <c:pt idx="2">
                  <c:v>1258.4545454545455</c:v>
                </c:pt>
                <c:pt idx="3">
                  <c:v>1076.4545454545455</c:v>
                </c:pt>
                <c:pt idx="4">
                  <c:v>1103.4545454545455</c:v>
                </c:pt>
                <c:pt idx="5">
                  <c:v>1250.4545454545455</c:v>
                </c:pt>
                <c:pt idx="6">
                  <c:v>1440.4545454545455</c:v>
                </c:pt>
                <c:pt idx="7">
                  <c:v>1225.4545454545455</c:v>
                </c:pt>
                <c:pt idx="8">
                  <c:v>1029.4545454545455</c:v>
                </c:pt>
                <c:pt idx="9">
                  <c:v>1064.4545454545455</c:v>
                </c:pt>
                <c:pt idx="10">
                  <c:v>1150.4545454545455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81056"/>
        <c:axId val="241983408"/>
      </c:lineChart>
      <c:catAx>
        <c:axId val="24198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83408"/>
        <c:crosses val="autoZero"/>
        <c:auto val="1"/>
        <c:lblAlgn val="ctr"/>
        <c:lblOffset val="100"/>
        <c:noMultiLvlLbl val="0"/>
      </c:catAx>
      <c:valAx>
        <c:axId val="2419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9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Лист1!$E$22</c:f>
              <c:strCache>
                <c:ptCount val="1"/>
                <c:pt idx="0">
                  <c:v>Счет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Лист1!$E$23:$E$33</c:f>
              <c:numCache>
                <c:formatCode>General</c:formatCode>
                <c:ptCount val="11"/>
                <c:pt idx="0">
                  <c:v>37096</c:v>
                </c:pt>
                <c:pt idx="1">
                  <c:v>38312</c:v>
                </c:pt>
                <c:pt idx="2">
                  <c:v>35557</c:v>
                </c:pt>
                <c:pt idx="3">
                  <c:v>36519</c:v>
                </c:pt>
                <c:pt idx="4">
                  <c:v>38190</c:v>
                </c:pt>
                <c:pt idx="5">
                  <c:v>38204</c:v>
                </c:pt>
                <c:pt idx="6">
                  <c:v>42119</c:v>
                </c:pt>
                <c:pt idx="7">
                  <c:v>39427</c:v>
                </c:pt>
                <c:pt idx="8">
                  <c:v>37296</c:v>
                </c:pt>
                <c:pt idx="9">
                  <c:v>34674</c:v>
                </c:pt>
                <c:pt idx="10">
                  <c:v>36857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38680"/>
        <c:axId val="225639072"/>
      </c:lineChart>
      <c:catAx>
        <c:axId val="225638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639072"/>
        <c:crosses val="autoZero"/>
        <c:auto val="1"/>
        <c:lblAlgn val="ctr"/>
        <c:lblOffset val="100"/>
        <c:noMultiLvlLbl val="0"/>
      </c:catAx>
      <c:valAx>
        <c:axId val="22563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63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Лист1!$H$22</c:f>
              <c:strCache>
                <c:ptCount val="1"/>
                <c:pt idx="0">
                  <c:v>Счет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Лист1!$H$23:$H$33</c:f>
              <c:numCache>
                <c:formatCode>General</c:formatCode>
                <c:ptCount val="11"/>
                <c:pt idx="0">
                  <c:v>64233</c:v>
                </c:pt>
                <c:pt idx="1">
                  <c:v>66916</c:v>
                </c:pt>
                <c:pt idx="2">
                  <c:v>66933</c:v>
                </c:pt>
                <c:pt idx="3">
                  <c:v>69599</c:v>
                </c:pt>
                <c:pt idx="4">
                  <c:v>69650</c:v>
                </c:pt>
                <c:pt idx="5">
                  <c:v>68007</c:v>
                </c:pt>
                <c:pt idx="6">
                  <c:v>71565</c:v>
                </c:pt>
                <c:pt idx="7">
                  <c:v>67093</c:v>
                </c:pt>
                <c:pt idx="8">
                  <c:v>71787</c:v>
                </c:pt>
                <c:pt idx="9">
                  <c:v>73245</c:v>
                </c:pt>
                <c:pt idx="10">
                  <c:v>78722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42208"/>
        <c:axId val="225634760"/>
      </c:lineChart>
      <c:catAx>
        <c:axId val="225642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634760"/>
        <c:crosses val="autoZero"/>
        <c:auto val="1"/>
        <c:lblAlgn val="ctr"/>
        <c:lblOffset val="100"/>
        <c:noMultiLvlLbl val="0"/>
      </c:catAx>
      <c:valAx>
        <c:axId val="225634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6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Лист1!$K$22</c:f>
              <c:strCache>
                <c:ptCount val="1"/>
                <c:pt idx="0">
                  <c:v>Счет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Лист1!$K$23:$K$33</c:f>
              <c:numCache>
                <c:formatCode>General</c:formatCode>
                <c:ptCount val="11"/>
                <c:pt idx="0">
                  <c:v>104751</c:v>
                </c:pt>
                <c:pt idx="1">
                  <c:v>114076</c:v>
                </c:pt>
                <c:pt idx="2">
                  <c:v>110074</c:v>
                </c:pt>
                <c:pt idx="3">
                  <c:v>123401</c:v>
                </c:pt>
                <c:pt idx="4">
                  <c:v>111396</c:v>
                </c:pt>
                <c:pt idx="5">
                  <c:v>116140</c:v>
                </c:pt>
                <c:pt idx="6">
                  <c:v>113409</c:v>
                </c:pt>
                <c:pt idx="7">
                  <c:v>108043</c:v>
                </c:pt>
                <c:pt idx="8">
                  <c:v>124701</c:v>
                </c:pt>
                <c:pt idx="9">
                  <c:v>115807</c:v>
                </c:pt>
                <c:pt idx="10">
                  <c:v>113225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35544"/>
        <c:axId val="225640248"/>
      </c:lineChart>
      <c:catAx>
        <c:axId val="225635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640248"/>
        <c:crosses val="autoZero"/>
        <c:auto val="1"/>
        <c:lblAlgn val="ctr"/>
        <c:lblOffset val="100"/>
        <c:noMultiLvlLbl val="0"/>
      </c:catAx>
      <c:valAx>
        <c:axId val="225640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63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Лист1!$N$12</c:f>
              <c:strCache>
                <c:ptCount val="1"/>
                <c:pt idx="0">
                  <c:v>Ср. счет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Лист1!$O$11:$R$11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Лист1!$O$12:$R$12</c:f>
              <c:numCache>
                <c:formatCode>General</c:formatCode>
                <c:ptCount val="4"/>
                <c:pt idx="0">
                  <c:v>14231</c:v>
                </c:pt>
                <c:pt idx="1">
                  <c:v>37659</c:v>
                </c:pt>
                <c:pt idx="2">
                  <c:v>69795</c:v>
                </c:pt>
                <c:pt idx="3">
                  <c:v>114093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813928"/>
        <c:axId val="226811184"/>
      </c:lineChart>
      <c:catAx>
        <c:axId val="2268139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11184"/>
        <c:crosses val="autoZero"/>
        <c:auto val="1"/>
        <c:lblAlgn val="ctr"/>
        <c:lblOffset val="100"/>
        <c:noMultiLvlLbl val="0"/>
      </c:catAx>
      <c:valAx>
        <c:axId val="226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13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Лист1!$N$13</c:f>
              <c:strCache>
                <c:ptCount val="1"/>
                <c:pt idx="0">
                  <c:v>Ср. золото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Лист1!$O$11:$R$11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Лист1!$O$13:$R$13</c:f>
              <c:numCache>
                <c:formatCode>General</c:formatCode>
                <c:ptCount val="4"/>
                <c:pt idx="0">
                  <c:v>250</c:v>
                </c:pt>
                <c:pt idx="1">
                  <c:v>451</c:v>
                </c:pt>
                <c:pt idx="2">
                  <c:v>710</c:v>
                </c:pt>
                <c:pt idx="3">
                  <c:v>1174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817848"/>
        <c:axId val="226812360"/>
      </c:lineChart>
      <c:catAx>
        <c:axId val="2268178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12360"/>
        <c:crosses val="autoZero"/>
        <c:auto val="1"/>
        <c:lblAlgn val="ctr"/>
        <c:lblOffset val="100"/>
        <c:noMultiLvlLbl val="0"/>
      </c:catAx>
      <c:valAx>
        <c:axId val="22681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17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Лист1!$C$22</c:f>
              <c:strCache>
                <c:ptCount val="1"/>
                <c:pt idx="0">
                  <c:v>Золото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Лист1!$C$23:$C$33</c:f>
              <c:numCache>
                <c:formatCode>General</c:formatCode>
                <c:ptCount val="11"/>
                <c:pt idx="0">
                  <c:v>447</c:v>
                </c:pt>
                <c:pt idx="1">
                  <c:v>21</c:v>
                </c:pt>
                <c:pt idx="2">
                  <c:v>335</c:v>
                </c:pt>
                <c:pt idx="3">
                  <c:v>153</c:v>
                </c:pt>
                <c:pt idx="4">
                  <c:v>180</c:v>
                </c:pt>
                <c:pt idx="5">
                  <c:v>327</c:v>
                </c:pt>
                <c:pt idx="6">
                  <c:v>517</c:v>
                </c:pt>
                <c:pt idx="7">
                  <c:v>302</c:v>
                </c:pt>
                <c:pt idx="8">
                  <c:v>106</c:v>
                </c:pt>
                <c:pt idx="9">
                  <c:v>141</c:v>
                </c:pt>
                <c:pt idx="10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6813144"/>
        <c:axId val="226817064"/>
      </c:lineChart>
      <c:catAx>
        <c:axId val="22681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17064"/>
        <c:crosses val="autoZero"/>
        <c:auto val="1"/>
        <c:lblAlgn val="ctr"/>
        <c:lblOffset val="100"/>
        <c:noMultiLvlLbl val="0"/>
      </c:catAx>
      <c:valAx>
        <c:axId val="226817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13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Лист1!$F$22</c:f>
              <c:strCache>
                <c:ptCount val="1"/>
                <c:pt idx="0">
                  <c:v>Золото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Лист1!$F$23:$F$33</c:f>
              <c:numCache>
                <c:formatCode>General</c:formatCode>
                <c:ptCount val="11"/>
                <c:pt idx="0">
                  <c:v>545</c:v>
                </c:pt>
                <c:pt idx="1">
                  <c:v>437</c:v>
                </c:pt>
                <c:pt idx="2">
                  <c:v>487</c:v>
                </c:pt>
                <c:pt idx="3">
                  <c:v>448</c:v>
                </c:pt>
                <c:pt idx="4">
                  <c:v>443</c:v>
                </c:pt>
                <c:pt idx="5">
                  <c:v>602</c:v>
                </c:pt>
                <c:pt idx="6">
                  <c:v>928</c:v>
                </c:pt>
                <c:pt idx="7">
                  <c:v>322</c:v>
                </c:pt>
                <c:pt idx="8">
                  <c:v>180</c:v>
                </c:pt>
                <c:pt idx="9">
                  <c:v>368</c:v>
                </c:pt>
                <c:pt idx="10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6815496"/>
        <c:axId val="226813536"/>
      </c:lineChart>
      <c:catAx>
        <c:axId val="22681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13536"/>
        <c:crosses val="autoZero"/>
        <c:auto val="1"/>
        <c:lblAlgn val="ctr"/>
        <c:lblOffset val="100"/>
        <c:noMultiLvlLbl val="0"/>
      </c:catAx>
      <c:valAx>
        <c:axId val="22681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15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Лист1!$I$22</c:f>
              <c:strCache>
                <c:ptCount val="1"/>
                <c:pt idx="0">
                  <c:v>Золото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Лист1!$I$23:$I$33</c:f>
              <c:numCache>
                <c:formatCode>General</c:formatCode>
                <c:ptCount val="11"/>
                <c:pt idx="0">
                  <c:v>832</c:v>
                </c:pt>
                <c:pt idx="1">
                  <c:v>725</c:v>
                </c:pt>
                <c:pt idx="2">
                  <c:v>725</c:v>
                </c:pt>
                <c:pt idx="3">
                  <c:v>619</c:v>
                </c:pt>
                <c:pt idx="4">
                  <c:v>859</c:v>
                </c:pt>
                <c:pt idx="5">
                  <c:v>763</c:v>
                </c:pt>
                <c:pt idx="6">
                  <c:v>1162</c:v>
                </c:pt>
                <c:pt idx="7">
                  <c:v>593</c:v>
                </c:pt>
                <c:pt idx="8">
                  <c:v>488</c:v>
                </c:pt>
                <c:pt idx="9">
                  <c:v>518</c:v>
                </c:pt>
                <c:pt idx="10">
                  <c:v>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6816672"/>
        <c:axId val="227887648"/>
      </c:lineChart>
      <c:catAx>
        <c:axId val="22681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887648"/>
        <c:crosses val="autoZero"/>
        <c:auto val="1"/>
        <c:lblAlgn val="ctr"/>
        <c:lblOffset val="100"/>
        <c:noMultiLvlLbl val="0"/>
      </c:catAx>
      <c:valAx>
        <c:axId val="22788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16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10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0</xdr:colOff>
      <xdr:row>10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10</xdr:row>
      <xdr:rowOff>1</xdr:rowOff>
    </xdr:from>
    <xdr:to>
      <xdr:col>20</xdr:col>
      <xdr:colOff>0</xdr:colOff>
      <xdr:row>19</xdr:row>
      <xdr:rowOff>209551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0</xdr:colOff>
      <xdr:row>20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6</xdr:col>
      <xdr:colOff>0</xdr:colOff>
      <xdr:row>20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0</xdr:row>
      <xdr:rowOff>1</xdr:rowOff>
    </xdr:from>
    <xdr:to>
      <xdr:col>27</xdr:col>
      <xdr:colOff>0</xdr:colOff>
      <xdr:row>20</xdr:row>
      <xdr:rowOff>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0</xdr:colOff>
      <xdr:row>20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showGridLines="0" tabSelected="1" zoomScaleNormal="100" workbookViewId="0">
      <selection activeCell="AJ22" sqref="AJ22"/>
    </sheetView>
  </sheetViews>
  <sheetFormatPr defaultRowHeight="15" x14ac:dyDescent="0.25"/>
  <cols>
    <col min="13" max="13" width="2.28515625" customWidth="1"/>
    <col min="16" max="16" width="13.140625" customWidth="1"/>
  </cols>
  <sheetData>
    <row r="1" spans="13:22" x14ac:dyDescent="0.25">
      <c r="M1" s="10"/>
      <c r="U1" s="11"/>
      <c r="V1" s="11"/>
    </row>
    <row r="2" spans="13:22" x14ac:dyDescent="0.25">
      <c r="M2" s="10"/>
      <c r="U2" s="11"/>
      <c r="V2" s="11"/>
    </row>
    <row r="3" spans="13:22" x14ac:dyDescent="0.25">
      <c r="M3" s="10"/>
      <c r="U3" s="11"/>
      <c r="V3" s="11"/>
    </row>
    <row r="4" spans="13:22" x14ac:dyDescent="0.25">
      <c r="M4" s="10"/>
      <c r="U4" s="11"/>
      <c r="V4" s="11"/>
    </row>
    <row r="5" spans="13:22" x14ac:dyDescent="0.25">
      <c r="M5" s="10"/>
      <c r="U5" s="11"/>
      <c r="V5" s="11"/>
    </row>
    <row r="6" spans="13:22" x14ac:dyDescent="0.25">
      <c r="M6" s="10"/>
      <c r="U6" s="11"/>
      <c r="V6" s="11"/>
    </row>
    <row r="7" spans="13:22" x14ac:dyDescent="0.25">
      <c r="M7" s="10"/>
      <c r="U7" s="11"/>
      <c r="V7" s="11"/>
    </row>
    <row r="8" spans="13:22" x14ac:dyDescent="0.25">
      <c r="M8" s="10"/>
      <c r="U8" s="11"/>
      <c r="V8" s="11"/>
    </row>
    <row r="9" spans="13:22" x14ac:dyDescent="0.25">
      <c r="M9" s="10"/>
      <c r="U9" s="11"/>
      <c r="V9" s="11"/>
    </row>
    <row r="10" spans="13:22" x14ac:dyDescent="0.25">
      <c r="M10" s="10"/>
      <c r="U10" s="11"/>
      <c r="V10" s="11"/>
    </row>
    <row r="11" spans="13:22" x14ac:dyDescent="0.25">
      <c r="M11" s="10"/>
      <c r="N11" t="s">
        <v>0</v>
      </c>
      <c r="O11" s="9">
        <v>2</v>
      </c>
      <c r="P11" s="9">
        <v>3</v>
      </c>
      <c r="Q11" s="9">
        <v>4</v>
      </c>
      <c r="R11" s="9">
        <v>5</v>
      </c>
      <c r="U11" s="11"/>
      <c r="V11" s="11"/>
    </row>
    <row r="12" spans="13:22" x14ac:dyDescent="0.25">
      <c r="M12" s="10"/>
      <c r="N12" t="s">
        <v>8</v>
      </c>
      <c r="O12">
        <f>INT(AVERAGE(B23:B52))</f>
        <v>14231</v>
      </c>
      <c r="P12">
        <f>INT(AVERAGE(E23:E52))</f>
        <v>37659</v>
      </c>
      <c r="Q12">
        <f>INT(AVERAGE(H23:H52))</f>
        <v>69795</v>
      </c>
      <c r="R12">
        <f>INT(AVERAGE(K23:K52))</f>
        <v>114093</v>
      </c>
      <c r="U12" s="11"/>
      <c r="V12" s="11"/>
    </row>
    <row r="13" spans="13:22" x14ac:dyDescent="0.25">
      <c r="M13" s="10"/>
      <c r="N13" t="s">
        <v>9</v>
      </c>
      <c r="O13">
        <f>INT(AVERAGE(C23:C52))</f>
        <v>250</v>
      </c>
      <c r="P13">
        <f>INT(AVERAGE(F23:F52))</f>
        <v>451</v>
      </c>
      <c r="Q13">
        <f>INT(AVERAGE(I23:I52))</f>
        <v>710</v>
      </c>
      <c r="R13">
        <f>INT(AVERAGE(L23:L52))</f>
        <v>1174</v>
      </c>
      <c r="U13" s="11"/>
      <c r="V13" s="11"/>
    </row>
    <row r="14" spans="13:22" x14ac:dyDescent="0.25">
      <c r="M14" s="10"/>
      <c r="U14" s="11"/>
      <c r="V14" s="11"/>
    </row>
    <row r="15" spans="13:22" x14ac:dyDescent="0.25">
      <c r="M15" s="10"/>
      <c r="U15" s="11"/>
      <c r="V15" s="11"/>
    </row>
    <row r="16" spans="13:22" x14ac:dyDescent="0.25">
      <c r="M16" s="10"/>
      <c r="U16" s="11"/>
      <c r="V16" s="11"/>
    </row>
    <row r="17" spans="1:22" x14ac:dyDescent="0.25">
      <c r="M17" s="10"/>
      <c r="U17" s="11"/>
      <c r="V17" s="11"/>
    </row>
    <row r="18" spans="1:22" x14ac:dyDescent="0.25">
      <c r="M18" s="10"/>
      <c r="U18" s="11"/>
      <c r="V18" s="11"/>
    </row>
    <row r="19" spans="1:22" x14ac:dyDescent="0.25">
      <c r="M19" s="10"/>
      <c r="U19" s="11"/>
      <c r="V19" s="11"/>
    </row>
    <row r="20" spans="1:22" ht="18" customHeight="1" x14ac:dyDescent="0.25">
      <c r="M20" s="10"/>
      <c r="U20" s="11"/>
      <c r="V20" s="11"/>
    </row>
    <row r="21" spans="1:22" ht="20.25" thickBot="1" x14ac:dyDescent="0.35">
      <c r="A21" s="46" t="s">
        <v>3</v>
      </c>
      <c r="B21" s="46"/>
      <c r="C21" s="46"/>
      <c r="D21" s="47" t="s">
        <v>6</v>
      </c>
      <c r="E21" s="47"/>
      <c r="F21" s="47"/>
      <c r="G21" s="48" t="s">
        <v>1</v>
      </c>
      <c r="H21" s="48"/>
      <c r="I21" s="48"/>
      <c r="J21" s="49" t="s">
        <v>7</v>
      </c>
      <c r="K21" s="49"/>
      <c r="L21" s="49"/>
      <c r="M21" s="10"/>
      <c r="N21" s="37" t="s">
        <v>10</v>
      </c>
      <c r="O21" s="37"/>
      <c r="P21" s="36" t="s">
        <v>12</v>
      </c>
      <c r="Q21" s="40" t="s">
        <v>13</v>
      </c>
      <c r="R21" s="41"/>
      <c r="S21" s="42"/>
      <c r="T21" s="40" t="s">
        <v>14</v>
      </c>
      <c r="U21" s="41"/>
      <c r="V21" s="42"/>
    </row>
    <row r="22" spans="1:22" ht="15.75" thickTop="1" x14ac:dyDescent="0.25">
      <c r="A22" s="5" t="s">
        <v>2</v>
      </c>
      <c r="B22" s="5" t="s">
        <v>4</v>
      </c>
      <c r="C22" s="5" t="s">
        <v>5</v>
      </c>
      <c r="D22" s="6" t="s">
        <v>2</v>
      </c>
      <c r="E22" s="6" t="s">
        <v>4</v>
      </c>
      <c r="F22" s="6" t="s">
        <v>5</v>
      </c>
      <c r="G22" s="7" t="s">
        <v>2</v>
      </c>
      <c r="H22" s="7" t="s">
        <v>4</v>
      </c>
      <c r="I22" s="7" t="s">
        <v>5</v>
      </c>
      <c r="J22" s="8" t="s">
        <v>2</v>
      </c>
      <c r="K22" s="8" t="s">
        <v>4</v>
      </c>
      <c r="L22" s="8" t="s">
        <v>5</v>
      </c>
      <c r="M22" s="10"/>
      <c r="N22" s="18" t="s">
        <v>5</v>
      </c>
      <c r="O22" s="18" t="s">
        <v>4</v>
      </c>
      <c r="P22" s="36"/>
      <c r="Q22" s="43"/>
      <c r="R22" s="44"/>
      <c r="S22" s="45"/>
      <c r="T22" s="43"/>
      <c r="U22" s="44"/>
      <c r="V22" s="45"/>
    </row>
    <row r="23" spans="1:22" x14ac:dyDescent="0.25">
      <c r="A23" s="1">
        <v>1</v>
      </c>
      <c r="B23" s="1">
        <v>15019</v>
      </c>
      <c r="C23" s="1">
        <v>447</v>
      </c>
      <c r="D23" s="2">
        <v>1</v>
      </c>
      <c r="E23" s="2">
        <v>37096</v>
      </c>
      <c r="F23" s="2">
        <v>545</v>
      </c>
      <c r="G23" s="3">
        <v>1</v>
      </c>
      <c r="H23" s="3">
        <v>64233</v>
      </c>
      <c r="I23" s="3">
        <v>832</v>
      </c>
      <c r="J23" s="4">
        <v>1</v>
      </c>
      <c r="K23" s="4">
        <v>104751</v>
      </c>
      <c r="L23" s="4">
        <v>1144</v>
      </c>
      <c r="N23" s="12">
        <f t="shared" ref="N23:N28" si="0">INT(AVERAGE(F23-C23, I23-F23, L23-I23))</f>
        <v>232</v>
      </c>
      <c r="O23" s="13">
        <f t="shared" ref="O23:O28" si="1">INT(AVERAGE(E23-B23, H23-E23, K23-H23))</f>
        <v>29910</v>
      </c>
      <c r="P23" s="19">
        <f>O23/N23</f>
        <v>128.92241379310346</v>
      </c>
      <c r="Q23" s="39">
        <f>H23+$O$53</f>
        <v>97519.636363636353</v>
      </c>
      <c r="R23" s="39">
        <f>E23+(2 * $O$53)</f>
        <v>103669.27272727272</v>
      </c>
      <c r="S23" s="39">
        <f>B23+(3 * $O$53)</f>
        <v>114878.90909090909</v>
      </c>
      <c r="T23" s="39">
        <f>I23+$N$53</f>
        <v>1139.8181818181818</v>
      </c>
      <c r="U23" s="39">
        <f>F23+(2 * $N$53)</f>
        <v>1160.6363636363635</v>
      </c>
      <c r="V23" s="39">
        <f>C23+(3 * $N$53)</f>
        <v>1370.4545454545455</v>
      </c>
    </row>
    <row r="24" spans="1:22" x14ac:dyDescent="0.25">
      <c r="A24" s="1">
        <v>2</v>
      </c>
      <c r="B24" s="1">
        <v>12548</v>
      </c>
      <c r="C24" s="1">
        <v>21</v>
      </c>
      <c r="D24" s="2">
        <v>2</v>
      </c>
      <c r="E24" s="2">
        <v>38312</v>
      </c>
      <c r="F24" s="2">
        <v>437</v>
      </c>
      <c r="G24" s="3">
        <v>2</v>
      </c>
      <c r="H24" s="3">
        <f>AVERAGE(H23, H26)</f>
        <v>66916</v>
      </c>
      <c r="I24" s="3">
        <f>INT(AVERAGE(I23, I26))</f>
        <v>725</v>
      </c>
      <c r="J24" s="4">
        <v>2</v>
      </c>
      <c r="K24" s="4">
        <f>AVERAGE(K23, K26)</f>
        <v>114076</v>
      </c>
      <c r="L24" s="4">
        <f>AVERAGE(L23, L26)</f>
        <v>1276</v>
      </c>
      <c r="M24" s="10"/>
      <c r="N24" s="14">
        <f t="shared" si="0"/>
        <v>418</v>
      </c>
      <c r="O24" s="15">
        <f t="shared" si="1"/>
        <v>33842</v>
      </c>
      <c r="P24" s="20">
        <f>O24/N24</f>
        <v>80.961722488038276</v>
      </c>
      <c r="Q24" s="38">
        <f>H24+$O$53</f>
        <v>100202.63636363635</v>
      </c>
      <c r="R24" s="38">
        <f>E24+(2 * $O$53)</f>
        <v>104885.27272727272</v>
      </c>
      <c r="S24" s="38">
        <f>B24+(3 * $O$53)</f>
        <v>112407.90909090909</v>
      </c>
      <c r="T24" s="39">
        <f t="shared" ref="T24:T52" si="2">I24+$N$53</f>
        <v>1032.8181818181818</v>
      </c>
      <c r="U24" s="39">
        <f t="shared" ref="U24:U52" si="3">F24+(2 * $N$53)</f>
        <v>1052.6363636363635</v>
      </c>
      <c r="V24" s="39">
        <f t="shared" ref="V24:V52" si="4">C24+(3 * $N$53)</f>
        <v>944.4545454545455</v>
      </c>
    </row>
    <row r="25" spans="1:22" x14ac:dyDescent="0.25">
      <c r="A25" s="1">
        <v>3</v>
      </c>
      <c r="B25" s="1">
        <v>16304</v>
      </c>
      <c r="C25" s="1">
        <v>335</v>
      </c>
      <c r="D25" s="2">
        <v>3</v>
      </c>
      <c r="E25" s="2">
        <v>35557</v>
      </c>
      <c r="F25" s="2">
        <v>487</v>
      </c>
      <c r="G25" s="3">
        <v>3</v>
      </c>
      <c r="H25" s="3">
        <f>AVERAGE(H24, H27, H23)</f>
        <v>66933</v>
      </c>
      <c r="I25" s="3">
        <f>INT(AVERAGE(I23,I24,I26))</f>
        <v>725</v>
      </c>
      <c r="J25" s="4">
        <v>3</v>
      </c>
      <c r="K25" s="4">
        <f>INT(AVERAGE(K24, K27, K23))</f>
        <v>110074</v>
      </c>
      <c r="L25" s="4">
        <f>AVERAGE(L23,L24,L26)</f>
        <v>1276</v>
      </c>
      <c r="M25" s="10"/>
      <c r="N25" s="14">
        <f t="shared" si="0"/>
        <v>313</v>
      </c>
      <c r="O25" s="15">
        <f t="shared" si="1"/>
        <v>31256</v>
      </c>
      <c r="P25" s="20">
        <f t="shared" ref="P25:P52" si="5">O25/N25</f>
        <v>99.859424920127793</v>
      </c>
      <c r="Q25" s="38">
        <f>H25+$O$53</f>
        <v>100219.63636363635</v>
      </c>
      <c r="R25" s="38">
        <f>E25+(2 * $O$53)</f>
        <v>102130.27272727272</v>
      </c>
      <c r="S25" s="38">
        <f>B25+(3 * $O$53)</f>
        <v>116163.90909090909</v>
      </c>
      <c r="T25" s="39">
        <f t="shared" si="2"/>
        <v>1032.8181818181818</v>
      </c>
      <c r="U25" s="39">
        <f t="shared" si="3"/>
        <v>1102.6363636363635</v>
      </c>
      <c r="V25" s="39">
        <f t="shared" si="4"/>
        <v>1258.4545454545455</v>
      </c>
    </row>
    <row r="26" spans="1:22" x14ac:dyDescent="0.25">
      <c r="A26" s="1">
        <v>4</v>
      </c>
      <c r="B26" s="1">
        <v>15234</v>
      </c>
      <c r="C26" s="1">
        <v>153</v>
      </c>
      <c r="D26" s="2">
        <v>4</v>
      </c>
      <c r="E26" s="2">
        <v>36519</v>
      </c>
      <c r="F26" s="2">
        <v>448</v>
      </c>
      <c r="G26" s="3">
        <v>4</v>
      </c>
      <c r="H26" s="3">
        <v>69599</v>
      </c>
      <c r="I26" s="3">
        <v>619</v>
      </c>
      <c r="J26" s="4">
        <v>4</v>
      </c>
      <c r="K26" s="4">
        <v>123401</v>
      </c>
      <c r="L26" s="4">
        <v>1408</v>
      </c>
      <c r="M26" s="10"/>
      <c r="N26" s="14">
        <f t="shared" si="0"/>
        <v>418</v>
      </c>
      <c r="O26" s="15">
        <f t="shared" si="1"/>
        <v>36055</v>
      </c>
      <c r="P26" s="20">
        <f t="shared" si="5"/>
        <v>86.255980861244012</v>
      </c>
      <c r="Q26" s="38">
        <f>H26+$O$53</f>
        <v>102885.63636363635</v>
      </c>
      <c r="R26" s="38">
        <f>E26+(2 * $O$53)</f>
        <v>103092.27272727272</v>
      </c>
      <c r="S26" s="38">
        <f>B26+(3 * $O$53)</f>
        <v>115093.90909090909</v>
      </c>
      <c r="T26" s="39">
        <f t="shared" si="2"/>
        <v>926.81818181818176</v>
      </c>
      <c r="U26" s="39">
        <f t="shared" si="3"/>
        <v>1063.6363636363635</v>
      </c>
      <c r="V26" s="39">
        <f t="shared" si="4"/>
        <v>1076.4545454545455</v>
      </c>
    </row>
    <row r="27" spans="1:22" x14ac:dyDescent="0.25">
      <c r="A27" s="1">
        <v>5</v>
      </c>
      <c r="B27" s="1">
        <v>14996</v>
      </c>
      <c r="C27" s="1">
        <v>180</v>
      </c>
      <c r="D27" s="2">
        <v>5</v>
      </c>
      <c r="E27" s="2">
        <v>38190</v>
      </c>
      <c r="F27" s="2">
        <v>443</v>
      </c>
      <c r="G27" s="3">
        <v>5</v>
      </c>
      <c r="H27" s="3">
        <v>69650</v>
      </c>
      <c r="I27" s="3">
        <v>859</v>
      </c>
      <c r="J27" s="4">
        <v>5</v>
      </c>
      <c r="K27" s="4">
        <v>111396</v>
      </c>
      <c r="L27" s="4">
        <v>879</v>
      </c>
      <c r="M27" s="10"/>
      <c r="N27" s="14">
        <f t="shared" si="0"/>
        <v>233</v>
      </c>
      <c r="O27" s="15">
        <f t="shared" si="1"/>
        <v>32133</v>
      </c>
      <c r="P27" s="20">
        <f t="shared" si="5"/>
        <v>137.90987124463518</v>
      </c>
      <c r="Q27" s="38">
        <f>H27+$O$53</f>
        <v>102936.63636363635</v>
      </c>
      <c r="R27" s="38">
        <f>E27+(2 * $O$53)</f>
        <v>104763.27272727272</v>
      </c>
      <c r="S27" s="38">
        <f>B27+(3 * $O$53)</f>
        <v>114855.90909090909</v>
      </c>
      <c r="T27" s="39">
        <f t="shared" si="2"/>
        <v>1166.8181818181818</v>
      </c>
      <c r="U27" s="39">
        <f t="shared" si="3"/>
        <v>1058.6363636363635</v>
      </c>
      <c r="V27" s="39">
        <f t="shared" si="4"/>
        <v>1103.4545454545455</v>
      </c>
    </row>
    <row r="28" spans="1:22" x14ac:dyDescent="0.25">
      <c r="A28" s="1">
        <v>6</v>
      </c>
      <c r="B28" s="1">
        <v>15957</v>
      </c>
      <c r="C28" s="1">
        <v>327</v>
      </c>
      <c r="D28" s="2">
        <v>6</v>
      </c>
      <c r="E28" s="2">
        <v>38204</v>
      </c>
      <c r="F28" s="2">
        <v>602</v>
      </c>
      <c r="G28" s="3">
        <v>6</v>
      </c>
      <c r="H28" s="3">
        <v>68007</v>
      </c>
      <c r="I28" s="3">
        <v>763</v>
      </c>
      <c r="J28" s="4">
        <v>6</v>
      </c>
      <c r="K28" s="4">
        <v>116140</v>
      </c>
      <c r="L28" s="4">
        <v>1503</v>
      </c>
      <c r="M28" s="10"/>
      <c r="N28" s="14">
        <f t="shared" si="0"/>
        <v>392</v>
      </c>
      <c r="O28" s="15">
        <f t="shared" si="1"/>
        <v>33394</v>
      </c>
      <c r="P28" s="20">
        <f t="shared" si="5"/>
        <v>85.188775510204081</v>
      </c>
      <c r="Q28" s="38">
        <f>H28+$O$53</f>
        <v>101293.63636363635</v>
      </c>
      <c r="R28" s="38">
        <f>E28+(2 * $O$53)</f>
        <v>104777.27272727272</v>
      </c>
      <c r="S28" s="38">
        <f>B28+(3 * $O$53)</f>
        <v>115816.90909090909</v>
      </c>
      <c r="T28" s="39">
        <f t="shared" si="2"/>
        <v>1070.8181818181818</v>
      </c>
      <c r="U28" s="39">
        <f t="shared" si="3"/>
        <v>1217.6363636363635</v>
      </c>
      <c r="V28" s="39">
        <f t="shared" si="4"/>
        <v>1250.4545454545455</v>
      </c>
    </row>
    <row r="29" spans="1:22" x14ac:dyDescent="0.25">
      <c r="A29" s="1">
        <v>7</v>
      </c>
      <c r="B29" s="1">
        <v>13320</v>
      </c>
      <c r="C29" s="1">
        <v>517</v>
      </c>
      <c r="D29" s="2">
        <v>7</v>
      </c>
      <c r="E29" s="2">
        <v>42119</v>
      </c>
      <c r="F29" s="2">
        <v>928</v>
      </c>
      <c r="G29" s="3">
        <v>7</v>
      </c>
      <c r="H29" s="3">
        <v>71565</v>
      </c>
      <c r="I29" s="3">
        <v>1162</v>
      </c>
      <c r="J29" s="4">
        <v>7</v>
      </c>
      <c r="K29" s="4">
        <v>113409</v>
      </c>
      <c r="L29" s="4">
        <v>1985</v>
      </c>
      <c r="M29" s="11"/>
      <c r="N29" s="14">
        <f t="shared" ref="N29:N52" si="6">INT(AVERAGE(F29-C29, I29-F29, L29-I29))</f>
        <v>489</v>
      </c>
      <c r="O29" s="15">
        <f t="shared" ref="O29:O52" si="7">INT(AVERAGE(E29-B29, H29-E29, K29-H29))</f>
        <v>33363</v>
      </c>
      <c r="P29" s="20">
        <f t="shared" si="5"/>
        <v>68.226993865030678</v>
      </c>
      <c r="Q29" s="38">
        <f>H29+$O$53</f>
        <v>104851.63636363635</v>
      </c>
      <c r="R29" s="38">
        <f>E29+(2 * $O$53)</f>
        <v>108692.27272727272</v>
      </c>
      <c r="S29" s="38">
        <f>B29+(3 * $O$53)</f>
        <v>113179.90909090909</v>
      </c>
      <c r="T29" s="39">
        <f t="shared" si="2"/>
        <v>1469.8181818181818</v>
      </c>
      <c r="U29" s="39">
        <f t="shared" si="3"/>
        <v>1543.6363636363635</v>
      </c>
      <c r="V29" s="39">
        <f t="shared" si="4"/>
        <v>1440.4545454545455</v>
      </c>
    </row>
    <row r="30" spans="1:22" x14ac:dyDescent="0.25">
      <c r="A30" s="1">
        <v>8</v>
      </c>
      <c r="B30" s="1">
        <v>13451</v>
      </c>
      <c r="C30" s="1">
        <v>302</v>
      </c>
      <c r="D30" s="2">
        <v>8</v>
      </c>
      <c r="E30" s="2">
        <v>39427</v>
      </c>
      <c r="F30" s="2">
        <v>322</v>
      </c>
      <c r="G30" s="3">
        <v>8</v>
      </c>
      <c r="H30" s="3">
        <v>67093</v>
      </c>
      <c r="I30" s="3">
        <v>593</v>
      </c>
      <c r="J30" s="4">
        <v>8</v>
      </c>
      <c r="K30" s="4">
        <v>108043</v>
      </c>
      <c r="L30" s="4">
        <v>779</v>
      </c>
      <c r="M30" s="11"/>
      <c r="N30" s="14">
        <f t="shared" si="6"/>
        <v>159</v>
      </c>
      <c r="O30" s="15">
        <f t="shared" si="7"/>
        <v>31530</v>
      </c>
      <c r="P30" s="21">
        <f t="shared" si="5"/>
        <v>198.30188679245282</v>
      </c>
      <c r="Q30" s="38">
        <f>H30+$O$53</f>
        <v>100379.63636363635</v>
      </c>
      <c r="R30" s="38">
        <f>E30+(2 * $O$53)</f>
        <v>106000.27272727272</v>
      </c>
      <c r="S30" s="38">
        <f>B30+(3 * $O$53)</f>
        <v>113310.90909090909</v>
      </c>
      <c r="T30" s="39">
        <f t="shared" si="2"/>
        <v>900.81818181818176</v>
      </c>
      <c r="U30" s="39">
        <f t="shared" si="3"/>
        <v>937.63636363636363</v>
      </c>
      <c r="V30" s="39">
        <f t="shared" si="4"/>
        <v>1225.4545454545455</v>
      </c>
    </row>
    <row r="31" spans="1:22" x14ac:dyDescent="0.25">
      <c r="A31" s="1">
        <v>9</v>
      </c>
      <c r="B31" s="1">
        <v>12672</v>
      </c>
      <c r="C31" s="1">
        <v>106</v>
      </c>
      <c r="D31" s="2">
        <v>9</v>
      </c>
      <c r="E31" s="2">
        <v>37296</v>
      </c>
      <c r="F31" s="2">
        <v>180</v>
      </c>
      <c r="G31" s="3">
        <v>9</v>
      </c>
      <c r="H31" s="3">
        <v>71787</v>
      </c>
      <c r="I31" s="3">
        <v>488</v>
      </c>
      <c r="J31" s="4">
        <v>9</v>
      </c>
      <c r="K31" s="4">
        <v>124701</v>
      </c>
      <c r="L31" s="4">
        <v>815</v>
      </c>
      <c r="M31" s="11"/>
      <c r="N31" s="14">
        <f t="shared" si="6"/>
        <v>236</v>
      </c>
      <c r="O31" s="15">
        <f t="shared" si="7"/>
        <v>37343</v>
      </c>
      <c r="P31" s="21">
        <f t="shared" si="5"/>
        <v>158.23305084745763</v>
      </c>
      <c r="Q31" s="38">
        <f>H31+$O$53</f>
        <v>105073.63636363635</v>
      </c>
      <c r="R31" s="38">
        <f>E31+(2 * $O$53)</f>
        <v>103869.27272727272</v>
      </c>
      <c r="S31" s="38">
        <f>B31+(3 * $O$53)</f>
        <v>112531.90909090909</v>
      </c>
      <c r="T31" s="39">
        <f t="shared" si="2"/>
        <v>795.81818181818176</v>
      </c>
      <c r="U31" s="39">
        <f t="shared" si="3"/>
        <v>795.63636363636363</v>
      </c>
      <c r="V31" s="39">
        <f t="shared" si="4"/>
        <v>1029.4545454545455</v>
      </c>
    </row>
    <row r="32" spans="1:22" x14ac:dyDescent="0.25">
      <c r="A32" s="1">
        <v>10</v>
      </c>
      <c r="B32" s="1">
        <v>12137</v>
      </c>
      <c r="C32" s="1">
        <v>141</v>
      </c>
      <c r="D32" s="2">
        <v>10</v>
      </c>
      <c r="E32" s="2">
        <v>34674</v>
      </c>
      <c r="F32" s="2">
        <v>368</v>
      </c>
      <c r="G32" s="3">
        <v>10</v>
      </c>
      <c r="H32" s="3">
        <v>73245</v>
      </c>
      <c r="I32" s="3">
        <v>518</v>
      </c>
      <c r="J32" s="4">
        <v>10</v>
      </c>
      <c r="K32" s="4">
        <v>115807</v>
      </c>
      <c r="L32" s="4">
        <v>1081</v>
      </c>
      <c r="M32" s="11"/>
      <c r="N32" s="14">
        <f t="shared" si="6"/>
        <v>313</v>
      </c>
      <c r="O32" s="15">
        <f t="shared" si="7"/>
        <v>34556</v>
      </c>
      <c r="P32" s="21">
        <f t="shared" si="5"/>
        <v>110.40255591054313</v>
      </c>
      <c r="Q32" s="38">
        <f>H32+$O$53</f>
        <v>106531.63636363635</v>
      </c>
      <c r="R32" s="38">
        <f>E32+(2 * $O$53)</f>
        <v>101247.27272727272</v>
      </c>
      <c r="S32" s="38">
        <f>B32+(3 * $O$53)</f>
        <v>111996.90909090909</v>
      </c>
      <c r="T32" s="39">
        <f t="shared" si="2"/>
        <v>825.81818181818176</v>
      </c>
      <c r="U32" s="39">
        <f t="shared" si="3"/>
        <v>983.63636363636363</v>
      </c>
      <c r="V32" s="39">
        <f t="shared" si="4"/>
        <v>1064.4545454545455</v>
      </c>
    </row>
    <row r="33" spans="1:22" x14ac:dyDescent="0.25">
      <c r="A33" s="1">
        <v>11</v>
      </c>
      <c r="B33" s="1">
        <v>14910</v>
      </c>
      <c r="C33" s="1">
        <v>227</v>
      </c>
      <c r="D33" s="2">
        <v>11</v>
      </c>
      <c r="E33" s="2">
        <v>36857</v>
      </c>
      <c r="F33" s="2">
        <v>206</v>
      </c>
      <c r="G33" s="3">
        <v>11</v>
      </c>
      <c r="H33" s="3">
        <v>78722</v>
      </c>
      <c r="I33" s="3">
        <v>533</v>
      </c>
      <c r="J33" s="4">
        <v>11</v>
      </c>
      <c r="K33" s="4">
        <v>113225</v>
      </c>
      <c r="L33" s="4">
        <v>776</v>
      </c>
      <c r="M33" s="11"/>
      <c r="N33" s="14">
        <f t="shared" si="6"/>
        <v>183</v>
      </c>
      <c r="O33" s="15">
        <f t="shared" si="7"/>
        <v>32771</v>
      </c>
      <c r="P33" s="21">
        <f t="shared" si="5"/>
        <v>179.07650273224044</v>
      </c>
      <c r="Q33" s="38">
        <f>H33+$O$53</f>
        <v>112008.63636363635</v>
      </c>
      <c r="R33" s="38">
        <f>E33+(2 * $O$53)</f>
        <v>103430.27272727272</v>
      </c>
      <c r="S33" s="38">
        <f>B33+(3 * $O$53)</f>
        <v>114769.90909090909</v>
      </c>
      <c r="T33" s="39">
        <f t="shared" si="2"/>
        <v>840.81818181818176</v>
      </c>
      <c r="U33" s="39">
        <f t="shared" si="3"/>
        <v>821.63636363636363</v>
      </c>
      <c r="V33" s="39">
        <f t="shared" si="4"/>
        <v>1150.4545454545455</v>
      </c>
    </row>
    <row r="34" spans="1:22" x14ac:dyDescent="0.25">
      <c r="A34" s="1">
        <v>12</v>
      </c>
      <c r="B34" s="1"/>
      <c r="C34" s="1"/>
      <c r="D34" s="2">
        <v>12</v>
      </c>
      <c r="E34" s="2"/>
      <c r="F34" s="2"/>
      <c r="G34" s="3">
        <v>12</v>
      </c>
      <c r="H34" s="3"/>
      <c r="I34" s="3"/>
      <c r="J34" s="4">
        <v>12</v>
      </c>
      <c r="K34" s="4"/>
      <c r="L34" s="4"/>
      <c r="M34" s="11"/>
      <c r="N34" s="14">
        <f t="shared" si="6"/>
        <v>0</v>
      </c>
      <c r="O34" s="15">
        <f t="shared" si="7"/>
        <v>0</v>
      </c>
      <c r="P34" s="21" t="e">
        <f t="shared" si="5"/>
        <v>#DIV/0!</v>
      </c>
      <c r="Q34" s="38">
        <f>H34+$O$53</f>
        <v>33286.63636363636</v>
      </c>
      <c r="R34" s="38">
        <f>E34+(2 * $O$53)</f>
        <v>66573.272727272721</v>
      </c>
      <c r="S34" s="38">
        <f>B34+(3 * $O$53)</f>
        <v>99859.909090909088</v>
      </c>
      <c r="T34" s="39">
        <f t="shared" si="2"/>
        <v>307.81818181818181</v>
      </c>
      <c r="U34" s="39">
        <f t="shared" si="3"/>
        <v>615.63636363636363</v>
      </c>
      <c r="V34" s="39">
        <f t="shared" si="4"/>
        <v>923.4545454545455</v>
      </c>
    </row>
    <row r="35" spans="1:22" x14ac:dyDescent="0.25">
      <c r="A35" s="1">
        <v>13</v>
      </c>
      <c r="B35" s="1"/>
      <c r="C35" s="1"/>
      <c r="D35" s="2">
        <v>13</v>
      </c>
      <c r="E35" s="2"/>
      <c r="F35" s="2"/>
      <c r="G35" s="3">
        <v>13</v>
      </c>
      <c r="H35" s="3"/>
      <c r="I35" s="3"/>
      <c r="J35" s="4">
        <v>13</v>
      </c>
      <c r="K35" s="4"/>
      <c r="L35" s="4"/>
      <c r="M35" s="11"/>
      <c r="N35" s="14">
        <f t="shared" si="6"/>
        <v>0</v>
      </c>
      <c r="O35" s="15">
        <f t="shared" si="7"/>
        <v>0</v>
      </c>
      <c r="P35" s="21" t="e">
        <f t="shared" si="5"/>
        <v>#DIV/0!</v>
      </c>
      <c r="Q35" s="38">
        <f>H35+$O$53</f>
        <v>33286.63636363636</v>
      </c>
      <c r="R35" s="38">
        <f>E35+(2 * $O$53)</f>
        <v>66573.272727272721</v>
      </c>
      <c r="S35" s="38">
        <f>B35+(3 * $O$53)</f>
        <v>99859.909090909088</v>
      </c>
      <c r="T35" s="39">
        <f t="shared" si="2"/>
        <v>307.81818181818181</v>
      </c>
      <c r="U35" s="39">
        <f t="shared" si="3"/>
        <v>615.63636363636363</v>
      </c>
      <c r="V35" s="39">
        <f t="shared" si="4"/>
        <v>923.4545454545455</v>
      </c>
    </row>
    <row r="36" spans="1:22" x14ac:dyDescent="0.25">
      <c r="A36" s="1">
        <v>14</v>
      </c>
      <c r="B36" s="1"/>
      <c r="C36" s="1"/>
      <c r="D36" s="2">
        <v>14</v>
      </c>
      <c r="E36" s="2"/>
      <c r="F36" s="2"/>
      <c r="G36" s="3">
        <v>14</v>
      </c>
      <c r="H36" s="3"/>
      <c r="I36" s="3"/>
      <c r="J36" s="4">
        <v>14</v>
      </c>
      <c r="K36" s="4"/>
      <c r="L36" s="4"/>
      <c r="M36" s="11"/>
      <c r="N36" s="14">
        <f t="shared" si="6"/>
        <v>0</v>
      </c>
      <c r="O36" s="15">
        <f t="shared" si="7"/>
        <v>0</v>
      </c>
      <c r="P36" s="21" t="e">
        <f t="shared" si="5"/>
        <v>#DIV/0!</v>
      </c>
      <c r="Q36" s="38">
        <f>H36+$O$53</f>
        <v>33286.63636363636</v>
      </c>
      <c r="R36" s="38">
        <f>E36+(2 * $O$53)</f>
        <v>66573.272727272721</v>
      </c>
      <c r="S36" s="38">
        <f>B36+(3 * $O$53)</f>
        <v>99859.909090909088</v>
      </c>
      <c r="T36" s="39">
        <f t="shared" si="2"/>
        <v>307.81818181818181</v>
      </c>
      <c r="U36" s="39">
        <f t="shared" si="3"/>
        <v>615.63636363636363</v>
      </c>
      <c r="V36" s="39">
        <f t="shared" si="4"/>
        <v>923.4545454545455</v>
      </c>
    </row>
    <row r="37" spans="1:22" x14ac:dyDescent="0.25">
      <c r="A37" s="1">
        <v>15</v>
      </c>
      <c r="B37" s="1"/>
      <c r="C37" s="1"/>
      <c r="D37" s="2">
        <v>15</v>
      </c>
      <c r="E37" s="2"/>
      <c r="F37" s="2"/>
      <c r="G37" s="3">
        <v>15</v>
      </c>
      <c r="H37" s="3"/>
      <c r="I37" s="3"/>
      <c r="J37" s="4">
        <v>15</v>
      </c>
      <c r="K37" s="4"/>
      <c r="L37" s="4"/>
      <c r="M37" s="11"/>
      <c r="N37" s="14">
        <f t="shared" si="6"/>
        <v>0</v>
      </c>
      <c r="O37" s="15">
        <f t="shared" si="7"/>
        <v>0</v>
      </c>
      <c r="P37" s="21" t="e">
        <f t="shared" si="5"/>
        <v>#DIV/0!</v>
      </c>
      <c r="Q37" s="38">
        <f>H37+$O$53</f>
        <v>33286.63636363636</v>
      </c>
      <c r="R37" s="38">
        <f>E37+(2 * $O$53)</f>
        <v>66573.272727272721</v>
      </c>
      <c r="S37" s="38">
        <f>B37+(3 * $O$53)</f>
        <v>99859.909090909088</v>
      </c>
      <c r="T37" s="39">
        <f t="shared" si="2"/>
        <v>307.81818181818181</v>
      </c>
      <c r="U37" s="39">
        <f t="shared" si="3"/>
        <v>615.63636363636363</v>
      </c>
      <c r="V37" s="39">
        <f t="shared" si="4"/>
        <v>923.4545454545455</v>
      </c>
    </row>
    <row r="38" spans="1:22" x14ac:dyDescent="0.25">
      <c r="A38" s="1">
        <v>16</v>
      </c>
      <c r="B38" s="1"/>
      <c r="C38" s="1"/>
      <c r="D38" s="2">
        <v>16</v>
      </c>
      <c r="E38" s="2"/>
      <c r="F38" s="2"/>
      <c r="G38" s="3">
        <v>16</v>
      </c>
      <c r="H38" s="3"/>
      <c r="I38" s="3"/>
      <c r="J38" s="4">
        <v>16</v>
      </c>
      <c r="K38" s="4"/>
      <c r="L38" s="4"/>
      <c r="M38" s="11"/>
      <c r="N38" s="14">
        <f t="shared" si="6"/>
        <v>0</v>
      </c>
      <c r="O38" s="15">
        <f t="shared" si="7"/>
        <v>0</v>
      </c>
      <c r="P38" s="21" t="e">
        <f t="shared" si="5"/>
        <v>#DIV/0!</v>
      </c>
      <c r="Q38" s="38">
        <f>H38+$O$53</f>
        <v>33286.63636363636</v>
      </c>
      <c r="R38" s="38">
        <f>E38+(2 * $O$53)</f>
        <v>66573.272727272721</v>
      </c>
      <c r="S38" s="38">
        <f>B38+(3 * $O$53)</f>
        <v>99859.909090909088</v>
      </c>
      <c r="T38" s="39">
        <f t="shared" si="2"/>
        <v>307.81818181818181</v>
      </c>
      <c r="U38" s="39">
        <f t="shared" si="3"/>
        <v>615.63636363636363</v>
      </c>
      <c r="V38" s="39">
        <f t="shared" si="4"/>
        <v>923.4545454545455</v>
      </c>
    </row>
    <row r="39" spans="1:22" x14ac:dyDescent="0.25">
      <c r="A39" s="1">
        <v>17</v>
      </c>
      <c r="B39" s="1"/>
      <c r="C39" s="1"/>
      <c r="D39" s="2">
        <v>17</v>
      </c>
      <c r="E39" s="2"/>
      <c r="F39" s="2"/>
      <c r="G39" s="3">
        <v>17</v>
      </c>
      <c r="H39" s="3"/>
      <c r="I39" s="3"/>
      <c r="J39" s="4">
        <v>17</v>
      </c>
      <c r="K39" s="4"/>
      <c r="L39" s="4"/>
      <c r="M39" s="11"/>
      <c r="N39" s="14">
        <f t="shared" si="6"/>
        <v>0</v>
      </c>
      <c r="O39" s="15">
        <f t="shared" si="7"/>
        <v>0</v>
      </c>
      <c r="P39" s="21" t="e">
        <f t="shared" si="5"/>
        <v>#DIV/0!</v>
      </c>
      <c r="Q39" s="38">
        <f>H39+$O$53</f>
        <v>33286.63636363636</v>
      </c>
      <c r="R39" s="38">
        <f>E39+(2 * $O$53)</f>
        <v>66573.272727272721</v>
      </c>
      <c r="S39" s="38">
        <f>B39+(3 * $O$53)</f>
        <v>99859.909090909088</v>
      </c>
      <c r="T39" s="39">
        <f t="shared" si="2"/>
        <v>307.81818181818181</v>
      </c>
      <c r="U39" s="39">
        <f t="shared" si="3"/>
        <v>615.63636363636363</v>
      </c>
      <c r="V39" s="39">
        <f t="shared" si="4"/>
        <v>923.4545454545455</v>
      </c>
    </row>
    <row r="40" spans="1:22" x14ac:dyDescent="0.25">
      <c r="A40" s="1">
        <v>18</v>
      </c>
      <c r="B40" s="1"/>
      <c r="C40" s="1"/>
      <c r="D40" s="2">
        <v>18</v>
      </c>
      <c r="E40" s="2"/>
      <c r="F40" s="2"/>
      <c r="G40" s="3">
        <v>18</v>
      </c>
      <c r="H40" s="3"/>
      <c r="I40" s="3"/>
      <c r="J40" s="4">
        <v>18</v>
      </c>
      <c r="K40" s="4"/>
      <c r="L40" s="4"/>
      <c r="M40" s="11"/>
      <c r="N40" s="14">
        <f t="shared" si="6"/>
        <v>0</v>
      </c>
      <c r="O40" s="15">
        <f t="shared" si="7"/>
        <v>0</v>
      </c>
      <c r="P40" s="21" t="e">
        <f t="shared" si="5"/>
        <v>#DIV/0!</v>
      </c>
      <c r="Q40" s="38">
        <f>H40+$O$53</f>
        <v>33286.63636363636</v>
      </c>
      <c r="R40" s="38">
        <f>E40+(2 * $O$53)</f>
        <v>66573.272727272721</v>
      </c>
      <c r="S40" s="38">
        <f>B40+(3 * $O$53)</f>
        <v>99859.909090909088</v>
      </c>
      <c r="T40" s="39">
        <f t="shared" si="2"/>
        <v>307.81818181818181</v>
      </c>
      <c r="U40" s="39">
        <f t="shared" si="3"/>
        <v>615.63636363636363</v>
      </c>
      <c r="V40" s="39">
        <f t="shared" si="4"/>
        <v>923.4545454545455</v>
      </c>
    </row>
    <row r="41" spans="1:22" x14ac:dyDescent="0.25">
      <c r="A41" s="1">
        <v>19</v>
      </c>
      <c r="B41" s="1"/>
      <c r="C41" s="1"/>
      <c r="D41" s="2">
        <v>19</v>
      </c>
      <c r="E41" s="2"/>
      <c r="F41" s="2"/>
      <c r="G41" s="3">
        <v>19</v>
      </c>
      <c r="H41" s="3"/>
      <c r="I41" s="3"/>
      <c r="J41" s="4">
        <v>19</v>
      </c>
      <c r="K41" s="4"/>
      <c r="L41" s="4"/>
      <c r="M41" s="11"/>
      <c r="N41" s="14">
        <f t="shared" si="6"/>
        <v>0</v>
      </c>
      <c r="O41" s="15">
        <f t="shared" si="7"/>
        <v>0</v>
      </c>
      <c r="P41" s="21" t="e">
        <f t="shared" si="5"/>
        <v>#DIV/0!</v>
      </c>
      <c r="Q41" s="38">
        <f>H41+$O$53</f>
        <v>33286.63636363636</v>
      </c>
      <c r="R41" s="38">
        <f>E41+(2 * $O$53)</f>
        <v>66573.272727272721</v>
      </c>
      <c r="S41" s="38">
        <f>B41+(3 * $O$53)</f>
        <v>99859.909090909088</v>
      </c>
      <c r="T41" s="39">
        <f t="shared" si="2"/>
        <v>307.81818181818181</v>
      </c>
      <c r="U41" s="39">
        <f t="shared" si="3"/>
        <v>615.63636363636363</v>
      </c>
      <c r="V41" s="39">
        <f t="shared" si="4"/>
        <v>923.4545454545455</v>
      </c>
    </row>
    <row r="42" spans="1:22" x14ac:dyDescent="0.25">
      <c r="A42" s="1">
        <v>20</v>
      </c>
      <c r="B42" s="1"/>
      <c r="C42" s="1"/>
      <c r="D42" s="2">
        <v>20</v>
      </c>
      <c r="E42" s="2"/>
      <c r="F42" s="2"/>
      <c r="G42" s="3">
        <v>20</v>
      </c>
      <c r="H42" s="3"/>
      <c r="I42" s="3"/>
      <c r="J42" s="4">
        <v>20</v>
      </c>
      <c r="K42" s="4"/>
      <c r="L42" s="4"/>
      <c r="M42" s="11"/>
      <c r="N42" s="14">
        <f t="shared" si="6"/>
        <v>0</v>
      </c>
      <c r="O42" s="15">
        <f t="shared" si="7"/>
        <v>0</v>
      </c>
      <c r="P42" s="21" t="e">
        <f t="shared" si="5"/>
        <v>#DIV/0!</v>
      </c>
      <c r="Q42" s="38">
        <f>H42+$O$53</f>
        <v>33286.63636363636</v>
      </c>
      <c r="R42" s="38">
        <f>E42+(2 * $O$53)</f>
        <v>66573.272727272721</v>
      </c>
      <c r="S42" s="38">
        <f>B42+(3 * $O$53)</f>
        <v>99859.909090909088</v>
      </c>
      <c r="T42" s="39">
        <f t="shared" si="2"/>
        <v>307.81818181818181</v>
      </c>
      <c r="U42" s="39">
        <f t="shared" si="3"/>
        <v>615.63636363636363</v>
      </c>
      <c r="V42" s="39">
        <f t="shared" si="4"/>
        <v>923.4545454545455</v>
      </c>
    </row>
    <row r="43" spans="1:22" x14ac:dyDescent="0.25">
      <c r="A43" s="1">
        <v>21</v>
      </c>
      <c r="B43" s="1"/>
      <c r="C43" s="1"/>
      <c r="D43" s="2">
        <v>21</v>
      </c>
      <c r="E43" s="2"/>
      <c r="F43" s="2"/>
      <c r="G43" s="3">
        <v>21</v>
      </c>
      <c r="H43" s="3"/>
      <c r="I43" s="3"/>
      <c r="J43" s="4">
        <v>21</v>
      </c>
      <c r="K43" s="4"/>
      <c r="L43" s="4"/>
      <c r="M43" s="11"/>
      <c r="N43" s="14">
        <f t="shared" si="6"/>
        <v>0</v>
      </c>
      <c r="O43" s="15">
        <f t="shared" si="7"/>
        <v>0</v>
      </c>
      <c r="P43" s="21" t="e">
        <f t="shared" si="5"/>
        <v>#DIV/0!</v>
      </c>
      <c r="Q43" s="38">
        <f>H43+$O$53</f>
        <v>33286.63636363636</v>
      </c>
      <c r="R43" s="38">
        <f>E43+(2 * $O$53)</f>
        <v>66573.272727272721</v>
      </c>
      <c r="S43" s="38">
        <f>B43+(3 * $O$53)</f>
        <v>99859.909090909088</v>
      </c>
      <c r="T43" s="39">
        <f t="shared" si="2"/>
        <v>307.81818181818181</v>
      </c>
      <c r="U43" s="39">
        <f t="shared" si="3"/>
        <v>615.63636363636363</v>
      </c>
      <c r="V43" s="39">
        <f t="shared" si="4"/>
        <v>923.4545454545455</v>
      </c>
    </row>
    <row r="44" spans="1:22" x14ac:dyDescent="0.25">
      <c r="A44" s="1">
        <v>22</v>
      </c>
      <c r="B44" s="1"/>
      <c r="C44" s="1"/>
      <c r="D44" s="2">
        <v>22</v>
      </c>
      <c r="E44" s="2"/>
      <c r="F44" s="2"/>
      <c r="G44" s="3">
        <v>22</v>
      </c>
      <c r="H44" s="3"/>
      <c r="I44" s="3"/>
      <c r="J44" s="4">
        <v>22</v>
      </c>
      <c r="K44" s="4"/>
      <c r="L44" s="4"/>
      <c r="M44" s="11"/>
      <c r="N44" s="14">
        <f t="shared" si="6"/>
        <v>0</v>
      </c>
      <c r="O44" s="15">
        <f t="shared" si="7"/>
        <v>0</v>
      </c>
      <c r="P44" s="21" t="e">
        <f t="shared" si="5"/>
        <v>#DIV/0!</v>
      </c>
      <c r="Q44" s="38">
        <f>H44+$O$53</f>
        <v>33286.63636363636</v>
      </c>
      <c r="R44" s="38">
        <f>E44+(2 * $O$53)</f>
        <v>66573.272727272721</v>
      </c>
      <c r="S44" s="38">
        <f>B44+(3 * $O$53)</f>
        <v>99859.909090909088</v>
      </c>
      <c r="T44" s="39">
        <f t="shared" si="2"/>
        <v>307.81818181818181</v>
      </c>
      <c r="U44" s="39">
        <f t="shared" si="3"/>
        <v>615.63636363636363</v>
      </c>
      <c r="V44" s="39">
        <f t="shared" si="4"/>
        <v>923.4545454545455</v>
      </c>
    </row>
    <row r="45" spans="1:22" x14ac:dyDescent="0.25">
      <c r="A45" s="1">
        <v>23</v>
      </c>
      <c r="B45" s="1"/>
      <c r="C45" s="1"/>
      <c r="D45" s="2">
        <v>23</v>
      </c>
      <c r="E45" s="2"/>
      <c r="F45" s="2"/>
      <c r="G45" s="3">
        <v>23</v>
      </c>
      <c r="H45" s="3"/>
      <c r="I45" s="3"/>
      <c r="J45" s="4">
        <v>23</v>
      </c>
      <c r="K45" s="4"/>
      <c r="L45" s="4"/>
      <c r="M45" s="11"/>
      <c r="N45" s="14">
        <f t="shared" si="6"/>
        <v>0</v>
      </c>
      <c r="O45" s="15">
        <f t="shared" si="7"/>
        <v>0</v>
      </c>
      <c r="P45" s="21" t="e">
        <f t="shared" si="5"/>
        <v>#DIV/0!</v>
      </c>
      <c r="Q45" s="38">
        <f>H45+$O$53</f>
        <v>33286.63636363636</v>
      </c>
      <c r="R45" s="38">
        <f>E45+(2 * $O$53)</f>
        <v>66573.272727272721</v>
      </c>
      <c r="S45" s="38">
        <f>B45+(3 * $O$53)</f>
        <v>99859.909090909088</v>
      </c>
      <c r="T45" s="39">
        <f t="shared" si="2"/>
        <v>307.81818181818181</v>
      </c>
      <c r="U45" s="39">
        <f t="shared" si="3"/>
        <v>615.63636363636363</v>
      </c>
      <c r="V45" s="39">
        <f t="shared" si="4"/>
        <v>923.4545454545455</v>
      </c>
    </row>
    <row r="46" spans="1:22" x14ac:dyDescent="0.25">
      <c r="A46" s="1">
        <v>24</v>
      </c>
      <c r="B46" s="1"/>
      <c r="C46" s="1"/>
      <c r="D46" s="2">
        <v>24</v>
      </c>
      <c r="E46" s="2"/>
      <c r="F46" s="2"/>
      <c r="G46" s="3">
        <v>24</v>
      </c>
      <c r="H46" s="3"/>
      <c r="I46" s="3"/>
      <c r="J46" s="4">
        <v>24</v>
      </c>
      <c r="K46" s="4"/>
      <c r="L46" s="4"/>
      <c r="M46" s="11"/>
      <c r="N46" s="14">
        <f t="shared" si="6"/>
        <v>0</v>
      </c>
      <c r="O46" s="15">
        <f t="shared" si="7"/>
        <v>0</v>
      </c>
      <c r="P46" s="21" t="e">
        <f t="shared" si="5"/>
        <v>#DIV/0!</v>
      </c>
      <c r="Q46" s="38">
        <f>H46+$O$53</f>
        <v>33286.63636363636</v>
      </c>
      <c r="R46" s="38">
        <f>E46+(2 * $O$53)</f>
        <v>66573.272727272721</v>
      </c>
      <c r="S46" s="38">
        <f>B46+(3 * $O$53)</f>
        <v>99859.909090909088</v>
      </c>
      <c r="T46" s="39">
        <f t="shared" si="2"/>
        <v>307.81818181818181</v>
      </c>
      <c r="U46" s="39">
        <f t="shared" si="3"/>
        <v>615.63636363636363</v>
      </c>
      <c r="V46" s="39">
        <f t="shared" si="4"/>
        <v>923.4545454545455</v>
      </c>
    </row>
    <row r="47" spans="1:22" x14ac:dyDescent="0.25">
      <c r="A47" s="1">
        <v>25</v>
      </c>
      <c r="B47" s="1"/>
      <c r="C47" s="1"/>
      <c r="D47" s="2">
        <v>25</v>
      </c>
      <c r="E47" s="2"/>
      <c r="F47" s="2"/>
      <c r="G47" s="3">
        <v>25</v>
      </c>
      <c r="H47" s="3"/>
      <c r="I47" s="3"/>
      <c r="J47" s="4">
        <v>25</v>
      </c>
      <c r="K47" s="4"/>
      <c r="L47" s="4"/>
      <c r="M47" s="11"/>
      <c r="N47" s="14">
        <f t="shared" si="6"/>
        <v>0</v>
      </c>
      <c r="O47" s="15">
        <f t="shared" si="7"/>
        <v>0</v>
      </c>
      <c r="P47" s="21" t="e">
        <f t="shared" si="5"/>
        <v>#DIV/0!</v>
      </c>
      <c r="Q47" s="38">
        <f>H47+$O$53</f>
        <v>33286.63636363636</v>
      </c>
      <c r="R47" s="38">
        <f>E47+(2 * $O$53)</f>
        <v>66573.272727272721</v>
      </c>
      <c r="S47" s="38">
        <f>B47+(3 * $O$53)</f>
        <v>99859.909090909088</v>
      </c>
      <c r="T47" s="39">
        <f t="shared" si="2"/>
        <v>307.81818181818181</v>
      </c>
      <c r="U47" s="39">
        <f t="shared" si="3"/>
        <v>615.63636363636363</v>
      </c>
      <c r="V47" s="39">
        <f t="shared" si="4"/>
        <v>923.4545454545455</v>
      </c>
    </row>
    <row r="48" spans="1:22" x14ac:dyDescent="0.25">
      <c r="A48" s="1">
        <v>26</v>
      </c>
      <c r="B48" s="1"/>
      <c r="C48" s="1"/>
      <c r="D48" s="2">
        <v>26</v>
      </c>
      <c r="E48" s="2"/>
      <c r="F48" s="2"/>
      <c r="G48" s="3">
        <v>26</v>
      </c>
      <c r="H48" s="3"/>
      <c r="I48" s="3"/>
      <c r="J48" s="4">
        <v>26</v>
      </c>
      <c r="K48" s="4"/>
      <c r="L48" s="4"/>
      <c r="M48" s="11"/>
      <c r="N48" s="14">
        <f t="shared" si="6"/>
        <v>0</v>
      </c>
      <c r="O48" s="15">
        <f t="shared" si="7"/>
        <v>0</v>
      </c>
      <c r="P48" s="21" t="e">
        <f t="shared" si="5"/>
        <v>#DIV/0!</v>
      </c>
      <c r="Q48" s="38">
        <f>H48+$O$53</f>
        <v>33286.63636363636</v>
      </c>
      <c r="R48" s="38">
        <f>E48+(2 * $O$53)</f>
        <v>66573.272727272721</v>
      </c>
      <c r="S48" s="38">
        <f>B48+(3 * $O$53)</f>
        <v>99859.909090909088</v>
      </c>
      <c r="T48" s="39">
        <f t="shared" si="2"/>
        <v>307.81818181818181</v>
      </c>
      <c r="U48" s="39">
        <f t="shared" si="3"/>
        <v>615.63636363636363</v>
      </c>
      <c r="V48" s="39">
        <f t="shared" si="4"/>
        <v>923.4545454545455</v>
      </c>
    </row>
    <row r="49" spans="1:22" x14ac:dyDescent="0.25">
      <c r="A49" s="1">
        <v>27</v>
      </c>
      <c r="B49" s="1"/>
      <c r="C49" s="1"/>
      <c r="D49" s="2">
        <v>27</v>
      </c>
      <c r="E49" s="2"/>
      <c r="F49" s="2"/>
      <c r="G49" s="3">
        <v>27</v>
      </c>
      <c r="H49" s="3"/>
      <c r="I49" s="3"/>
      <c r="J49" s="4">
        <v>27</v>
      </c>
      <c r="K49" s="4"/>
      <c r="L49" s="4"/>
      <c r="M49" s="11"/>
      <c r="N49" s="14">
        <f t="shared" si="6"/>
        <v>0</v>
      </c>
      <c r="O49" s="15">
        <f t="shared" si="7"/>
        <v>0</v>
      </c>
      <c r="P49" s="21" t="e">
        <f t="shared" si="5"/>
        <v>#DIV/0!</v>
      </c>
      <c r="Q49" s="38">
        <f>H49+$O$53</f>
        <v>33286.63636363636</v>
      </c>
      <c r="R49" s="38">
        <f>E49+(2 * $O$53)</f>
        <v>66573.272727272721</v>
      </c>
      <c r="S49" s="38">
        <f>B49+(3 * $O$53)</f>
        <v>99859.909090909088</v>
      </c>
      <c r="T49" s="39">
        <f t="shared" si="2"/>
        <v>307.81818181818181</v>
      </c>
      <c r="U49" s="39">
        <f t="shared" si="3"/>
        <v>615.63636363636363</v>
      </c>
      <c r="V49" s="39">
        <f t="shared" si="4"/>
        <v>923.4545454545455</v>
      </c>
    </row>
    <row r="50" spans="1:22" x14ac:dyDescent="0.25">
      <c r="A50" s="1">
        <v>28</v>
      </c>
      <c r="B50" s="1"/>
      <c r="C50" s="1"/>
      <c r="D50" s="2">
        <v>28</v>
      </c>
      <c r="E50" s="2"/>
      <c r="F50" s="2"/>
      <c r="G50" s="3">
        <v>28</v>
      </c>
      <c r="H50" s="3"/>
      <c r="I50" s="3"/>
      <c r="J50" s="4">
        <v>28</v>
      </c>
      <c r="K50" s="4"/>
      <c r="L50" s="4"/>
      <c r="M50" s="11"/>
      <c r="N50" s="14">
        <f t="shared" si="6"/>
        <v>0</v>
      </c>
      <c r="O50" s="15">
        <f t="shared" si="7"/>
        <v>0</v>
      </c>
      <c r="P50" s="21" t="e">
        <f t="shared" si="5"/>
        <v>#DIV/0!</v>
      </c>
      <c r="Q50" s="38">
        <f>H50+$O$53</f>
        <v>33286.63636363636</v>
      </c>
      <c r="R50" s="38">
        <f>E50+(2 * $O$53)</f>
        <v>66573.272727272721</v>
      </c>
      <c r="S50" s="38">
        <f>B50+(3 * $O$53)</f>
        <v>99859.909090909088</v>
      </c>
      <c r="T50" s="39">
        <f t="shared" si="2"/>
        <v>307.81818181818181</v>
      </c>
      <c r="U50" s="39">
        <f t="shared" si="3"/>
        <v>615.63636363636363</v>
      </c>
      <c r="V50" s="39">
        <f t="shared" si="4"/>
        <v>923.4545454545455</v>
      </c>
    </row>
    <row r="51" spans="1:22" x14ac:dyDescent="0.25">
      <c r="A51" s="1">
        <v>29</v>
      </c>
      <c r="B51" s="1"/>
      <c r="C51" s="1"/>
      <c r="D51" s="2">
        <v>29</v>
      </c>
      <c r="E51" s="2"/>
      <c r="F51" s="2"/>
      <c r="G51" s="3">
        <v>29</v>
      </c>
      <c r="H51" s="3"/>
      <c r="I51" s="3"/>
      <c r="J51" s="4">
        <v>29</v>
      </c>
      <c r="K51" s="4"/>
      <c r="L51" s="4"/>
      <c r="M51" s="11"/>
      <c r="N51" s="14">
        <f t="shared" si="6"/>
        <v>0</v>
      </c>
      <c r="O51" s="15">
        <f t="shared" si="7"/>
        <v>0</v>
      </c>
      <c r="P51" s="21" t="e">
        <f t="shared" si="5"/>
        <v>#DIV/0!</v>
      </c>
      <c r="Q51" s="38">
        <f>H51+$O$53</f>
        <v>33286.63636363636</v>
      </c>
      <c r="R51" s="38">
        <f>E51+(2 * $O$53)</f>
        <v>66573.272727272721</v>
      </c>
      <c r="S51" s="38">
        <f>B51+(3 * $O$53)</f>
        <v>99859.909090909088</v>
      </c>
      <c r="T51" s="39">
        <f t="shared" si="2"/>
        <v>307.81818181818181</v>
      </c>
      <c r="U51" s="39">
        <f t="shared" si="3"/>
        <v>615.63636363636363</v>
      </c>
      <c r="V51" s="39">
        <f t="shared" si="4"/>
        <v>923.4545454545455</v>
      </c>
    </row>
    <row r="52" spans="1:22" x14ac:dyDescent="0.25">
      <c r="A52" s="26">
        <v>30</v>
      </c>
      <c r="B52" s="26"/>
      <c r="C52" s="26"/>
      <c r="D52" s="27">
        <v>30</v>
      </c>
      <c r="E52" s="27"/>
      <c r="F52" s="27"/>
      <c r="G52" s="28">
        <v>30</v>
      </c>
      <c r="H52" s="28"/>
      <c r="I52" s="28"/>
      <c r="J52" s="29">
        <v>30</v>
      </c>
      <c r="K52" s="29"/>
      <c r="L52" s="29"/>
      <c r="M52" s="11"/>
      <c r="N52" s="16">
        <f t="shared" si="6"/>
        <v>0</v>
      </c>
      <c r="O52" s="17">
        <f t="shared" si="7"/>
        <v>0</v>
      </c>
      <c r="P52" s="22" t="e">
        <f t="shared" si="5"/>
        <v>#DIV/0!</v>
      </c>
      <c r="Q52" s="50">
        <f>H52+$O$53</f>
        <v>33286.63636363636</v>
      </c>
      <c r="R52" s="50">
        <f>E52+(2 * $O$53)</f>
        <v>66573.272727272721</v>
      </c>
      <c r="S52" s="50">
        <f>B52+(3 * $O$53)</f>
        <v>99859.909090909088</v>
      </c>
      <c r="T52" s="39">
        <f t="shared" si="2"/>
        <v>307.81818181818181</v>
      </c>
      <c r="U52" s="39">
        <f t="shared" si="3"/>
        <v>615.63636363636363</v>
      </c>
      <c r="V52" s="39">
        <f t="shared" si="4"/>
        <v>923.4545454545455</v>
      </c>
    </row>
    <row r="53" spans="1:22" x14ac:dyDescent="0.25">
      <c r="A53" s="30" t="s">
        <v>11</v>
      </c>
      <c r="B53" s="31">
        <f>INT(AVERAGE(B23:B52))</f>
        <v>14231</v>
      </c>
      <c r="C53" s="31">
        <f>INT(AVERAGE(C23:C52))</f>
        <v>250</v>
      </c>
      <c r="D53" s="32" t="s">
        <v>11</v>
      </c>
      <c r="E53" s="32">
        <f>INT(AVERAGE(E23:E52))</f>
        <v>37659</v>
      </c>
      <c r="F53" s="32">
        <f>INT(AVERAGE(F23:F52))</f>
        <v>451</v>
      </c>
      <c r="G53" s="33" t="s">
        <v>11</v>
      </c>
      <c r="H53" s="33">
        <f>INT(AVERAGE(H23:H52))</f>
        <v>69795</v>
      </c>
      <c r="I53" s="33">
        <f>INT(AVERAGE(I23:I52))</f>
        <v>710</v>
      </c>
      <c r="J53" s="34" t="s">
        <v>11</v>
      </c>
      <c r="K53" s="34">
        <f>INT(AVERAGE(K23:K52))</f>
        <v>114093</v>
      </c>
      <c r="L53" s="35">
        <f>INT(AVERAGE(L23:L52))</f>
        <v>1174</v>
      </c>
      <c r="M53" s="11"/>
      <c r="N53" s="23">
        <f>AVERAGE(N23:N33)</f>
        <v>307.81818181818181</v>
      </c>
      <c r="O53" s="24">
        <f>AVERAGE(O23:O33)</f>
        <v>33286.63636363636</v>
      </c>
      <c r="P53" s="25">
        <f>AVERAGE(P23:P33)</f>
        <v>121.21265263318884</v>
      </c>
      <c r="Q53" s="51"/>
      <c r="R53" s="52"/>
      <c r="S53" s="53"/>
      <c r="T53" s="51"/>
      <c r="U53" s="52"/>
      <c r="V53" s="53"/>
    </row>
    <row r="54" spans="1:22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</sheetData>
  <mergeCells count="8">
    <mergeCell ref="Q21:S22"/>
    <mergeCell ref="T21:V22"/>
    <mergeCell ref="P21:P22"/>
    <mergeCell ref="A21:C21"/>
    <mergeCell ref="D21:F21"/>
    <mergeCell ref="G21:I21"/>
    <mergeCell ref="J21:L21"/>
    <mergeCell ref="N21:O21"/>
  </mergeCells>
  <conditionalFormatting sqref="N23:N5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{9CA8DBD0-5689-41D3-8BB6-321AEB29653E}</x14:id>
        </ext>
      </extLst>
    </cfRule>
  </conditionalFormatting>
  <conditionalFormatting sqref="O23:O5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{3DFF8B40-8637-4DA4-8A49-2E78CE06A144}</x14:id>
        </ext>
      </extLst>
    </cfRule>
  </conditionalFormatting>
  <conditionalFormatting sqref="P23:P5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{8F67058F-7D38-40E8-B6EF-9BAE9A5E2E13}</x14:id>
        </ext>
      </extLst>
    </cfRule>
  </conditionalFormatting>
  <conditionalFormatting sqref="B23:B3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{3D432C8C-67C1-4FD7-88B0-7EA6627E30D3}</x14:id>
        </ext>
      </extLst>
    </cfRule>
  </conditionalFormatting>
  <conditionalFormatting sqref="B23:B5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{3DF74D4D-4EA7-472B-8A03-76A9AB91B0E7}</x14:id>
        </ext>
      </extLst>
    </cfRule>
  </conditionalFormatting>
  <conditionalFormatting sqref="C23:C5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{1B049705-9F66-499C-A922-E93B697AF968}</x14:id>
        </ext>
      </extLst>
    </cfRule>
  </conditionalFormatting>
  <conditionalFormatting sqref="E23:F5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{647DEF1B-D7A8-4FC0-85AD-AD590EF097F4}</x14:id>
        </ext>
      </extLst>
    </cfRule>
  </conditionalFormatting>
  <conditionalFormatting sqref="F23:F5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{2750C620-233F-4178-B1D6-51EFA2472441}</x14:id>
        </ext>
      </extLst>
    </cfRule>
  </conditionalFormatting>
  <conditionalFormatting sqref="H23:H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{E4244390-8E32-43F7-B30F-324DC07F47F6}</x14:id>
        </ext>
      </extLst>
    </cfRule>
  </conditionalFormatting>
  <conditionalFormatting sqref="I23:I5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{11374E44-94D1-44F4-B59A-F7BCAB763B2F}</x14:id>
        </ext>
      </extLst>
    </cfRule>
  </conditionalFormatting>
  <conditionalFormatting sqref="K23:K5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{67213015-A30B-4B4F-9955-0B952C918FCA}</x14:id>
        </ext>
      </extLst>
    </cfRule>
  </conditionalFormatting>
  <conditionalFormatting sqref="L23:L5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{AE91BE9F-EB65-4FA8-A4BA-E19761602F3B}</x14:id>
        </ext>
      </extLst>
    </cfRule>
  </conditionalFormatting>
  <conditionalFormatting sqref="Q23:Q5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{171DA4B3-C12A-4D0B-A223-BC1E55E103EF}</x14:id>
        </ext>
      </extLst>
    </cfRule>
  </conditionalFormatting>
  <conditionalFormatting sqref="R23:R5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{243AB896-8CEB-476C-95D4-12AE60C6A69C}</x14:id>
        </ext>
      </extLst>
    </cfRule>
  </conditionalFormatting>
  <conditionalFormatting sqref="S23:S5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{2F156B2B-ECC2-4C7F-BEB0-00EAD2312586}</x14:id>
        </ext>
      </extLst>
    </cfRule>
  </conditionalFormatting>
  <conditionalFormatting sqref="T23:T5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{A923B9B8-99C0-45E5-91B3-73C54474D128}</x14:id>
        </ext>
      </extLst>
    </cfRule>
  </conditionalFormatting>
  <conditionalFormatting sqref="U23:U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{26AA594A-8ACB-4110-B1DA-D1A2CFFB4194}</x14:id>
        </ext>
      </extLst>
    </cfRule>
  </conditionalFormatting>
  <conditionalFormatting sqref="V23:V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{2B4EBE43-70A4-43BD-A98C-CDD38BEA48E0}</x14:id>
        </ext>
      </extLst>
    </cfRule>
  </conditionalFormatting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A8DBD0-5689-41D3-8BB6-321AEB296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N23:N52</xm:sqref>
        </x14:conditionalFormatting>
        <x14:conditionalFormatting xmlns:xm="http://schemas.microsoft.com/office/excel/2006/main">
          <x14:cfRule type="dataBar" id="{3DFF8B40-8637-4DA4-8A49-2E78CE06A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O23:O52</xm:sqref>
        </x14:conditionalFormatting>
        <x14:conditionalFormatting xmlns:xm="http://schemas.microsoft.com/office/excel/2006/main">
          <x14:cfRule type="dataBar" id="{8F67058F-7D38-40E8-B6EF-9BAE9A5E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P23:P52</xm:sqref>
        </x14:conditionalFormatting>
        <x14:conditionalFormatting xmlns:xm="http://schemas.microsoft.com/office/excel/2006/main">
          <x14:cfRule type="dataBar" id="{3D432C8C-67C1-4FD7-88B0-7EA6627E3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B23:B31</xm:sqref>
        </x14:conditionalFormatting>
        <x14:conditionalFormatting xmlns:xm="http://schemas.microsoft.com/office/excel/2006/main">
          <x14:cfRule type="dataBar" id="{3DF74D4D-4EA7-472B-8A03-76A9AB91B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B23:B52</xm:sqref>
        </x14:conditionalFormatting>
        <x14:conditionalFormatting xmlns:xm="http://schemas.microsoft.com/office/excel/2006/main">
          <x14:cfRule type="dataBar" id="{1B049705-9F66-499C-A922-E93B697AF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C23:C52</xm:sqref>
        </x14:conditionalFormatting>
        <x14:conditionalFormatting xmlns:xm="http://schemas.microsoft.com/office/excel/2006/main">
          <x14:cfRule type="dataBar" id="{647DEF1B-D7A8-4FC0-85AD-AD590EF09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E23:F52</xm:sqref>
        </x14:conditionalFormatting>
        <x14:conditionalFormatting xmlns:xm="http://schemas.microsoft.com/office/excel/2006/main">
          <x14:cfRule type="dataBar" id="{2750C620-233F-4178-B1D6-51EFA2472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F23:F52</xm:sqref>
        </x14:conditionalFormatting>
        <x14:conditionalFormatting xmlns:xm="http://schemas.microsoft.com/office/excel/2006/main">
          <x14:cfRule type="dataBar" id="{E4244390-8E32-43F7-B30F-324DC07F47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H23:H52</xm:sqref>
        </x14:conditionalFormatting>
        <x14:conditionalFormatting xmlns:xm="http://schemas.microsoft.com/office/excel/2006/main">
          <x14:cfRule type="dataBar" id="{11374E44-94D1-44F4-B59A-F7BCAB763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I23:I52</xm:sqref>
        </x14:conditionalFormatting>
        <x14:conditionalFormatting xmlns:xm="http://schemas.microsoft.com/office/excel/2006/main">
          <x14:cfRule type="dataBar" id="{67213015-A30B-4B4F-9955-0B952C918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K23:K52</xm:sqref>
        </x14:conditionalFormatting>
        <x14:conditionalFormatting xmlns:xm="http://schemas.microsoft.com/office/excel/2006/main">
          <x14:cfRule type="dataBar" id="{AE91BE9F-EB65-4FA8-A4BA-E19761602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L23:L52</xm:sqref>
        </x14:conditionalFormatting>
        <x14:conditionalFormatting xmlns:xm="http://schemas.microsoft.com/office/excel/2006/main">
          <x14:cfRule type="dataBar" id="{171DA4B3-C12A-4D0B-A223-BC1E55E10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Q23:Q52</xm:sqref>
        </x14:conditionalFormatting>
        <x14:conditionalFormatting xmlns:xm="http://schemas.microsoft.com/office/excel/2006/main">
          <x14:cfRule type="dataBar" id="{243AB896-8CEB-476C-95D4-12AE60C6A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R23:R52</xm:sqref>
        </x14:conditionalFormatting>
        <x14:conditionalFormatting xmlns:xm="http://schemas.microsoft.com/office/excel/2006/main">
          <x14:cfRule type="dataBar" id="{2F156B2B-ECC2-4C7F-BEB0-00EAD2312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S23:S52</xm:sqref>
        </x14:conditionalFormatting>
        <x14:conditionalFormatting xmlns:xm="http://schemas.microsoft.com/office/excel/2006/main">
          <x14:cfRule type="dataBar" id="{A923B9B8-99C0-45E5-91B3-73C54474D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T23:T52</xm:sqref>
        </x14:conditionalFormatting>
        <x14:conditionalFormatting xmlns:xm="http://schemas.microsoft.com/office/excel/2006/main">
          <x14:cfRule type="dataBar" id="{26AA594A-8ACB-4110-B1DA-D1A2CFFB4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U23:U52</xm:sqref>
        </x14:conditionalFormatting>
        <x14:conditionalFormatting xmlns:xm="http://schemas.microsoft.com/office/excel/2006/main">
          <x14:cfRule type="dataBar" id="{2B4EBE43-70A4-43BD-A98C-CDD38BEA4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V23:V52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Домашний Пользователь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Динамика изменения счета и золота на уровнях 2-5</dc:title>
  <dc:subject>Разработка ПО</dc:subject>
  <dc:creator>Геннадий</dc:creator>
  <cp:keywords>Тетрис; Счет; Золото; Динамика</cp:keywords>
  <dc:description>Динамика изменения счета и золота на уровнях 2-5</dc:description>
  <cp:lastModifiedBy>Геннадий</cp:lastModifiedBy>
  <dcterms:created xsi:type="dcterms:W3CDTF">2013-05-03T05:56:01Z</dcterms:created>
  <dcterms:modified xsi:type="dcterms:W3CDTF">2013-05-11T10:35:00Z</dcterms:modified>
  <cp:category>Разработка</cp:category>
</cp:coreProperties>
</file>