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xl/comments2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23.xml" ContentType="application/vnd.openxmlformats-officedocument.spreadsheetml.worksheet+xml"/>
  <Override PartName="/xl/activeX/activeX1.bin" ContentType="application/vnd.ms-office.activeX"/>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comments7.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0" yWindow="4110" windowWidth="15300" windowHeight="3375" tabRatio="808" activeTab="6"/>
  </bookViews>
  <sheets>
    <sheet name="Cover" sheetId="37" r:id="rId1"/>
    <sheet name="CodeConversion" sheetId="93" r:id="rId2"/>
    <sheet name="Guideline" sheetId="40" state="hidden" r:id="rId3"/>
    <sheet name="Config" sheetId="38" r:id="rId4"/>
    <sheet name="QA" sheetId="42" state="hidden" r:id="rId5"/>
    <sheet name="TrnsStat" sheetId="73" r:id="rId6"/>
    <sheet name="UG_Overview" sheetId="48" r:id="rId7"/>
    <sheet name="UG_ETRAIN" sheetId="128" r:id="rId8"/>
    <sheet name="UG_TRAININGWAREHOUSE" sheetId="139" r:id="rId9"/>
    <sheet name="UG_WMS" sheetId="127" r:id="rId10"/>
    <sheet name="UG_WMS_CNG" sheetId="122" r:id="rId11"/>
    <sheet name="UG_WMS_TSG" sheetId="124" r:id="rId12"/>
    <sheet name="UG_WMS_WAG" sheetId="125" r:id="rId13"/>
    <sheet name="UG_APP" sheetId="129" r:id="rId14"/>
    <sheet name="UG_ITL" sheetId="131" r:id="rId15"/>
    <sheet name="UG_IBD" sheetId="132" r:id="rId16"/>
    <sheet name="UG_OBD" sheetId="133" r:id="rId17"/>
    <sheet name="UG_COR" sheetId="120" r:id="rId18"/>
    <sheet name="UG_ORP" sheetId="121" r:id="rId19"/>
    <sheet name="UG_OCO" sheetId="130" r:id="rId20"/>
    <sheet name="UG_MFC" sheetId="134" r:id="rId21"/>
    <sheet name="UG_PIC" sheetId="135" r:id="rId22"/>
    <sheet name="UG_PAC" sheetId="136" r:id="rId23"/>
    <sheet name="UG_UI" sheetId="137" r:id="rId24"/>
    <sheet name="Sheet1" sheetId="118" state="hidden" r:id="rId25"/>
    <sheet name="BrokenLinks" sheetId="140" r:id="rId26"/>
    <sheet name="BrokenLinks_old" sheetId="141" r:id="rId27"/>
  </sheets>
  <functionGroups/>
  <definedNames>
    <definedName name="_xlnm._FilterDatabase" localSheetId="5" hidden="1">TrnsStat!$A$9:$I$43</definedName>
    <definedName name="_xlnm._FilterDatabase" localSheetId="13" hidden="1">UG_APP!$A$7:$Q$150</definedName>
    <definedName name="_xlnm._FilterDatabase" localSheetId="17" hidden="1">UG_COR!$A$7:$Q$176</definedName>
    <definedName name="_xlnm._FilterDatabase" localSheetId="7" hidden="1">UG_ETRAIN!$A$7:$Q$8</definedName>
    <definedName name="_xlnm._FilterDatabase" localSheetId="15" hidden="1">UG_IBD!$A$7:$Q$62</definedName>
    <definedName name="_xlnm._FilterDatabase" localSheetId="14" hidden="1">UG_ITL!$A$7:$Q$72</definedName>
    <definedName name="_xlnm._FilterDatabase" localSheetId="20" hidden="1">UG_MFC!$A$7:$Q$61</definedName>
    <definedName name="_xlnm._FilterDatabase" localSheetId="16" hidden="1">UG_OBD!$A$7:$Q$31</definedName>
    <definedName name="_xlnm._FilterDatabase" localSheetId="19" hidden="1">UG_OCO!$A$7:$Q$103</definedName>
    <definedName name="_xlnm._FilterDatabase" localSheetId="18" hidden="1">UG_ORP!$A$7:$Q$57</definedName>
    <definedName name="_xlnm._FilterDatabase" localSheetId="6" hidden="1">UG_Overview!$A$9:$AB$41</definedName>
    <definedName name="_xlnm._FilterDatabase" localSheetId="22" hidden="1">UG_PAC!$A$7:$Q$63</definedName>
    <definedName name="_xlnm._FilterDatabase" localSheetId="21" hidden="1">UG_PIC!$A$7:$Q$138</definedName>
    <definedName name="_xlnm._FilterDatabase" localSheetId="8" hidden="1">UG_TRAININGWAREHOUSE!$A$7:$Q$7</definedName>
    <definedName name="_xlnm._FilterDatabase" localSheetId="23" hidden="1">UG_UI!$A$7:$Q$8</definedName>
    <definedName name="_xlnm._FilterDatabase" localSheetId="9" hidden="1">UG_WMS!$A$7:$Q$14</definedName>
    <definedName name="_xlnm._FilterDatabase" localSheetId="10" hidden="1">UG_WMS_CNG!$A$7:$Q$60</definedName>
    <definedName name="_xlnm._FilterDatabase" localSheetId="11" hidden="1">UG_WMS_TSG!$A$7:$Q$43</definedName>
    <definedName name="_xlnm._FilterDatabase" localSheetId="12" hidden="1">UG_WMS_WAG!$A$7:$Q$52</definedName>
    <definedName name="Classification">Cover!$A$1</definedName>
    <definedName name="CustName">Cover!$B$12</definedName>
    <definedName name="DocDate">Cover!$B$10</definedName>
    <definedName name="DocIdentifier">Cover!$A$3</definedName>
    <definedName name="DocOrder">Cover!$B$6</definedName>
    <definedName name="DocScope">Cover!$D$2</definedName>
    <definedName name="DocSheets">Cover!$C$45</definedName>
    <definedName name="DocSpTemplate">Cover!$D$43</definedName>
    <definedName name="DocSpTplVers">Cover!$C$43</definedName>
    <definedName name="DocStatus">Cover!$B$8</definedName>
    <definedName name="DocTitle">Cover!$A$4</definedName>
    <definedName name="DocUsTplVers">Cover!$C$42</definedName>
    <definedName name="DocVersion">Cover!$B$9</definedName>
    <definedName name="OrgUnit">Cover!$A$2</definedName>
    <definedName name="pdAutoRemoveUnused">Config!$F$42</definedName>
    <definedName name="pdCalendar">Config!$AJ$7:$AL$53</definedName>
    <definedName name="pdDlgAutoCreate">Config!$F$41</definedName>
    <definedName name="pdDocFamilies">Config!$B$7:$B$12</definedName>
    <definedName name="pdDocFamilyIDs">Config!$C$7:$C$12</definedName>
    <definedName name="pdDocFamilyPath">Config!$D$7:$D$12</definedName>
    <definedName name="pdDocStates">Config!$Y$7:$Y$16</definedName>
    <definedName name="pdDocTypePath">Config!$K$7:$K$29</definedName>
    <definedName name="pdDocTypes">Config!$G$7:$G$29</definedName>
    <definedName name="pdDocTypesCombinedTable">Config!$H$7:$J$29</definedName>
    <definedName name="pdDocTypesTable">Config!$F$7:$J$29</definedName>
    <definedName name="pdIncDlgInJavaHelp">Config!$F$33</definedName>
    <definedName name="pdLanguageList">Config!$S$7:$U$15</definedName>
    <definedName name="pdLanguages">Config!$S$7:$S$15</definedName>
    <definedName name="pdMenuI18N" localSheetId="26">Config!#REF!</definedName>
    <definedName name="pdMenuI18N" localSheetId="8">Config!#REF!</definedName>
    <definedName name="pdMenuI18N" localSheetId="23">Config!#REF!</definedName>
    <definedName name="pdMenuI18N">Config!#REF!</definedName>
    <definedName name="pdMenuTreePath" localSheetId="26">Config!#REF!</definedName>
    <definedName name="pdMenuTreePath" localSheetId="8">Config!#REF!</definedName>
    <definedName name="pdMenuTreePath" localSheetId="23">Config!#REF!</definedName>
    <definedName name="pdMenuTreePath">Config!#REF!</definedName>
    <definedName name="pdPersonarRootFolder">Config!$G$3</definedName>
    <definedName name="pdQAChecks">QA!$B$4:$H$53</definedName>
    <definedName name="pdQACheckState">Config!$AE$7:$AE$9</definedName>
    <definedName name="pdQAResult">Config!$AG$7:$AG$10</definedName>
    <definedName name="pdQAResultExclude">Config!$AG$10</definedName>
    <definedName name="pdQAResultFailed">Config!$AG$7</definedName>
    <definedName name="pdQAResultSuccess">Config!$AG$8</definedName>
    <definedName name="pdQAStateOpen">Config!$AC$7</definedName>
    <definedName name="pdQAStates">Config!$AC$7:$AC$9</definedName>
    <definedName name="pdScopes">Config!$W$7:$W$9</definedName>
    <definedName name="pdSourceInternal">Config!$AA$7</definedName>
    <definedName name="pdSourceTypes">Config!$AA$7:$AA$9</definedName>
    <definedName name="pdSubsystemPath">Config!$Q$7:$Q$31</definedName>
    <definedName name="pdSubsystems">Config!$N$7:$N$31</definedName>
    <definedName name="pdSubsystemsTable">Config!$N$7:$P$31</definedName>
    <definedName name="pdSystem">Config!$B$3</definedName>
    <definedName name="pdSystemID">Config!$C$3</definedName>
    <definedName name="pdSysWebHelpOnly">Config!$F$38</definedName>
    <definedName name="pdSysWebHelpSelOnly">Config!$F$39</definedName>
    <definedName name="pdValBrokenLinksOnlyHTML">Config!$F$35</definedName>
    <definedName name="pdValidateXmlOnParse">Config!$F$34</definedName>
    <definedName name="pdWebHelpHomePage">Config!$F$40</definedName>
    <definedName name="_xlnm.Print_Area" localSheetId="0">Cover!$A$1:$F$45</definedName>
    <definedName name="_xlnm.Print_Area" localSheetId="4">QA!$B$1:$H$53</definedName>
    <definedName name="_xlnm.Print_Titles" localSheetId="13">UG_APP!$A:$B,UG_APP!$4:$5</definedName>
    <definedName name="_xlnm.Print_Titles" localSheetId="17">UG_COR!$A:$B,UG_COR!$4:$5</definedName>
    <definedName name="_xlnm.Print_Titles" localSheetId="7">UG_ETRAIN!$A:$B,UG_ETRAIN!$4:$5</definedName>
    <definedName name="_xlnm.Print_Titles" localSheetId="15">UG_IBD!$A:$B,UG_IBD!$4:$5</definedName>
    <definedName name="_xlnm.Print_Titles" localSheetId="14">UG_ITL!$A:$B,UG_ITL!$4:$5</definedName>
    <definedName name="_xlnm.Print_Titles" localSheetId="20">UG_MFC!$A:$B,UG_MFC!$4:$5</definedName>
    <definedName name="_xlnm.Print_Titles" localSheetId="16">UG_OBD!$A:$B,UG_OBD!$4:$5</definedName>
    <definedName name="_xlnm.Print_Titles" localSheetId="19">UG_OCO!$A:$B,UG_OCO!$4:$5</definedName>
    <definedName name="_xlnm.Print_Titles" localSheetId="18">UG_ORP!$A:$B,UG_ORP!$4:$5</definedName>
    <definedName name="_xlnm.Print_Titles" localSheetId="6">UG_Overview!$5:$7</definedName>
    <definedName name="_xlnm.Print_Titles" localSheetId="22">UG_PAC!$A:$B,UG_PAC!$4:$5</definedName>
    <definedName name="_xlnm.Print_Titles" localSheetId="21">UG_PIC!$A:$B,UG_PIC!$4:$5</definedName>
    <definedName name="_xlnm.Print_Titles" localSheetId="8">UG_TRAININGWAREHOUSE!$A:$B,UG_TRAININGWAREHOUSE!$4:$5</definedName>
    <definedName name="_xlnm.Print_Titles" localSheetId="23">UG_UI!$A:$B,UG_UI!$4:$5</definedName>
    <definedName name="_xlnm.Print_Titles" localSheetId="9">UG_WMS!$A:$B,UG_WMS!$4:$5</definedName>
    <definedName name="_xlnm.Print_Titles" localSheetId="10">UG_WMS_CNG!$A:$B,UG_WMS_CNG!$4:$5</definedName>
    <definedName name="_xlnm.Print_Titles" localSheetId="11">UG_WMS_TSG!$A:$B,UG_WMS_TSG!$4:$5</definedName>
    <definedName name="_xlnm.Print_Titles" localSheetId="12">UG_WMS_WAG!$A:$B,UG_WMS_WAG!$4:$5</definedName>
    <definedName name="RespDept">Cover!$D$13</definedName>
    <definedName name="RespName">Cover!$B$13</definedName>
    <definedName name="UG_de_Missing" localSheetId="13">UG_APP!$J$2</definedName>
    <definedName name="UG_de_Missing" localSheetId="17">UG_COR!$J$2</definedName>
    <definedName name="UG_de_Missing" localSheetId="7">UG_ETRAIN!$J$2</definedName>
    <definedName name="UG_de_Missing" localSheetId="15">UG_IBD!$J$2</definedName>
    <definedName name="UG_de_Missing" localSheetId="14">UG_ITL!$J$2</definedName>
    <definedName name="UG_de_Missing" localSheetId="20">UG_MFC!$J$2</definedName>
    <definedName name="UG_de_Missing" localSheetId="16">UG_OBD!$J$2</definedName>
    <definedName name="UG_de_Missing" localSheetId="19">UG_OCO!$J$2</definedName>
    <definedName name="UG_de_Missing" localSheetId="18">UG_ORP!$J$2</definedName>
    <definedName name="UG_de_Missing" localSheetId="22">UG_PAC!$J$2</definedName>
    <definedName name="UG_de_Missing" localSheetId="21">UG_PIC!$J$2</definedName>
    <definedName name="UG_de_Missing" localSheetId="8">UG_TRAININGWAREHOUSE!$J$2</definedName>
    <definedName name="UG_de_Missing" localSheetId="23">UG_UI!$J$2</definedName>
    <definedName name="UG_de_Missing" localSheetId="9">UG_WMS!$J$2</definedName>
    <definedName name="UG_de_Missing" localSheetId="10">UG_WMS_CNG!$J$2</definedName>
    <definedName name="UG_de_Missing" localSheetId="11">UG_WMS_TSG!$J$2</definedName>
    <definedName name="UG_de_Missing" localSheetId="12">UG_WMS_WAG!$J$2</definedName>
    <definedName name="UG_de_OK" localSheetId="13">UG_APP!$P$1</definedName>
    <definedName name="UG_de_OK" localSheetId="17">UG_COR!$P$1</definedName>
    <definedName name="UG_de_OK" localSheetId="7">UG_ETRAIN!$P$1</definedName>
    <definedName name="UG_de_OK" localSheetId="15">UG_IBD!$P$1</definedName>
    <definedName name="UG_de_OK" localSheetId="14">UG_ITL!$P$1</definedName>
    <definedName name="UG_de_OK" localSheetId="20">UG_MFC!$P$1</definedName>
    <definedName name="UG_de_OK" localSheetId="16">UG_OBD!$P$1</definedName>
    <definedName name="UG_de_OK" localSheetId="19">UG_OCO!$P$1</definedName>
    <definedName name="UG_de_OK" localSheetId="18">UG_ORP!$P$1</definedName>
    <definedName name="UG_de_OK" localSheetId="22">UG_PAC!$P$1</definedName>
    <definedName name="UG_de_OK" localSheetId="21">UG_PIC!$P$1</definedName>
    <definedName name="UG_de_OK" localSheetId="8">UG_TRAININGWAREHOUSE!$P$1</definedName>
    <definedName name="UG_de_OK" localSheetId="23">UG_UI!$P$1</definedName>
    <definedName name="UG_de_OK" localSheetId="9">UG_WMS!$P$1</definedName>
    <definedName name="UG_de_OK" localSheetId="10">UG_WMS_CNG!$P$1</definedName>
    <definedName name="UG_de_OK" localSheetId="11">UG_WMS_TSG!$P$1</definedName>
    <definedName name="UG_de_OK" localSheetId="12">UG_WMS_WAG!$P$1</definedName>
    <definedName name="UG_de_Selected" localSheetId="13">UG_APP!$O$3</definedName>
    <definedName name="UG_de_Selected" localSheetId="17">UG_COR!$O$3</definedName>
    <definedName name="UG_de_Selected" localSheetId="7">UG_ETRAIN!$O$3</definedName>
    <definedName name="UG_de_Selected" localSheetId="15">UG_IBD!$O$3</definedName>
    <definedName name="UG_de_Selected" localSheetId="14">UG_ITL!$O$3</definedName>
    <definedName name="UG_de_Selected" localSheetId="20">UG_MFC!$O$3</definedName>
    <definedName name="UG_de_Selected" localSheetId="16">UG_OBD!$O$3</definedName>
    <definedName name="UG_de_Selected" localSheetId="19">UG_OCO!$O$3</definedName>
    <definedName name="UG_de_Selected" localSheetId="18">UG_ORP!$O$3</definedName>
    <definedName name="UG_de_Selected" localSheetId="22">UG_PAC!$O$3</definedName>
    <definedName name="UG_de_Selected" localSheetId="21">UG_PIC!$O$3</definedName>
    <definedName name="UG_de_Selected" localSheetId="8">UG_TRAININGWAREHOUSE!$O$3</definedName>
    <definedName name="UG_de_Selected" localSheetId="23">UG_UI!$O$3</definedName>
    <definedName name="UG_de_Selected" localSheetId="9">UG_WMS!$O$3</definedName>
    <definedName name="UG_de_Selected" localSheetId="10">UG_WMS_CNG!$O$3</definedName>
    <definedName name="UG_de_Selected" localSheetId="11">UG_WMS_TSG!$O$3</definedName>
    <definedName name="UG_de_Selected" localSheetId="12">UG_WMS_WAG!$O$3</definedName>
    <definedName name="UG_de_SelSize" localSheetId="13">UG_APP!$M$3</definedName>
    <definedName name="UG_de_SelSize" localSheetId="17">UG_COR!$M$3</definedName>
    <definedName name="UG_de_SelSize" localSheetId="7">UG_ETRAIN!$M$3</definedName>
    <definedName name="UG_de_SelSize" localSheetId="15">UG_IBD!$M$3</definedName>
    <definedName name="UG_de_SelSize" localSheetId="14">UG_ITL!$M$3</definedName>
    <definedName name="UG_de_SelSize" localSheetId="20">UG_MFC!$M$3</definedName>
    <definedName name="UG_de_SelSize" localSheetId="16">UG_OBD!$M$3</definedName>
    <definedName name="UG_de_SelSize" localSheetId="19">UG_OCO!$M$3</definedName>
    <definedName name="UG_de_SelSize" localSheetId="18">UG_ORP!$M$3</definedName>
    <definedName name="UG_de_SelSize" localSheetId="22">UG_PAC!$M$3</definedName>
    <definedName name="UG_de_SelSize" localSheetId="21">UG_PIC!$M$3</definedName>
    <definedName name="UG_de_SelSize" localSheetId="8">UG_TRAININGWAREHOUSE!$M$3</definedName>
    <definedName name="UG_de_SelSize" localSheetId="23">UG_UI!$M$3</definedName>
    <definedName name="UG_de_SelSize" localSheetId="9">UG_WMS!$M$3</definedName>
    <definedName name="UG_de_SelSize" localSheetId="10">UG_WMS_CNG!$M$3</definedName>
    <definedName name="UG_de_SelSize" localSheetId="11">UG_WMS_TSG!$M$3</definedName>
    <definedName name="UG_de_SelSize" localSheetId="12">UG_WMS_WAG!$M$3</definedName>
    <definedName name="UG_de_Suspect" localSheetId="13">UG_APP!$J$3</definedName>
    <definedName name="UG_de_Suspect" localSheetId="17">UG_COR!$J$3</definedName>
    <definedName name="UG_de_Suspect" localSheetId="7">UG_ETRAIN!$J$3</definedName>
    <definedName name="UG_de_Suspect" localSheetId="15">UG_IBD!$J$3</definedName>
    <definedName name="UG_de_Suspect" localSheetId="14">UG_ITL!$J$3</definedName>
    <definedName name="UG_de_Suspect" localSheetId="20">UG_MFC!$J$3</definedName>
    <definedName name="UG_de_Suspect" localSheetId="16">UG_OBD!$J$3</definedName>
    <definedName name="UG_de_Suspect" localSheetId="19">UG_OCO!$J$3</definedName>
    <definedName name="UG_de_Suspect" localSheetId="18">UG_ORP!$J$3</definedName>
    <definedName name="UG_de_Suspect" localSheetId="22">UG_PAC!$J$3</definedName>
    <definedName name="UG_de_Suspect" localSheetId="21">UG_PIC!$J$3</definedName>
    <definedName name="UG_de_Suspect" localSheetId="8">UG_TRAININGWAREHOUSE!$J$3</definedName>
    <definedName name="UG_de_Suspect" localSheetId="23">UG_UI!$J$3</definedName>
    <definedName name="UG_de_Suspect" localSheetId="9">UG_WMS!$J$3</definedName>
    <definedName name="UG_de_Suspect" localSheetId="10">UG_WMS_CNG!$J$3</definedName>
    <definedName name="UG_de_Suspect" localSheetId="11">UG_WMS_TSG!$J$3</definedName>
    <definedName name="UG_de_Suspect" localSheetId="12">UG_WMS_WAG!$J$3</definedName>
    <definedName name="UG_de_Total" localSheetId="13">UG_APP!$J$1</definedName>
    <definedName name="UG_de_Total" localSheetId="17">UG_COR!$J$1</definedName>
    <definedName name="UG_de_Total" localSheetId="7">UG_ETRAIN!$J$1</definedName>
    <definedName name="UG_de_Total" localSheetId="15">UG_IBD!$J$1</definedName>
    <definedName name="UG_de_Total" localSheetId="14">UG_ITL!$J$1</definedName>
    <definedName name="UG_de_Total" localSheetId="20">UG_MFC!$J$1</definedName>
    <definedName name="UG_de_Total" localSheetId="16">UG_OBD!$J$1</definedName>
    <definedName name="UG_de_Total" localSheetId="19">UG_OCO!$J$1</definedName>
    <definedName name="UG_de_Total" localSheetId="18">UG_ORP!$J$1</definedName>
    <definedName name="UG_de_Total" localSheetId="22">UG_PAC!$J$1</definedName>
    <definedName name="UG_de_Total" localSheetId="21">UG_PIC!$J$1</definedName>
    <definedName name="UG_de_Total" localSheetId="8">UG_TRAININGWAREHOUSE!$J$1</definedName>
    <definedName name="UG_de_Total" localSheetId="23">UG_UI!$J$1</definedName>
    <definedName name="UG_de_Total" localSheetId="9">UG_WMS!$J$1</definedName>
    <definedName name="UG_de_Total" localSheetId="10">UG_WMS_CNG!$J$1</definedName>
    <definedName name="UG_de_Total" localSheetId="11">UG_WMS_TSG!$J$1</definedName>
    <definedName name="UG_de_Total" localSheetId="12">UG_WMS_WAG!$J$1</definedName>
    <definedName name="UG_en_Missing" localSheetId="13">UG_APP!$C$2</definedName>
    <definedName name="UG_en_Missing" localSheetId="17">UG_COR!$C$2</definedName>
    <definedName name="UG_en_Missing" localSheetId="7">UG_ETRAIN!$C$2</definedName>
    <definedName name="UG_en_Missing" localSheetId="15">UG_IBD!$C$2</definedName>
    <definedName name="UG_en_Missing" localSheetId="14">UG_ITL!$C$2</definedName>
    <definedName name="UG_en_Missing" localSheetId="20">UG_MFC!$C$2</definedName>
    <definedName name="UG_en_Missing" localSheetId="16">UG_OBD!$C$2</definedName>
    <definedName name="UG_en_Missing" localSheetId="19">UG_OCO!$C$2</definedName>
    <definedName name="UG_en_Missing" localSheetId="18">UG_ORP!$C$2</definedName>
    <definedName name="UG_en_Missing" localSheetId="22">UG_PAC!$C$2</definedName>
    <definedName name="UG_en_Missing" localSheetId="21">UG_PIC!$C$2</definedName>
    <definedName name="UG_en_Missing" localSheetId="8">UG_TRAININGWAREHOUSE!$C$2</definedName>
    <definedName name="UG_en_Missing" localSheetId="23">UG_UI!$C$2</definedName>
    <definedName name="UG_en_Missing" localSheetId="9">UG_WMS!$C$2</definedName>
    <definedName name="UG_en_Missing" localSheetId="10">UG_WMS_CNG!$C$2</definedName>
    <definedName name="UG_en_Missing" localSheetId="11">UG_WMS_TSG!$C$2</definedName>
    <definedName name="UG_en_Missing" localSheetId="12">UG_WMS_WAG!$C$2</definedName>
    <definedName name="UG_en_OK" localSheetId="13">UG_APP!$I$1</definedName>
    <definedName name="UG_en_OK" localSheetId="17">UG_COR!$I$1</definedName>
    <definedName name="UG_en_OK" localSheetId="7">UG_ETRAIN!$I$1</definedName>
    <definedName name="UG_en_OK" localSheetId="15">UG_IBD!$I$1</definedName>
    <definedName name="UG_en_OK" localSheetId="14">UG_ITL!$I$1</definedName>
    <definedName name="UG_en_OK" localSheetId="20">UG_MFC!$I$1</definedName>
    <definedName name="UG_en_OK" localSheetId="16">UG_OBD!$I$1</definedName>
    <definedName name="UG_en_OK" localSheetId="19">UG_OCO!$I$1</definedName>
    <definedName name="UG_en_OK" localSheetId="18">UG_ORP!$I$1</definedName>
    <definedName name="UG_en_OK" localSheetId="22">UG_PAC!$I$1</definedName>
    <definedName name="UG_en_OK" localSheetId="21">UG_PIC!$I$1</definedName>
    <definedName name="UG_en_OK" localSheetId="8">UG_TRAININGWAREHOUSE!$I$1</definedName>
    <definedName name="UG_en_OK" localSheetId="23">UG_UI!$I$1</definedName>
    <definedName name="UG_en_OK" localSheetId="9">UG_WMS!$I$1</definedName>
    <definedName name="UG_en_OK" localSheetId="10">UG_WMS_CNG!$I$1</definedName>
    <definedName name="UG_en_OK" localSheetId="11">UG_WMS_TSG!$I$1</definedName>
    <definedName name="UG_en_OK" localSheetId="12">UG_WMS_WAG!$I$1</definedName>
    <definedName name="UG_en_Selected" localSheetId="13">UG_APP!$H$3</definedName>
    <definedName name="UG_en_Selected" localSheetId="17">UG_COR!$H$3</definedName>
    <definedName name="UG_en_Selected" localSheetId="7">UG_ETRAIN!$H$3</definedName>
    <definedName name="UG_en_Selected" localSheetId="15">UG_IBD!$H$3</definedName>
    <definedName name="UG_en_Selected" localSheetId="14">UG_ITL!$H$3</definedName>
    <definedName name="UG_en_Selected" localSheetId="20">UG_MFC!$H$3</definedName>
    <definedName name="UG_en_Selected" localSheetId="16">UG_OBD!$H$3</definedName>
    <definedName name="UG_en_Selected" localSheetId="19">UG_OCO!$H$3</definedName>
    <definedName name="UG_en_Selected" localSheetId="18">UG_ORP!$H$3</definedName>
    <definedName name="UG_en_Selected" localSheetId="22">UG_PAC!$H$3</definedName>
    <definedName name="UG_en_Selected" localSheetId="21">UG_PIC!$H$3</definedName>
    <definedName name="UG_en_Selected" localSheetId="8">UG_TRAININGWAREHOUSE!$H$3</definedName>
    <definedName name="UG_en_Selected" localSheetId="23">UG_UI!$H$3</definedName>
    <definedName name="UG_en_Selected" localSheetId="9">UG_WMS!$H$3</definedName>
    <definedName name="UG_en_Selected" localSheetId="10">UG_WMS_CNG!$H$3</definedName>
    <definedName name="UG_en_Selected" localSheetId="11">UG_WMS_TSG!$H$3</definedName>
    <definedName name="UG_en_Selected" localSheetId="12">UG_WMS_WAG!$H$3</definedName>
    <definedName name="UG_en_SelSize" localSheetId="13">UG_APP!$F$3</definedName>
    <definedName name="UG_en_SelSize" localSheetId="17">UG_COR!$F$3</definedName>
    <definedName name="UG_en_SelSize" localSheetId="7">UG_ETRAIN!$F$3</definedName>
    <definedName name="UG_en_SelSize" localSheetId="15">UG_IBD!$F$3</definedName>
    <definedName name="UG_en_SelSize" localSheetId="14">UG_ITL!$F$3</definedName>
    <definedName name="UG_en_SelSize" localSheetId="20">UG_MFC!$F$3</definedName>
    <definedName name="UG_en_SelSize" localSheetId="16">UG_OBD!$F$3</definedName>
    <definedName name="UG_en_SelSize" localSheetId="19">UG_OCO!$F$3</definedName>
    <definedName name="UG_en_SelSize" localSheetId="18">UG_ORP!$F$3</definedName>
    <definedName name="UG_en_SelSize" localSheetId="22">UG_PAC!$F$3</definedName>
    <definedName name="UG_en_SelSize" localSheetId="21">UG_PIC!$F$3</definedName>
    <definedName name="UG_en_SelSize" localSheetId="8">UG_TRAININGWAREHOUSE!$F$3</definedName>
    <definedName name="UG_en_SelSize" localSheetId="23">UG_UI!$F$3</definedName>
    <definedName name="UG_en_SelSize" localSheetId="9">UG_WMS!$F$3</definedName>
    <definedName name="UG_en_SelSize" localSheetId="10">UG_WMS_CNG!$F$3</definedName>
    <definedName name="UG_en_SelSize" localSheetId="11">UG_WMS_TSG!$F$3</definedName>
    <definedName name="UG_en_SelSize" localSheetId="12">UG_WMS_WAG!$F$3</definedName>
    <definedName name="UG_en_Suspect" localSheetId="13">UG_APP!$C$3</definedName>
    <definedName name="UG_en_Suspect" localSheetId="17">UG_COR!$C$3</definedName>
    <definedName name="UG_en_Suspect" localSheetId="7">UG_ETRAIN!$C$3</definedName>
    <definedName name="UG_en_Suspect" localSheetId="15">UG_IBD!$C$3</definedName>
    <definedName name="UG_en_Suspect" localSheetId="14">UG_ITL!$C$3</definedName>
    <definedName name="UG_en_Suspect" localSheetId="20">UG_MFC!$C$3</definedName>
    <definedName name="UG_en_Suspect" localSheetId="16">UG_OBD!$C$3</definedName>
    <definedName name="UG_en_Suspect" localSheetId="19">UG_OCO!$C$3</definedName>
    <definedName name="UG_en_Suspect" localSheetId="18">UG_ORP!$C$3</definedName>
    <definedName name="UG_en_Suspect" localSheetId="22">UG_PAC!$C$3</definedName>
    <definedName name="UG_en_Suspect" localSheetId="21">UG_PIC!$C$3</definedName>
    <definedName name="UG_en_Suspect" localSheetId="8">UG_TRAININGWAREHOUSE!$C$3</definedName>
    <definedName name="UG_en_Suspect" localSheetId="23">UG_UI!$C$3</definedName>
    <definedName name="UG_en_Suspect" localSheetId="9">UG_WMS!$C$3</definedName>
    <definedName name="UG_en_Suspect" localSheetId="10">UG_WMS_CNG!$C$3</definedName>
    <definedName name="UG_en_Suspect" localSheetId="11">UG_WMS_TSG!$C$3</definedName>
    <definedName name="UG_en_Suspect" localSheetId="12">UG_WMS_WAG!$C$3</definedName>
    <definedName name="UG_en_Total" localSheetId="13">UG_APP!$C$1</definedName>
    <definedName name="UG_en_Total" localSheetId="17">UG_COR!$C$1</definedName>
    <definedName name="UG_en_Total" localSheetId="7">UG_ETRAIN!$C$1</definedName>
    <definedName name="UG_en_Total" localSheetId="15">UG_IBD!$C$1</definedName>
    <definedName name="UG_en_Total" localSheetId="14">UG_ITL!$C$1</definedName>
    <definedName name="UG_en_Total" localSheetId="20">UG_MFC!$C$1</definedName>
    <definedName name="UG_en_Total" localSheetId="16">UG_OBD!$C$1</definedName>
    <definedName name="UG_en_Total" localSheetId="19">UG_OCO!$C$1</definedName>
    <definedName name="UG_en_Total" localSheetId="18">UG_ORP!$C$1</definedName>
    <definedName name="UG_en_Total" localSheetId="22">UG_PAC!$C$1</definedName>
    <definedName name="UG_en_Total" localSheetId="21">UG_PIC!$C$1</definedName>
    <definedName name="UG_en_Total" localSheetId="8">UG_TRAININGWAREHOUSE!$C$1</definedName>
    <definedName name="UG_en_Total" localSheetId="23">UG_UI!$C$1</definedName>
    <definedName name="UG_en_Total" localSheetId="9">UG_WMS!$C$1</definedName>
    <definedName name="UG_en_Total" localSheetId="10">UG_WMS_CNG!$C$1</definedName>
    <definedName name="UG_en_Total" localSheetId="11">UG_WMS_TSG!$C$1</definedName>
    <definedName name="UG_en_Total" localSheetId="12">UG_WMS_WAG!$C$1</definedName>
    <definedName name="UGFilterRow" localSheetId="13">UG_APP!$A$7:$Q$7</definedName>
    <definedName name="UGFilterRow" localSheetId="17">UG_COR!$A$7:$Q$7</definedName>
    <definedName name="UGFilterRow" localSheetId="7">UG_ETRAIN!$A$7:$Q$7</definedName>
    <definedName name="UGFilterRow" localSheetId="15">UG_IBD!$A$7:$Q$7</definedName>
    <definedName name="UGFilterRow" localSheetId="14">UG_ITL!$A$7:$Q$7</definedName>
    <definedName name="UGFilterRow" localSheetId="20">UG_MFC!$A$7:$Q$7</definedName>
    <definedName name="UGFilterRow" localSheetId="16">UG_OBD!$A$7:$Q$7</definedName>
    <definedName name="UGFilterRow" localSheetId="19">UG_OCO!$A$7:$Q$7</definedName>
    <definedName name="UGFilterRow" localSheetId="18">UG_ORP!$A$7:$Q$7</definedName>
    <definedName name="UGFilterRow" localSheetId="22">UG_PAC!$A$7:$Q$7</definedName>
    <definedName name="UGFilterRow" localSheetId="21">UG_PIC!$A$7:$Q$7</definedName>
    <definedName name="UGFilterRow" localSheetId="8">UG_TRAININGWAREHOUSE!$A$7:$Q$7</definedName>
    <definedName name="UGFilterRow" localSheetId="23">UG_UI!$A$7:$Q$7</definedName>
    <definedName name="UGFilterRow" localSheetId="9">UG_WMS!$A$7:$Q$7</definedName>
    <definedName name="UGFilterRow" localSheetId="10">UG_WMS_CNG!$A$7:$Q$7</definedName>
    <definedName name="UGFilterRow" localSheetId="11">UG_WMS_TSG!$A$7:$Q$7</definedName>
    <definedName name="UGFilterRow" localSheetId="12">UG_WMS_WAG!$A$7:$Q$7</definedName>
    <definedName name="UGLanguageRow" localSheetId="13">UG_APP!$B$4:$Q$4</definedName>
    <definedName name="UGLanguageRow" localSheetId="17">UG_COR!$B$4:$Q$4</definedName>
    <definedName name="UGLanguageRow" localSheetId="7">UG_ETRAIN!$B$4:$Q$4</definedName>
    <definedName name="UGLanguageRow" localSheetId="15">UG_IBD!$B$4:$Q$4</definedName>
    <definedName name="UGLanguageRow" localSheetId="14">UG_ITL!$B$4:$Q$4</definedName>
    <definedName name="UGLanguageRow" localSheetId="20">UG_MFC!$B$4:$Q$4</definedName>
    <definedName name="UGLanguageRow" localSheetId="16">UG_OBD!$B$4:$Q$4</definedName>
    <definedName name="UGLanguageRow" localSheetId="19">UG_OCO!$B$4:$Q$4</definedName>
    <definedName name="UGLanguageRow" localSheetId="18">UG_ORP!$B$4:$Q$4</definedName>
    <definedName name="UGLanguageRow" localSheetId="22">UG_PAC!$B$4:$Q$4</definedName>
    <definedName name="UGLanguageRow" localSheetId="21">UG_PIC!$B$4:$Q$4</definedName>
    <definedName name="UGLanguageRow" localSheetId="8">UG_TRAININGWAREHOUSE!$B$4:$Q$4</definedName>
    <definedName name="UGLanguageRow" localSheetId="23">UG_UI!$B$4:$Q$4</definedName>
    <definedName name="UGLanguageRow" localSheetId="9">UG_WMS!$B$4:$Q$4</definedName>
    <definedName name="UGLanguageRow" localSheetId="10">UG_WMS_CNG!$B$4:$Q$4</definedName>
    <definedName name="UGLanguageRow" localSheetId="11">UG_WMS_TSG!$B$4:$Q$4</definedName>
    <definedName name="UGLanguageRow" localSheetId="12">UG_WMS_WAG!$B$4:$Q$4</definedName>
    <definedName name="UGLastRow" localSheetId="13">UG_APP!$A$151:$Q$151</definedName>
    <definedName name="UGLastRow" localSheetId="17">UG_COR!$A$177:$Q$177</definedName>
    <definedName name="UGLastRow" localSheetId="7">UG_ETRAIN!$A$9:$Q$9</definedName>
    <definedName name="UGLastRow" localSheetId="15">UG_IBD!$A$63:$Q$63</definedName>
    <definedName name="UGLastRow" localSheetId="14">UG_ITL!$A$73:$Q$73</definedName>
    <definedName name="UGLastRow" localSheetId="20">UG_MFC!$A$62:$Q$62</definedName>
    <definedName name="UGLastRow" localSheetId="16">UG_OBD!$A$32:$Q$32</definedName>
    <definedName name="UGLastRow" localSheetId="19">UG_OCO!$A$104:$Q$104</definedName>
    <definedName name="UGLastRow" localSheetId="18">UG_ORP!$A$58:$Q$58</definedName>
    <definedName name="UGLastRow" localSheetId="22">UG_PAC!$A$64:$Q$64</definedName>
    <definedName name="UGLastRow" localSheetId="21">UG_PIC!$A$139:$Q$139</definedName>
    <definedName name="UGLastRow" localSheetId="8">UG_TRAININGWAREHOUSE!$A$8:$Q$8</definedName>
    <definedName name="UGLastRow" localSheetId="23">UG_UI!$A$9:$Q$9</definedName>
    <definedName name="UGLastRow" localSheetId="9">UG_WMS!$A$15:$Q$15</definedName>
    <definedName name="UGLastRow" localSheetId="10">UG_WMS_CNG!$A$61:$Q$61</definedName>
    <definedName name="UGLastRow" localSheetId="11">UG_WMS_TSG!$A$44:$Q$44</definedName>
    <definedName name="UGLastRow" localSheetId="12">UG_WMS_WAG!$A$53:$Q$53</definedName>
    <definedName name="UGLastUpdate" localSheetId="13">UG_APP!$B$1</definedName>
    <definedName name="UGLastUpdate" localSheetId="17">UG_COR!$B$1</definedName>
    <definedName name="UGLastUpdate" localSheetId="7">UG_ETRAIN!$B$1</definedName>
    <definedName name="UGLastUpdate" localSheetId="15">UG_IBD!$B$1</definedName>
    <definedName name="UGLastUpdate" localSheetId="14">UG_ITL!$B$1</definedName>
    <definedName name="UGLastUpdate" localSheetId="20">UG_MFC!$B$1</definedName>
    <definedName name="UGLastUpdate" localSheetId="16">UG_OBD!$B$1</definedName>
    <definedName name="UGLastUpdate" localSheetId="19">UG_OCO!$B$1</definedName>
    <definedName name="UGLastUpdate" localSheetId="18">UG_ORP!$B$1</definedName>
    <definedName name="UGLastUpdate" localSheetId="22">UG_PAC!$B$1</definedName>
    <definedName name="UGLastUpdate" localSheetId="21">UG_PIC!$B$1</definedName>
    <definedName name="UGLastUpdate" localSheetId="8">UG_TRAININGWAREHOUSE!$B$1</definedName>
    <definedName name="UGLastUpdate" localSheetId="23">UG_UI!$B$1</definedName>
    <definedName name="UGLastUpdate" localSheetId="9">UG_WMS!$B$1</definedName>
    <definedName name="UGLastUpdate" localSheetId="10">UG_WMS_CNG!$B$1</definedName>
    <definedName name="UGLastUpdate" localSheetId="11">UG_WMS_TSG!$B$1</definedName>
    <definedName name="UGLastUpdate" localSheetId="12">UG_WMS_WAG!$B$1</definedName>
    <definedName name="UGOvwFilterRow" localSheetId="6">UG_Overview!$A$9:$AC$9</definedName>
    <definedName name="UGOvwLanguageRow" localSheetId="6">UG_Overview!$G$6:$AB$6</definedName>
    <definedName name="UGOvwLastRow" localSheetId="6">UG_Overview!$A$42:$AC$42</definedName>
    <definedName name="UGOvwLastUpdate" localSheetId="6">UG_Overview!$C$3</definedName>
    <definedName name="UGOvwTemplateRow" localSheetId="6">UG_Overview!$A$8:$AC$8</definedName>
    <definedName name="UGRootPath" localSheetId="13">UG_APP!$B$3</definedName>
    <definedName name="UGRootPath" localSheetId="17">UG_COR!$B$3</definedName>
    <definedName name="UGRootPath" localSheetId="7">UG_ETRAIN!$B$3</definedName>
    <definedName name="UGRootPath" localSheetId="15">UG_IBD!$B$3</definedName>
    <definedName name="UGRootPath" localSheetId="14">UG_ITL!$B$3</definedName>
    <definedName name="UGRootPath" localSheetId="20">UG_MFC!$B$3</definedName>
    <definedName name="UGRootPath" localSheetId="16">UG_OBD!$B$3</definedName>
    <definedName name="UGRootPath" localSheetId="19">UG_OCO!$B$3</definedName>
    <definedName name="UGRootPath" localSheetId="18">UG_ORP!$B$3</definedName>
    <definedName name="UGRootPath" localSheetId="22">UG_PAC!$B$3</definedName>
    <definedName name="UGRootPath" localSheetId="21">UG_PIC!$B$3</definedName>
    <definedName name="UGRootPath" localSheetId="8">UG_TRAININGWAREHOUSE!$B$3</definedName>
    <definedName name="UGRootPath" localSheetId="23">UG_UI!$B$3</definedName>
    <definedName name="UGRootPath" localSheetId="9">UG_WMS!$B$3</definedName>
    <definedName name="UGRootPath" localSheetId="10">UG_WMS_CNG!$B$3</definedName>
    <definedName name="UGRootPath" localSheetId="11">UG_WMS_TSG!$B$3</definedName>
    <definedName name="UGRootPath" localSheetId="12">UG_WMS_WAG!$B$3</definedName>
    <definedName name="UGSubsystem" localSheetId="13">UG_APP!$B$2</definedName>
    <definedName name="UGSubsystem" localSheetId="17">UG_COR!$B$2</definedName>
    <definedName name="UGSubsystem" localSheetId="7">UG_ETRAIN!$B$2</definedName>
    <definedName name="UGSubsystem" localSheetId="15">UG_IBD!$B$2</definedName>
    <definedName name="UGSubsystem" localSheetId="14">UG_ITL!$B$2</definedName>
    <definedName name="UGSubsystem" localSheetId="20">UG_MFC!$B$2</definedName>
    <definedName name="UGSubsystem" localSheetId="16">UG_OBD!$B$2</definedName>
    <definedName name="UGSubsystem" localSheetId="19">UG_OCO!$B$2</definedName>
    <definedName name="UGSubsystem" localSheetId="18">UG_ORP!$B$2</definedName>
    <definedName name="UGSubsystem" localSheetId="22">UG_PAC!$B$2</definedName>
    <definedName name="UGSubsystem" localSheetId="21">UG_PIC!$B$2</definedName>
    <definedName name="UGSubsystem" localSheetId="8">UG_TRAININGWAREHOUSE!$B$2</definedName>
    <definedName name="UGSubsystem" localSheetId="23">UG_UI!$B$2</definedName>
    <definedName name="UGSubsystem" localSheetId="9">UG_WMS!$B$2</definedName>
    <definedName name="UGSubsystem" localSheetId="10">UG_WMS_CNG!$B$2</definedName>
    <definedName name="UGSubsystem" localSheetId="11">UG_WMS_TSG!$B$2</definedName>
    <definedName name="UGSubsystem" localSheetId="12">UG_WMS_WAG!$B$2</definedName>
    <definedName name="UGTemplateRow" localSheetId="13">UG_APP!$A$6:$Q$6</definedName>
    <definedName name="UGTemplateRow" localSheetId="17">UG_COR!$A$6:$Q$6</definedName>
    <definedName name="UGTemplateRow" localSheetId="7">UG_ETRAIN!$A$6:$Q$6</definedName>
    <definedName name="UGTemplateRow" localSheetId="15">UG_IBD!$A$6:$Q$6</definedName>
    <definedName name="UGTemplateRow" localSheetId="14">UG_ITL!$A$6:$Q$6</definedName>
    <definedName name="UGTemplateRow" localSheetId="20">UG_MFC!$A$6:$Q$6</definedName>
    <definedName name="UGTemplateRow" localSheetId="16">UG_OBD!$A$6:$Q$6</definedName>
    <definedName name="UGTemplateRow" localSheetId="19">UG_OCO!$A$6:$Q$6</definedName>
    <definedName name="UGTemplateRow" localSheetId="18">UG_ORP!$A$6:$Q$6</definedName>
    <definedName name="UGTemplateRow" localSheetId="22">UG_PAC!$A$6:$Q$6</definedName>
    <definedName name="UGTemplateRow" localSheetId="21">UG_PIC!$A$6:$Q$6</definedName>
    <definedName name="UGTemplateRow" localSheetId="8">UG_TRAININGWAREHOUSE!$A$6:$Q$6</definedName>
    <definedName name="UGTemplateRow" localSheetId="23">UG_UI!$A$6:$Q$6</definedName>
    <definedName name="UGTemplateRow" localSheetId="9">UG_WMS!$A$6:$Q$6</definedName>
    <definedName name="UGTemplateRow" localSheetId="10">UG_WMS_CNG!$A$6:$Q$6</definedName>
    <definedName name="UGTemplateRow" localSheetId="11">UG_WMS_TSG!$A$6:$Q$6</definedName>
    <definedName name="UGTemplateRow" localSheetId="12">UG_WMS_WAG!$A$6:$Q$6</definedName>
  </definedNames>
  <calcPr calcId="125725" calcMode="manual" refMode="R1C1"/>
</workbook>
</file>

<file path=xl/calcChain.xml><?xml version="1.0" encoding="utf-8"?>
<calcChain xmlns="http://schemas.openxmlformats.org/spreadsheetml/2006/main">
  <c r="L60" i="129"/>
  <c r="L59"/>
  <c r="L19" l="1"/>
  <c r="L32" i="135"/>
  <c r="L101" i="130"/>
  <c r="L43"/>
  <c r="L42"/>
  <c r="L40"/>
  <c r="L49"/>
  <c r="L51"/>
  <c r="L53"/>
  <c r="L57"/>
  <c r="L59"/>
  <c r="L39"/>
  <c r="L38"/>
  <c r="L37"/>
  <c r="L31"/>
  <c r="L29"/>
  <c r="L28"/>
  <c r="L27"/>
  <c r="L26"/>
  <c r="L74" i="129"/>
  <c r="L73"/>
  <c r="L174" i="120"/>
  <c r="L168"/>
  <c r="L161"/>
  <c r="L160"/>
  <c r="L159"/>
  <c r="L158"/>
  <c r="L157"/>
  <c r="L156"/>
  <c r="L155"/>
  <c r="L154"/>
  <c r="L153"/>
  <c r="L152"/>
  <c r="L55" i="136"/>
  <c r="L53"/>
  <c r="L11"/>
  <c r="L10"/>
  <c r="L9"/>
  <c r="L8"/>
  <c r="L17" i="135"/>
  <c r="L13"/>
  <c r="L12"/>
  <c r="L11"/>
  <c r="L10"/>
  <c r="L9"/>
  <c r="L8"/>
  <c r="L57" i="134"/>
  <c r="L56"/>
  <c r="L55"/>
  <c r="L54"/>
  <c r="L53"/>
  <c r="L52"/>
  <c r="L51"/>
  <c r="L50"/>
  <c r="L49"/>
  <c r="L48"/>
  <c r="L47"/>
  <c r="L46"/>
  <c r="L45"/>
  <c r="L44"/>
  <c r="L43"/>
  <c r="L42"/>
  <c r="L15" i="121"/>
  <c r="L14"/>
  <c r="L13"/>
  <c r="L12"/>
  <c r="L11"/>
  <c r="L10"/>
  <c r="L9"/>
  <c r="L8"/>
  <c r="L15" i="131"/>
  <c r="L12"/>
  <c r="L35" i="132"/>
  <c r="L34"/>
  <c r="L33"/>
  <c r="L32"/>
  <c r="L31"/>
  <c r="L83" i="130"/>
  <c r="L82"/>
  <c r="L81"/>
  <c r="L80"/>
  <c r="L79"/>
  <c r="L78"/>
  <c r="L77"/>
  <c r="L76"/>
  <c r="L75"/>
  <c r="L74"/>
  <c r="L73"/>
  <c r="L72"/>
  <c r="L71"/>
  <c r="L70"/>
  <c r="L69"/>
  <c r="L68"/>
  <c r="L67"/>
  <c r="L66"/>
  <c r="L65"/>
  <c r="L64"/>
  <c r="L63"/>
  <c r="L62"/>
  <c r="L61"/>
  <c r="L60"/>
  <c r="L16"/>
  <c r="L15"/>
  <c r="L14"/>
  <c r="L13"/>
  <c r="L12"/>
  <c r="L11"/>
  <c r="L10"/>
  <c r="L9"/>
  <c r="L8"/>
  <c r="L23" i="122"/>
  <c r="L44" i="130" l="1"/>
  <c r="L48"/>
  <c r="L47"/>
  <c r="L46"/>
  <c r="L45"/>
  <c r="L41"/>
  <c r="L149" i="129" l="1"/>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2"/>
  <c r="L71"/>
  <c r="L70"/>
  <c r="L69"/>
  <c r="L68"/>
  <c r="L67"/>
  <c r="L66"/>
  <c r="L65"/>
  <c r="L64"/>
  <c r="L63"/>
  <c r="L62"/>
  <c r="L61"/>
  <c r="L58"/>
  <c r="L57"/>
  <c r="L56"/>
  <c r="L55"/>
  <c r="L54"/>
  <c r="L53"/>
  <c r="L52"/>
  <c r="L51"/>
  <c r="L50"/>
  <c r="L49"/>
  <c r="L48"/>
  <c r="L47"/>
  <c r="L46"/>
  <c r="L45"/>
  <c r="L44"/>
  <c r="L43"/>
  <c r="L42"/>
  <c r="L41"/>
  <c r="L40"/>
  <c r="L39"/>
  <c r="L38"/>
  <c r="L37"/>
  <c r="L36"/>
  <c r="L35"/>
  <c r="L34"/>
  <c r="L33"/>
  <c r="L32"/>
  <c r="L31"/>
  <c r="L30"/>
  <c r="L29"/>
  <c r="L28"/>
  <c r="L27"/>
  <c r="L26"/>
  <c r="L25"/>
  <c r="L24"/>
  <c r="L23"/>
  <c r="L22"/>
  <c r="L21"/>
  <c r="L20"/>
  <c r="L18"/>
  <c r="L17"/>
  <c r="L16"/>
  <c r="L15"/>
  <c r="L14"/>
  <c r="L13"/>
  <c r="L12"/>
  <c r="L11"/>
  <c r="L10"/>
  <c r="L9"/>
  <c r="L8"/>
  <c r="L150"/>
  <c r="L59" i="122"/>
  <c r="L58"/>
  <c r="L57"/>
  <c r="L56"/>
  <c r="L55"/>
  <c r="L54"/>
  <c r="L53"/>
  <c r="L52"/>
  <c r="L51"/>
  <c r="L50"/>
  <c r="L49"/>
  <c r="L48"/>
  <c r="L47"/>
  <c r="L46"/>
  <c r="L45"/>
  <c r="L44"/>
  <c r="L43"/>
  <c r="L42"/>
  <c r="L41"/>
  <c r="L40"/>
  <c r="L39"/>
  <c r="L38"/>
  <c r="L37"/>
  <c r="L36"/>
  <c r="L35"/>
  <c r="L34"/>
  <c r="L33"/>
  <c r="L32"/>
  <c r="L31"/>
  <c r="L30"/>
  <c r="L29"/>
  <c r="L28"/>
  <c r="L27"/>
  <c r="L26"/>
  <c r="L25"/>
  <c r="L24"/>
  <c r="L22"/>
  <c r="L21"/>
  <c r="L20"/>
  <c r="L19"/>
  <c r="L18"/>
  <c r="L17"/>
  <c r="L16"/>
  <c r="L15"/>
  <c r="L14"/>
  <c r="L13"/>
  <c r="L12"/>
  <c r="L11"/>
  <c r="L10"/>
  <c r="L9"/>
  <c r="L8"/>
  <c r="L60"/>
  <c r="L13" i="127"/>
  <c r="L12"/>
  <c r="L11"/>
  <c r="L10"/>
  <c r="L9"/>
  <c r="L8"/>
  <c r="L14"/>
  <c r="L8" i="128"/>
  <c r="L42" i="124"/>
  <c r="L41"/>
  <c r="L40"/>
  <c r="L39"/>
  <c r="L38"/>
  <c r="L37"/>
  <c r="L36"/>
  <c r="L35"/>
  <c r="L34"/>
  <c r="L33"/>
  <c r="L32"/>
  <c r="L31"/>
  <c r="L30"/>
  <c r="L29"/>
  <c r="L28"/>
  <c r="L27"/>
  <c r="L26"/>
  <c r="L25"/>
  <c r="L24"/>
  <c r="L23"/>
  <c r="L22"/>
  <c r="L21"/>
  <c r="L20"/>
  <c r="L19"/>
  <c r="L18"/>
  <c r="L17"/>
  <c r="L16"/>
  <c r="L15"/>
  <c r="L14"/>
  <c r="L13"/>
  <c r="L12"/>
  <c r="L11"/>
  <c r="L10"/>
  <c r="L9"/>
  <c r="L8"/>
  <c r="L43"/>
  <c r="L137" i="135"/>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1"/>
  <c r="L30"/>
  <c r="L29"/>
  <c r="L28"/>
  <c r="L27"/>
  <c r="L26"/>
  <c r="L25"/>
  <c r="L24"/>
  <c r="L23"/>
  <c r="L22"/>
  <c r="L21"/>
  <c r="L20"/>
  <c r="L19"/>
  <c r="L18"/>
  <c r="L16"/>
  <c r="L15"/>
  <c r="L14"/>
  <c r="L138"/>
  <c r="L8" i="137"/>
  <c r="L102" i="130"/>
  <c r="L100"/>
  <c r="L99"/>
  <c r="L98"/>
  <c r="L97"/>
  <c r="L96"/>
  <c r="L95"/>
  <c r="L94"/>
  <c r="L93"/>
  <c r="L92"/>
  <c r="L91"/>
  <c r="L90"/>
  <c r="L89"/>
  <c r="L88"/>
  <c r="L87"/>
  <c r="L86"/>
  <c r="L85"/>
  <c r="L84"/>
  <c r="L58"/>
  <c r="L56"/>
  <c r="L55"/>
  <c r="L54"/>
  <c r="L52"/>
  <c r="L50"/>
  <c r="L36"/>
  <c r="L35"/>
  <c r="L34"/>
  <c r="L33"/>
  <c r="L32"/>
  <c r="L30"/>
  <c r="L25"/>
  <c r="L24"/>
  <c r="L23"/>
  <c r="L22"/>
  <c r="L21"/>
  <c r="L20"/>
  <c r="L19"/>
  <c r="L18"/>
  <c r="L17"/>
  <c r="L103"/>
  <c r="L50" i="125"/>
  <c r="L49"/>
  <c r="L48"/>
  <c r="L47"/>
  <c r="L46"/>
  <c r="L45"/>
  <c r="L44"/>
  <c r="L43"/>
  <c r="L42"/>
  <c r="L41"/>
  <c r="L40"/>
  <c r="L39"/>
  <c r="L38"/>
  <c r="L37"/>
  <c r="L36"/>
  <c r="L35"/>
  <c r="L34"/>
  <c r="L33"/>
  <c r="L32"/>
  <c r="L31"/>
  <c r="L30"/>
  <c r="L29"/>
  <c r="L28"/>
  <c r="L27"/>
  <c r="L26"/>
  <c r="L25"/>
  <c r="L24"/>
  <c r="L23"/>
  <c r="L22"/>
  <c r="L21"/>
  <c r="L20"/>
  <c r="L19"/>
  <c r="L18"/>
  <c r="L17"/>
  <c r="L16"/>
  <c r="L15"/>
  <c r="L14"/>
  <c r="L13"/>
  <c r="L12"/>
  <c r="L11"/>
  <c r="L10"/>
  <c r="L9"/>
  <c r="L8"/>
  <c r="L52"/>
  <c r="L51"/>
  <c r="L61" i="132"/>
  <c r="L60"/>
  <c r="L59"/>
  <c r="L58"/>
  <c r="L57"/>
  <c r="L56"/>
  <c r="L55"/>
  <c r="L54"/>
  <c r="L53"/>
  <c r="L52"/>
  <c r="L51"/>
  <c r="L50"/>
  <c r="L49"/>
  <c r="L48"/>
  <c r="L47"/>
  <c r="L46"/>
  <c r="L45"/>
  <c r="L44"/>
  <c r="L43"/>
  <c r="L42"/>
  <c r="L41"/>
  <c r="L40"/>
  <c r="L39"/>
  <c r="L38"/>
  <c r="L37"/>
  <c r="L36"/>
  <c r="L30"/>
  <c r="L29"/>
  <c r="L28"/>
  <c r="L27"/>
  <c r="L26"/>
  <c r="L25"/>
  <c r="L24"/>
  <c r="L23"/>
  <c r="L22"/>
  <c r="L21"/>
  <c r="L20"/>
  <c r="L19"/>
  <c r="L18"/>
  <c r="L17"/>
  <c r="L16"/>
  <c r="L15"/>
  <c r="L14"/>
  <c r="L13"/>
  <c r="L12"/>
  <c r="L11"/>
  <c r="L10"/>
  <c r="L9"/>
  <c r="L8"/>
  <c r="L62"/>
  <c r="L30" i="133"/>
  <c r="L29"/>
  <c r="L28"/>
  <c r="L27"/>
  <c r="L26"/>
  <c r="L25"/>
  <c r="L24"/>
  <c r="L23"/>
  <c r="L22"/>
  <c r="L21"/>
  <c r="L20"/>
  <c r="L19"/>
  <c r="L18"/>
  <c r="L17"/>
  <c r="L16"/>
  <c r="L15"/>
  <c r="L14"/>
  <c r="L13"/>
  <c r="L12"/>
  <c r="L11"/>
  <c r="L10"/>
  <c r="L9"/>
  <c r="L8"/>
  <c r="L31"/>
  <c r="L71" i="13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4"/>
  <c r="L13"/>
  <c r="L11"/>
  <c r="L10"/>
  <c r="L9"/>
  <c r="L8"/>
  <c r="L72"/>
  <c r="L56" i="121"/>
  <c r="L55"/>
  <c r="L54"/>
  <c r="L53"/>
  <c r="L52"/>
  <c r="L50"/>
  <c r="L51"/>
  <c r="L49"/>
  <c r="L48"/>
  <c r="L47"/>
  <c r="L46"/>
  <c r="L45"/>
  <c r="L44"/>
  <c r="L43"/>
  <c r="L42"/>
  <c r="L41"/>
  <c r="L40"/>
  <c r="L39"/>
  <c r="L38"/>
  <c r="L37"/>
  <c r="L36"/>
  <c r="L35"/>
  <c r="L34"/>
  <c r="L33"/>
  <c r="L32"/>
  <c r="L31"/>
  <c r="L30"/>
  <c r="L29"/>
  <c r="L28"/>
  <c r="L27"/>
  <c r="L26"/>
  <c r="L25"/>
  <c r="L24"/>
  <c r="L23"/>
  <c r="L22"/>
  <c r="L21"/>
  <c r="L20"/>
  <c r="L19"/>
  <c r="L18"/>
  <c r="L17"/>
  <c r="L16"/>
  <c r="L57"/>
  <c r="L175" i="120"/>
  <c r="L173"/>
  <c r="L172"/>
  <c r="L171"/>
  <c r="L170"/>
  <c r="L169"/>
  <c r="L167"/>
  <c r="L166"/>
  <c r="L165"/>
  <c r="L164"/>
  <c r="L163"/>
  <c r="L162"/>
  <c r="L151"/>
  <c r="L150"/>
  <c r="L149"/>
  <c r="L148"/>
  <c r="L147"/>
  <c r="L146"/>
  <c r="L145"/>
  <c r="L144"/>
  <c r="L143"/>
  <c r="L142"/>
  <c r="L141"/>
  <c r="L140"/>
  <c r="L139"/>
  <c r="L138"/>
  <c r="L137"/>
  <c r="L136"/>
  <c r="L135"/>
  <c r="L134"/>
  <c r="L133"/>
  <c r="L132"/>
  <c r="L131"/>
  <c r="L130"/>
  <c r="L129"/>
  <c r="L128"/>
  <c r="L127"/>
  <c r="L126"/>
  <c r="L125"/>
  <c r="L124"/>
  <c r="L123"/>
  <c r="L122"/>
  <c r="L121"/>
  <c r="L120"/>
  <c r="L119"/>
  <c r="L118"/>
  <c r="L117"/>
  <c r="L116"/>
  <c r="L115"/>
  <c r="L114"/>
  <c r="L113"/>
  <c r="L112"/>
  <c r="L111"/>
  <c r="L110"/>
  <c r="L109"/>
  <c r="L108"/>
  <c r="L107"/>
  <c r="L106"/>
  <c r="L105"/>
  <c r="L104"/>
  <c r="L103"/>
  <c r="L102"/>
  <c r="L101"/>
  <c r="L100"/>
  <c r="L99"/>
  <c r="L98"/>
  <c r="L97"/>
  <c r="L96"/>
  <c r="L95"/>
  <c r="L94"/>
  <c r="L93"/>
  <c r="L92"/>
  <c r="L91"/>
  <c r="L90"/>
  <c r="L89"/>
  <c r="L88"/>
  <c r="L87"/>
  <c r="L86"/>
  <c r="L85"/>
  <c r="L84"/>
  <c r="L83"/>
  <c r="L82"/>
  <c r="L81"/>
  <c r="L80"/>
  <c r="L79"/>
  <c r="L78"/>
  <c r="L77"/>
  <c r="L76"/>
  <c r="L75"/>
  <c r="L74"/>
  <c r="L73"/>
  <c r="L72"/>
  <c r="L71"/>
  <c r="L70"/>
  <c r="L69"/>
  <c r="L68"/>
  <c r="L67"/>
  <c r="L66"/>
  <c r="L65"/>
  <c r="L64"/>
  <c r="L63"/>
  <c r="L62"/>
  <c r="L61"/>
  <c r="L60"/>
  <c r="L59"/>
  <c r="L58"/>
  <c r="L57"/>
  <c r="L56"/>
  <c r="L55"/>
  <c r="L54"/>
  <c r="L53"/>
  <c r="L52"/>
  <c r="L51"/>
  <c r="L50"/>
  <c r="L49"/>
  <c r="L48"/>
  <c r="L47"/>
  <c r="L46"/>
  <c r="L45"/>
  <c r="L44"/>
  <c r="L43"/>
  <c r="L42"/>
  <c r="L41"/>
  <c r="L40"/>
  <c r="L39"/>
  <c r="L38"/>
  <c r="L37"/>
  <c r="L36"/>
  <c r="L35"/>
  <c r="L34"/>
  <c r="L33"/>
  <c r="L32"/>
  <c r="L31"/>
  <c r="L30"/>
  <c r="L29"/>
  <c r="L28"/>
  <c r="L27"/>
  <c r="L26"/>
  <c r="L25"/>
  <c r="L24"/>
  <c r="L23"/>
  <c r="L22"/>
  <c r="L21"/>
  <c r="L20"/>
  <c r="L19"/>
  <c r="L18"/>
  <c r="L17"/>
  <c r="L16"/>
  <c r="L15"/>
  <c r="L14"/>
  <c r="L13"/>
  <c r="L12"/>
  <c r="L11"/>
  <c r="L10"/>
  <c r="L9"/>
  <c r="L8"/>
  <c r="L176"/>
  <c r="L60" i="134" l="1"/>
  <c r="L59"/>
  <c r="L58"/>
  <c r="L41"/>
  <c r="L40"/>
  <c r="L39"/>
  <c r="L38"/>
  <c r="L37"/>
  <c r="L36"/>
  <c r="L35"/>
  <c r="L34"/>
  <c r="L33"/>
  <c r="L32"/>
  <c r="L31"/>
  <c r="L30"/>
  <c r="L29"/>
  <c r="L28"/>
  <c r="L27"/>
  <c r="L26"/>
  <c r="L25"/>
  <c r="L24"/>
  <c r="L23"/>
  <c r="L22"/>
  <c r="L21"/>
  <c r="L20"/>
  <c r="L19"/>
  <c r="L18"/>
  <c r="L17"/>
  <c r="L16"/>
  <c r="L15"/>
  <c r="L14"/>
  <c r="L13"/>
  <c r="L12"/>
  <c r="L11"/>
  <c r="L10"/>
  <c r="L9"/>
  <c r="L8"/>
  <c r="L61"/>
  <c r="L27" i="136" l="1"/>
  <c r="L26"/>
  <c r="L58" l="1"/>
  <c r="L57"/>
  <c r="L25"/>
  <c r="L24"/>
  <c r="L62" l="1"/>
  <c r="L61"/>
  <c r="L60"/>
  <c r="L59"/>
  <c r="L56"/>
  <c r="L54"/>
  <c r="L52"/>
  <c r="L51"/>
  <c r="L50"/>
  <c r="L49"/>
  <c r="L48"/>
  <c r="L47"/>
  <c r="L46"/>
  <c r="L45"/>
  <c r="L44"/>
  <c r="L43"/>
  <c r="L42"/>
  <c r="L41"/>
  <c r="L40"/>
  <c r="L39"/>
  <c r="L38"/>
  <c r="L37"/>
  <c r="L36"/>
  <c r="L35"/>
  <c r="L34"/>
  <c r="L33"/>
  <c r="L32"/>
  <c r="L31"/>
  <c r="L30"/>
  <c r="L16"/>
  <c r="L6" i="139"/>
  <c r="B4"/>
  <c r="O3"/>
  <c r="M3"/>
  <c r="H3"/>
  <c r="F3"/>
  <c r="C3"/>
  <c r="J2"/>
  <c r="C2"/>
  <c r="P1"/>
  <c r="J1"/>
  <c r="I1"/>
  <c r="C1"/>
  <c r="L15" i="136"/>
  <c r="L28"/>
  <c r="L22"/>
  <c r="L18"/>
  <c r="L17"/>
  <c r="L14"/>
  <c r="L12"/>
  <c r="L21"/>
  <c r="L19"/>
  <c r="L29"/>
  <c r="L13"/>
  <c r="L20"/>
  <c r="L23"/>
  <c r="L6" i="137"/>
  <c r="B4"/>
  <c r="O3"/>
  <c r="M3"/>
  <c r="H3"/>
  <c r="F3"/>
  <c r="C3"/>
  <c r="J2"/>
  <c r="C2"/>
  <c r="P1"/>
  <c r="J1"/>
  <c r="I1"/>
  <c r="C1"/>
  <c r="P1" i="136"/>
  <c r="I1"/>
  <c r="P1" i="135"/>
  <c r="I1"/>
  <c r="P1" i="134"/>
  <c r="I1"/>
  <c r="P1" i="130"/>
  <c r="I1"/>
  <c r="P1" i="121"/>
  <c r="I1"/>
  <c r="P1" i="120"/>
  <c r="I1"/>
  <c r="P1" i="133"/>
  <c r="I1"/>
  <c r="I1" i="132"/>
  <c r="P1"/>
  <c r="P1" i="131"/>
  <c r="I1"/>
  <c r="P1" i="129"/>
  <c r="I1"/>
  <c r="P1" i="125"/>
  <c r="I1"/>
  <c r="P1" i="124"/>
  <c r="I1"/>
  <c r="P1" i="122"/>
  <c r="I1"/>
  <c r="P1" i="128"/>
  <c r="I1"/>
  <c r="I1" i="127"/>
  <c r="P1"/>
  <c r="L63" i="136"/>
  <c r="L6"/>
  <c r="B4"/>
  <c r="O3"/>
  <c r="M3"/>
  <c r="H3"/>
  <c r="F3"/>
  <c r="C3"/>
  <c r="J2"/>
  <c r="C2"/>
  <c r="J1"/>
  <c r="C1"/>
  <c r="L6" i="135"/>
  <c r="B4"/>
  <c r="O3"/>
  <c r="M3"/>
  <c r="H3"/>
  <c r="F3"/>
  <c r="C3"/>
  <c r="J2"/>
  <c r="C2"/>
  <c r="J1"/>
  <c r="C1"/>
  <c r="L6" i="134"/>
  <c r="B4"/>
  <c r="O3"/>
  <c r="M3"/>
  <c r="H3"/>
  <c r="F3"/>
  <c r="C3"/>
  <c r="J2"/>
  <c r="C2"/>
  <c r="J1"/>
  <c r="C1"/>
  <c r="L6" i="133"/>
  <c r="B4"/>
  <c r="O3"/>
  <c r="M3"/>
  <c r="H3"/>
  <c r="F3"/>
  <c r="C3"/>
  <c r="J2"/>
  <c r="C2"/>
  <c r="J1"/>
  <c r="C1"/>
  <c r="L6" i="132"/>
  <c r="B4"/>
  <c r="O3"/>
  <c r="M3"/>
  <c r="H3"/>
  <c r="F3"/>
  <c r="C3"/>
  <c r="J2"/>
  <c r="C2"/>
  <c r="J1"/>
  <c r="C1"/>
  <c r="L6" i="131"/>
  <c r="B4"/>
  <c r="O3"/>
  <c r="M3"/>
  <c r="H3"/>
  <c r="F3"/>
  <c r="C3"/>
  <c r="J2"/>
  <c r="C2"/>
  <c r="J1"/>
  <c r="C1"/>
  <c r="L6" i="130"/>
  <c r="B4"/>
  <c r="O3"/>
  <c r="M3"/>
  <c r="H3"/>
  <c r="F3"/>
  <c r="C3"/>
  <c r="J2"/>
  <c r="C2"/>
  <c r="J1"/>
  <c r="C1"/>
  <c r="L6" i="129"/>
  <c r="B4"/>
  <c r="O3"/>
  <c r="M3"/>
  <c r="H3"/>
  <c r="F3"/>
  <c r="C3"/>
  <c r="J2"/>
  <c r="C2"/>
  <c r="J1"/>
  <c r="C1"/>
  <c r="L6" i="128"/>
  <c r="B4"/>
  <c r="O3"/>
  <c r="M3"/>
  <c r="H3"/>
  <c r="F3"/>
  <c r="C3"/>
  <c r="J2"/>
  <c r="C2"/>
  <c r="J1"/>
  <c r="C1"/>
  <c r="L6" i="127"/>
  <c r="B4"/>
  <c r="O3"/>
  <c r="M3"/>
  <c r="H3"/>
  <c r="F3"/>
  <c r="C3"/>
  <c r="J2"/>
  <c r="C2"/>
  <c r="J1"/>
  <c r="C1"/>
  <c r="AA40" i="48"/>
  <c r="Z40"/>
  <c r="Y40"/>
  <c r="X40"/>
  <c r="W40"/>
  <c r="V40"/>
  <c r="U40"/>
  <c r="T40"/>
  <c r="S40"/>
  <c r="R40"/>
  <c r="Q40"/>
  <c r="P40"/>
  <c r="O40"/>
  <c r="N40"/>
  <c r="M40"/>
  <c r="L40"/>
  <c r="K40"/>
  <c r="J40"/>
  <c r="I40"/>
  <c r="H40"/>
  <c r="D40"/>
  <c r="C40"/>
  <c r="B40"/>
  <c r="AA39"/>
  <c r="Z39"/>
  <c r="Y39"/>
  <c r="X39"/>
  <c r="W39"/>
  <c r="V39"/>
  <c r="U39"/>
  <c r="T39"/>
  <c r="S39"/>
  <c r="R39"/>
  <c r="Q39"/>
  <c r="P39"/>
  <c r="O39"/>
  <c r="N39"/>
  <c r="M39"/>
  <c r="L39"/>
  <c r="K39"/>
  <c r="J39"/>
  <c r="I39"/>
  <c r="H39"/>
  <c r="D39"/>
  <c r="C39"/>
  <c r="B39"/>
  <c r="AA38"/>
  <c r="Z38"/>
  <c r="Y38"/>
  <c r="X38"/>
  <c r="W38"/>
  <c r="V38"/>
  <c r="U38"/>
  <c r="T38"/>
  <c r="S38"/>
  <c r="R38"/>
  <c r="Q38"/>
  <c r="P38"/>
  <c r="O38"/>
  <c r="N38"/>
  <c r="M38"/>
  <c r="L38"/>
  <c r="K38"/>
  <c r="J38"/>
  <c r="I38"/>
  <c r="H38"/>
  <c r="D38"/>
  <c r="C38"/>
  <c r="B38"/>
  <c r="AA37"/>
  <c r="Z37"/>
  <c r="Y37"/>
  <c r="X37"/>
  <c r="W37"/>
  <c r="V37"/>
  <c r="U37"/>
  <c r="T37"/>
  <c r="S37"/>
  <c r="R37"/>
  <c r="Q37"/>
  <c r="P37"/>
  <c r="O37"/>
  <c r="N37"/>
  <c r="M37"/>
  <c r="L37"/>
  <c r="K37"/>
  <c r="J37"/>
  <c r="I37"/>
  <c r="H37"/>
  <c r="D37"/>
  <c r="C37"/>
  <c r="B37"/>
  <c r="AA36"/>
  <c r="Z36"/>
  <c r="Y36"/>
  <c r="X36"/>
  <c r="W36"/>
  <c r="V36"/>
  <c r="U36"/>
  <c r="T36"/>
  <c r="S36"/>
  <c r="R36"/>
  <c r="Q36"/>
  <c r="P36"/>
  <c r="O36"/>
  <c r="N36"/>
  <c r="M36"/>
  <c r="L36"/>
  <c r="K36"/>
  <c r="J36"/>
  <c r="I36"/>
  <c r="H36"/>
  <c r="D36"/>
  <c r="C36"/>
  <c r="B36"/>
  <c r="AA35"/>
  <c r="Z35"/>
  <c r="Y35"/>
  <c r="X35"/>
  <c r="W35"/>
  <c r="V35"/>
  <c r="U35"/>
  <c r="T35"/>
  <c r="S35"/>
  <c r="R35"/>
  <c r="Q35"/>
  <c r="P35"/>
  <c r="O35"/>
  <c r="N35"/>
  <c r="M35"/>
  <c r="L35"/>
  <c r="K35"/>
  <c r="J35"/>
  <c r="I35"/>
  <c r="H35"/>
  <c r="D35"/>
  <c r="C35"/>
  <c r="B35"/>
  <c r="AA34"/>
  <c r="Z34"/>
  <c r="Y34"/>
  <c r="X34"/>
  <c r="W34"/>
  <c r="V34"/>
  <c r="U34"/>
  <c r="T34"/>
  <c r="S34"/>
  <c r="R34"/>
  <c r="Q34"/>
  <c r="P34"/>
  <c r="O34"/>
  <c r="N34"/>
  <c r="M34"/>
  <c r="L34"/>
  <c r="K34"/>
  <c r="J34"/>
  <c r="I34"/>
  <c r="H34"/>
  <c r="D34"/>
  <c r="C34"/>
  <c r="B34"/>
  <c r="AA33"/>
  <c r="Z33"/>
  <c r="Y33"/>
  <c r="X33"/>
  <c r="W33"/>
  <c r="V33"/>
  <c r="U33"/>
  <c r="T33"/>
  <c r="S33"/>
  <c r="R33"/>
  <c r="Q33"/>
  <c r="P33"/>
  <c r="O33"/>
  <c r="N33"/>
  <c r="M33"/>
  <c r="L33"/>
  <c r="K33"/>
  <c r="J33"/>
  <c r="I33"/>
  <c r="H33"/>
  <c r="D33"/>
  <c r="C33"/>
  <c r="B33"/>
  <c r="AA32"/>
  <c r="Z32"/>
  <c r="Y32"/>
  <c r="X32"/>
  <c r="W32"/>
  <c r="V32"/>
  <c r="U32"/>
  <c r="T32"/>
  <c r="S32"/>
  <c r="R32"/>
  <c r="Q32"/>
  <c r="P32"/>
  <c r="O32"/>
  <c r="N32"/>
  <c r="M32"/>
  <c r="L32"/>
  <c r="K32"/>
  <c r="J32"/>
  <c r="I32"/>
  <c r="H32"/>
  <c r="D32"/>
  <c r="C32"/>
  <c r="B32"/>
  <c r="AA31"/>
  <c r="Z31"/>
  <c r="Y31"/>
  <c r="X31"/>
  <c r="W31"/>
  <c r="V31"/>
  <c r="U31"/>
  <c r="T31"/>
  <c r="S31"/>
  <c r="R31"/>
  <c r="Q31"/>
  <c r="P31"/>
  <c r="O31"/>
  <c r="N31"/>
  <c r="M31"/>
  <c r="L31"/>
  <c r="K31"/>
  <c r="J31"/>
  <c r="I31"/>
  <c r="H31"/>
  <c r="D31"/>
  <c r="C31"/>
  <c r="B31"/>
  <c r="AA30"/>
  <c r="Z30"/>
  <c r="Y30"/>
  <c r="X30"/>
  <c r="W30"/>
  <c r="V30"/>
  <c r="U30"/>
  <c r="T30"/>
  <c r="S30"/>
  <c r="R30"/>
  <c r="Q30"/>
  <c r="P30"/>
  <c r="O30"/>
  <c r="N30"/>
  <c r="M30"/>
  <c r="L30"/>
  <c r="K30"/>
  <c r="J30"/>
  <c r="I30"/>
  <c r="H30"/>
  <c r="D30"/>
  <c r="C30"/>
  <c r="B30"/>
  <c r="AA29"/>
  <c r="Z29"/>
  <c r="Y29"/>
  <c r="X29"/>
  <c r="W29"/>
  <c r="V29"/>
  <c r="U29"/>
  <c r="T29"/>
  <c r="S29"/>
  <c r="R29"/>
  <c r="Q29"/>
  <c r="P29"/>
  <c r="O29"/>
  <c r="N29"/>
  <c r="M29"/>
  <c r="L29"/>
  <c r="K29"/>
  <c r="J29"/>
  <c r="I29"/>
  <c r="H29"/>
  <c r="D29"/>
  <c r="C29"/>
  <c r="B29"/>
  <c r="AA28"/>
  <c r="Z28"/>
  <c r="Y28"/>
  <c r="X28"/>
  <c r="W28"/>
  <c r="V28"/>
  <c r="U28"/>
  <c r="T28"/>
  <c r="S28"/>
  <c r="R28"/>
  <c r="Q28"/>
  <c r="P28"/>
  <c r="O28"/>
  <c r="N28"/>
  <c r="M28"/>
  <c r="L28"/>
  <c r="K28"/>
  <c r="J28"/>
  <c r="I28"/>
  <c r="H28"/>
  <c r="D28"/>
  <c r="C28"/>
  <c r="B28"/>
  <c r="AA27"/>
  <c r="Z27"/>
  <c r="Y27"/>
  <c r="X27"/>
  <c r="W27"/>
  <c r="V27"/>
  <c r="U27"/>
  <c r="T27"/>
  <c r="S27"/>
  <c r="R27"/>
  <c r="Q27"/>
  <c r="P27"/>
  <c r="O27"/>
  <c r="N27"/>
  <c r="M27"/>
  <c r="L27"/>
  <c r="K27"/>
  <c r="J27"/>
  <c r="I27"/>
  <c r="H27"/>
  <c r="D27"/>
  <c r="C27"/>
  <c r="B27"/>
  <c r="L6" i="125"/>
  <c r="B4"/>
  <c r="O3"/>
  <c r="M3"/>
  <c r="H3"/>
  <c r="F3"/>
  <c r="C3"/>
  <c r="J2"/>
  <c r="C2"/>
  <c r="J1"/>
  <c r="C1"/>
  <c r="L6" i="124"/>
  <c r="B4"/>
  <c r="O3"/>
  <c r="M3"/>
  <c r="H3"/>
  <c r="F3"/>
  <c r="C3"/>
  <c r="J2"/>
  <c r="C2"/>
  <c r="J1"/>
  <c r="C1"/>
  <c r="L6" i="122"/>
  <c r="B4"/>
  <c r="O3"/>
  <c r="M3"/>
  <c r="H3"/>
  <c r="F3"/>
  <c r="C3"/>
  <c r="J2"/>
  <c r="C2"/>
  <c r="J1"/>
  <c r="C1"/>
  <c r="L6" i="121"/>
  <c r="B4"/>
  <c r="O3"/>
  <c r="M3"/>
  <c r="H3"/>
  <c r="F3"/>
  <c r="C3"/>
  <c r="J2"/>
  <c r="C2"/>
  <c r="J1"/>
  <c r="C1"/>
  <c r="L6" i="120"/>
  <c r="B4"/>
  <c r="O3"/>
  <c r="M3"/>
  <c r="H3"/>
  <c r="F3"/>
  <c r="C3"/>
  <c r="J2"/>
  <c r="C2"/>
  <c r="J1"/>
  <c r="C1"/>
  <c r="O11" i="48"/>
  <c r="S11"/>
  <c r="U26"/>
  <c r="P11"/>
  <c r="D26"/>
  <c r="I26"/>
  <c r="J26"/>
  <c r="AA26"/>
  <c r="B26"/>
  <c r="Q11"/>
  <c r="P26"/>
  <c r="H26"/>
  <c r="J11"/>
  <c r="M11"/>
  <c r="O26"/>
  <c r="C26"/>
  <c r="Q26"/>
  <c r="X26"/>
  <c r="K26"/>
  <c r="Z11"/>
  <c r="V26"/>
  <c r="H11"/>
  <c r="L11"/>
  <c r="M26"/>
  <c r="R26"/>
  <c r="T11"/>
  <c r="L26"/>
  <c r="T26"/>
  <c r="I11"/>
  <c r="X11"/>
  <c r="C11"/>
  <c r="W26"/>
  <c r="AA11"/>
  <c r="B11"/>
  <c r="Z26"/>
  <c r="Y11"/>
  <c r="S26"/>
  <c r="Y26"/>
  <c r="V11"/>
  <c r="D11"/>
  <c r="R11"/>
  <c r="W11"/>
  <c r="U11"/>
  <c r="K11"/>
  <c r="J3" i="139" l="1"/>
  <c r="J3" i="137"/>
  <c r="J3" i="136"/>
  <c r="J3" i="124"/>
  <c r="J3" i="125"/>
  <c r="J3" i="122"/>
  <c r="J3" i="135"/>
  <c r="J3" i="134"/>
  <c r="J3" i="133"/>
  <c r="J3" i="132"/>
  <c r="J3" i="121"/>
  <c r="J3" i="131"/>
  <c r="J3" i="130"/>
  <c r="J3" i="129"/>
  <c r="J3" i="128"/>
  <c r="J3" i="127"/>
  <c r="J3" i="120"/>
  <c r="C15" i="93"/>
  <c r="C5"/>
  <c r="C19"/>
  <c r="C11"/>
  <c r="C7"/>
  <c r="C6"/>
  <c r="N26" i="48"/>
  <c r="N11"/>
  <c r="A10" i="73" l="1"/>
  <c r="C10"/>
  <c r="G10" s="1"/>
  <c r="H29" i="38"/>
  <c r="H28"/>
  <c r="H27"/>
  <c r="H26"/>
  <c r="H25"/>
  <c r="H24"/>
  <c r="H23"/>
  <c r="H22"/>
  <c r="H21"/>
  <c r="H20"/>
  <c r="H19"/>
  <c r="H17"/>
  <c r="H16"/>
  <c r="H15"/>
  <c r="H14"/>
  <c r="H13"/>
  <c r="H12"/>
  <c r="H11"/>
  <c r="H10"/>
  <c r="H9"/>
  <c r="H8"/>
  <c r="AA41" i="48"/>
  <c r="Z41"/>
  <c r="Y41"/>
  <c r="X41"/>
  <c r="W41"/>
  <c r="AA8"/>
  <c r="Z8"/>
  <c r="Y8"/>
  <c r="X8"/>
  <c r="W8"/>
  <c r="W5"/>
  <c r="H18" i="38"/>
  <c r="H7"/>
  <c r="E11" i="73"/>
  <c r="C11"/>
  <c r="E12"/>
  <c r="C12"/>
  <c r="E13"/>
  <c r="C13"/>
  <c r="E14"/>
  <c r="C14"/>
  <c r="B41" i="48"/>
  <c r="E15" i="73"/>
  <c r="C15"/>
  <c r="E16"/>
  <c r="G16" s="1"/>
  <c r="C16"/>
  <c r="E17"/>
  <c r="C17"/>
  <c r="E18"/>
  <c r="C18"/>
  <c r="D5" s="1"/>
  <c r="E19"/>
  <c r="C19"/>
  <c r="E20"/>
  <c r="F21"/>
  <c r="F22"/>
  <c r="F23"/>
  <c r="F24"/>
  <c r="F25"/>
  <c r="F26"/>
  <c r="F27"/>
  <c r="F28"/>
  <c r="F29"/>
  <c r="F30"/>
  <c r="F31"/>
  <c r="F32"/>
  <c r="F33"/>
  <c r="F34"/>
  <c r="F35"/>
  <c r="F36"/>
  <c r="F37"/>
  <c r="F38"/>
  <c r="F39"/>
  <c r="F40"/>
  <c r="F41"/>
  <c r="F42"/>
  <c r="F43"/>
  <c r="C20"/>
  <c r="E21"/>
  <c r="C21"/>
  <c r="E22"/>
  <c r="C22"/>
  <c r="E23"/>
  <c r="C23"/>
  <c r="E24"/>
  <c r="C24"/>
  <c r="E25"/>
  <c r="C25"/>
  <c r="E26"/>
  <c r="C26"/>
  <c r="E27"/>
  <c r="C27"/>
  <c r="E28"/>
  <c r="C28"/>
  <c r="E29"/>
  <c r="C29"/>
  <c r="E30"/>
  <c r="C30"/>
  <c r="E31"/>
  <c r="C31"/>
  <c r="E32"/>
  <c r="G32" s="1"/>
  <c r="C32"/>
  <c r="E33"/>
  <c r="C33"/>
  <c r="E34"/>
  <c r="C34"/>
  <c r="E35"/>
  <c r="C35"/>
  <c r="E36"/>
  <c r="G36" s="1"/>
  <c r="C36"/>
  <c r="E37"/>
  <c r="C37"/>
  <c r="E38"/>
  <c r="C38"/>
  <c r="E39"/>
  <c r="C39"/>
  <c r="E40"/>
  <c r="G40" s="1"/>
  <c r="C40"/>
  <c r="E41"/>
  <c r="C41"/>
  <c r="E42"/>
  <c r="C42"/>
  <c r="E43"/>
  <c r="C43"/>
  <c r="D15"/>
  <c r="D16"/>
  <c r="D17"/>
  <c r="D18"/>
  <c r="D19"/>
  <c r="D20"/>
  <c r="D11"/>
  <c r="D12"/>
  <c r="D13"/>
  <c r="D14"/>
  <c r="D21"/>
  <c r="D22"/>
  <c r="D23"/>
  <c r="D24"/>
  <c r="D25"/>
  <c r="D26"/>
  <c r="D27"/>
  <c r="D28"/>
  <c r="D29"/>
  <c r="D30"/>
  <c r="D31"/>
  <c r="D32"/>
  <c r="D33"/>
  <c r="D34"/>
  <c r="D35"/>
  <c r="D36"/>
  <c r="D37"/>
  <c r="D38"/>
  <c r="D39"/>
  <c r="D40"/>
  <c r="D41"/>
  <c r="D42"/>
  <c r="D43"/>
  <c r="A11"/>
  <c r="A12"/>
  <c r="A13"/>
  <c r="A14"/>
  <c r="A15"/>
  <c r="A16"/>
  <c r="A17"/>
  <c r="A18"/>
  <c r="A19"/>
  <c r="A20"/>
  <c r="A21"/>
  <c r="A22"/>
  <c r="A23"/>
  <c r="A24"/>
  <c r="A25"/>
  <c r="A26"/>
  <c r="A27"/>
  <c r="A28"/>
  <c r="A29"/>
  <c r="A30"/>
  <c r="A31"/>
  <c r="A32"/>
  <c r="A33"/>
  <c r="A34"/>
  <c r="A35"/>
  <c r="A36"/>
  <c r="A37"/>
  <c r="A38"/>
  <c r="A39"/>
  <c r="A40"/>
  <c r="A41"/>
  <c r="A42"/>
  <c r="A43"/>
  <c r="V8" i="48"/>
  <c r="U8"/>
  <c r="T8"/>
  <c r="S8"/>
  <c r="R8"/>
  <c r="Q8"/>
  <c r="P8"/>
  <c r="O8"/>
  <c r="N8"/>
  <c r="M8"/>
  <c r="L8"/>
  <c r="K8"/>
  <c r="J8"/>
  <c r="I8"/>
  <c r="H8"/>
  <c r="D8"/>
  <c r="C8"/>
  <c r="B8"/>
  <c r="C41"/>
  <c r="S41"/>
  <c r="N41"/>
  <c r="I41"/>
  <c r="R41"/>
  <c r="M41"/>
  <c r="H41"/>
  <c r="D41"/>
  <c r="V41"/>
  <c r="U41"/>
  <c r="T41"/>
  <c r="R5"/>
  <c r="Q41"/>
  <c r="P41"/>
  <c r="O41"/>
  <c r="M5"/>
  <c r="J41"/>
  <c r="K41"/>
  <c r="L41"/>
  <c r="H5"/>
  <c r="AJ8" i="38"/>
  <c r="AK8" s="1"/>
  <c r="AQ7"/>
  <c r="AK7"/>
  <c r="A31" i="37"/>
  <c r="B34"/>
  <c r="D22"/>
  <c r="D21"/>
  <c r="D20"/>
  <c r="D19"/>
  <c r="D18"/>
  <c r="D17"/>
  <c r="D16"/>
  <c r="D15"/>
  <c r="Q18" i="48"/>
  <c r="C24"/>
  <c r="B14"/>
  <c r="N21"/>
  <c r="L20"/>
  <c r="C21"/>
  <c r="U25"/>
  <c r="P13"/>
  <c r="M16"/>
  <c r="P20"/>
  <c r="R19"/>
  <c r="N10"/>
  <c r="U14"/>
  <c r="H25"/>
  <c r="Q13"/>
  <c r="B12"/>
  <c r="H24"/>
  <c r="Q23"/>
  <c r="R21"/>
  <c r="W15"/>
  <c r="X14"/>
  <c r="U17"/>
  <c r="I14"/>
  <c r="J20"/>
  <c r="I23"/>
  <c r="L23"/>
  <c r="N13"/>
  <c r="O17"/>
  <c r="U13"/>
  <c r="Z16"/>
  <c r="H13"/>
  <c r="C13"/>
  <c r="U12"/>
  <c r="S12"/>
  <c r="O25"/>
  <c r="M10"/>
  <c r="W10"/>
  <c r="T17"/>
  <c r="C20"/>
  <c r="K19"/>
  <c r="I24"/>
  <c r="V20"/>
  <c r="X19"/>
  <c r="O21"/>
  <c r="C16"/>
  <c r="AA21"/>
  <c r="U24"/>
  <c r="O10"/>
  <c r="N22"/>
  <c r="N19"/>
  <c r="O14"/>
  <c r="Q16"/>
  <c r="J12"/>
  <c r="I21"/>
  <c r="M21"/>
  <c r="C19"/>
  <c r="Q10"/>
  <c r="R12"/>
  <c r="W22"/>
  <c r="T20"/>
  <c r="P12"/>
  <c r="S15"/>
  <c r="N12"/>
  <c r="K12"/>
  <c r="M12"/>
  <c r="O23"/>
  <c r="O22"/>
  <c r="K20"/>
  <c r="C22"/>
  <c r="M17"/>
  <c r="M13"/>
  <c r="B21"/>
  <c r="Y10"/>
  <c r="M14"/>
  <c r="AA16"/>
  <c r="L25"/>
  <c r="L10"/>
  <c r="X18"/>
  <c r="C23"/>
  <c r="D24"/>
  <c r="Z13"/>
  <c r="Y17"/>
  <c r="R18"/>
  <c r="U22"/>
  <c r="H19"/>
  <c r="W16"/>
  <c r="V16"/>
  <c r="X12"/>
  <c r="C17"/>
  <c r="AA19"/>
  <c r="T23"/>
  <c r="C25"/>
  <c r="P24"/>
  <c r="U15"/>
  <c r="S25"/>
  <c r="O13"/>
  <c r="B13"/>
  <c r="Q15"/>
  <c r="W18"/>
  <c r="B25"/>
  <c r="X10"/>
  <c r="I17"/>
  <c r="Y20"/>
  <c r="J25"/>
  <c r="AA12"/>
  <c r="X17"/>
  <c r="U10"/>
  <c r="W23"/>
  <c r="L17"/>
  <c r="M15"/>
  <c r="M23"/>
  <c r="U23"/>
  <c r="K10"/>
  <c r="O19"/>
  <c r="I20"/>
  <c r="N14"/>
  <c r="N23"/>
  <c r="R20"/>
  <c r="B10"/>
  <c r="B20"/>
  <c r="L15"/>
  <c r="T13"/>
  <c r="Z23"/>
  <c r="B23"/>
  <c r="P15"/>
  <c r="R10"/>
  <c r="H12"/>
  <c r="D21"/>
  <c r="H10"/>
  <c r="D22"/>
  <c r="V13"/>
  <c r="L21"/>
  <c r="D16"/>
  <c r="C10"/>
  <c r="L12"/>
  <c r="X25"/>
  <c r="T24"/>
  <c r="P19"/>
  <c r="H23"/>
  <c r="R14"/>
  <c r="T18"/>
  <c r="R15"/>
  <c r="N16"/>
  <c r="I13"/>
  <c r="Y18"/>
  <c r="V15"/>
  <c r="T10"/>
  <c r="D18"/>
  <c r="K16"/>
  <c r="S19"/>
  <c r="D23"/>
  <c r="T25"/>
  <c r="O12"/>
  <c r="R22"/>
  <c r="I22"/>
  <c r="W21"/>
  <c r="L24"/>
  <c r="V24"/>
  <c r="AA18"/>
  <c r="J13"/>
  <c r="D25"/>
  <c r="Q22"/>
  <c r="L14"/>
  <c r="Z19"/>
  <c r="B24"/>
  <c r="J15"/>
  <c r="AA25"/>
  <c r="V10"/>
  <c r="Z25"/>
  <c r="U19"/>
  <c r="I18"/>
  <c r="J21"/>
  <c r="H20"/>
  <c r="I15"/>
  <c r="J14"/>
  <c r="Z22"/>
  <c r="T22"/>
  <c r="X24"/>
  <c r="M25"/>
  <c r="P10"/>
  <c r="P17"/>
  <c r="Q14"/>
  <c r="M19"/>
  <c r="AA22"/>
  <c r="O20"/>
  <c r="H15"/>
  <c r="Q17"/>
  <c r="U20"/>
  <c r="U18"/>
  <c r="J18"/>
  <c r="V18"/>
  <c r="Z15"/>
  <c r="J16"/>
  <c r="AA15"/>
  <c r="I10"/>
  <c r="K14"/>
  <c r="W24"/>
  <c r="I25"/>
  <c r="S14"/>
  <c r="N24"/>
  <c r="H18"/>
  <c r="X16"/>
  <c r="V21"/>
  <c r="H17"/>
  <c r="P25"/>
  <c r="S23"/>
  <c r="Y16"/>
  <c r="K24"/>
  <c r="V12"/>
  <c r="D10"/>
  <c r="P23"/>
  <c r="Y24"/>
  <c r="K21"/>
  <c r="Q24"/>
  <c r="U16"/>
  <c r="N25"/>
  <c r="S17"/>
  <c r="U21"/>
  <c r="V22"/>
  <c r="R24"/>
  <c r="W12"/>
  <c r="AA14"/>
  <c r="N18"/>
  <c r="Z20"/>
  <c r="V23"/>
  <c r="I16"/>
  <c r="X15"/>
  <c r="K13"/>
  <c r="AA23"/>
  <c r="R23"/>
  <c r="D17"/>
  <c r="N15"/>
  <c r="H21"/>
  <c r="V25"/>
  <c r="K18"/>
  <c r="Z10"/>
  <c r="W20"/>
  <c r="M22"/>
  <c r="W25"/>
  <c r="C15"/>
  <c r="L22"/>
  <c r="S18"/>
  <c r="L13"/>
  <c r="P14"/>
  <c r="O24"/>
  <c r="J23"/>
  <c r="S21"/>
  <c r="Q25"/>
  <c r="Y13"/>
  <c r="P21"/>
  <c r="R25"/>
  <c r="D13"/>
  <c r="D12"/>
  <c r="V19"/>
  <c r="Y14"/>
  <c r="Q19"/>
  <c r="S20"/>
  <c r="R16"/>
  <c r="C14"/>
  <c r="Y25"/>
  <c r="J19"/>
  <c r="V17"/>
  <c r="Y19"/>
  <c r="D14"/>
  <c r="J24"/>
  <c r="X20"/>
  <c r="P16"/>
  <c r="R17"/>
  <c r="B16"/>
  <c r="H22"/>
  <c r="O18"/>
  <c r="Z17"/>
  <c r="T16"/>
  <c r="K25"/>
  <c r="Z24"/>
  <c r="N20"/>
  <c r="W17"/>
  <c r="N17"/>
  <c r="Q21"/>
  <c r="K23"/>
  <c r="B19"/>
  <c r="S13"/>
  <c r="K17"/>
  <c r="Y22"/>
  <c r="B17"/>
  <c r="T19"/>
  <c r="W14"/>
  <c r="AA20"/>
  <c r="D19"/>
  <c r="D20"/>
  <c r="Q20"/>
  <c r="P18"/>
  <c r="Z21"/>
  <c r="I19"/>
  <c r="Z12"/>
  <c r="D15"/>
  <c r="AA17"/>
  <c r="AA10"/>
  <c r="X22"/>
  <c r="S22"/>
  <c r="X13"/>
  <c r="L16"/>
  <c r="C18"/>
  <c r="W13"/>
  <c r="S16"/>
  <c r="S10"/>
  <c r="Q12"/>
  <c r="AA24"/>
  <c r="C12"/>
  <c r="Z18"/>
  <c r="H16"/>
  <c r="L19"/>
  <c r="Y12"/>
  <c r="X21"/>
  <c r="T12"/>
  <c r="T14"/>
  <c r="H14"/>
  <c r="W19"/>
  <c r="Z14"/>
  <c r="B18"/>
  <c r="AA13"/>
  <c r="O15"/>
  <c r="Y23"/>
  <c r="M20"/>
  <c r="O16"/>
  <c r="R13"/>
  <c r="Y21"/>
  <c r="Y15"/>
  <c r="J10"/>
  <c r="K22"/>
  <c r="V14"/>
  <c r="J22"/>
  <c r="S24"/>
  <c r="M18"/>
  <c r="K15"/>
  <c r="J17"/>
  <c r="T15"/>
  <c r="B22"/>
  <c r="P22"/>
  <c r="M24"/>
  <c r="L18"/>
  <c r="I12"/>
  <c r="B15"/>
  <c r="X23"/>
  <c r="T21"/>
  <c r="G30" i="73" l="1"/>
  <c r="G34"/>
  <c r="G22"/>
  <c r="G18"/>
  <c r="G38"/>
  <c r="G26"/>
  <c r="G14"/>
  <c r="G42"/>
  <c r="F6"/>
  <c r="G43"/>
  <c r="G39"/>
  <c r="G37"/>
  <c r="G35"/>
  <c r="G31"/>
  <c r="G29"/>
  <c r="G27"/>
  <c r="G25"/>
  <c r="G23"/>
  <c r="G21"/>
  <c r="G13"/>
  <c r="G11"/>
  <c r="G17"/>
  <c r="D6"/>
  <c r="G12"/>
  <c r="AJ9" i="38"/>
  <c r="G20" i="73"/>
  <c r="F5"/>
  <c r="G33"/>
  <c r="G24"/>
  <c r="G19"/>
  <c r="D4"/>
  <c r="F4"/>
  <c r="G41"/>
  <c r="G28"/>
  <c r="G15"/>
  <c r="AK9" i="38" l="1"/>
  <c r="AJ10"/>
  <c r="AK10" l="1"/>
  <c r="AJ11"/>
  <c r="AJ12" l="1"/>
  <c r="AK11"/>
  <c r="AJ13" l="1"/>
  <c r="AK12"/>
  <c r="AJ14" l="1"/>
  <c r="AK13"/>
  <c r="AJ15" l="1"/>
  <c r="AK14"/>
  <c r="AJ16" l="1"/>
  <c r="AK15"/>
  <c r="AJ17" l="1"/>
  <c r="AK16"/>
  <c r="AJ18" l="1"/>
  <c r="AK17"/>
  <c r="K3" i="48"/>
  <c r="N3"/>
  <c r="Q3"/>
  <c r="S3"/>
  <c r="H3"/>
  <c r="M3"/>
  <c r="AA3"/>
  <c r="I3"/>
  <c r="T3"/>
  <c r="W3"/>
  <c r="Y3"/>
  <c r="U3"/>
  <c r="O3"/>
  <c r="L3"/>
  <c r="Z3"/>
  <c r="J3"/>
  <c r="X3"/>
  <c r="P3"/>
  <c r="R3"/>
  <c r="C3"/>
  <c r="V3"/>
  <c r="D3"/>
  <c r="AJ19" i="38" l="1"/>
  <c r="AK18"/>
  <c r="AK19" l="1"/>
  <c r="AJ20"/>
  <c r="AJ21" l="1"/>
  <c r="AK20"/>
  <c r="AJ22" l="1"/>
  <c r="AK21"/>
  <c r="AJ23" l="1"/>
  <c r="AK22"/>
  <c r="AK23" l="1"/>
  <c r="AJ24"/>
  <c r="AJ25" l="1"/>
  <c r="AK24"/>
  <c r="AJ26" l="1"/>
  <c r="AK25"/>
  <c r="AJ27" l="1"/>
  <c r="AK26"/>
  <c r="AJ28" l="1"/>
  <c r="AK27"/>
  <c r="AJ29" l="1"/>
  <c r="AK28"/>
  <c r="AJ30" l="1"/>
  <c r="AK29"/>
  <c r="AJ31" l="1"/>
  <c r="AK30"/>
  <c r="AJ32" l="1"/>
  <c r="AK31"/>
  <c r="AJ33" l="1"/>
  <c r="AK32"/>
  <c r="AJ34" l="1"/>
  <c r="AK33"/>
  <c r="AJ35" l="1"/>
  <c r="AK34"/>
  <c r="AK35" l="1"/>
  <c r="AJ36"/>
  <c r="AJ37" l="1"/>
  <c r="AK36"/>
  <c r="AJ39" l="1"/>
  <c r="AK39" s="1"/>
  <c r="AJ38"/>
  <c r="AK37"/>
  <c r="AK38" l="1"/>
  <c r="AJ40" l="1"/>
  <c r="AJ41" l="1"/>
  <c r="AK40"/>
  <c r="AJ42" l="1"/>
  <c r="AK41"/>
  <c r="AJ43" l="1"/>
  <c r="AK42"/>
  <c r="AJ44" l="1"/>
  <c r="AK43"/>
  <c r="AJ45" l="1"/>
  <c r="AK44"/>
  <c r="AJ46" l="1"/>
  <c r="AK45"/>
  <c r="AJ47" l="1"/>
  <c r="AK46"/>
  <c r="AJ48" l="1"/>
  <c r="AK47"/>
  <c r="AJ49" l="1"/>
  <c r="AK48"/>
  <c r="AJ50" l="1"/>
  <c r="AK49"/>
  <c r="AK50" l="1"/>
  <c r="AJ51"/>
  <c r="AJ52" l="1"/>
  <c r="AK51"/>
  <c r="AJ53" l="1"/>
  <c r="AK52"/>
  <c r="AJ54" l="1"/>
  <c r="AQ6"/>
  <c r="AK53"/>
  <c r="AJ55" l="1"/>
  <c r="AK54"/>
  <c r="AK55" l="1"/>
  <c r="AJ56"/>
  <c r="AK56" l="1"/>
  <c r="AJ57"/>
  <c r="AJ58" l="1"/>
  <c r="AK57"/>
  <c r="AJ59" l="1"/>
  <c r="AK58"/>
  <c r="AJ60" l="1"/>
  <c r="AK59"/>
  <c r="AK60" l="1"/>
  <c r="AJ61"/>
  <c r="AJ62" l="1"/>
  <c r="AK61"/>
  <c r="AJ63" l="1"/>
  <c r="AK62"/>
  <c r="AJ64" l="1"/>
  <c r="AK63"/>
  <c r="AK64" l="1"/>
  <c r="AJ65"/>
  <c r="AJ66" l="1"/>
  <c r="AK65"/>
  <c r="AJ67" l="1"/>
  <c r="AK66"/>
  <c r="AJ68" l="1"/>
  <c r="AK67"/>
  <c r="AK68" l="1"/>
  <c r="AJ69"/>
  <c r="AJ70" l="1"/>
  <c r="AK69"/>
  <c r="AJ71" l="1"/>
  <c r="AK70"/>
  <c r="AJ72" l="1"/>
  <c r="AK71"/>
  <c r="AK72" l="1"/>
  <c r="AJ73"/>
  <c r="AJ74" l="1"/>
  <c r="AK73"/>
  <c r="AJ75" l="1"/>
  <c r="AK74"/>
  <c r="AJ76" l="1"/>
  <c r="AK75"/>
  <c r="AK76" l="1"/>
  <c r="AJ77"/>
  <c r="AJ78" l="1"/>
  <c r="AK77"/>
  <c r="AJ79" l="1"/>
  <c r="AK78"/>
  <c r="AJ80" l="1"/>
  <c r="AK79"/>
  <c r="AK80" l="1"/>
  <c r="AJ81"/>
  <c r="AJ82" l="1"/>
  <c r="AK81"/>
  <c r="AJ83" l="1"/>
  <c r="AK83" s="1"/>
  <c r="AK82"/>
</calcChain>
</file>

<file path=xl/comments1.xml><?xml version="1.0" encoding="utf-8"?>
<comments xmlns="http://schemas.openxmlformats.org/spreadsheetml/2006/main">
  <authors>
    <author>Siegfried Nagel</author>
  </authors>
  <commentList>
    <comment ref="F6" authorId="0">
      <text>
        <r>
          <rPr>
            <sz val="8"/>
            <color indexed="81"/>
            <rFont val="Tahoma"/>
            <family val="2"/>
          </rPr>
          <t>GENERAL USAGE GUIDELINES
Specify the document attributes (organizational unit, document scope, identifier, title, status, version, etc.) only on the cover sheet.The footer lines on all sheets use references to the text entered here and are actualized automatically by macro when the document is being saved.
The format and layout of the cover sheet including header and footer lines must not be changed.
If the document is uniquely identified by the "Scope" (e.g. the project or component name) and the "Title" (e.g. the name of an artefact required by the development process), the separate attribute "Identifier" may be omitted.
The attributes "Status" and "Version" are mandatory for documents that are regularly changed or formally approved.
The "Release" signature is only required for documents that are officially released.</t>
        </r>
      </text>
    </comment>
  </commentList>
</comments>
</file>

<file path=xl/comments2.xml><?xml version="1.0" encoding="utf-8"?>
<comments xmlns="http://schemas.openxmlformats.org/spreadsheetml/2006/main">
  <authors>
    <author>Siegfried Nagel</author>
  </authors>
  <commentList>
    <comment ref="L6" authorId="0">
      <text>
        <r>
          <rPr>
            <b/>
            <sz val="8"/>
            <color indexed="81"/>
            <rFont val="Tahoma"/>
            <family val="2"/>
          </rPr>
          <t>Protection Class:
==========
U=Unrestricted
IU=For Internal Use Only
C=Confidential
SC=Strictly Confidential</t>
        </r>
        <r>
          <rPr>
            <sz val="8"/>
            <color indexed="81"/>
            <rFont val="Tahoma"/>
            <family val="2"/>
          </rPr>
          <t xml:space="preserve">
</t>
        </r>
      </text>
    </comment>
    <comment ref="Y16" authorId="0">
      <text>
        <r>
          <rPr>
            <b/>
            <sz val="8"/>
            <color indexed="81"/>
            <rFont val="Tahoma"/>
            <family val="2"/>
          </rPr>
          <t xml:space="preserve">This status is used for ad-hock checks only.
</t>
        </r>
        <r>
          <rPr>
            <sz val="8"/>
            <color indexed="81"/>
            <rFont val="Tahoma"/>
            <family val="2"/>
          </rPr>
          <t xml:space="preserve">
</t>
        </r>
        <r>
          <rPr>
            <b/>
            <sz val="8"/>
            <color indexed="81"/>
            <rFont val="Tahoma"/>
            <family val="2"/>
          </rPr>
          <t>If set, a QA check will be applied to the  document which is currently active in Word.</t>
        </r>
      </text>
    </comment>
    <comment ref="F38" authorId="0">
      <text>
        <r>
          <rPr>
            <b/>
            <sz val="9"/>
            <color indexed="81"/>
            <rFont val="Tahoma"/>
            <family val="2"/>
          </rPr>
          <t>Y: (Required for DCD 3)
Only System WebHelp project can be maintained.
Subsystem WebHelp projects are not required.
N:
Subsystem WebHelp Projects must be maintained.
System WebHelp project is created by concatenating Subsystem WebHelp projects.</t>
        </r>
      </text>
    </comment>
    <comment ref="F39" authorId="0">
      <text>
        <r>
          <rPr>
            <b/>
            <sz val="9"/>
            <color indexed="81"/>
            <rFont val="Tahoma"/>
            <family val="2"/>
          </rPr>
          <t>N:
WebHelp project will include all subsystems.
Y:
Only subsystems are included 
where column "Prio" in sheet "UG_Overview" is non-blank</t>
        </r>
        <r>
          <rPr>
            <sz val="9"/>
            <color indexed="81"/>
            <rFont val="Tahoma"/>
            <family val="2"/>
          </rPr>
          <t xml:space="preserve">
</t>
        </r>
      </text>
    </comment>
    <comment ref="F41" authorId="0">
      <text>
        <r>
          <rPr>
            <b/>
            <sz val="9"/>
            <color indexed="81"/>
            <rFont val="Tahoma"/>
            <family val="2"/>
          </rPr>
          <t>When WebHelp TOC has been adjusted to application TOC through command script "build_help_toc.bat", this flag controls how to deal with TOC entries for which no help files exist.
Y:
Missing help files are automatically created.
N:
Missing help files are only listed in the log</t>
        </r>
        <r>
          <rPr>
            <sz val="9"/>
            <color indexed="81"/>
            <rFont val="Tahoma"/>
            <family val="2"/>
          </rPr>
          <t xml:space="preserve">
</t>
        </r>
      </text>
    </comment>
    <comment ref="F42" authorId="0">
      <text>
        <r>
          <rPr>
            <b/>
            <sz val="9"/>
            <color indexed="81"/>
            <rFont val="Tahoma"/>
            <family val="2"/>
          </rPr>
          <t>Y:
TOC entries, for which no help files exist, are automatically removed from the WebHelp project
N:
TOC entries for which no help files exist are shown in the log only. They are not removed from the Web Help project</t>
        </r>
        <r>
          <rPr>
            <sz val="9"/>
            <color indexed="81"/>
            <rFont val="Tahoma"/>
            <family val="2"/>
          </rPr>
          <t xml:space="preserve">
</t>
        </r>
      </text>
    </comment>
  </commentList>
</comments>
</file>

<file path=xl/comments3.xml><?xml version="1.0" encoding="utf-8"?>
<comments xmlns="http://schemas.openxmlformats.org/spreadsheetml/2006/main">
  <authors>
    <author>Siegfried Nagel</author>
  </authors>
  <commentList>
    <comment ref="B1" authorId="0">
      <text>
        <r>
          <rPr>
            <b/>
            <sz val="8"/>
            <color indexed="81"/>
            <rFont val="Tahoma"/>
            <family val="2"/>
          </rPr>
          <t>Column change requires adjustment of class QACheck</t>
        </r>
        <r>
          <rPr>
            <sz val="8"/>
            <color indexed="81"/>
            <rFont val="Tahoma"/>
            <family val="2"/>
          </rPr>
          <t xml:space="preserve">
</t>
        </r>
      </text>
    </comment>
  </commentList>
</comments>
</file>

<file path=xl/comments4.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5.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6.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7.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8.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9.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0.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1.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2.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3.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4.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5.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6.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7.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8.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19.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comments20.xml><?xml version="1.0" encoding="utf-8"?>
<comments xmlns="http://schemas.openxmlformats.org/spreadsheetml/2006/main">
  <authors>
    <author>Siegfried Nagel</author>
  </authors>
  <commentList>
    <comment ref="E5" authorId="0">
      <text>
        <r>
          <rPr>
            <b/>
            <sz val="8"/>
            <color indexed="81"/>
            <rFont val="Tahoma"/>
            <family val="2"/>
          </rPr>
          <t>Suspect:
X : Translation is suspect
C : Clear Suspect</t>
        </r>
      </text>
    </comment>
    <comment ref="H5" authorId="0">
      <text>
        <r>
          <rPr>
            <b/>
            <sz val="8"/>
            <color indexed="81"/>
            <rFont val="Tahoma"/>
            <family val="2"/>
          </rPr>
          <t>Selection:
X : Document is selected</t>
        </r>
      </text>
    </comment>
    <comment ref="I5" authorId="0">
      <text>
        <r>
          <rPr>
            <b/>
            <sz val="8"/>
            <color indexed="81"/>
            <rFont val="Tahoma"/>
            <family val="2"/>
          </rPr>
          <t>Status:
Init en : Initiated with en language
TRANS : Staged for translation
OK        : Translated</t>
        </r>
        <r>
          <rPr>
            <sz val="8"/>
            <color indexed="81"/>
            <rFont val="Tahoma"/>
            <family val="2"/>
          </rPr>
          <t xml:space="preserve">
</t>
        </r>
      </text>
    </comment>
    <comment ref="L5" authorId="0">
      <text>
        <r>
          <rPr>
            <b/>
            <sz val="8"/>
            <color indexed="81"/>
            <rFont val="Tahoma"/>
            <family val="2"/>
          </rPr>
          <t>Suspect:
X : Translation is suspect
C : Clear Suspect</t>
        </r>
      </text>
    </comment>
    <comment ref="O5" authorId="0">
      <text>
        <r>
          <rPr>
            <b/>
            <sz val="8"/>
            <color indexed="81"/>
            <rFont val="Tahoma"/>
            <family val="2"/>
          </rPr>
          <t>Selection:
X : Document is selected</t>
        </r>
        <r>
          <rPr>
            <sz val="8"/>
            <color indexed="81"/>
            <rFont val="Tahoma"/>
            <family val="2"/>
          </rPr>
          <t xml:space="preserve">
</t>
        </r>
      </text>
    </comment>
    <comment ref="P5" authorId="0">
      <text>
        <r>
          <rPr>
            <b/>
            <sz val="8"/>
            <color indexed="81"/>
            <rFont val="Tahoma"/>
            <family val="2"/>
          </rPr>
          <t>Status:
Init en : Initiated with en language
TRANS : Staged for translation
OK        : Translated</t>
        </r>
        <r>
          <rPr>
            <sz val="8"/>
            <color indexed="81"/>
            <rFont val="Tahoma"/>
            <family val="2"/>
          </rPr>
          <t xml:space="preserve">
</t>
        </r>
      </text>
    </comment>
  </commentList>
</comments>
</file>

<file path=xl/sharedStrings.xml><?xml version="1.0" encoding="utf-8"?>
<sst xmlns="http://schemas.openxmlformats.org/spreadsheetml/2006/main" count="8508" uniqueCount="1808">
  <si>
    <t>Impressum Page (2) contains doument info in the last paragraph: Document Date, Document version, Document ID as fields. Field values are actual.</t>
  </si>
  <si>
    <t>10/3, 11/10, 
11/12</t>
  </si>
  <si>
    <t>Footers are correct for each document section according to template. Also footers which are not visible in the current layout, are correct. First section has no footers. Fields in the footer are actual from document properties.</t>
  </si>
  <si>
    <t>If index exists, there must be &gt; 3 entries</t>
  </si>
  <si>
    <t>ImplementationGuide</t>
  </si>
  <si>
    <t>ConfigurationGuide</t>
  </si>
  <si>
    <t>FunctionalSpecification</t>
  </si>
  <si>
    <t>ArchitectureDescription</t>
  </si>
  <si>
    <t>COAD</t>
  </si>
  <si>
    <t>API</t>
  </si>
  <si>
    <t>Training</t>
  </si>
  <si>
    <t>FunctionalDescription</t>
  </si>
  <si>
    <t>InterfaceSpecification</t>
  </si>
  <si>
    <t>InstallationGuide</t>
  </si>
  <si>
    <t>ReleaseNotes</t>
  </si>
  <si>
    <t>UserGuide</t>
  </si>
  <si>
    <t>SystemAdminGuide</t>
  </si>
  <si>
    <t>TroubleShootingGuide</t>
  </si>
  <si>
    <t>WarehouseAdminGuide</t>
  </si>
  <si>
    <t>TuningGuide</t>
  </si>
  <si>
    <t>OnlineHelp</t>
  </si>
  <si>
    <t>Folder</t>
  </si>
  <si>
    <t>app</t>
  </si>
  <si>
    <t>lms</t>
  </si>
  <si>
    <t>mfc</t>
  </si>
  <si>
    <t>eai</t>
  </si>
  <si>
    <t>pic</t>
  </si>
  <si>
    <r>
      <t xml:space="preserve">Subsytems </t>
    </r>
    <r>
      <rPr>
        <b/>
        <sz val="10"/>
        <color indexed="16"/>
        <rFont val="Arial"/>
        <family val="2"/>
      </rPr>
      <t>(System must be last entry)</t>
    </r>
  </si>
  <si>
    <t>checkApprovalChckDpt</t>
  </si>
  <si>
    <t>Configuration Guide</t>
  </si>
  <si>
    <t>Functional Specification</t>
  </si>
  <si>
    <t>System Architecture Description</t>
  </si>
  <si>
    <t>Component Architecture Description</t>
  </si>
  <si>
    <t>API Description</t>
  </si>
  <si>
    <t>Training Documents</t>
  </si>
  <si>
    <t>Functional Description</t>
  </si>
  <si>
    <t>Interface Specification</t>
  </si>
  <si>
    <t>Installation Guide</t>
  </si>
  <si>
    <t>System Administration Guide</t>
  </si>
  <si>
    <t>Trouble Shooting Guide</t>
  </si>
  <si>
    <t>Warehouse Administration Guide</t>
  </si>
  <si>
    <t>Tuning Guide</t>
  </si>
  <si>
    <t>Online Help System</t>
  </si>
  <si>
    <t>Type</t>
  </si>
  <si>
    <t>DocId</t>
  </si>
  <si>
    <t>01</t>
  </si>
  <si>
    <t>02</t>
  </si>
  <si>
    <t>03</t>
  </si>
  <si>
    <t>Document Types</t>
  </si>
  <si>
    <t>System</t>
  </si>
  <si>
    <t>--</t>
  </si>
  <si>
    <t>ID</t>
  </si>
  <si>
    <t>Subsystem</t>
  </si>
  <si>
    <t>Dematic IT System</t>
  </si>
  <si>
    <t>PIC</t>
  </si>
  <si>
    <t>Application Platform</t>
  </si>
  <si>
    <t>Material Flow Controller</t>
  </si>
  <si>
    <t>Pick Controller</t>
  </si>
  <si>
    <t>04</t>
  </si>
  <si>
    <t>06</t>
  </si>
  <si>
    <t>07</t>
  </si>
  <si>
    <t>08</t>
  </si>
  <si>
    <t>Scope</t>
  </si>
  <si>
    <t>Scopes</t>
  </si>
  <si>
    <t>Subsys</t>
  </si>
  <si>
    <t>Both</t>
  </si>
  <si>
    <t>Language</t>
  </si>
  <si>
    <t>Languages</t>
  </si>
  <si>
    <t>en</t>
  </si>
  <si>
    <t>English</t>
  </si>
  <si>
    <t>de</t>
  </si>
  <si>
    <t>Database Design Description</t>
  </si>
  <si>
    <t>68</t>
  </si>
  <si>
    <t>DatabaseDesignDescription</t>
  </si>
  <si>
    <t>Size (kByte)</t>
  </si>
  <si>
    <t>Lines/kB</t>
  </si>
  <si>
    <t>Product name (Title) must be correct (Dematic IT or Dematic IT - XXX)</t>
  </si>
  <si>
    <t>Product Release (Subject) must be correct. See Value.</t>
  </si>
  <si>
    <t>Document type (Doc Property "Doku-Typ") must be valid. See Config.</t>
  </si>
  <si>
    <t>Doc Identifier (Doc Property "Auftragsnummer") is correct. See Document ID column for document.</t>
  </si>
  <si>
    <t>Document version (Doc Property "Version") exists and is correctly formatted (xx.yy, xx.y, x.yy, x.y)</t>
  </si>
  <si>
    <t>Protection class is defined and valid. See Value</t>
  </si>
  <si>
    <t>CONFIDENTIAL;FOR INTERNAL USE ONLY;STRICTLY CONFIDENTIAL</t>
  </si>
  <si>
    <t>In Bearbeitung</t>
  </si>
  <si>
    <t>Document date (Doc Property "Jahr-Monat-Tag") is defined and a valid date which is not in the future. It is correctly formatted (YYYY-Month-DD).</t>
  </si>
  <si>
    <t>checkHeaders</t>
  </si>
  <si>
    <t>checkFooters</t>
  </si>
  <si>
    <t>checkTitlePage</t>
  </si>
  <si>
    <t>Revision overview exists and has correct entries (no emphasized text)</t>
  </si>
  <si>
    <t>11/5</t>
  </si>
  <si>
    <t>11/7</t>
  </si>
  <si>
    <t>10/3, 11/8</t>
  </si>
  <si>
    <t>11/8</t>
  </si>
  <si>
    <t>Versions in Revision overview have no gaps</t>
  </si>
  <si>
    <t>10/3, 11/10</t>
  </si>
  <si>
    <t>11/9</t>
  </si>
  <si>
    <t>11/11</t>
  </si>
  <si>
    <t>Dematic GmbH;Colmberger Str. 2;D-90451 Nuremberg</t>
  </si>
  <si>
    <t>11/15</t>
  </si>
  <si>
    <t>checkDocDate</t>
  </si>
  <si>
    <t>checkDocVersion</t>
  </si>
  <si>
    <t>checkDocIdentifier</t>
  </si>
  <si>
    <t>checkProtectionClass</t>
  </si>
  <si>
    <t>checkRevisionOvw</t>
  </si>
  <si>
    <t>checkProductName</t>
  </si>
  <si>
    <t>checkProductRelease</t>
  </si>
  <si>
    <t>checkDocType</t>
  </si>
  <si>
    <t>first name last name</t>
  </si>
  <si>
    <t>checkApprovalPrep</t>
  </si>
  <si>
    <t>checkApprovalPrepRev</t>
  </si>
  <si>
    <t>checkApprovalChck</t>
  </si>
  <si>
    <t>checkApprovalPrepDpt</t>
  </si>
  <si>
    <t>Department name in Prepared by is correct (contains value)</t>
  </si>
  <si>
    <t>checkApprovalChckDat</t>
  </si>
  <si>
    <t>E</t>
  </si>
  <si>
    <t>Exclude</t>
  </si>
  <si>
    <t>SOC</t>
  </si>
  <si>
    <t>Sort Controller</t>
  </si>
  <si>
    <t>09</t>
  </si>
  <si>
    <t>soc</t>
  </si>
  <si>
    <t>Department name in Approved by is correct (contains one of value)</t>
  </si>
  <si>
    <t>checkApprovalPrepCpy</t>
  </si>
  <si>
    <t>Company name in Prepared by is correct (contains value)</t>
  </si>
  <si>
    <t>Document date and version are identical to date in last entry in Revision overview</t>
  </si>
  <si>
    <t>NOK</t>
  </si>
  <si>
    <t>69</t>
  </si>
  <si>
    <t>Document has at least 3 (normal document) or 2 (short document) sections
Section 1: Title and Impressum pages
Section 2: Approval, Revisions, and Content (not available for short)
Section 3: Text
Last section: Index</t>
  </si>
  <si>
    <t>OK</t>
  </si>
  <si>
    <t>#Docs</t>
  </si>
  <si>
    <t>Package</t>
  </si>
  <si>
    <t># HTML Docs</t>
  </si>
  <si>
    <t># Lines</t>
  </si>
  <si>
    <t>Total:</t>
  </si>
  <si>
    <t>Translation Status</t>
  </si>
  <si>
    <t>Nr.</t>
  </si>
  <si>
    <t>Total Completed:</t>
  </si>
  <si>
    <t>Total Translated:</t>
  </si>
  <si>
    <t>Stat</t>
  </si>
  <si>
    <t>Project:</t>
  </si>
  <si>
    <r>
      <t>count/</t>
    </r>
    <r>
      <rPr>
        <sz val="9"/>
        <color indexed="16"/>
        <rFont val="Arial"/>
        <family val="2"/>
      </rPr>
      <t>estimate</t>
    </r>
  </si>
  <si>
    <t>CE D IT RD</t>
  </si>
  <si>
    <t>DC CE D IT RD</t>
  </si>
  <si>
    <t>Approvals exist for "Checked" with name, date, and signature.
Signatrure identical to author, no emphasized text</t>
  </si>
  <si>
    <t>Peter Golz</t>
  </si>
  <si>
    <t>Release 1.3</t>
  </si>
  <si>
    <t>© Dematic GmbH 2008. All Rights Reserved.</t>
  </si>
  <si>
    <t>Siegfried Nagel</t>
  </si>
  <si>
    <t>2008-06-05</t>
  </si>
  <si>
    <t>svn
Revision</t>
  </si>
  <si>
    <t>File
Size</t>
  </si>
  <si>
    <t>File 
Date</t>
  </si>
  <si>
    <t>Project Template</t>
  </si>
  <si>
    <t>90</t>
  </si>
  <si>
    <t>sales</t>
  </si>
  <si>
    <t>developer</t>
  </si>
  <si>
    <t>functional</t>
  </si>
  <si>
    <t>installation</t>
  </si>
  <si>
    <t>user</t>
  </si>
  <si>
    <t>ProductOverview</t>
  </si>
  <si>
    <t>DevEnvDescription</t>
  </si>
  <si>
    <t>Parameters:</t>
  </si>
  <si>
    <t>Include Dialogs in JavaHelp Project</t>
  </si>
  <si>
    <t>Department name in Checked by is correct (contains value)</t>
  </si>
  <si>
    <t>checkApprovalAprv</t>
  </si>
  <si>
    <t>checkApprovalAprvDpt</t>
  </si>
  <si>
    <t>checkApprovalAprvDat</t>
  </si>
  <si>
    <t>10/3, 11/6</t>
  </si>
  <si>
    <t>checkRevisionOvwLast</t>
  </si>
  <si>
    <t>checkRevisionOvwVers</t>
  </si>
  <si>
    <t>checkTOC</t>
  </si>
  <si>
    <t>checkIndex</t>
  </si>
  <si>
    <t>checkLayout</t>
  </si>
  <si>
    <t>checkEmptyHeaders</t>
  </si>
  <si>
    <t>Document contains no forbidden terms (see Value)</t>
  </si>
  <si>
    <t>checkForbiddenTerms</t>
  </si>
  <si>
    <t>checkChangeMode</t>
  </si>
  <si>
    <t>checkComments</t>
  </si>
  <si>
    <t>F</t>
  </si>
  <si>
    <t>S</t>
  </si>
  <si>
    <t>N</t>
  </si>
  <si>
    <t>QA Results</t>
  </si>
  <si>
    <t>Failed</t>
  </si>
  <si>
    <t>Success</t>
  </si>
  <si>
    <t>No Run</t>
  </si>
  <si>
    <t>S. Nagel</t>
  </si>
  <si>
    <t>External</t>
  </si>
  <si>
    <t>Document is in single-sided (S) or double-sided (D) layout. See Value</t>
  </si>
  <si>
    <t>Table of content, Table of figures, and index are actualized</t>
  </si>
  <si>
    <t>Prio</t>
  </si>
  <si>
    <t>User Guides Overview</t>
  </si>
  <si>
    <t xml:space="preserve">OK: </t>
  </si>
  <si>
    <t>Deutsch</t>
  </si>
  <si>
    <t>Sheet</t>
  </si>
  <si>
    <t>ProX4; Siemens;Dematic GmbH &amp; Co. KG;LCM</t>
  </si>
  <si>
    <t>Susp</t>
  </si>
  <si>
    <t># of Files:</t>
  </si>
  <si>
    <t xml:space="preserve"> Suspect</t>
  </si>
  <si>
    <t>Sel</t>
  </si>
  <si>
    <t>Im Review</t>
  </si>
  <si>
    <t>The information contained herein is confidential and the property of Dematic GmbH and is supplied without liability for errors or omissions. No part may be reproduced or used except as authorised by contract or other written permission. The copyright and the foregoing restriction on reproduction and use extend to all media in which the information may be embodied. Offenders are liable to the payment of damages. All rights reserved in the event of the grant of a patent or the registration of a utility model or design.</t>
  </si>
  <si>
    <t>Dematic GmbH</t>
  </si>
  <si>
    <t>For internal use only</t>
  </si>
  <si>
    <t>i</t>
  </si>
  <si>
    <t>Order Number</t>
  </si>
  <si>
    <t>Status</t>
  </si>
  <si>
    <t>Version</t>
  </si>
  <si>
    <t>Date</t>
  </si>
  <si>
    <t>Author(s)</t>
  </si>
  <si>
    <t>Published by</t>
  </si>
  <si>
    <t>Number of worksheets in this workbook:</t>
  </si>
  <si>
    <t>Unspecific template version:</t>
  </si>
  <si>
    <t>Document template version:</t>
  </si>
  <si>
    <t>Customer</t>
  </si>
  <si>
    <t>Product Documentation Plan</t>
  </si>
  <si>
    <t>Document Families</t>
  </si>
  <si>
    <t>Product Overview</t>
  </si>
  <si>
    <t>Development Environment Description</t>
  </si>
  <si>
    <t>Implementation Guide</t>
  </si>
  <si>
    <t>checkApprovalChckCpy</t>
  </si>
  <si>
    <t>Company name in Checked by is correct (contains value)</t>
  </si>
  <si>
    <t>checkApprovalAprvCpy</t>
  </si>
  <si>
    <t>Company name in "Approved by" is correct (contains value)</t>
  </si>
  <si>
    <t>Cl</t>
  </si>
  <si>
    <t>U</t>
  </si>
  <si>
    <t>IU</t>
  </si>
  <si>
    <t>C</t>
  </si>
  <si>
    <t>Size (Sel)</t>
  </si>
  <si>
    <t>Exist</t>
  </si>
  <si>
    <t xml:space="preserve"> Existing</t>
  </si>
  <si>
    <t xml:space="preserve"> Missing</t>
  </si>
  <si>
    <t xml:space="preserve">Personal Rootfolder: </t>
  </si>
  <si>
    <t>Planned</t>
  </si>
  <si>
    <t>Doc Status</t>
  </si>
  <si>
    <t>In work</t>
  </si>
  <si>
    <t>In review</t>
  </si>
  <si>
    <t>Released</t>
  </si>
  <si>
    <t>Source Types</t>
  </si>
  <si>
    <t>Dematic RD</t>
  </si>
  <si>
    <t>Dematic</t>
  </si>
  <si>
    <t>QA States</t>
  </si>
  <si>
    <t>Open</t>
  </si>
  <si>
    <t>Comment</t>
  </si>
  <si>
    <t>Y</t>
  </si>
  <si>
    <t>Validate XML files</t>
  </si>
  <si>
    <t>The Title page contains actual fields with all document idents: 
Document Type, Product, Product Release, Document Date, 
Document Version, Document ID, Protection Class</t>
  </si>
  <si>
    <t>Impressum Page (2) contains Copyright note (see value)</t>
  </si>
  <si>
    <t>Impressum Page (2) contains "Responsible" Author.
The name is not emphasized in yellow and not default (see value)</t>
  </si>
  <si>
    <t>Impressum Page (2) contains "Responsible" Author's department.
For valid department, see Value</t>
  </si>
  <si>
    <t>Impressum Page (2) contains company name and address (See Value)</t>
  </si>
  <si>
    <t>checkImprCopyright</t>
  </si>
  <si>
    <t>checkImprRespAuthor</t>
  </si>
  <si>
    <t>checkImprCompany</t>
  </si>
  <si>
    <t>checkImprRespDept</t>
  </si>
  <si>
    <t>checkImprInf</t>
  </si>
  <si>
    <t>checkAprvStatus</t>
  </si>
  <si>
    <t>Approval Page contains Status. Status is "released"</t>
  </si>
  <si>
    <t>Headers are correct for each document section according to template. Also headers, which are not visible in the current layout, are correct.
Section 1 Header must be empty.</t>
  </si>
  <si>
    <t>checkSections</t>
  </si>
  <si>
    <t>11/13</t>
  </si>
  <si>
    <t>checkDocPortal</t>
  </si>
  <si>
    <t>Document (and pdf, if available) are referenced in documentation portal index.html, located in the superimposed language directory.</t>
  </si>
  <si>
    <t>Installation</t>
  </si>
  <si>
    <t>Author and date "Prepared by" agree with first entry in revision overview</t>
  </si>
  <si>
    <t>Approvals Date for "Checked by" later or equal to "Prepared by" and less or equal value</t>
  </si>
  <si>
    <t>Approvals Date for "Approved by" later or equal to "Checked by" and less or equal value</t>
  </si>
  <si>
    <t>Approvals exist for "Prepared" with name,  date and signature.
Signatrure identical to author, no emphasized text, 
date less than current date</t>
  </si>
  <si>
    <t>Family</t>
  </si>
  <si>
    <t>Sales</t>
  </si>
  <si>
    <t>Functional</t>
  </si>
  <si>
    <t>Developer</t>
  </si>
  <si>
    <t>End User</t>
  </si>
  <si>
    <t>Flyer</t>
  </si>
  <si>
    <t>Glossary</t>
  </si>
  <si>
    <t>Release Notes</t>
  </si>
  <si>
    <t>User Guide</t>
  </si>
  <si>
    <t>MFC</t>
  </si>
  <si>
    <t>Responsible</t>
  </si>
  <si>
    <t>APP</t>
  </si>
  <si>
    <t>Document Quality Assurance Checks</t>
  </si>
  <si>
    <t>Method</t>
  </si>
  <si>
    <t>Description</t>
  </si>
  <si>
    <t>QC Step</t>
  </si>
  <si>
    <t>10/3</t>
  </si>
  <si>
    <t>10/5</t>
  </si>
  <si>
    <t>No headings without  text</t>
  </si>
  <si>
    <t>10/9</t>
  </si>
  <si>
    <t>PDF exists and pdf date is later than document data</t>
  </si>
  <si>
    <t>QA Checks</t>
  </si>
  <si>
    <t>Active</t>
  </si>
  <si>
    <t>Inactive</t>
  </si>
  <si>
    <t>Implicit</t>
  </si>
  <si>
    <t>No unaccepted changes</t>
  </si>
  <si>
    <t>10/10</t>
  </si>
  <si>
    <t>No revision comments</t>
  </si>
  <si>
    <t>10/11</t>
  </si>
  <si>
    <t>10/15</t>
  </si>
  <si>
    <t>10/16</t>
  </si>
  <si>
    <t>Value</t>
  </si>
  <si>
    <t>Dematic IT</t>
  </si>
  <si>
    <t>11/2</t>
  </si>
  <si>
    <t>10/8, 11/3</t>
  </si>
  <si>
    <t>11/4</t>
  </si>
  <si>
    <t>11/6</t>
  </si>
  <si>
    <t>Vorb. zur Übersetzung</t>
  </si>
  <si>
    <t>In Übersetzung</t>
  </si>
  <si>
    <t>Freigegeben</t>
  </si>
  <si>
    <t>Word</t>
  </si>
  <si>
    <t>Path</t>
  </si>
  <si>
    <t>File</t>
  </si>
  <si>
    <t>Root Path</t>
  </si>
  <si>
    <t>en - English</t>
  </si>
  <si>
    <t>de - Deutsch</t>
  </si>
  <si>
    <t>Day</t>
  </si>
  <si>
    <t>Working Day</t>
  </si>
  <si>
    <t>Weekday</t>
  </si>
  <si>
    <t>Nr</t>
  </si>
  <si>
    <t>Monday</t>
  </si>
  <si>
    <t>Tuesday</t>
  </si>
  <si>
    <t>Wednesday</t>
  </si>
  <si>
    <t>Thursday</t>
  </si>
  <si>
    <t>Friday</t>
  </si>
  <si>
    <t>Sunday</t>
  </si>
  <si>
    <t>Saturday</t>
  </si>
  <si>
    <t>Approvals exist for "Approved" with name, date, and signature. 
Signatrure identical to author, no emphasized text</t>
  </si>
  <si>
    <t>Miss</t>
  </si>
  <si>
    <t>Last Update</t>
  </si>
  <si>
    <t>index.html</t>
  </si>
  <si>
    <t>menu</t>
  </si>
  <si>
    <t>Missing</t>
  </si>
  <si>
    <t>usage.html</t>
  </si>
  <si>
    <t>general</t>
  </si>
  <si>
    <t>OrderDetailDialog.html</t>
  </si>
  <si>
    <t>OrderSettingsSubDialog.html</t>
  </si>
  <si>
    <t>QuickOrderBuilderSubDialog.html</t>
  </si>
  <si>
    <t>usecases</t>
  </si>
  <si>
    <t>CreateOrderWithQuickOrderBuilderDialog.html</t>
  </si>
  <si>
    <t>CreateShippingOrder.html</t>
  </si>
  <si>
    <t>BriefDescriptionLocation.html</t>
  </si>
  <si>
    <t>InventoryManagement.html</t>
  </si>
  <si>
    <t>InventoryManagement_TermsAndDefinitions.html</t>
  </si>
  <si>
    <t>LoadUnitManagement.html</t>
  </si>
  <si>
    <t>LocationManagement.html</t>
  </si>
  <si>
    <t>DefaultPutawayPlugins.html</t>
  </si>
  <si>
    <t>PutawayStrategyAdministration.html</t>
  </si>
  <si>
    <t>process</t>
  </si>
  <si>
    <t>Retrieval_Overview.html</t>
  </si>
  <si>
    <t>Index.html</t>
  </si>
  <si>
    <t>mfc\operation</t>
  </si>
  <si>
    <t>operation.html</t>
  </si>
  <si>
    <t>mfc\startup</t>
  </si>
  <si>
    <t>Messagemanagercouldnotestablishconnection.html</t>
  </si>
  <si>
    <t>LookaheadAlgorithm.html</t>
  </si>
  <si>
    <t>ReplenishmentWorkflowDefault.html</t>
  </si>
  <si>
    <t>ReplenishmentWorkflowThreshold.html</t>
  </si>
  <si>
    <t>ChangeLocationSubDialog.html</t>
  </si>
  <si>
    <t>LoadUnitDetailDialog.html</t>
  </si>
  <si>
    <t>BriefDescriptionLoadUnit.html</t>
  </si>
  <si>
    <t>Printcontentlists.html</t>
  </si>
  <si>
    <t>dialogsrf</t>
  </si>
  <si>
    <t>DialogstateConfirmBlocked.html</t>
  </si>
  <si>
    <t>DialogstateConfirmSkip.html</t>
  </si>
  <si>
    <t>DialogstateDropPickContainer.html</t>
  </si>
  <si>
    <t>DialogstateFull.html</t>
  </si>
  <si>
    <t>DialogstateNextPickJob.html</t>
  </si>
  <si>
    <t>DialogstateOver.html</t>
  </si>
  <si>
    <t>DialogstatePickInfo.html</t>
  </si>
  <si>
    <t>DialogstatePicking.html</t>
  </si>
  <si>
    <t>DialogstatePutPickContainer.html</t>
  </si>
  <si>
    <t>DialogstateReverse.html</t>
  </si>
  <si>
    <t>DialogstateScanSourceLocation.html</t>
  </si>
  <si>
    <t>DialogstateShort.html</t>
  </si>
  <si>
    <t>DialogstateVerifyPickContainer.html</t>
  </si>
  <si>
    <t>DialogZeroCrossCheck.html</t>
  </si>
  <si>
    <t>RFPickingdialog.html</t>
  </si>
  <si>
    <t>MantoGoodsdialogs.html</t>
  </si>
  <si>
    <t>MantoGoodsPicking.html</t>
  </si>
  <si>
    <t>PrintPickLabels.html</t>
  </si>
  <si>
    <t>PrintPickLists.html</t>
  </si>
  <si>
    <t>UseCaseDropPickContainer.html</t>
  </si>
  <si>
    <t>UseCaseNewPickContainer.html</t>
  </si>
  <si>
    <t>UseCasePerformZerocrosscheck.html</t>
  </si>
  <si>
    <t>UseCasePickOperation.html</t>
  </si>
  <si>
    <t>RepackingConfirm.html</t>
  </si>
  <si>
    <t>RepackingSelectInventory.html</t>
  </si>
  <si>
    <t>RepackingSource.html</t>
  </si>
  <si>
    <t>RepackingTarget.html</t>
  </si>
  <si>
    <t>StackingSource.html</t>
  </si>
  <si>
    <t>StackingTarget.html</t>
  </si>
  <si>
    <t>UnloadingCheckLuType.html</t>
  </si>
  <si>
    <t>UnloadingCheckProduct.html</t>
  </si>
  <si>
    <t>UnloadingDialog.html</t>
  </si>
  <si>
    <t>UnloadingIdentifyAdvice.html</t>
  </si>
  <si>
    <t>UnloadingIdentifyProduct.html</t>
  </si>
  <si>
    <t>UnloadingScanDock.html</t>
  </si>
  <si>
    <t>UnloadingScanLoadUnit.html</t>
  </si>
  <si>
    <t>UnloadingSelectAdvice.html</t>
  </si>
  <si>
    <t>UnloadingSelectClient.html</t>
  </si>
  <si>
    <t>IntroductiontoAdviceAdministration.html</t>
  </si>
  <si>
    <t>CreateAdviceWithQuickAdviceBuilderDialog.html</t>
  </si>
  <si>
    <t>FullLoadUnitReceivingUseCase.html</t>
  </si>
  <si>
    <t>UseCaseRFUnloading.html</t>
  </si>
  <si>
    <t>Stacking.html</t>
  </si>
  <si>
    <t>StackingRF.html</t>
  </si>
  <si>
    <t>Unpacking.html</t>
  </si>
  <si>
    <t>Stocktaking.html</t>
  </si>
  <si>
    <t>StocktakingExecution_G2P.html</t>
  </si>
  <si>
    <t>StocktakingExecution_P2G.html</t>
  </si>
  <si>
    <t>StocktakingOrderCreation.html</t>
  </si>
  <si>
    <t>Text-to-Code Converter</t>
  </si>
  <si>
    <t>Text:</t>
  </si>
  <si>
    <t>HTML notation (dec):</t>
  </si>
  <si>
    <t>HTML notation (hex):</t>
  </si>
  <si>
    <t>Java notation:</t>
  </si>
  <si>
    <t>Text</t>
  </si>
  <si>
    <t>reports</t>
  </si>
  <si>
    <t>Housekeeping.html</t>
  </si>
  <si>
    <t>VelocityClassAnalysis.html</t>
  </si>
  <si>
    <t>order_pre_cubing_algo.html</t>
  </si>
  <si>
    <t>ProcessOrderCancellation.html</t>
  </si>
  <si>
    <t>CreateErgoPalShippingOrder.html</t>
  </si>
  <si>
    <t>GoodstoMandialogs.html</t>
  </si>
  <si>
    <t>GoodstoManpicking.html</t>
  </si>
  <si>
    <t>GoodstoManPicking.html</t>
  </si>
  <si>
    <t>NewPickContainer.html</t>
  </si>
  <si>
    <t>NewSourceLoadUnit.html</t>
  </si>
  <si>
    <t>PerformZerocrosscheck.html</t>
  </si>
  <si>
    <t>Pickoperation.html</t>
  </si>
  <si>
    <t>RapidPicking.html</t>
  </si>
  <si>
    <t>RapidPickOperations.html</t>
  </si>
  <si>
    <t>RapidPickPushFinishedPickContainer.html</t>
  </si>
  <si>
    <t>RapidPickPutNewPickContainer.html</t>
  </si>
  <si>
    <t>SendawayPickContainer.html</t>
  </si>
  <si>
    <t>SendawaySourceLoadUnit.html</t>
  </si>
  <si>
    <t>ClarificationBinDialog.html</t>
  </si>
  <si>
    <t>ChecknumberofLoadUnitsatlocation.html</t>
  </si>
  <si>
    <t>ChecknumberofLoadUnitScan.html</t>
  </si>
  <si>
    <t>Counting.html</t>
  </si>
  <si>
    <t>NoCountingOrderavailable.html</t>
  </si>
  <si>
    <t>RFCountingDialog.html</t>
  </si>
  <si>
    <t>ScanLoadUnit.html</t>
  </si>
  <si>
    <t>ScanLocation.html</t>
  </si>
  <si>
    <t>ScanSku.html</t>
  </si>
  <si>
    <t>StocktakingExecution_P2G_Online.html</t>
  </si>
  <si>
    <t>IntroductiontoShipmentAdministration.html</t>
  </si>
  <si>
    <t>unloading_general.html</t>
  </si>
  <si>
    <t>UseCaseRFUnloadingReceipts.html</t>
  </si>
  <si>
    <t>Oldest:</t>
  </si>
  <si>
    <t>DC IT RD</t>
  </si>
  <si>
    <t>DialogstateCloseLoad.html</t>
  </si>
  <si>
    <t>DialogstateConfirmDeparture.html</t>
  </si>
  <si>
    <t>DialogstateLoad.html</t>
  </si>
  <si>
    <t>DialogstateScanDock.html</t>
  </si>
  <si>
    <t>DialogstateTruckIdentification.html</t>
  </si>
  <si>
    <t>shipping_general.html</t>
  </si>
  <si>
    <t>UseCaseRFLoading.html</t>
  </si>
  <si>
    <t>eai\applicationStart</t>
  </si>
  <si>
    <t>CleanUPservicefailed.html</t>
  </si>
  <si>
    <t>StartingSAPconnectorfailed.html</t>
  </si>
  <si>
    <t>StartingServiceBusTranslatorfailed.html</t>
  </si>
  <si>
    <t>Startingtranslatorfailed.html</t>
  </si>
  <si>
    <t>eai\message</t>
  </si>
  <si>
    <t>SendingException.html</t>
  </si>
  <si>
    <t>Validationerror.html</t>
  </si>
  <si>
    <t>Introduction.html</t>
  </si>
  <si>
    <t>lms\general</t>
  </si>
  <si>
    <t>Constraintviolationwhiledeleting.html</t>
  </si>
  <si>
    <t>Missinginitialscripts.html</t>
  </si>
  <si>
    <t>lms\materialFlowManagement</t>
  </si>
  <si>
    <t>LoadUnitToBeRedirected.html</t>
  </si>
  <si>
    <t>whynot.html</t>
  </si>
  <si>
    <t>lms\orderFulfillment</t>
  </si>
  <si>
    <t>GoodsToPersonIssues.html</t>
  </si>
  <si>
    <t>Releasedorderdoesntstart.html</t>
  </si>
  <si>
    <t>Shortlyafterreleaseanorderlinehasstatuscancelled.html</t>
  </si>
  <si>
    <t>lms\receiving</t>
  </si>
  <si>
    <t>Receivingoffullpalletsfailed.html</t>
  </si>
  <si>
    <t>sortlane.html</t>
  </si>
  <si>
    <t>supervision</t>
  </si>
  <si>
    <t>ActiveAlarms.html</t>
  </si>
  <si>
    <t>ArchivedAlarms.html</t>
  </si>
  <si>
    <t>system</t>
  </si>
  <si>
    <t>Richclientloginfailed.html</t>
  </si>
  <si>
    <t>SystemLoggernotactivated.html</t>
  </si>
  <si>
    <t>Systemnotconfigured.html</t>
  </si>
  <si>
    <t>dialogsrf\receiptbased</t>
  </si>
  <si>
    <t>ReceiptUnloadingCheckLuType.html</t>
  </si>
  <si>
    <t>ReceiptUnloadingCheckProduct.html</t>
  </si>
  <si>
    <t>ReceiptUnloadingIdentifyProduct.html</t>
  </si>
  <si>
    <t>ReceiptUnloadingScanDock.html</t>
  </si>
  <si>
    <t>ReceiptUnloadingScanLoadUnit.html</t>
  </si>
  <si>
    <t>ReceiptUnloadingScanShipment.html</t>
  </si>
  <si>
    <t>QuantityBasedReceiving.html</t>
  </si>
  <si>
    <t>QuantityBasedReceivingUseCase.html</t>
  </si>
  <si>
    <t>RelocateDialog.html</t>
  </si>
  <si>
    <t>RelocateSource.html</t>
  </si>
  <si>
    <t>RelocateTarget.html</t>
  </si>
  <si>
    <t>index_UserGuides.html</t>
  </si>
  <si>
    <t>ListOfStoresRunsToBeShipped.html</t>
  </si>
  <si>
    <t>DailyReceiptsReport.html</t>
  </si>
  <si>
    <t>DetailedInventoryReport.html</t>
  </si>
  <si>
    <t>InventoryApproachingCriticalDate.html</t>
  </si>
  <si>
    <t>OverallWarehousePerformanceReport.html</t>
  </si>
  <si>
    <t>StorUtilReportArea.html</t>
  </si>
  <si>
    <t>StorUtilReportFacility.html</t>
  </si>
  <si>
    <t>OperatorPerformancePickingReport.html</t>
  </si>
  <si>
    <t>TeamPerformancePickingReport.html</t>
  </si>
  <si>
    <t>lms\Batches</t>
  </si>
  <si>
    <t>lms\CDPropertiesAndBatches\SystemProperties</t>
  </si>
  <si>
    <t>lms\RTVConfiguration</t>
  </si>
  <si>
    <t>lms_config_SetAreaAcesssForLUT.html</t>
  </si>
  <si>
    <t>lms\STRConfiguration</t>
  </si>
  <si>
    <t>lms_config_AssignLocTypeToLuType.html</t>
  </si>
  <si>
    <t>lms_config_CreatePutawayStrategyForFacility.html</t>
  </si>
  <si>
    <t>lms_config_SetAreaAccess.html</t>
  </si>
  <si>
    <t>lms_config_SetAutoDispositionForWarehouseArea.html</t>
  </si>
  <si>
    <t>lms_config_ShortTimeLockUsed.html</t>
  </si>
  <si>
    <t>lms_config_StoringConditionsSKULocation.html</t>
  </si>
  <si>
    <t>pic\ErrorConfiguration</t>
  </si>
  <si>
    <t>pic_config_AddChangeDeleteErrorReasons.html</t>
  </si>
  <si>
    <t>pic_config_InitialSetup.html</t>
  </si>
  <si>
    <t>pic\GoodsToPersonConfiguration</t>
  </si>
  <si>
    <t>ControlDataProperties_PIG.html</t>
  </si>
  <si>
    <t>pic\ZoneConfiguration</t>
  </si>
  <si>
    <t>control_data.html</t>
  </si>
  <si>
    <t>inventory</t>
  </si>
  <si>
    <t>client.html</t>
  </si>
  <si>
    <t>hazard_classification.html</t>
  </si>
  <si>
    <t>inventory_hold_reason.html</t>
  </si>
  <si>
    <t>inventory_movement_reason.html</t>
  </si>
  <si>
    <t>inventory_movement_type.html</t>
  </si>
  <si>
    <t>sku_blueprint.html</t>
  </si>
  <si>
    <t>unit_of_measure.html</t>
  </si>
  <si>
    <t>picking</t>
  </si>
  <si>
    <t>domain_values.html</t>
  </si>
  <si>
    <t>function_reason.html</t>
  </si>
  <si>
    <t>picker.html</t>
  </si>
  <si>
    <t>picker_group.html</t>
  </si>
  <si>
    <t>pick_confirmation_handling.html</t>
  </si>
  <si>
    <t>pick_zone_config.html</t>
  </si>
  <si>
    <t>terminal_zone.html</t>
  </si>
  <si>
    <t>replenishment</t>
  </si>
  <si>
    <t>replenishment_default_configuration.html</t>
  </si>
  <si>
    <t>replenishment_threshold.html</t>
  </si>
  <si>
    <t>replenishment_zone_config.html</t>
  </si>
  <si>
    <t>stocktaking</t>
  </si>
  <si>
    <t>stocktaking_zone.html</t>
  </si>
  <si>
    <t>storage</t>
  </si>
  <si>
    <t>aisle.html</t>
  </si>
  <si>
    <t>area.html</t>
  </si>
  <si>
    <t>area_access.html</t>
  </si>
  <si>
    <t>dispo_zone.html</t>
  </si>
  <si>
    <t>facility.html</t>
  </si>
  <si>
    <t>layout.html</t>
  </si>
  <si>
    <t>level.html</t>
  </si>
  <si>
    <t>load_unit_type.html</t>
  </si>
  <si>
    <t>location.html</t>
  </si>
  <si>
    <t>location_type.html</t>
  </si>
  <si>
    <t>pick_controller.html</t>
  </si>
  <si>
    <t>storing_condition.html</t>
  </si>
  <si>
    <t>terminal.html</t>
  </si>
  <si>
    <t>weight_limiter.html</t>
  </si>
  <si>
    <t>workstation.html</t>
  </si>
  <si>
    <t>zone.html</t>
  </si>
  <si>
    <t>strategy</t>
  </si>
  <si>
    <t>housekeeping_configuration.html</t>
  </si>
  <si>
    <t>preferred_destination.html</t>
  </si>
  <si>
    <t>putaway_strategy.html</t>
  </si>
  <si>
    <t>retrieval_strategy.html</t>
  </si>
  <si>
    <t>Target</t>
  </si>
  <si>
    <t>Context</t>
  </si>
  <si>
    <t>Resource Path</t>
  </si>
  <si>
    <t>PICOverview.html</t>
  </si>
  <si>
    <t>Lng</t>
  </si>
  <si>
    <t>Sources</t>
  </si>
  <si>
    <t>List broken Links only for HTML</t>
  </si>
  <si>
    <t>索引</t>
  </si>
  <si>
    <t>&amp;#32034;&amp;#24341;</t>
  </si>
  <si>
    <t>&amp;#x7d22;&amp;#x5f15;</t>
  </si>
  <si>
    <t>\u7d22\u5f15</t>
  </si>
  <si>
    <t>OutputTargetDetailDialog.html</t>
  </si>
  <si>
    <t>DocumentTypeMasterDialog.html</t>
  </si>
  <si>
    <t>OutputTargetAssignmentDetailDialog.html</t>
  </si>
  <si>
    <t xml:space="preserve"> </t>
  </si>
  <si>
    <t>en;de</t>
  </si>
  <si>
    <t>OK*</t>
  </si>
  <si>
    <t>COR</t>
  </si>
  <si>
    <t>cor\doc\&lt;lng&gt;\user\WebHelp</t>
  </si>
  <si>
    <t>Core Functions</t>
  </si>
  <si>
    <t>cor</t>
  </si>
  <si>
    <t>PAC</t>
  </si>
  <si>
    <t>Palletizing Controller</t>
  </si>
  <si>
    <t>pac</t>
  </si>
  <si>
    <t>ORP</t>
  </si>
  <si>
    <t>Order Processing</t>
  </si>
  <si>
    <t>orp</t>
  </si>
  <si>
    <t>ibd</t>
  </si>
  <si>
    <t>IBD</t>
  </si>
  <si>
    <t>Inbound Operations</t>
  </si>
  <si>
    <t>10</t>
  </si>
  <si>
    <t>OBD</t>
  </si>
  <si>
    <t>Outbound Operations</t>
  </si>
  <si>
    <t>11</t>
  </si>
  <si>
    <t>obd</t>
  </si>
  <si>
    <t>ITL</t>
  </si>
  <si>
    <t>Internal Operations</t>
  </si>
  <si>
    <t>12</t>
  </si>
  <si>
    <t>itl</t>
  </si>
  <si>
    <t>OCO</t>
  </si>
  <si>
    <t>Operations Control</t>
  </si>
  <si>
    <t>20</t>
  </si>
  <si>
    <t>oco</t>
  </si>
  <si>
    <t>wms</t>
  </si>
  <si>
    <t>dialogs\cor\loadunit\ui\client\dialog\admin</t>
  </si>
  <si>
    <t>LoadUnitOverviewDialog.html</t>
  </si>
  <si>
    <t>orp\doc\&lt;lng&gt;\user\WebHelp</t>
  </si>
  <si>
    <t>dialogs\orp\order\ui\client\dialog\order</t>
  </si>
  <si>
    <t>WMS-CNG</t>
  </si>
  <si>
    <t>wms\cng\doc\&lt;lng&gt;\user\WebHelp</t>
  </si>
  <si>
    <t>WMS-TSG</t>
  </si>
  <si>
    <t>wms\tsg\doc\&lt;lng&gt;\user\WebHelp</t>
  </si>
  <si>
    <t>WMS-WAG</t>
  </si>
  <si>
    <t>wms\wag\doc\&lt;lng&gt;\user\WebHelp</t>
  </si>
  <si>
    <t>UG_WMS_CNG</t>
  </si>
  <si>
    <t>UG_WMS_TSG</t>
  </si>
  <si>
    <t>UG_WMS_WAG</t>
  </si>
  <si>
    <t>UG_COR</t>
  </si>
  <si>
    <t>UG_ORP</t>
  </si>
  <si>
    <t>WMS</t>
  </si>
  <si>
    <t>wms\doc\&lt;lng&gt;\user\WebHelp</t>
  </si>
  <si>
    <t>UG_WMS</t>
  </si>
  <si>
    <t>app\doc\&lt;lng&gt;\user\WebHelp</t>
  </si>
  <si>
    <t>UG_APP</t>
  </si>
  <si>
    <t>oco\doc\&lt;lng&gt;\user\WebHelp</t>
  </si>
  <si>
    <t>clarification.html</t>
  </si>
  <si>
    <t>UG_OCO</t>
  </si>
  <si>
    <t>lms_introduction.html</t>
  </si>
  <si>
    <t>lms_overview.html</t>
  </si>
  <si>
    <t>MaterialFlowManagement.html</t>
  </si>
  <si>
    <t>itl\doc\&lt;lng&gt;\user\WebHelp</t>
  </si>
  <si>
    <t>WarehouseOptimization.html</t>
  </si>
  <si>
    <t>UG_ITL</t>
  </si>
  <si>
    <t>OrderFulfillment.html</t>
  </si>
  <si>
    <t>ibd\doc\&lt;lng&gt;\user\WebHelp</t>
  </si>
  <si>
    <t>Receiving.html</t>
  </si>
  <si>
    <t>UG_IBD</t>
  </si>
  <si>
    <t>Replenishment.html</t>
  </si>
  <si>
    <t>ReplenishmentUsecases.html</t>
  </si>
  <si>
    <t>obd\doc\&lt;lng&gt;\user\WebHelp</t>
  </si>
  <si>
    <t>Shipping.html</t>
  </si>
  <si>
    <t>Strategy.html</t>
  </si>
  <si>
    <t>StocktakingTermsAndDefinitions.html</t>
  </si>
  <si>
    <t>WorkflowManagement.html</t>
  </si>
  <si>
    <t>mfc\doc\&lt;lng&gt;\user\WebHelp</t>
  </si>
  <si>
    <t>FLSDialogs.html</t>
  </si>
  <si>
    <t>ForkLiftControlSystem.html</t>
  </si>
  <si>
    <t>pic\doc\&lt;lng&gt;\user\WebHelp</t>
  </si>
  <si>
    <t>UG_PIC</t>
  </si>
  <si>
    <t>pac\doc\&lt;lng&gt;\user\WebHelp</t>
  </si>
  <si>
    <t>UG_PAC</t>
  </si>
  <si>
    <t>UG_OBD</t>
  </si>
  <si>
    <t>UG_MFC</t>
  </si>
  <si>
    <t>GoodsToPersonPickingOverview.html</t>
  </si>
  <si>
    <t>usecases\GoodsToPerson</t>
  </si>
  <si>
    <t>PersonToGoodsPickingOverview.html</t>
  </si>
  <si>
    <t>usecases\PersonToGoods</t>
  </si>
  <si>
    <t>FulfillmentProgressReport.html</t>
  </si>
  <si>
    <t>OutstandingWorkReport.html</t>
  </si>
  <si>
    <t>CompletedWorkReport.html</t>
  </si>
  <si>
    <t>ShortsReport.html</t>
  </si>
  <si>
    <t>source\wms\cng\doc\&lt;lng&gt;\user\WebHelp\pic\ExampleConfiguration\index.html</t>
  </si>
  <si>
    <t>DCD</t>
  </si>
  <si>
    <t>OrderOverviewDialog.html</t>
  </si>
  <si>
    <t>dialogs\oco\clarificationbin\ui\client\dialog\clarificationbin</t>
  </si>
  <si>
    <t>CreateUFOTransportDetailDialog.html</t>
  </si>
  <si>
    <t>dialogs\oco\general\ui\client\dialog\loadunitguide</t>
  </si>
  <si>
    <t>LoadUnitGuideOperationDialog.html</t>
  </si>
  <si>
    <t>dialogs\ibd\receivinggeneral\ui\client\dialog\adviceadmin</t>
  </si>
  <si>
    <t>AdviceDetailDialog.html</t>
  </si>
  <si>
    <t>AdviceLineDetailDialog.html</t>
  </si>
  <si>
    <t>AdviceLineGrid.html</t>
  </si>
  <si>
    <t>AdviceLineLUDetailDialog.html</t>
  </si>
  <si>
    <t>AdviceLineLUGrid.html</t>
  </si>
  <si>
    <t>PrintLabelsSubDialog.html</t>
  </si>
  <si>
    <t>QuickAdviceBuilderSubDialog.html</t>
  </si>
  <si>
    <t>dialogs\ibd\receivinggeneral\ui\client\dialog\adviceoverview</t>
  </si>
  <si>
    <t>AdviceOverviewDialog.html</t>
  </si>
  <si>
    <t>dialogs\ibd\receivinggeneral\ui\client\dialog\fullLoadUnitReceiving</t>
  </si>
  <si>
    <t>CompleteReceivingStep.html</t>
  </si>
  <si>
    <t>ModifyHeightClassificationStep.html</t>
  </si>
  <si>
    <t>ModifyLoadUnitTypeStep.html</t>
  </si>
  <si>
    <t>ModifyLocationStep.html</t>
  </si>
  <si>
    <t>ModifyWeightStep.html</t>
  </si>
  <si>
    <t>ScanStep.html</t>
  </si>
  <si>
    <t>dialogs\ibd\receivinggeneral\ui\client\dialog\receiving</t>
  </si>
  <si>
    <t>CountingOperationDialog.html</t>
  </si>
  <si>
    <t>dialogs\itl\countingrequest\ui\client\dialog\countingconfirmation</t>
  </si>
  <si>
    <t>CountingConfirmationHandlingDetailDialog.html</t>
  </si>
  <si>
    <t>CountingConfirmationHandlingOverviewDialog.html</t>
  </si>
  <si>
    <t>dialogs\itl\countingrequest\ui\client\dialog\countingorder</t>
  </si>
  <si>
    <t>CountingOrderDetailDialog.html</t>
  </si>
  <si>
    <t>CountingOrderLineDetailDialog.html</t>
  </si>
  <si>
    <t>CountingOrderOverviewDialog.html</t>
  </si>
  <si>
    <t>ReportCountingLineResultDetailDialog.html</t>
  </si>
  <si>
    <t>ReportCountingResultsDetailDialog.html</t>
  </si>
  <si>
    <t>dialogs\itl\replenishmentgeneral\ui\client\dialog\replenishmentconfig</t>
  </si>
  <si>
    <t>ReplenishmentSupervisedZoneDetailDialog.html</t>
  </si>
  <si>
    <t>ReplenishmentSupervisedZoneOverviewDialog.html</t>
  </si>
  <si>
    <t>ReplenishmentThresholdDetailDialog.html</t>
  </si>
  <si>
    <t>ReplenishmentThresholdOverviewDialog.html</t>
  </si>
  <si>
    <t>dialogs\itl\stocktakingorderfulfillment\ui\client\dialog\stocktakingzone</t>
  </si>
  <si>
    <t>dialogs\orp\dispatchlu\ui\client\dialog\dispatchloadunit</t>
  </si>
  <si>
    <t>DispatchLoadUnitDetailDialog.html</t>
  </si>
  <si>
    <t>dialogs\orp\dispatchlu\ui\client\dialog\dispatchloadunittype</t>
  </si>
  <si>
    <t>DispatchLoadUnitTypeDetailDialog.html</t>
  </si>
  <si>
    <t>dialogs\orp\order\ui\client\dialog\orderoverview</t>
  </si>
  <si>
    <t>dialogs\orp\orderfulfillment\ui\client\dialog\retrievalanalysis</t>
  </si>
  <si>
    <t>dialogs\orp\pickconfirmation\ui\client\dialog\pickconfirmation</t>
  </si>
  <si>
    <t>PickConfirmationHandlingDetailDialog.html</t>
  </si>
  <si>
    <t>dialogs\orp\pickrequest\ui\client\dialog\pickorder</t>
  </si>
  <si>
    <t>PickContainerDetailDialog.html</t>
  </si>
  <si>
    <t>PickOrderDetailDialog.html</t>
  </si>
  <si>
    <t>PickOrderLineDetailDialog.html</t>
  </si>
  <si>
    <t>dialogs\orp\precubing\ui\client\dialog\precubing</t>
  </si>
  <si>
    <t>FulfillmentZoneConfigDetailDialog.html</t>
  </si>
  <si>
    <t>FulfillmentZoneConfigDispatchLoadUnitTypesAssignDialog.html</t>
  </si>
  <si>
    <t>OrderPreCubingConsolidatedResultsAdminDialog.html</t>
  </si>
  <si>
    <t>OrderPreCubingDetailedResultsAdminDialog.html</t>
  </si>
  <si>
    <t>dialogs\orp\shipping\ui\client\dialog\wave</t>
  </si>
  <si>
    <t>WaveDetailDialog.html</t>
  </si>
  <si>
    <t>WaveOrderDialog.html</t>
  </si>
  <si>
    <t>dialogs\pic\general\ui\client\dialog\pick</t>
  </si>
  <si>
    <t>PickDetailDialog.html</t>
  </si>
  <si>
    <t>dialogs\pic\general\ui\client\dialog\pickzoneconfig</t>
  </si>
  <si>
    <t>PickZoneConfigDetailDialog.html</t>
  </si>
  <si>
    <t>UpdateZoneConfigurationDialog.html</t>
  </si>
  <si>
    <t>dialogs\pic\goods2person\ui\client\dialog\pickingDialog</t>
  </si>
  <si>
    <t>DestinationPushStep.html</t>
  </si>
  <si>
    <t>DestinationPushWithScanFailedStep.html</t>
  </si>
  <si>
    <t>DestinationPushWithScanStep.html</t>
  </si>
  <si>
    <t>DestinationPutStep.html</t>
  </si>
  <si>
    <t>DestinationPutWithScanFailedStep.html</t>
  </si>
  <si>
    <t>DestinationPutWithScanStep.html</t>
  </si>
  <si>
    <t>Dialogdetails.html</t>
  </si>
  <si>
    <t>FullStep.html</t>
  </si>
  <si>
    <t>InitStep.html</t>
  </si>
  <si>
    <t>MainPickStep.html</t>
  </si>
  <si>
    <t>MainPickWithScanStep.html</t>
  </si>
  <si>
    <t>OverStep.html</t>
  </si>
  <si>
    <t>ReverseStep.html</t>
  </si>
  <si>
    <t>ShortStep.html</t>
  </si>
  <si>
    <t>SourcePushStep.html</t>
  </si>
  <si>
    <t>SourcePutFailedStep.html</t>
  </si>
  <si>
    <t>SourcePutStep.html</t>
  </si>
  <si>
    <t>ZeroCrossStep.html</t>
  </si>
  <si>
    <t>dialogs\pic\goods2person\ui\client\dialog\pstanalysis</t>
  </si>
  <si>
    <t>dialogs\pic\goods2person\ui\client\dialog\RapidPickM6</t>
  </si>
  <si>
    <t>CreatePickContainerDialog.html</t>
  </si>
  <si>
    <t>LoadUnitInfoDialog.html</t>
  </si>
  <si>
    <t>ManualDonorToteScanDialog.html</t>
  </si>
  <si>
    <t>RapidPickHelpDialog.html</t>
  </si>
  <si>
    <t>SKUImageDialog.html</t>
  </si>
  <si>
    <t>dialogs\pic\person2goods\ui\client\dialog\terminalzone</t>
  </si>
  <si>
    <t>TerminalZoneDetailDialog.html</t>
  </si>
  <si>
    <t>dialogs\cor\client\ui\client\dialog\carrier</t>
  </si>
  <si>
    <t>CarrierDetailDialog.html</t>
  </si>
  <si>
    <t>dialogs\cor\common\ui\client\dialog\uom</t>
  </si>
  <si>
    <t>UnitOfMeasureDetailDialog.html</t>
  </si>
  <si>
    <t>dialogs\cor\dock\ui\client\dialog\dock</t>
  </si>
  <si>
    <t>DockDetailDialog.html</t>
  </si>
  <si>
    <t>dialogs\cor\dock\ui\client\dialog\dockcapability</t>
  </si>
  <si>
    <t>DockCapabilityDetailDialog.html</t>
  </si>
  <si>
    <t>dialogs\cor\inventory\ui\client\dialog\admin</t>
  </si>
  <si>
    <t>InventoryUnitDetailDialog.html</t>
  </si>
  <si>
    <t>dialogs\cor\inventory\ui\client\dialog\aggregated</t>
  </si>
  <si>
    <t>AggregatedInventoryDetailDialog.html</t>
  </si>
  <si>
    <t>dialogs\cor\inventory\ui\client\dialog\arjournal</t>
  </si>
  <si>
    <t>ArchiveInventoryJournalDetailDialog.html</t>
  </si>
  <si>
    <t>ArchiveInventoryJournalSuccessorAdminDialog.html</t>
  </si>
  <si>
    <t>dialogs\cor\inventory\ui\client\dialog\holdreason</t>
  </si>
  <si>
    <t>InventoryHoldReasonDetailDialog.html</t>
  </si>
  <si>
    <t>dialogs\cor\inventory\ui\client\dialog\journal</t>
  </si>
  <si>
    <t>InventoryJournalDetailDialog.html</t>
  </si>
  <si>
    <t>InventoryJournalSuccessorAdminDialog.html</t>
  </si>
  <si>
    <t>dialogs\cor\inventory\ui\client\dialog\movreason</t>
  </si>
  <si>
    <t>InventoryMovementReasonDetailDialog.html</t>
  </si>
  <si>
    <t>dialogs\cor\inventory\ui\client\dialog\movtype</t>
  </si>
  <si>
    <t>InventoryMovementTypeDetailDialog.html</t>
  </si>
  <si>
    <t>dialogs\cor\inventory\ui\client\dialog\query</t>
  </si>
  <si>
    <t>dialogs\cor\loadunit\ui\client\dialog\createEmptyLU</t>
  </si>
  <si>
    <t>dialogs\cor\loadunit\ui\client\dialog\loadUnitType</t>
  </si>
  <si>
    <t>LoadUnitTypeDetailDialog.html</t>
  </si>
  <si>
    <t>dialogs\cor\optimization\ui\client\dialog\housekeeping</t>
  </si>
  <si>
    <t>HousekeepingConfigurationDetailDialog.html</t>
  </si>
  <si>
    <t>dialogs\cor\putaway\ui\client\dialog\hotzoneconfig</t>
  </si>
  <si>
    <t>HotZoneConfigurationDetailDialog.html</t>
  </si>
  <si>
    <t>dialogs\cor\putaway\ui\client\dialog\preferreddestination</t>
  </si>
  <si>
    <t>PreferredDestinationDetailDialog.html</t>
  </si>
  <si>
    <t>dialogs\cor\putaway\ui\client\dialog\putawayanalysis</t>
  </si>
  <si>
    <t>dialogs\cor\putaway\ui\client\dialog\putawaystrategy</t>
  </si>
  <si>
    <t>PutawayBinStrategyDetailDialog.html</t>
  </si>
  <si>
    <t>dialogs\cor\retrieval\ui\client\dialog\retrievalstrategy</t>
  </si>
  <si>
    <t>RetrievalStrategyDetailDialog.html</t>
  </si>
  <si>
    <t>dialogs\cor\sku\ui\client\dialog\admin</t>
  </si>
  <si>
    <t>SkuDetailDialog.html</t>
  </si>
  <si>
    <t>SKULUCapacityDetailDialog.html</t>
  </si>
  <si>
    <t>SKUQuantityUnitDetailDialog.html</t>
  </si>
  <si>
    <t>dialogs\cor\sku\ui\client\dialog\blueprint</t>
  </si>
  <si>
    <t>SKUBlueprintDetailDialog.html</t>
  </si>
  <si>
    <t>SKUBlueprintLineDetailDialog.html</t>
  </si>
  <si>
    <t>dialogs\cor\sku\ui\client\dialog\hazardclassification</t>
  </si>
  <si>
    <t>HazardClassificationDetailDialog.html</t>
  </si>
  <si>
    <t>dialogs\cor\storage\ui\client\dialog\area</t>
  </si>
  <si>
    <t>AreaDetailDialog.html</t>
  </si>
  <si>
    <t>FacilityDetailDialog.html</t>
  </si>
  <si>
    <t>dialogs\cor\storage\ui\client\dialog\dispozone</t>
  </si>
  <si>
    <t>DispoZoneDetailDialog.html</t>
  </si>
  <si>
    <t>dialogs\cor\storage\ui\client\dialog\layout</t>
  </si>
  <si>
    <t>LayoutDetailDialog.html</t>
  </si>
  <si>
    <t>LayoutStatusTransitionDetailDialog.html</t>
  </si>
  <si>
    <t>dialogs\cor\storage\ui\client\dialog\location</t>
  </si>
  <si>
    <t>LocationBinDetailDialog.html</t>
  </si>
  <si>
    <t>LocationDetailDialog.html</t>
  </si>
  <si>
    <t>dialogs\cor\storage\ui\client\dialog\locationtype</t>
  </si>
  <si>
    <t>LocationTypeDetailDialog.html</t>
  </si>
  <si>
    <t>LocationTypeLoadUnitTypeDetailDialog.html</t>
  </si>
  <si>
    <t>dialogs\cor\storage\ui\client\dialog\pickcontroller</t>
  </si>
  <si>
    <t>PickControllerDetailDialog.html</t>
  </si>
  <si>
    <t>dialogs\cor\storage\ui\client\dialog\storingcondition</t>
  </si>
  <si>
    <t>StoringConditionDetailDialog.html</t>
  </si>
  <si>
    <t>dialogs\cor\storage\ui\client\dialog\weightlimiter</t>
  </si>
  <si>
    <t>WeightLimiterDetailDialog.html</t>
  </si>
  <si>
    <t>dialogs\cor\storage\ui\client\dialog\zone</t>
  </si>
  <si>
    <t>ZoneDetailDialog.html</t>
  </si>
  <si>
    <t>dialogs\cor\strategygeneral\ui\client\dialog\inventorybalance</t>
  </si>
  <si>
    <t>dialogs\cor\task\ui\client\dialog\task</t>
  </si>
  <si>
    <t>TaskDetailDialog.html</t>
  </si>
  <si>
    <t>dialogs\cor\task\ui\client\dialog\taskconf</t>
  </si>
  <si>
    <t>dialogs\cor\transportresource\ui\client\dialog\areaaccess</t>
  </si>
  <si>
    <t>AreaAccessDetailDialog.html</t>
  </si>
  <si>
    <t>dialogs\cor\worker\ui\client\dialog\worker</t>
  </si>
  <si>
    <t>WorkerDetailDialog.html</t>
  </si>
  <si>
    <t>dialogs\cor\workstation\ui\client\dialog\workstation</t>
  </si>
  <si>
    <t>WorkstationDetailDialog.html</t>
  </si>
  <si>
    <t>WorkstationLocationDetailDialog.html</t>
  </si>
  <si>
    <t>DemonControlDialog.html</t>
  </si>
  <si>
    <t>AssignLoadDialog.html</t>
  </si>
  <si>
    <t>VelocityClassAnalysisConfigDialog.html</t>
  </si>
  <si>
    <t>ControlDataDialog.html</t>
  </si>
  <si>
    <t>source\wms\cng\doc\&lt;lng&gt;\user\WebHelp\lms\MFMConfiguration\lms_config_ActivateDaemons.html</t>
  </si>
  <si>
    <t>DynamicDomainValueDialog.html</t>
  </si>
  <si>
    <t>source\wms\cng\doc\&lt;lng&gt;\user\WebHelp\lms\MFMConfiguration\lms_config_ConfigureJMSQueue.html</t>
  </si>
  <si>
    <t>source\wms\cng\doc\&lt;lng&gt;\user\WebHelp\lms\ORDConfiguration\lms_config_DefineManualCreationAuthorizationForOrders.html</t>
  </si>
  <si>
    <t>source\wms\cng\doc\&lt;lng&gt;\user\WebHelp\lms\STRConfiguration\lms_config_ShortTimeLockUsed.html</t>
  </si>
  <si>
    <t>FunctionReasonDialog.html</t>
  </si>
  <si>
    <t>source\wms\cng\doc\&lt;lng&gt;\user\WebHelp\pic\ErrorConfiguration\pic_config_AddChangeDeleteErrorReasons.html</t>
  </si>
  <si>
    <t>ClientDialog.html</t>
  </si>
  <si>
    <t>source\wms\cng\doc\&lt;lng&gt;\user\WebHelp\pic\ErrorConfiguration\pic_config_InitialSetup.html</t>
  </si>
  <si>
    <t>PickerDialog.html</t>
  </si>
  <si>
    <t>source\wms\cng\doc\&lt;lng&gt;\user\WebHelp\pic\PersonToGoodsConfiguration\index.html</t>
  </si>
  <si>
    <t>PickerGroupDialog.html</t>
  </si>
  <si>
    <t>source\wms\cng\doc\&lt;lng&gt;\user\WebHelp\pic\ZoneConfiguration\index.html</t>
  </si>
  <si>
    <t>PickZoneTimeConfigDialog.html</t>
  </si>
  <si>
    <t>FtStatDialog.html</t>
  </si>
  <si>
    <t>SystemControllerDialog.html</t>
  </si>
  <si>
    <t>Links</t>
  </si>
  <si>
    <t>VelocityClassAnalysisConfigDetailDialog.html</t>
  </si>
  <si>
    <t>GlobalSearchResultDialog.html</t>
  </si>
  <si>
    <t>AlarmManagement.html</t>
  </si>
  <si>
    <t>AdviceQueryDialog.html</t>
  </si>
  <si>
    <t>FullLoadUnitReceivingOperationDialog.html</t>
  </si>
  <si>
    <t>ModifyDataStep.html</t>
  </si>
  <si>
    <t>ReceivingOperationDialog.html</t>
  </si>
  <si>
    <t>ReturnStep.html</t>
  </si>
  <si>
    <t>ScanLoadUnitStep.html</t>
  </si>
  <si>
    <t>ReceiptUnloadingOperationDialog.html</t>
  </si>
  <si>
    <t>StepCount.html</t>
  </si>
  <si>
    <t>StepCountingInit.html</t>
  </si>
  <si>
    <t>StepPush.html</t>
  </si>
  <si>
    <t>RepackingOperationDialog.html</t>
  </si>
  <si>
    <t>StackingOperationDialog.html</t>
  </si>
  <si>
    <t>DispatchLoadUnitOverviewDialog.html</t>
  </si>
  <si>
    <t>DispatchLoadUnitTypeOverviewDialog.html</t>
  </si>
  <si>
    <t>OrderQueryDialog.html</t>
  </si>
  <si>
    <t>PickConfirmationHandlingOverviewDialog.html</t>
  </si>
  <si>
    <t>PickContainerOverviewDialog.html</t>
  </si>
  <si>
    <t>PickOrderLineOverviewDialog.html</t>
  </si>
  <si>
    <t>PickOrderOverviewDialog.html</t>
  </si>
  <si>
    <t>OrderPreCubingResultsOverviewDialog.html</t>
  </si>
  <si>
    <t>WaveOverviewDialog.html</t>
  </si>
  <si>
    <t>PickOverviewDialog.html</t>
  </si>
  <si>
    <t>PickZoneConfigOverviewDialog.html</t>
  </si>
  <si>
    <t>PickingOperationDialog.html</t>
  </si>
  <si>
    <t>PickStationAnalysisOverviewDialog.html</t>
  </si>
  <si>
    <t>RapidPickM6OperationDialog.html</t>
  </si>
  <si>
    <t>TerminalZoneOverviewDialog.html</t>
  </si>
  <si>
    <t>CarrierOverviewDialog.html</t>
  </si>
  <si>
    <t>UnitOfMeasureOverviewDialog.html</t>
  </si>
  <si>
    <t>DockOverviewDialog.html</t>
  </si>
  <si>
    <t>DockCapabilityOverviewDialog.html</t>
  </si>
  <si>
    <t>ChangeQuantityDetailDialog.html</t>
  </si>
  <si>
    <t>HoldInventoryDetailDialog.html</t>
  </si>
  <si>
    <t>InventoryUnitOverviewDialog.html</t>
  </si>
  <si>
    <t>ModifyReferenceDataDetailDialog.html</t>
  </si>
  <si>
    <t>RetrieveLoadUnitDetailDialog.html</t>
  </si>
  <si>
    <t>AggregatedInventoryOverviewDialog.html</t>
  </si>
  <si>
    <t>ArchiveInventoryJournalOverviewDialog.html</t>
  </si>
  <si>
    <t>InventoryHoldReasonOverviewDialog.html</t>
  </si>
  <si>
    <t>InventoryJournalOverviewDialog.html</t>
  </si>
  <si>
    <t>InventoryMovementReasonOverviewDialog.html</t>
  </si>
  <si>
    <t>InventoryMovementTypeOverviewDialog.html</t>
  </si>
  <si>
    <t>InventoryQueryOverviewDialog.html</t>
  </si>
  <si>
    <t>CreateEmptyLUOperationDialog.html</t>
  </si>
  <si>
    <t>LoadUnitTypeOverviewDialog.html</t>
  </si>
  <si>
    <t>HousekeepingConfigurationOverviewDialog.html</t>
  </si>
  <si>
    <t>HotZoneConfigurationOverviewDialog.html</t>
  </si>
  <si>
    <t>PreferredDestinationOverviewDialog.html</t>
  </si>
  <si>
    <t>PutawayAnalysisOverviewDialog.html</t>
  </si>
  <si>
    <t>PutawayAnalysisShowFailureOverviewDialog.html</t>
  </si>
  <si>
    <t>PutawayStrategyOverviewDialog.html</t>
  </si>
  <si>
    <t>RetrievalStrategyOverviewDialog.html</t>
  </si>
  <si>
    <t>DedicatedPickfaceDetailDialog.html</t>
  </si>
  <si>
    <t>SKUHostPlantOverviewDialog.html</t>
  </si>
  <si>
    <t>SkuOverviewDialog.html</t>
  </si>
  <si>
    <t>SKUBlueprintOverviewDialog.html</t>
  </si>
  <si>
    <t>HazardClassificationOverviewDialog.html</t>
  </si>
  <si>
    <t>CreateSubgroupsSubDialog.html</t>
  </si>
  <si>
    <t>FacilityOverviewDialog.html</t>
  </si>
  <si>
    <t>GroupDetailDialog.html</t>
  </si>
  <si>
    <t>SubgroupDetailDialog.html</t>
  </si>
  <si>
    <t>DispoZoneOverviewDialog.html</t>
  </si>
  <si>
    <t>LayoutOverviewDialog.html</t>
  </si>
  <si>
    <t>LocationOverviewDialog.html</t>
  </si>
  <si>
    <t>LocationTypeOverviewDialog.html</t>
  </si>
  <si>
    <t>PickControllerOverviewDialog.html</t>
  </si>
  <si>
    <t>StoringConditionOverviewDialog.html</t>
  </si>
  <si>
    <t>WeightLimiterOverviewDialog.html</t>
  </si>
  <si>
    <t>ZoneOverviewDialog.html</t>
  </si>
  <si>
    <t>InventoryBalanceOverviewDialog.html</t>
  </si>
  <si>
    <t>TaskOverviewDialog.html</t>
  </si>
  <si>
    <t>AreaAccessOverviewDialog.html</t>
  </si>
  <si>
    <t>WorkerOverviewDialog.html</t>
  </si>
  <si>
    <t>WorkstationLocationOverviewDialog.html</t>
  </si>
  <si>
    <t>WorkstationOverviewDialog.html</t>
  </si>
  <si>
    <t>WorkstationPrinterOverviewDialog.html</t>
  </si>
  <si>
    <t>dialogs\mfc\core\ui\messagetrace\client\dialog</t>
  </si>
  <si>
    <t>MessageTraceDetailDialog.html</t>
  </si>
  <si>
    <t>dialogs\mfc\core\ui\transportorder\client\dialog</t>
  </si>
  <si>
    <t>InternalTransportOrderOperationDialog.html</t>
  </si>
  <si>
    <t>TransportOrderDetailDialog.html</t>
  </si>
  <si>
    <t>TransportOrderOverviewDialog.html</t>
  </si>
  <si>
    <t>MessageTraceOverviewDialog.html</t>
  </si>
  <si>
    <t>AlarmArchiveOverviewDialog.html</t>
  </si>
  <si>
    <t>AlarmDetailDialog.html</t>
  </si>
  <si>
    <t>AlarmDomainDetailDialog.html</t>
  </si>
  <si>
    <t>AlarmOverviewDialog.html</t>
  </si>
  <si>
    <t>AlarmTypeDetailDialog.html</t>
  </si>
  <si>
    <t>AlarmTypeOverviewDialog.html</t>
  </si>
  <si>
    <t>ExternalLinkDetailDialog.html</t>
  </si>
  <si>
    <t>MessageDescriptionDetailDialog.html</t>
  </si>
  <si>
    <t>OperationalAdDetailDialog.html</t>
  </si>
  <si>
    <t>ChangestatetoDelete.html</t>
  </si>
  <si>
    <t>ChangestatetoNew.html</t>
  </si>
  <si>
    <t>CopymessagesDialog.html</t>
  </si>
  <si>
    <t>Deletemessages.html</t>
  </si>
  <si>
    <t>Editanexistingmessage.html</t>
  </si>
  <si>
    <t>SearchMessages.html</t>
  </si>
  <si>
    <t>TransferTablesOverviewDialog.html</t>
  </si>
  <si>
    <t>TransferTablesQueryDialog.html</t>
  </si>
  <si>
    <t>FailedLogonHistoryOverviewDialog.html</t>
  </si>
  <si>
    <t>IllegalPasswordDetailDialog.html</t>
  </si>
  <si>
    <t>IllegalPasswordOverviewDialog.html</t>
  </si>
  <si>
    <t>LogonHistoryDetailDialog.html</t>
  </si>
  <si>
    <t>LogonHistoryOverviewDialog.html</t>
  </si>
  <si>
    <t>RunningSessionsDetailDialog.html</t>
  </si>
  <si>
    <t>RunningSessionsOverviewDialog.html</t>
  </si>
  <si>
    <t>ScratchBookDetailDialog.html</t>
  </si>
  <si>
    <t>ScratchBookOverviewDialog.html</t>
  </si>
  <si>
    <t>PermissionCreateBySelectionDetailDialog.html</t>
  </si>
  <si>
    <t>PermissionDetailDialog.html</t>
  </si>
  <si>
    <t>PermissionOverviewDialog.html</t>
  </si>
  <si>
    <t>UserAssignGroupSubDialog.html</t>
  </si>
  <si>
    <t>UserDetailDialog.html</t>
  </si>
  <si>
    <t>UserGroupAssignGroupSubDialog.html</t>
  </si>
  <si>
    <t>UserGroupAssignPermissionSubDialog.html</t>
  </si>
  <si>
    <t>UserGroupAssignUserSubDialog.html</t>
  </si>
  <si>
    <t>UserGroupDetailDialog.html</t>
  </si>
  <si>
    <t>UserGroupOverviewDialog.html</t>
  </si>
  <si>
    <t>UserOverviewDialog.html</t>
  </si>
  <si>
    <t>dialogs\app\print\ui\client\dialog</t>
  </si>
  <si>
    <t>DocumentLayoutDetailDialog.html</t>
  </si>
  <si>
    <t>DocumentTypeDetailDialog.html</t>
  </si>
  <si>
    <t>DocumentTypeOverviewDialog.html</t>
  </si>
  <si>
    <t>dialogs\app\terminal\ui\client\dialog</t>
  </si>
  <si>
    <t>TerminalDetailDialog.html</t>
  </si>
  <si>
    <t>TerminalOverviewDialog.html</t>
  </si>
  <si>
    <t>ChangeLanguage.html</t>
  </si>
  <si>
    <t>ChangePassword.html</t>
  </si>
  <si>
    <t>Login.html</t>
  </si>
  <si>
    <t>RFLoadingOperationDialog.html</t>
  </si>
  <si>
    <t>dialogs\itl\unpacking\ui\client\dialog\repacking</t>
  </si>
  <si>
    <t>dialogs\itl\unpacking\ui\client\dialog\restacking</t>
  </si>
  <si>
    <t>RestackingOperationDialog.html</t>
  </si>
  <si>
    <t>dialogs\pic\general\ui\client\dialog\confirmationreason</t>
  </si>
  <si>
    <t>ConfirmationReasonDetailDialog.html</t>
  </si>
  <si>
    <t>ConfirmationReasonOverviewDialog.html</t>
  </si>
  <si>
    <t>dialogs\pic\person2goods\ui\client\dialog\pickwalk</t>
  </si>
  <si>
    <t>PickWalkDetailDialog.html</t>
  </si>
  <si>
    <t>PickWalkOverviewDialog.html</t>
  </si>
  <si>
    <t/>
  </si>
  <si>
    <t>PickMissionDetailDialog.html</t>
  </si>
  <si>
    <t>AddressDialog.html</t>
  </si>
  <si>
    <t>PersonDialog.html</t>
  </si>
  <si>
    <t>Configure System Web Help only</t>
  </si>
  <si>
    <t>Configure System Web Help for selected only</t>
  </si>
  <si>
    <t>System Web Help home page</t>
  </si>
  <si>
    <t>Web Help Dialog Root</t>
  </si>
  <si>
    <t>Dialoge und Funktionen</t>
  </si>
  <si>
    <t>Screens and Functions</t>
  </si>
  <si>
    <t>H70QualityAssuranceStep.html</t>
  </si>
  <si>
    <t>H80ClarificationStep.html</t>
  </si>
  <si>
    <t>H99DefaultStep.html</t>
  </si>
  <si>
    <t>dialogs\oco\dashboard\ui\client</t>
  </si>
  <si>
    <t>dialogs\oco\general\ui\client\dialog\retrievaladmin</t>
  </si>
  <si>
    <t>RetrievalFLRDetailDialog.html</t>
  </si>
  <si>
    <t>RetrievalOverviewDialog.html</t>
  </si>
  <si>
    <t>RetrievalPickDetailDialog.html</t>
  </si>
  <si>
    <t>RetrievalPickOrderLineDetailDialog.html</t>
  </si>
  <si>
    <t>OverviewDashboardDialog.html</t>
  </si>
  <si>
    <t>PickingDashboardDialog.html</t>
  </si>
  <si>
    <t>ReceivingDashboardDialog.html</t>
  </si>
  <si>
    <t>ReplenishmentDashboardDialog.html</t>
  </si>
  <si>
    <t>ShippingOrderDashboardDialog.html</t>
  </si>
  <si>
    <t>StorageDashboardDialog.html</t>
  </si>
  <si>
    <t>dialogs\cor\client\ui\client\dialog\client</t>
  </si>
  <si>
    <t>ClientDetailDialog.html</t>
  </si>
  <si>
    <t>ClientOverviewDialog.html</t>
  </si>
  <si>
    <t>dialogs\cor\client\ui\client\dialog\common</t>
  </si>
  <si>
    <t>AddressDetailDialog.html</t>
  </si>
  <si>
    <t>AddressPhoneDetailDialog.html</t>
  </si>
  <si>
    <t>EMailAddressDetailDialog.html</t>
  </si>
  <si>
    <t>MailDetailDialog.html</t>
  </si>
  <si>
    <t>PersonAddressDetailDialog.html</t>
  </si>
  <si>
    <t>PersonDetailDialog.html</t>
  </si>
  <si>
    <t>PhoneNumberDetailDialog.html</t>
  </si>
  <si>
    <t>dialogs\cor\client\ui\client\dialog\customer</t>
  </si>
  <si>
    <t>CustomerDetailDialog.html</t>
  </si>
  <si>
    <t>CustomerOverviewDialog.html</t>
  </si>
  <si>
    <t>dialogs\cor\client\ui\client\dialog\supplier</t>
  </si>
  <si>
    <t>SupplierDetailDialog.html</t>
  </si>
  <si>
    <t>SupplierOverviewDialog.html</t>
  </si>
  <si>
    <t>PutawayGroupStrategyDetailDialog.html</t>
  </si>
  <si>
    <t>PutawaySubgroupStrategyDetailDialog.html</t>
  </si>
  <si>
    <t>CronjobJournalDialog.html</t>
  </si>
  <si>
    <t>AlarmSubscriptionOverviewDialog.html</t>
  </si>
  <si>
    <t>ActiveOrdersReport.html</t>
  </si>
  <si>
    <t>AdviceCountReport.html</t>
  </si>
  <si>
    <t>AdviceFinishedReport.html</t>
  </si>
  <si>
    <t>AdviceReport.html</t>
  </si>
  <si>
    <t>ConnectionMovementsReport.html</t>
  </si>
  <si>
    <t>ConnectionStatusErrorReport.html</t>
  </si>
  <si>
    <t>ConnectionStatusLockedReport.html</t>
  </si>
  <si>
    <t>FullLURetrievalReport.html</t>
  </si>
  <si>
    <t>HostDocumentMovementsReport.html</t>
  </si>
  <si>
    <t>IPointMovementsReport.html</t>
  </si>
  <si>
    <t>LoadUnitUSPAReport.html</t>
  </si>
  <si>
    <t>OrderCompleteReport.html</t>
  </si>
  <si>
    <t>OrderCreateReport.html</t>
  </si>
  <si>
    <t>RelocationsReport.html</t>
  </si>
  <si>
    <t>StorageUtilizationReport.html</t>
  </si>
  <si>
    <t>UnitsHandledReport.html</t>
  </si>
  <si>
    <t>SPickerComboBoxBase$3.html</t>
  </si>
  <si>
    <t>PrinterOverviewDialog.html</t>
  </si>
  <si>
    <t>PrintHistoryOverviewDialog.html</t>
  </si>
  <si>
    <t>PrintRequestOverviewDialog.html</t>
  </si>
  <si>
    <t>dialogs.html</t>
  </si>
  <si>
    <t>guiframe.html</t>
  </si>
  <si>
    <t>keyboard.html</t>
  </si>
  <si>
    <t>naviagtion.html</t>
  </si>
  <si>
    <t>personalization.html</t>
  </si>
  <si>
    <t>SKUImageDetailDialog.html</t>
  </si>
  <si>
    <t>TaskTypeDetailDialog.html</t>
  </si>
  <si>
    <t>TaskTypeOverviewDialog.html</t>
  </si>
  <si>
    <t>WorkstationCapabilityDetailDialog.html</t>
  </si>
  <si>
    <t>WorkstationCapabilityOverviewDialog.html</t>
  </si>
  <si>
    <t>WorkstationQueueEntryDetailDialog.html</t>
  </si>
  <si>
    <t>WorkstationQueueEntryOverviewDialog.html</t>
  </si>
  <si>
    <t>WorkstationZoneDetailDialog.html</t>
  </si>
  <si>
    <t>WorkstationZoneOverviewDialog.html</t>
  </si>
  <si>
    <t>dialogs\pic\general\ui\client\dialog\pickmission</t>
  </si>
  <si>
    <t>PickMissionLoadUnitGrid.html</t>
  </si>
  <si>
    <t>PickControllerWorkload.html</t>
  </si>
  <si>
    <t>PickMissionOverviewDialog.html</t>
  </si>
  <si>
    <t>dialogs\cor\depalletizing\ui\client\dialog\depalletizingworkstation</t>
  </si>
  <si>
    <t>DepalletizingWorkstationDetailDialog.html</t>
  </si>
  <si>
    <t>DepalletizingWorkstationOverviewDialog.html</t>
  </si>
  <si>
    <t>SlotDetailDialog.html</t>
  </si>
  <si>
    <t>StocktakingZoneConfigDetailDialog.html</t>
  </si>
  <si>
    <t>StocktakingZoneConfigOverviewDialog.html</t>
  </si>
  <si>
    <t>dialogs\itl\velocityclassanalysis\ui\client\dialog\config</t>
  </si>
  <si>
    <t>VCAConfigParameterSubDialog.html</t>
  </si>
  <si>
    <t>dialogs\itl\velocityclassanalysis\ui\client\dialog\velocityclassanalysisjournal</t>
  </si>
  <si>
    <t>VelocityClassAnalysisJournalOverviewDialog.html</t>
  </si>
  <si>
    <t>dialogs\mfc\core\ui\ftStat\client\dialog</t>
  </si>
  <si>
    <t>ConnectionTab.html</t>
  </si>
  <si>
    <t>ConveyorElementsTab.html</t>
  </si>
  <si>
    <t>GroupAisleTab.html</t>
  </si>
  <si>
    <t>MeansofTransportTab.html</t>
  </si>
  <si>
    <t>MultishuttleLevelTab.html</t>
  </si>
  <si>
    <t>TransportPointsTab.html</t>
  </si>
  <si>
    <t>ConnectionStateDialog.html</t>
  </si>
  <si>
    <t>DonorAvailableStep.html</t>
  </si>
  <si>
    <t>ExceptionStep.html</t>
  </si>
  <si>
    <t>IdleStep.html</t>
  </si>
  <si>
    <t>PickMissionAvailableStep.html</t>
  </si>
  <si>
    <t>WaitForDonorStep.html</t>
  </si>
  <si>
    <t>CreatePickWalks.html</t>
  </si>
  <si>
    <t>FinalizePickWalk.html</t>
  </si>
  <si>
    <t>dialogs\app\queuebrowser\ui\client\dialog</t>
  </si>
  <si>
    <t>QueueBrowserOverviewDialog.html</t>
  </si>
  <si>
    <t>dialogs\oco\depalletizing\ui\client\dialog\depalletizing</t>
  </si>
  <si>
    <t>BreakageDetailDialog.html</t>
  </si>
  <si>
    <t>DialogDetails.html</t>
  </si>
  <si>
    <t>StepConfirmation.html</t>
  </si>
  <si>
    <t>StepSourcePut.html</t>
  </si>
  <si>
    <t>ToConveyorSourceEmptyDialog.html</t>
  </si>
  <si>
    <t>StepDestinationPut.html</t>
  </si>
  <si>
    <t>dialogs\itl\countingexecution\ui\client\dialog\counting</t>
  </si>
  <si>
    <t>controlDataProperties_CLB.html</t>
  </si>
  <si>
    <t>controlDataProperties_CRQ.html</t>
  </si>
  <si>
    <t>controlDataProperties_FLR.html</t>
  </si>
  <si>
    <t>controlDataProperties_GTP.html</t>
  </si>
  <si>
    <t>controlDataProperties_HSK.html</t>
  </si>
  <si>
    <t>controlDataProperties_INV.html</t>
  </si>
  <si>
    <t>controlDataProperties_LDM.html</t>
  </si>
  <si>
    <t>controlDataProperties_LUM.html</t>
  </si>
  <si>
    <t>controlDataProperties_OFM.html</t>
  </si>
  <si>
    <t>controlDataProperties_ORG.html</t>
  </si>
  <si>
    <t>controlDataProperties_OSH.html</t>
  </si>
  <si>
    <t>controlDataProperties_PCP.html</t>
  </si>
  <si>
    <t>controlDataProperties_PRD.html</t>
  </si>
  <si>
    <t>controlDataProperties_PTA.html</t>
  </si>
  <si>
    <t>controlDataProperties_PTG.html</t>
  </si>
  <si>
    <t>controlDataProperties_RTM.html</t>
  </si>
  <si>
    <t>controlDataProperties_RTV.html</t>
  </si>
  <si>
    <t>controlDataProperties_SKU.html</t>
  </si>
  <si>
    <t>controlDataProperties_SOM.html</t>
  </si>
  <si>
    <t>controlDataProperties_STG.html</t>
  </si>
  <si>
    <t>controlDataProperties_STO.html</t>
  </si>
  <si>
    <t>controlDataProperties_TRQ.html</t>
  </si>
  <si>
    <t>controlDataProperties_UNP.html</t>
  </si>
  <si>
    <t>controlDataProperties_VCA.html</t>
  </si>
  <si>
    <t>controlDataProperties_WST.html</t>
  </si>
  <si>
    <t>ChangeQuantityStep.html</t>
  </si>
  <si>
    <t>DispatchDetailDialog.html</t>
  </si>
  <si>
    <t>dialogs\obd\load\ui\client\dialog\load</t>
  </si>
  <si>
    <t>AssignDockDialog.html</t>
  </si>
  <si>
    <t>LoadDetailDialog.html</t>
  </si>
  <si>
    <t>MarshallingGridDetailDialog.html</t>
  </si>
  <si>
    <t>RouteDetailDialog.html</t>
  </si>
  <si>
    <t>RouteNeedSubDialog.html</t>
  </si>
  <si>
    <t>DispatchOverviewDialog.html</t>
  </si>
  <si>
    <t>DockManagementOverviewDialog.html</t>
  </si>
  <si>
    <t>LoadOverviewDialog.html</t>
  </si>
  <si>
    <t>MarshallingGridOverviewDialog.html</t>
  </si>
  <si>
    <t>RouteOverviewDialog.html</t>
  </si>
  <si>
    <t>ShippingAreaOverviewDialog.html</t>
  </si>
  <si>
    <t>StepScanSKU.html</t>
  </si>
  <si>
    <t>dialogs\app\backgroundprocessing\ui\client\dialog</t>
  </si>
  <si>
    <t>BackgroundProcessOverviewDialog.html</t>
  </si>
  <si>
    <t>dialogs\app\base\eai\client\dialog\transfer</t>
  </si>
  <si>
    <t>dialogs\app\base\login\client\dialog</t>
  </si>
  <si>
    <t>dialogs\app\base\ui\client\frame\gs</t>
  </si>
  <si>
    <t>dialogs\app\base\ui\client\mis</t>
  </si>
  <si>
    <t>dialogs\app\base\ui\client\scomponent\datagrid</t>
  </si>
  <si>
    <t>ChangeLayoutSelectionEditor.html</t>
  </si>
  <si>
    <t>FilterSetsDetailDialog.html</t>
  </si>
  <si>
    <t>LayoutSetsDetailDialog.html</t>
  </si>
  <si>
    <t>dialogs\app\base\ui\client\scomponent\editor</t>
  </si>
  <si>
    <t>dialogs\app\base\um\client\dialog</t>
  </si>
  <si>
    <t>dialogs\app\lightdrive\ui\client\dialog</t>
  </si>
  <si>
    <t>DeviceTestDialog.html</t>
  </si>
  <si>
    <t>LightDriveLocationOverviewDialog.html</t>
  </si>
  <si>
    <t>LightDriveOverviewDialog.html</t>
  </si>
  <si>
    <t>LightDriveRailOverviewDialog.html</t>
  </si>
  <si>
    <t>LightDriveTraceOverviewDialog.html</t>
  </si>
  <si>
    <t>JmsMessageDetailDialog.html</t>
  </si>
  <si>
    <t>datagrid.html</t>
  </si>
  <si>
    <t>objectsearch.html</t>
  </si>
  <si>
    <t>WorkerGroupCapabilityDetailDialog.html</t>
  </si>
  <si>
    <t>WorkerGroupCapabilityDialog.html</t>
  </si>
  <si>
    <t>WorkerGroupDetailDialog.html</t>
  </si>
  <si>
    <t>WorkerGroupOverviewDialog.html</t>
  </si>
  <si>
    <t>WorkerGroupZoneDetailDialog.html</t>
  </si>
  <si>
    <t>WorkerGroupZoneDialog.html</t>
  </si>
  <si>
    <t>ChangeQuantityDialog.html</t>
  </si>
  <si>
    <t>OrderLineDetailDialog.html</t>
  </si>
  <si>
    <t>OrderLineDialog.html</t>
  </si>
  <si>
    <t>mis</t>
  </si>
  <si>
    <t>Automatically create missing dialog help files</t>
  </si>
  <si>
    <t>Parameters for function "Update System Web Help Project"</t>
  </si>
  <si>
    <t>Automatically remove unused TOC entries</t>
  </si>
  <si>
    <t>UI</t>
  </si>
  <si>
    <t>ui\doc\&lt;lng&gt;\user\WebHelp</t>
  </si>
  <si>
    <t>UG_UI</t>
  </si>
  <si>
    <t>dialogs\ui\client\dialogs\dashboard</t>
  </si>
  <si>
    <t>DemoDashboardDialog.html</t>
  </si>
  <si>
    <t>dialogs\orp\pickconfirmation\ui\client\dialog\loadunitrequest</t>
  </si>
  <si>
    <t>OrpLoadUnitOverviewDialog.html</t>
  </si>
  <si>
    <t>DepalletizingOperationDialog.html</t>
  </si>
  <si>
    <t>dialogs\cor\depalletizing\ui\client\dialog\depalletizing</t>
  </si>
  <si>
    <t>DepalletizerMissionOverviewDialog.html</t>
  </si>
  <si>
    <t>FulfillmentZoneConfigOverviewDialog.html</t>
  </si>
  <si>
    <t>RetrievalAnalysisOverviewDialog.html</t>
  </si>
  <si>
    <t>dialogs\obd\route\ui\client\dialog\admin</t>
  </si>
  <si>
    <t>dialogs\app\audittrail\ui\client\dialog</t>
  </si>
  <si>
    <t>AuditTrailOverviewDialog.html</t>
  </si>
  <si>
    <t>dialogs\app\classic\sc\ui\client\dialog</t>
  </si>
  <si>
    <t>dialogs\app\cron\ui\client\dialog</t>
  </si>
  <si>
    <t>FailedEventOverviewDialog.html</t>
  </si>
  <si>
    <t>dialogs\mfc\core\ui\zuso\client\dialog</t>
  </si>
  <si>
    <t>ZusoMonitorOverviewDialog.html</t>
  </si>
  <si>
    <t>dialogs\app\eai\ui\client\dialog\transfer</t>
  </si>
  <si>
    <t>dialogs\app\alarm\ui\client\dialog</t>
  </si>
  <si>
    <t>dialogs\app\user\ui\client\dialog</t>
  </si>
  <si>
    <t>dialogs\app\scratchbook\ui\client\dialog\scratchbook</t>
  </si>
  <si>
    <t>dialogs\app\numbering\ui\client\dialog\numberrange</t>
  </si>
  <si>
    <t>NumberRangeOverviewDialog.html</t>
  </si>
  <si>
    <t>dialogs\mfc\core\ui\conveyorelement\client\dialog</t>
  </si>
  <si>
    <t>ConveyorElementOverviewDialog.html</t>
  </si>
  <si>
    <t>dialogs\mfc\core\ui\meansoftransport\client\dialog</t>
  </si>
  <si>
    <t>MeansOfTransportOverviewDialog.html</t>
  </si>
  <si>
    <t>dialogs\mfc\core\ui\connection\client\dialog</t>
  </si>
  <si>
    <t>TransportConnectionDialog.html</t>
  </si>
  <si>
    <t>dialogs\cor\palletizing\ui\client\dialog\packagingtype</t>
  </si>
  <si>
    <t>PackagingTypeOverviewDialog.html</t>
  </si>
  <si>
    <t>dialogs\cor\palletizing\ui\client\dialog\contenttype</t>
  </si>
  <si>
    <t>ContentTypeOverviewDialog.html</t>
  </si>
  <si>
    <t>dialogs\pac\palletizer\ui\client\dialog\palletizingresult</t>
  </si>
  <si>
    <t>PalletizingResultOverviewDialog.html</t>
  </si>
  <si>
    <t>dialogs\pac\palletizer\ui\client\dialog\palletconstructor</t>
  </si>
  <si>
    <t>PalletConstructorOperationDialog.html</t>
  </si>
  <si>
    <t>dialogs\pac\palletizer\ui\client\dialog\manualpalletizing</t>
  </si>
  <si>
    <t>ManualPalletizingOperationDialog.html</t>
  </si>
  <si>
    <t>dialogs\pac\teachin\ui\client\dialog\teachin</t>
  </si>
  <si>
    <t>TeachInDialog.html</t>
  </si>
  <si>
    <t>dialogs\pic\amcapdepal\ui\client\dialog\depalletizerstation</t>
  </si>
  <si>
    <t>DepalletizerStationOverviewDialog.html</t>
  </si>
  <si>
    <t>controlDataProperties_CLR.html</t>
  </si>
  <si>
    <t>dialogs\orp\order\ui\client\dialog\quickorder</t>
  </si>
  <si>
    <t>CreateLUOrderLinesStep.html</t>
  </si>
  <si>
    <t>CreateOrderLinesStep.html</t>
  </si>
  <si>
    <t>QuickOrderOperationDialog.html</t>
  </si>
  <si>
    <t>SetHeaderInformationStep.html</t>
  </si>
  <si>
    <t>PlanStep.html</t>
  </si>
  <si>
    <t>ChangeMessageStateToNew.html</t>
  </si>
  <si>
    <t>CopyMessages.html</t>
  </si>
  <si>
    <t>EditMessage.html</t>
  </si>
  <si>
    <t>controlDataProperties_STR.html</t>
  </si>
  <si>
    <t>OfflinePickingDialog.html</t>
  </si>
  <si>
    <t>dialogs\app\viz\ui\client\dialog</t>
  </si>
  <si>
    <t>SCADAWidget.html</t>
  </si>
  <si>
    <t>dialogs\mfc\monorail\ui\client\dialog</t>
  </si>
  <si>
    <t>MonorailDivertLocationOverviewDialog.html</t>
  </si>
  <si>
    <t>MonorailLoopLocationOverviewDialog.html</t>
  </si>
  <si>
    <t>dialogs\pac\palletizer\ui\client\dialog</t>
  </si>
  <si>
    <t>SKUInformationDialog.html</t>
  </si>
  <si>
    <t>dialogs\cor\palletizing\ui\client\dialog\palletizinggroupmatrix</t>
  </si>
  <si>
    <t>PalletizingGroupMatrixDialog.html</t>
  </si>
  <si>
    <t>dialogs\obd\load\ui\client\dialog\dispatch</t>
  </si>
  <si>
    <t>dialogs\obd\load\ui\client\dialog\marshallinggrid</t>
  </si>
  <si>
    <t>dialogs\mfc\core\ui\amcap\client\dialog</t>
  </si>
  <si>
    <t>TrackedCaseConveyorDialog.html</t>
  </si>
  <si>
    <t>TransportConnectionDetailDialog.html</t>
  </si>
  <si>
    <t>TransportConnectionGdDetailDialog.html</t>
  </si>
  <si>
    <t>ConveyorElementDetailDialog.html</t>
  </si>
  <si>
    <t>dialogs\mfc\core\ui\conveyorelement\shared\viz</t>
  </si>
  <si>
    <t>SCADAConveyor.html</t>
  </si>
  <si>
    <t>MeansOfTransportDetailDialog.html</t>
  </si>
  <si>
    <t>dialogs\mfc\core\ui\subsystem\client\dialog</t>
  </si>
  <si>
    <t>TransportSubsystemDetailDialog.html</t>
  </si>
  <si>
    <t>TransportSubsystemDialog.html</t>
  </si>
  <si>
    <t>MonorailDivertLocationDetailDialog.html</t>
  </si>
  <si>
    <t>MonorailLoopLocationDetailDialog.html</t>
  </si>
  <si>
    <t>GeneralPickingDialogs.html</t>
  </si>
  <si>
    <t>Offlinepicking.html</t>
  </si>
  <si>
    <t>DepalletizerMissionDetailDialog.html</t>
  </si>
  <si>
    <t>PalletizingQuantityUnitDetailDialog.html</t>
  </si>
  <si>
    <t>AlarmFilterParameterDetailDialog.html</t>
  </si>
  <si>
    <t>AlarmSubscriptionDetailDialog.html</t>
  </si>
  <si>
    <t>AuditTrailDetailDialog.html</t>
  </si>
  <si>
    <t>ManagingtheApplications.html</t>
  </si>
  <si>
    <t>ManagingtheSystemController.html</t>
  </si>
  <si>
    <t>ManagingtheVirtualMachines.html</t>
  </si>
  <si>
    <t>CronjobDetailDialog.html</t>
  </si>
  <si>
    <t>CronjobJournalDetailDialog.html</t>
  </si>
  <si>
    <t>LightDriveDetailDialog.html</t>
  </si>
  <si>
    <t>LightDriveTraceDetailDialog.html</t>
  </si>
  <si>
    <t>NumberRangeDetailDialog.html</t>
  </si>
  <si>
    <t>ChangeDestinationSubDialog.html</t>
  </si>
  <si>
    <t>PrinterDetailDialog.html</t>
  </si>
  <si>
    <t>PrintHistoryDetailDialog.html</t>
  </si>
  <si>
    <t>PrintRequestDetailDialog.html</t>
  </si>
  <si>
    <t>TerminalAssignmentDetailDialog.html</t>
  </si>
  <si>
    <t>dialogs\app\viz\ui\client\widgets</t>
  </si>
  <si>
    <t>SCADAGtp.html</t>
  </si>
  <si>
    <t>SCADATransportPoint.html</t>
  </si>
  <si>
    <t>dialogs\app\viz\ui\client\widgets\dashboard</t>
  </si>
  <si>
    <t>AbstractDashboardControl.html</t>
  </si>
  <si>
    <t>dialogs\app\viz\ui\client\widgets\storage\ms\base</t>
  </si>
  <si>
    <t>SCADAMultiShuttleElement.html</t>
  </si>
  <si>
    <t>ClarifyMultipleRasterBinSubDialog.html</t>
  </si>
  <si>
    <t>AssignGroupsDetailDialog.html</t>
  </si>
  <si>
    <t>DepalletizerStationDetailDialog.html</t>
  </si>
  <si>
    <t>dialogs\pic\amcapdepal\ui\client\dialog\dewrap</t>
  </si>
  <si>
    <t>DeWrapOperationDialog.html</t>
  </si>
  <si>
    <t>DeWrapStep.html</t>
  </si>
  <si>
    <t>WaitNewPalletStep.html</t>
  </si>
  <si>
    <t>dialogs\pic\manualdepal\ui\client\dialog\manualdepal</t>
  </si>
  <si>
    <t>ActiveStep.html</t>
  </si>
  <si>
    <t>BlockedStep.html</t>
  </si>
  <si>
    <t>CompleteStep.html</t>
  </si>
  <si>
    <t>IdentifyWSStep.html</t>
  </si>
  <si>
    <t>ManualDepalOperationDialog.html</t>
  </si>
  <si>
    <t>PendingStep.html</t>
  </si>
  <si>
    <t>PreparationStep.html</t>
  </si>
  <si>
    <t>SearchStep.html</t>
  </si>
  <si>
    <t>SpecialHandlingStep.html</t>
  </si>
  <si>
    <t>StagingStep.html</t>
  </si>
  <si>
    <t>StepBuildPallet.html</t>
  </si>
  <si>
    <t>StepPalletizingInit.html</t>
  </si>
  <si>
    <t>StepViewPallet.html</t>
  </si>
  <si>
    <t>PalletizingResultDetailDialog.html</t>
  </si>
  <si>
    <t>dialogs\pac\palletizer\ui\client\dialog\viz</t>
  </si>
  <si>
    <t>PalletizingOrderOverviewDialog.html</t>
  </si>
  <si>
    <t>dialogs\pac\teachin\ui\client\dialog\teachin\steps</t>
  </si>
  <si>
    <t>ContentTypeDetailDialog.html</t>
  </si>
  <si>
    <t>PackagingTypeDetailDialog.html</t>
  </si>
  <si>
    <t>LoadUnitTypeParametersDetailDialog.html</t>
  </si>
  <si>
    <t>dialogs\cor\sku\ui\client\dialog\palletizingquantityunit</t>
  </si>
  <si>
    <t>PalletizingQuantityUnitOverviewDialog.html</t>
  </si>
  <si>
    <t>dialogs\cor\viz\ui\desktop\client\dialog</t>
  </si>
  <si>
    <t>BinLocationDialog.html</t>
  </si>
  <si>
    <t>dialogs\obd\load\ui\client\dialog\shippingarea</t>
  </si>
  <si>
    <t>dialogs\obd\route\ui\client\dialog\dockmanagement</t>
  </si>
  <si>
    <t>dialogs\mfc\fls\ui\desktop\client\dialog</t>
  </si>
  <si>
    <t>ForkliftTerminalGroupDialog.html</t>
  </si>
  <si>
    <t>ForkliftTerminalDialog.html</t>
  </si>
  <si>
    <t>ForkliftRuleDialog.html</t>
  </si>
  <si>
    <t>ForkliftDistanceOverviewDialog.html</t>
  </si>
  <si>
    <t>ForkliftLocationOverviewDialog.html</t>
  </si>
  <si>
    <t>dialogs\itl\countingrequest\ui\client\dialog\countingorder\reportresults</t>
  </si>
  <si>
    <t>StepCompletePallet.html</t>
  </si>
  <si>
    <t>InventoryUnitsClarificationDialog.html</t>
  </si>
  <si>
    <t>AMCAP.html</t>
  </si>
  <si>
    <t>controlDataProperties_RCV.html</t>
  </si>
  <si>
    <t>BusinessJournalDetailDialog.html</t>
  </si>
  <si>
    <t>BusinessJournalOverviewDialog.html</t>
  </si>
  <si>
    <t>PushCalibratedSourceStep.html</t>
  </si>
  <si>
    <t>OfflinePickingDetailDialog.html</t>
  </si>
  <si>
    <t>OfflinePickingFullStep.html</t>
  </si>
  <si>
    <t>OfflinePickingOverviewStep.html</t>
  </si>
  <si>
    <t>OfflinePickingPickMissionStep.html</t>
  </si>
  <si>
    <t>OfflinePickingRemovePickWalkSubdialog.html</t>
  </si>
  <si>
    <t>OfflinePickingShortStep.html</t>
  </si>
  <si>
    <t>De-Palletizing.html</t>
  </si>
  <si>
    <t>StepIdle.html</t>
  </si>
  <si>
    <t>Step001SelectClient.html</t>
  </si>
  <si>
    <t>Step002IdentifyPackagingUnit.html</t>
  </si>
  <si>
    <t>Step003SelectSkuId.html</t>
  </si>
  <si>
    <t>Step004SelectTradeUnit.html</t>
  </si>
  <si>
    <t>Step004SelectTradeUnitNew.html</t>
  </si>
  <si>
    <t>Step007PalletStructure.html</t>
  </si>
  <si>
    <t>Step008Pictures.html</t>
  </si>
  <si>
    <t>Step009DimensionsAndWeight.html</t>
  </si>
  <si>
    <t>Step010LayerSimulation.html</t>
  </si>
  <si>
    <t>Step011SelectPackagingGroup.html</t>
  </si>
  <si>
    <t>Step012SelectPackagingType.html</t>
  </si>
  <si>
    <t>Step013SelectContentGroup.html</t>
  </si>
  <si>
    <t>Step014SelectContentType.html</t>
  </si>
  <si>
    <t>Step015CoverRestriction.html</t>
  </si>
  <si>
    <t>Step016BasicBooleanParameters.html</t>
  </si>
  <si>
    <t>Step017BasicParameters.html</t>
  </si>
  <si>
    <t>Step018EdgeReduction.html</t>
  </si>
  <si>
    <t>Step019ReadyToFinish.html</t>
  </si>
  <si>
    <t>Step020AdvancedSettings.html</t>
  </si>
  <si>
    <t>PackagingVariants.html</t>
  </si>
  <si>
    <t>general\packagingClassification</t>
  </si>
  <si>
    <t>ContentTypes.html</t>
  </si>
  <si>
    <t>PackagingClassification.html</t>
  </si>
  <si>
    <t>PackagingTypes.html</t>
  </si>
  <si>
    <t>general\teachParameters</t>
  </si>
  <si>
    <t>general\teachStation</t>
  </si>
  <si>
    <t>TeachInWorkStation.html</t>
  </si>
  <si>
    <t>Teach-In.html</t>
  </si>
  <si>
    <t>determiningTheDePalletizingProgram.html</t>
  </si>
  <si>
    <t>TeachingProductsWithTheTeachInStation.html</t>
  </si>
  <si>
    <t>workingWithHistoricalTeachData.html</t>
  </si>
  <si>
    <t>CronjobOverviewDialog.html</t>
  </si>
  <si>
    <t>dialogs\app\base\ui\mobile\pdfview\client\dialog</t>
  </si>
  <si>
    <t>PdfViewDialog.html</t>
  </si>
  <si>
    <t>dialogs\app\media\capture\ui\client\dialog</t>
  </si>
  <si>
    <t>CaptureDetailDialog.html</t>
  </si>
  <si>
    <t>CaptureDialog.html</t>
  </si>
  <si>
    <t>dialogs\app\alarm\ui\tablet\client\dialog</t>
  </si>
  <si>
    <t>source\wms\cng\doc\&lt;lng&gt;\user\WebHelp\pic\index.html</t>
  </si>
  <si>
    <t>OutputTargetOverviewDialog.html</t>
  </si>
  <si>
    <t>3.3</t>
  </si>
  <si>
    <t>Dematic DC Director V3.3</t>
  </si>
  <si>
    <t>&lt;lng&gt;\root\source\cor\doc\&lt;lng&gt;\user\WebHelp\dialogs\cor\client\ui\client\dialog\client\ClientOverviewDialog.html</t>
  </si>
  <si>
    <t>&lt;lng&gt;\root\source\wms\cng\doc\&lt;lng&gt;\user\WebHelp\lms\CDPropertiesAndBatches\SystemProperties\ControlDataProperties_PIG.html</t>
  </si>
  <si>
    <t>&lt;lng&gt;\root\source\app\doc\&lt;lng&gt;\user\WebHelp\dialogs\app\print\ui\client\dialog\DocumentTypeOverviewDialog.html</t>
  </si>
  <si>
    <t>source\wms\wag\doc\&lt;lng&gt;\user\WebHelp\inventory\client.html</t>
  </si>
  <si>
    <t>source\wms\wag\doc\&lt;lng&gt;\user\WebHelp\inventory\sku_blueprint.html</t>
  </si>
  <si>
    <t>source\wms\wag\doc\&lt;lng&gt;\user\WebHelp\picking\picker.html</t>
  </si>
  <si>
    <t>source\wms\wag\doc\&lt;lng&gt;\user\WebHelp\picking\picker_group.html</t>
  </si>
  <si>
    <t>ReplenishmentDefaultConfigurationDialog.html</t>
  </si>
  <si>
    <t>source\wms\wag\doc\&lt;lng&gt;\user\WebHelp\replenishment\replenishment_default_configuration.html</t>
  </si>
  <si>
    <t>source\wms\wag\doc\&lt;lng&gt;\user\WebHelp\replenishment\replenishment_threshold.html</t>
  </si>
  <si>
    <t>source\wms\wag\doc\&lt;lng&gt;\user\WebHelp\stocktaking\domain_values.html</t>
  </si>
  <si>
    <t>EOPStocktakingDialog.html</t>
  </si>
  <si>
    <t>source\wms\wag\doc\&lt;lng&gt;\user\WebHelp\stocktaking\eop_stocktaking.html</t>
  </si>
  <si>
    <t>source\wms\wag\doc\&lt;lng&gt;\user\WebHelp\storage\domain_values.html</t>
  </si>
  <si>
    <t>source\wms\wag\doc\&lt;lng&gt;\user\WebHelp\control_data.html</t>
  </si>
  <si>
    <t>InventoryJournalDialog.html</t>
  </si>
  <si>
    <t>source\wms\tsg\doc\&lt;lng&gt;\user\WebHelp\lms\Introduction.html</t>
  </si>
  <si>
    <t>RetrievalAnalysisDialog.html</t>
  </si>
  <si>
    <t>RetrievalAdminDialog.html</t>
  </si>
  <si>
    <t>TraOrderDialog.html</t>
  </si>
  <si>
    <t>source\wms\tsg\doc\&lt;lng&gt;\user\WebHelp\lms\materialFlowManagement\LoadUnitToBeRedirected.html</t>
  </si>
  <si>
    <t>TraUnitDialog.html</t>
  </si>
  <si>
    <t>ArTraOrderDialog.html</t>
  </si>
  <si>
    <t>H99DefaultHandler.html</t>
  </si>
  <si>
    <t>H80ClarificationHandler.html</t>
  </si>
  <si>
    <t>source\wms\tsg\doc\&lt;lng&gt;\user\WebHelp\lms\materialFlowManagement\whynot.html</t>
  </si>
  <si>
    <t>source\wms\tsg\doc\&lt;lng&gt;\user\WebHelp\lms\orderFulfillment\GoodsToPersonIssues.html</t>
  </si>
  <si>
    <t>PickMissionDialog.html</t>
  </si>
  <si>
    <t>PickJobDialog.html</t>
  </si>
  <si>
    <t>PickStationDialog.html</t>
  </si>
  <si>
    <t>RetrievalAdminDetailDialog_Order.html</t>
  </si>
  <si>
    <t>RetrievalAdminDetailDialog_Picks.html</t>
  </si>
  <si>
    <t>RetrievalAdminDetailDialog_FLR.html</t>
  </si>
  <si>
    <t>controlDataProperties_ORF.html</t>
  </si>
  <si>
    <t>PickStationCapabilityAdminDialog.html</t>
  </si>
  <si>
    <t>PickStationPickJobQueueAdminDialog.html</t>
  </si>
  <si>
    <t>PickStationLocationDetailDialog.html</t>
  </si>
  <si>
    <t>PickingDialog.html</t>
  </si>
  <si>
    <t>source\wms\tsg\doc\&lt;lng&gt;\user\WebHelp\lms\orderFulfillment\Releasedorderdoesntstart.html</t>
  </si>
  <si>
    <t>source\wms\tsg\doc\&lt;lng&gt;\user\WebHelp\lms\orderFulfillment\Shortlyafterreleaseanorderlinehasstatuscancelled.html</t>
  </si>
  <si>
    <t>source\wms\tsg\doc\&lt;lng&gt;\user\WebHelp\mfc\operation\operation.html</t>
  </si>
  <si>
    <t>SyslogDialog.html</t>
  </si>
  <si>
    <t>DBTMMessageDialog.html</t>
  </si>
  <si>
    <t>ZusoMonitorDialog.html</t>
  </si>
  <si>
    <t>source\wms\tsg\doc\&lt;lng&gt;\user\WebHelp\mfc\operation\sortlane.html</t>
  </si>
  <si>
    <t>source\wms\tsg\doc\&lt;lng&gt;\user\WebHelp\mfc\operation\whynot.html</t>
  </si>
  <si>
    <t>MsgmgrTraceMask.html</t>
  </si>
  <si>
    <t>MsgMgrStateMask.html</t>
  </si>
  <si>
    <t>LogConsoleDialog.html</t>
  </si>
  <si>
    <t>TraUnitLogDialog.html</t>
  </si>
  <si>
    <t>source\wms\tsg\doc\&lt;lng&gt;\user\WebHelp\supervision\ActiveAlarms.html</t>
  </si>
  <si>
    <t>source\wms\tsg\doc\&lt;lng&gt;\user\WebHelp\supervision\ArchivedAlarms.html</t>
  </si>
  <si>
    <t>IntroductiontoLMS.html</t>
  </si>
  <si>
    <t>source\wms\tsg\doc\&lt;lng&gt;\user\WebHelp\lms\general\Index.html</t>
  </si>
  <si>
    <t>tsg\doc\en\user\webhelp\mfc\index.html</t>
  </si>
  <si>
    <t>&lt;lng&gt;\root\source\wms\tsg\doc\&lt;lng&gt;\user\WebHelp\lms\general\Constraintviolationwhiledeleting.html</t>
  </si>
  <si>
    <t>&lt;lng&gt;\root\source\mfc\doc\&lt;lng&gt;\user\WebHelp\dialogs\mfc\core\ui\ftStat\client\dialog\FtStatDialog.html</t>
  </si>
  <si>
    <t>&lt;lng&gt;\root\source\pic\doc\&lt;lng&gt;\user\WebHelp\dialogs\pic\goods2person\ui\client\dialog\pickingDialog\PickingOperationDialog.html</t>
  </si>
  <si>
    <t>&lt;lng&gt;\root\source\pic\doc\&lt;lng&gt;\user\WebHelp\dialogs\pic\general\ui\client\dialog\pickmission\PickMissionOverviewDialog.html</t>
  </si>
  <si>
    <t>&lt;lng&gt;\root\source\oco\doc\&lt;lng&gt;\user\WebHelp\dialogs\oco\general\ui\client\dialog\retrievaladmin\RetrievalOverviewDialog.html</t>
  </si>
  <si>
    <t>&lt;lng&gt;\root\source\orp\doc\&lt;lng&gt;\user\WebHelp\dialogs\orp\orderfulfillment\ui\client\dialog\retrievalanalysis\RetrievalAnalysisOverviewDialog.html</t>
  </si>
  <si>
    <t>&lt;lng&gt;\root\source\app\doc\&lt;lng&gt;\user\WebHelp\dialogs\app\classic\sc\ui\client\dialog\SystemControllerDialog.html</t>
  </si>
  <si>
    <t>&lt;lng&gt;\root\source\mfc\doc\&lt;lng&gt;\user\WebHelp\dialogs\mfc\core\ui\transportorder\client\dialog\TransportOrderOverviewDialog.html</t>
  </si>
  <si>
    <t>&lt;lng&gt;\root\source\mfc\doc\&lt;lng&gt;\user\WebHelp\dialogs\mfc\core\ui\zuso\client\dialog\ZusoMonitorOverviewDialog.html</t>
  </si>
  <si>
    <t>&lt;lng&gt;\root\source\app\doc\&lt;lng&gt;\user\WebHelp\dialogs\app\base\alm\client\dialog\AlarmArchiveOverviewDialog.html</t>
  </si>
  <si>
    <t>&lt;lng&gt;\root\source\app\doc\&lt;lng&gt;\user\WebHelp\dialogs\app\alarm\ui\tablet\client\dialog\AlarmOverviewDialog.html</t>
  </si>
  <si>
    <t>&lt;lng&gt;\root\source\cor\doc\&lt;lng&gt;\user\WebHelp\dialogs\cor\inventory\ui\client\dialog\journal\InventoryJournalOverviewDialog.html</t>
  </si>
  <si>
    <t>OrderLineInventoryDialog.html</t>
  </si>
  <si>
    <t>source\oco\doc\&lt;lng&gt;\user\WebHelp\dialogs\oco\general\ui\client\dialog\retrievaladmin\RetrievalOverviewDialog.html</t>
  </si>
  <si>
    <t>source\oco\doc\&lt;lng&gt;\user\WebHelp\dialogs\oco\general\ui\client\dialog\retrievaladmin\RetrievalPickDetailDialog.html</t>
  </si>
  <si>
    <t>PrintLabelDialog.html</t>
  </si>
  <si>
    <t>source\ibd\doc\&lt;lng&gt;\user\WebHelp\dialogs\ibd\receivinggeneral\ui\client\dialog\receiving\ChangeQuantityStep.html</t>
  </si>
  <si>
    <t>source\ibd\doc\&lt;lng&gt;\user\WebHelp\dialogs\ibd\receivinggeneral\ui\client\dialog\receiving\CompleteReceivingStep.html</t>
  </si>
  <si>
    <t>source\ibd\doc\&lt;lng&gt;\user\WebHelp\dialogs\ibd\receivinggeneral\ui\client\dialog\receiving\ModifyDataStep.html</t>
  </si>
  <si>
    <t>source\ibd\doc\&lt;lng&gt;\user\WebHelp\dialogs\ibd\receivinggeneral\ui\client\dialog\receiving\ReturnStep.html</t>
  </si>
  <si>
    <t>source\ibd\doc\&lt;lng&gt;\user\WebHelp\dialogs\ibd\receivinggeneral\ui\client\dialog\receiving\ScanLoadUnitStep.html</t>
  </si>
  <si>
    <t>PurchaseOrderDetailDialog.html</t>
  </si>
  <si>
    <t>source\ibd\doc\&lt;lng&gt;\user\WebHelp\general\IntroductiontoShipmentAdministration.html</t>
  </si>
  <si>
    <t>PurchaseOrderLineDetailDialog.html</t>
  </si>
  <si>
    <t>ShipmentDetailDialog.html</t>
  </si>
  <si>
    <t>ShipmentClaimDialog.html</t>
  </si>
  <si>
    <t>DeliveryDetailDialog.html</t>
  </si>
  <si>
    <t>ReceiptDetailDialog.html</t>
  </si>
  <si>
    <t>ReceiptLoadUnitDetailDialog.html</t>
  </si>
  <si>
    <t>DeliveryOverviewDialog.html</t>
  </si>
  <si>
    <t>source\ibd\doc\&lt;lng&gt;\user\WebHelp\process\Receiving.html</t>
  </si>
  <si>
    <t>PurchaseOrderOverviewDialog.html</t>
  </si>
  <si>
    <t>ShipmentOverviewDialog.html</t>
  </si>
  <si>
    <t>ReceiptOverviewDialog.html</t>
  </si>
  <si>
    <t>ShipmentClaimTypeOverviewDialog.html</t>
  </si>
  <si>
    <t>ArchiveAdviceOverviewDialog.html</t>
  </si>
  <si>
    <t>PurchaseOrderDialog.html</t>
  </si>
  <si>
    <t>source\ibd\doc\&lt;lng&gt;\user\WebHelp\usecases\unloading_general.html</t>
  </si>
  <si>
    <t>ShipmentDialog.html</t>
  </si>
  <si>
    <t>DeliveryDialog.html</t>
  </si>
  <si>
    <t>ShipmentClaimTypeDialog.html</t>
  </si>
  <si>
    <t>DockAssignmentSubDialog.html</t>
  </si>
  <si>
    <t>ReceiptDialog.html</t>
  </si>
  <si>
    <t>source\ibd\doc\&lt;lng&gt;\user\WebHelp\usecases\UseCaseRFUnloadingReceipts.html</t>
  </si>
  <si>
    <t>ArchiveAdviceAdminDialog.html</t>
  </si>
  <si>
    <t>source\obd\doc\&lt;lng&gt;\user\WebHelp\dialogs\obd\load\ui\client\dialog\shippingarea\ShippingAreaOverviewDialog.html</t>
  </si>
  <si>
    <t>source\obd\doc\&lt;lng&gt;\user\WebHelp\usecases\shipping_general.html</t>
  </si>
  <si>
    <t>CountingDialog.html</t>
  </si>
  <si>
    <t>source\itl\doc\&lt;lng&gt;\user\WebHelp\dialogs\itl\stocktakingorderfulfillment\ui\client\dialog\stocktakingzone\StocktakingZoneConfigDetailDialog.html</t>
  </si>
  <si>
    <t>CronjobDialog.html</t>
  </si>
  <si>
    <t>source\itl\doc\&lt;lng&gt;\user\WebHelp\process\VelocityClassAnalysis.html</t>
  </si>
  <si>
    <t>source\itl\doc\&lt;lng&gt;\user\WebHelp\usecases\Housekeeping.html</t>
  </si>
  <si>
    <t>source\itl\doc\&lt;lng&gt;\user\WebHelp\usecases\ReplenishmentWorkflowDefault.html</t>
  </si>
  <si>
    <t>source\itl\doc\&lt;lng&gt;\user\WebHelp\usecases\ReplenishmentWorkflowThreshold.html</t>
  </si>
  <si>
    <t>source\itl\doc\&lt;lng&gt;\user\WebHelp\usecases\Stocktaking.html</t>
  </si>
  <si>
    <t>source\itl\doc\&lt;lng&gt;\user\WebHelp\usecases\StocktakingExecution_G2P.html</t>
  </si>
  <si>
    <t>source\itl\doc\&lt;lng&gt;\user\WebHelp\usecases\StocktakingExecution_P2G.html</t>
  </si>
  <si>
    <t>Crack.html</t>
  </si>
  <si>
    <t>source\itl\doc\&lt;lng&gt;\user\WebHelp\usecases\StocktakingExecution_P2G_Online.html</t>
  </si>
  <si>
    <t>&lt;lng&gt;\root\source\itl\doc\&lt;lng&gt;\user\WebHelp\dialogs\itl\countingexecution\ui\client\dialog\counting\CountingOperationDialog.html</t>
  </si>
  <si>
    <t>&lt;lng&gt;\root\source\app\doc\&lt;lng&gt;\user\WebHelp\dialogs\app\cron\ui\client\dialog\CronjobOverviewDialog.html</t>
  </si>
  <si>
    <t>OrderLineInventoryDetailDialog.html</t>
  </si>
  <si>
    <t>source\orp\doc\&lt;lng&gt;\user\WebHelp\dialogs\orp\order\ui\client\dialog\order\OrderSettingsSubDialog.html</t>
  </si>
  <si>
    <t>source\orp\doc\&lt;lng&gt;\user\WebHelp\dialogs\orp\order\ui\client\dialog\order\QuickOrderBuilderSubDialog.html</t>
  </si>
  <si>
    <t>SortationOrderDialog.html</t>
  </si>
  <si>
    <t>source\orp\doc\&lt;lng&gt;\user\WebHelp\process\OrderFulfillment.html</t>
  </si>
  <si>
    <t>SortationBatchDialog.html</t>
  </si>
  <si>
    <t>SorterControllerDialog.html</t>
  </si>
  <si>
    <t>SortationConfirmationHandlingDialog.html</t>
  </si>
  <si>
    <t>FulfillmentZoneConfigDialog.html</t>
  </si>
  <si>
    <t>source\orp\doc\&lt;lng&gt;\user\WebHelp\usecases\CreateErgoPalShippingOrder.html</t>
  </si>
  <si>
    <t>source\orp\doc\&lt;lng&gt;\user\WebHelp\usecases\CreateShippingOrder.html</t>
  </si>
  <si>
    <t>OrderLineLoadUnitDetailDialog.html</t>
  </si>
  <si>
    <t>ArchiveOrderDialog.html</t>
  </si>
  <si>
    <t>source\orp\doc\&lt;lng&gt;\user\WebHelp\index.html</t>
  </si>
  <si>
    <t>ArchiveDispatchLoadUnitDialog.html</t>
  </si>
  <si>
    <t>&lt;lng&gt;\root\source\orp\doc\&lt;lng&gt;\user\WebHelp\dialogs\orp\precubing\ui\client\dialog\precubing\FulfillmentZoneConfigOverviewDialog.html</t>
  </si>
  <si>
    <t>FlsTerminalDialog.html</t>
  </si>
  <si>
    <t>source\mfc\doc\&lt;lng&gt;\user\WebHelp\menu\FLSDialogs.html</t>
  </si>
  <si>
    <t>FlsRuleDialog.html</t>
  </si>
  <si>
    <t>FlsUserGroupDialog.html</t>
  </si>
  <si>
    <t>source\mfc\doc\&lt;lng&gt;\user\WebHelp\menu\usage.html</t>
  </si>
  <si>
    <t>ArTraUnitDialog.html</t>
  </si>
  <si>
    <t>ConnectionDetailDialog.html</t>
  </si>
  <si>
    <t>source\mfc\doc\&lt;lng&gt;\user\WebHelp\dialogs\mfc\core\ui\connection\client\dialog\TransportConnectionDialog.html</t>
  </si>
  <si>
    <t>FlsTerminalGroupDialog.html</t>
  </si>
  <si>
    <t>&lt;lng&gt;\root\source\mfc\doc\&lt;lng&gt;\user\WebHelp\dialogs\mfc\core\ui\connection\client\dialog\TransportConnectionDetailDialog.html</t>
  </si>
  <si>
    <t>&lt;lng&gt;\root\source\mfc\doc\&lt;lng&gt;\user\WebHelp\dialogs\mfc\fls\ui\desktop\client\dialog\ForkliftRuleDialog.html</t>
  </si>
  <si>
    <t>&lt;lng&gt;\root\source\mfc\doc\&lt;lng&gt;\user\WebHelp\dialogs\mfc\fls\ui\desktop\client\dialog\ForkliftTerminalDialog.html</t>
  </si>
  <si>
    <t>&lt;lng&gt;\root\source\mfc\doc\&lt;lng&gt;\user\WebHelp\dialogs\mfc\fls\ui\desktop\client\dialog\ForkliftTerminalGroupDialog.html</t>
  </si>
  <si>
    <t>source\pic\doc\&lt;lng&gt;\user\WebHelp\dialogs\pic\goods2person\ui\client\dialog\pickingDialog\FullStep.html</t>
  </si>
  <si>
    <t>source\pic\doc\&lt;lng&gt;\user\WebHelp\dialogs\pic\person2goods\ui\client\dialog\pickwalk\PickWalkDetailDialog.html</t>
  </si>
  <si>
    <t>source\pic\doc\&lt;lng&gt;\user\WebHelp\process\De-Palletizing.html</t>
  </si>
  <si>
    <t>source\pic\doc\&lt;lng&gt;\user\WebHelp\usecases\PickControllerWorkload.html</t>
  </si>
  <si>
    <t>&lt;lng&gt;\root\source\wms\doc\&lt;lng&gt;\user\WebHelp\process\AMCAP.html</t>
  </si>
  <si>
    <t>&lt;lng&gt;\root\source\pic\doc\&lt;lng&gt;\user\WebHelp\dialogs\pic\person2goods\ui\client\dialog\offlinepicking\OfflinePickingDialog.html</t>
  </si>
  <si>
    <t>&lt;lng&gt;\root\source\app\doc\&lt;lng&gt;\user\WebHelp\dialogs\app\print\ui\client\dialog\PrinterOverviewDialog.html</t>
  </si>
  <si>
    <t>source\cor\doc\&lt;lng&gt;\user\WebHelp\menu\InventoryManagement.html</t>
  </si>
  <si>
    <t>ResourceManagement.html</t>
  </si>
  <si>
    <t>source\cor\doc\&lt;lng&gt;\user\WebHelp\dialogs\cor\sku\ui\client\dialog\blueprint\SKUBlueprintDetailDialog.html</t>
  </si>
  <si>
    <t>source\cor\doc\&lt;lng&gt;\user\WebHelp\dialogs\cor\sku\ui\client\dialog\blueprint\SKUBlueprintLineDetailDialog.html</t>
  </si>
  <si>
    <t>source\cor\doc\&lt;lng&gt;\user\WebHelp\dialogs\cor\sku\ui\client\dialog\palletizingquantityunit\PalletizingQuantityUnitDetailDialog.html</t>
  </si>
  <si>
    <t>source\cor\doc\&lt;lng&gt;\user\WebHelp\dialogs\cor\storage\ui\client\dialog\location\SlotDetailDialog.html</t>
  </si>
  <si>
    <t>source\cor\doc\&lt;lng&gt;\user\WebHelp\dialogs\cor\workstation\ui\client\dialog\workstation\WorkstationPrinterOverviewDialog.html</t>
  </si>
  <si>
    <t>source\cor\doc\&lt;lng&gt;\user\WebHelp\dialogs\cor\palletizing\ui\client\dialog\packagingtype\PackagingTypeDetailDialog.html</t>
  </si>
  <si>
    <t>source\app\doc\&lt;lng&gt;\user\WebHelp\dialogs\app\alarm\ui\client\dialog\AlarmOverviewDialog.html</t>
  </si>
  <si>
    <t>Introduction</t>
  </si>
  <si>
    <t>source\app\doc\&lt;lng&gt;\user\WebHelp\dialogs\app\alarm\ui\tablet\client\dialog\AlarmDetailDialog.html</t>
  </si>
  <si>
    <t>source\app\doc\&lt;lng&gt;\user\WebHelp\dialogs\app\alarm\ui\tablet\client\dialog\AlarmOverviewDialog.html</t>
  </si>
  <si>
    <t>source\app\doc\&lt;lng&gt;\user\WebHelp\dialogs\app\base\alm\client\dialog\AlarmTypeOverviewDialog.html</t>
  </si>
  <si>
    <t>CopymessagestoanotherTransferTablesdialog.html</t>
  </si>
  <si>
    <t>source\app\doc\&lt;lng&gt;\user\WebHelp\dialogs\app\base\eai\client\dialog\transfer\TransferTablesOverviewDialog.html</t>
  </si>
  <si>
    <t>PermissionDialog.html</t>
  </si>
  <si>
    <t>source\app\doc\&lt;lng&gt;\user\WebHelp\dialogs\app\base\um\client\dialog\PermissionOverviewDialog.html</t>
  </si>
  <si>
    <t>source\app\doc\&lt;lng&gt;\user\WebHelp\dialogs\app\eai\ui\client\dialog\transfer\CopyMessages.html</t>
  </si>
  <si>
    <t>source\app\doc\&lt;lng&gt;\user\WebHelp\dialogs\app\eai\ui\client\dialog\transfer\EditMessage.html</t>
  </si>
  <si>
    <t>source\app\doc\&lt;lng&gt;\user\WebHelp\dialogs\app\eai\ui\client\dialog\transfer\SearchMessages.html</t>
  </si>
  <si>
    <t>source\app\doc\&lt;lng&gt;\user\WebHelp\dialogs\app\eai\ui\client\dialog\transfer\TransferTablesOverviewDialog.html</t>
  </si>
  <si>
    <t>source\app\doc\&lt;lng&gt;\user\WebHelp\dialogs\app\lightdrive\ui\client\dialog\DeviceTestDialog.html</t>
  </si>
  <si>
    <t>source\app\doc\&lt;lng&gt;\user\WebHelp\dialogs\app\lightdrive\ui\client\dialog\LightDriveLocationOverviewDialog.html</t>
  </si>
  <si>
    <t>source\app\doc\&lt;lng&gt;\user\WebHelp\dialogs\app\lightdrive\ui\client\dialog\LightDriveRailOverviewDialog.html</t>
  </si>
  <si>
    <t>table.html</t>
  </si>
  <si>
    <t>source\app\doc\&lt;lng&gt;\user\WebHelp\general\dialogs.html</t>
  </si>
  <si>
    <t>source\app\doc\&lt;lng&gt;\user\WebHelp\menu\index.html</t>
  </si>
  <si>
    <t>BatchControl.html</t>
  </si>
  <si>
    <t>LocaleIdDialog.html</t>
  </si>
  <si>
    <t>ProvidedServicesDialog.html</t>
  </si>
  <si>
    <t>RequestedServiceDialog.html</t>
  </si>
  <si>
    <t>PrintingReporting.html</t>
  </si>
  <si>
    <t>ExecuteSystemConfiguration.html</t>
  </si>
  <si>
    <t>AlarmDialogDetail.html</t>
  </si>
  <si>
    <t>GlobalSearch.html</t>
  </si>
  <si>
    <t>source\app\doc\&lt;lng&gt;\user\WebHelp\dialogs\app\base\ui\client\frame\gs\GlobalSearchResultDialog.html</t>
  </si>
  <si>
    <t>source\app\doc\&lt;lng&gt;\user\WebHelp\general\guiframe.html</t>
  </si>
  <si>
    <t>Favourites.html</t>
  </si>
  <si>
    <t>Accordion.html</t>
  </si>
  <si>
    <t>source\app\doc\&lt;lng&gt;\user\WebHelp\general\personalization.html</t>
  </si>
  <si>
    <t>TerminalGroupOverviewDialog.html</t>
  </si>
  <si>
    <t>source\app\doc\&lt;lng&gt;\user\WebHelp\dialogs\app\viz\ui\client\dialog\SCADAWidget.html</t>
  </si>
  <si>
    <t>de;en</t>
  </si>
  <si>
    <t>&lt;lng&gt;\root\source\mfc\doc\&lt;lng&gt;\user\WebHelp\dialogs\mfc\core\ui\conveyorelement\shared\viz\SCADAConveyor.html</t>
  </si>
  <si>
    <t>&lt;lng&gt;\root\source\app\doc\&lt;lng&gt;\user\WebHelp\dialogs\app\alarm\ui\client\dialog\AlarmDetailDialog.html</t>
  </si>
  <si>
    <t>&lt;lng&gt;\root\source\app\doc\&lt;lng&gt;\user\WebHelp\general\objectsearch.html</t>
  </si>
  <si>
    <t>&lt;lng&gt;\root\source\app\doc\&lt;lng&gt;\user\WebHelp\dialogs\app\lightdrive\ui\client\dialog\LightDriveOverviewDialog.html</t>
  </si>
  <si>
    <t>&lt;lng&gt;\root\source\app\doc\&lt;lng&gt;\user\WebHelp\dialogs\app\user\ui\client\dialog\PermissionOverviewDialog.html</t>
  </si>
  <si>
    <t>&lt;lng&gt;\root\source\app\doc\&lt;lng&gt;\user\WebHelp\dialogs\app\user\ui\client\dialog\RunningSessionsOverviewDialog.html</t>
  </si>
  <si>
    <t>&lt;lng&gt;\root\source\app\doc\&lt;lng&gt;\user\WebHelp\general\datagrid.html</t>
  </si>
  <si>
    <t>&lt;lng&gt;\root\source\app\doc\&lt;lng&gt;\user\WebHelp\dialogs\app\eai\ui\client\dialog\transfer\TransferTablesOverviewDialog.html</t>
  </si>
  <si>
    <t>&lt;lng&gt;\root\source\app\doc\&lt;lng&gt;\user\WebHelp\dialogs\app\user\ui\client\dialog\UserGroupOverviewDialog.html</t>
  </si>
  <si>
    <t>&lt;lng&gt;\root\source\app\doc\&lt;lng&gt;\user\WebHelp\dialogs\app\user\ui\client\dialog\UserOverviewDialog.html</t>
  </si>
  <si>
    <t>dialogs\oco\dashboard\ui\client\dialog</t>
  </si>
  <si>
    <t>DemoOverviewDashboardDialog.html</t>
  </si>
  <si>
    <t>DemoReceivingDashboardDialog.html</t>
  </si>
  <si>
    <t>DemoReplenishmentDashboardDialog.html</t>
  </si>
  <si>
    <t>DemoShippingOrderDashboardDialog.html</t>
  </si>
  <si>
    <t>DemoStorageDashboardDialog.html</t>
  </si>
  <si>
    <t>DemoPickingDashboardDialog.html</t>
  </si>
  <si>
    <t>TechcenterOverviewDashboardDialog.html</t>
  </si>
  <si>
    <t>TechcenterReceivingDashboardDialog.html</t>
  </si>
  <si>
    <t>TechcenterReplenishmentDashboardDialog.html</t>
  </si>
  <si>
    <t>TechcenterShippingOrderDashboardDialog.html</t>
  </si>
  <si>
    <t>TechcenterStorageDashboardDialog.html</t>
  </si>
  <si>
    <t>TechcenterPickingDashboardDialog.html</t>
  </si>
  <si>
    <t>dialogs\app\syshealth\ui\client\dialog</t>
  </si>
  <si>
    <t>SystemHealthOverviewDialog.html</t>
  </si>
  <si>
    <t>MemoryPoolDashboardDialog.html</t>
  </si>
  <si>
    <t>LightDriveMockTestDialog.html</t>
  </si>
  <si>
    <t>controlDataProperties_DEPAL.html</t>
  </si>
  <si>
    <t>controlDataProperties_DEWRAP.html</t>
  </si>
  <si>
    <t>controlDataProperties_LUT.html</t>
  </si>
  <si>
    <t>controlDataProperties_ORIENTREST.html</t>
  </si>
  <si>
    <t>dialogs\oco\general\ui\client\dialog\clarification</t>
  </si>
  <si>
    <t>ClarificationStep.html</t>
  </si>
  <si>
    <t>DefaultStep.html</t>
  </si>
  <si>
    <t>QualityAssuranceStep.html</t>
  </si>
  <si>
    <t>ChangeTerminalSubDialog.html</t>
  </si>
  <si>
    <t>OfflinePickingConfirmDetailDialog.html</t>
  </si>
  <si>
    <t>OfflinePickingCreateNewMissionStep.html</t>
  </si>
  <si>
    <t>dialogs\pac\palletizer\ui\client\dialog\prestacker</t>
  </si>
  <si>
    <t>PreStackerDetailDialog.html</t>
  </si>
  <si>
    <t>PreStackerOverviewDialog.html</t>
  </si>
  <si>
    <t>ItemIdentificationAndVerification.html</t>
  </si>
  <si>
    <t>Order_Allocation.html</t>
  </si>
  <si>
    <t>dialogs\cor\palletizing\ui\client\dialog\palletizinggroupassignment</t>
  </si>
  <si>
    <t>PalletizingGroupAssignmentDialog.html</t>
  </si>
  <si>
    <t>source\pic\doc\&lt;lng&gt;\user\WebHelp\process\MantoGoodsPicking.html</t>
  </si>
  <si>
    <t>source\pic\doc\&lt;lng&gt;\user\WebHelp\usecases\PersonToGoods\Offlinepicking.html</t>
  </si>
  <si>
    <t>source\pic\doc\&lt;lng&gt;\user\WebHelp\usecases\PersonToGoods\PrintPickLabels.html</t>
  </si>
  <si>
    <t>source\pic\doc\&lt;lng&gt;\user\WebHelp\usecases\PersonToGoods\PrintPickLists.html</t>
  </si>
  <si>
    <t>INIT en</t>
  </si>
  <si>
    <t>source\pic\doc\de\user\WebHelp\process\De-Palletizing.html</t>
  </si>
  <si>
    <t>DeWrapOperationDialog.png</t>
  </si>
  <si>
    <t>source\pic\doc\&lt;lng&gt;\user\WebHelp\dialogs\pic\amcapdepal\ui\client\dialog\dewrap\DeWrapOperationDialog.html</t>
  </si>
  <si>
    <t>dialogs\pac\palletizer\ui\client\dialog\slipsheetcombination</t>
  </si>
  <si>
    <t>SlipsheetCombinationDetailDialog.html</t>
  </si>
  <si>
    <t>SlipsheetCombinationOverviewDialog.html</t>
  </si>
  <si>
    <t>PutawayProcessOverview.html</t>
  </si>
  <si>
    <t>WorkstationDetailDialog.png</t>
  </si>
  <si>
    <t>source\wms\cng\doc\&lt;lng&gt;\user\WebHelp\lms\RESConfiguration\lms_config_DefineWorkplaces.html</t>
  </si>
  <si>
    <t>source\cor\doc\&lt;lng&gt;\user\WebHelp\dialogs\cor\putaway\ui\client\dialog\hotzoneconfig\HotZoneConfigurationDetailDialog.html</t>
  </si>
  <si>
    <t>source\cor\doc\&lt;lng&gt;\user\WebHelp\dialogs\cor\putaway\ui\client\dialog\hotzoneconfig\HotZoneConfigurationOverviewDialog.html</t>
  </si>
  <si>
    <t>source\cor\doc\&lt;lng&gt;\user\WebHelp\dialogs\cor\putaway\ui\client\dialog\putawaystrategy\PutawayStrategyOverviewDialog.html</t>
  </si>
  <si>
    <t>source\cor\doc\&lt;lng&gt;\user\WebHelp\dialogs\cor\strategygeneral\ui\client\dialog\inventorybalance\InventoryBalanceOverviewDialog.html</t>
  </si>
  <si>
    <t>ShipmentDialog_addDelivery.png</t>
  </si>
  <si>
    <t>ShipmentDialog_authorizeReceiving.png</t>
  </si>
  <si>
    <t>source\wms\wag\doc\&lt;lng&gt;\user\WebHelp\picking\index.html</t>
  </si>
  <si>
    <t>source\wms\wag\doc\&lt;lng&gt;\user\WebHelp\replenishment\index.html</t>
  </si>
  <si>
    <t>source\wms\wag\doc\&lt;lng&gt;\user\WebHelp\replenishment\replenishment_zone_config.html</t>
  </si>
  <si>
    <t>controlDataProperties_MANDEPAL.html</t>
  </si>
  <si>
    <t>Missing de: 5</t>
  </si>
  <si>
    <t>source\mfc\doc\&lt;lng&gt;\user\WebHelp\dialogs\mfc\core\ui\transportorder\client\dialog\TransportOrderOverviewDialog.html</t>
  </si>
  <si>
    <t>&lt;lng&gt;\root\source\app\doc\&lt;lng&gt;\user\WebHelp\dialogs\app\alarm\ui\client\dialog\AlarmArchiveOverviewDialog.html</t>
  </si>
  <si>
    <t>&lt;lng&gt;\root\source\pic\doc\&lt;lng&gt;\user\WebHelp\dialogs\pic\general\ui\client\dialog\confirmationreason\ConfirmationReasonOverviewDialog.html</t>
  </si>
  <si>
    <t>&lt;lng&gt;\root\source\wms\cng\doc\&lt;lng&gt;\user\WebHelp\lms\CDPropertiesAndBatches\SystemProperties\controlDataProperties_DEWRAP.html</t>
  </si>
  <si>
    <t>&lt;lng&gt;\root\source\wms\cng\doc\&lt;lng&gt;\user\WebHelp\lms\CDPropertiesAndBatches\SystemProperties\controlDataProperties_LUT.html</t>
  </si>
  <si>
    <t>&lt;lng&gt;\root\source\cor\doc\&lt;lng&gt;\user\WebHelp\dialogs\cor\depalletizing\ui\client\dialog\depalletizing\DepalletizerMissionDetailDialog.html</t>
  </si>
  <si>
    <t>&lt;lng&gt;\root\source\cor\doc\&lt;lng&gt;\user\WebHelp\dialogs\cor\depalletizing\ui\client\dialog\depalletizing\DepalletizerMissionOverviewDialog.html</t>
  </si>
  <si>
    <t>&lt;lng&gt;\root\source\pac\doc\&lt;lng&gt;\user\WebHelp\usecases\determiningTheDePalletizingProgram.html</t>
  </si>
  <si>
    <t>&lt;lng&gt;\root\source\cor\doc\&lt;lng&gt;\user\WebHelp\dialogs\cor\sku\ui\client\dialog\palletizingquantityunit\LoadUnitTypeParametersDetailDialog.html</t>
  </si>
  <si>
    <t>&lt;lng&gt;\root\source\obd\doc\&lt;lng&gt;\user\WebHelp\dialogs\obd\load\ui\client\dialog\marshallinggrid\MarshallingGridDetailDialog.html</t>
  </si>
  <si>
    <t>&lt;lng&gt;\root\source\cor\doc\&lt;lng&gt;\user\WebHelp\process\PutawayStrategyAdministration.html</t>
  </si>
  <si>
    <t>&lt;lng&gt;\root\source\itl\doc\&lt;lng&gt;\user\WebHelp\process\Replenishment.html</t>
  </si>
  <si>
    <t>&lt;lng&gt;\root\source\wms\wag\doc\&lt;lng&gt;\user\WebHelp\replenishment\replenishment_default_configuration.html</t>
  </si>
  <si>
    <t>&lt;lng&gt;\root\source\wms\wag\doc\&lt;lng&gt;\user\WebHelp\replenishment\replenishment_threshold.html</t>
  </si>
  <si>
    <t>&lt;lng&gt;\root\source\itl\doc\&lt;lng&gt;\user\WebHelp\dialogs\itl\countingrequest\ui\client\dialog\countingorder\reportresults\ReportCountingResultsDetailDialog.html</t>
  </si>
  <si>
    <t>&lt;lng&gt;\root\source\obd\doc\&lt;lng&gt;\user\WebHelp\dialogs\obd\route\ui\client\dialog\admin\RouteOverviewDialog.html</t>
  </si>
  <si>
    <t>&lt;lng&gt;\root\source\obd\doc\&lt;lng&gt;\user\WebHelp\dialogs\obd\load\ui\client\dialog\shippingarea\ShippingAreaOverviewDialog.html</t>
  </si>
  <si>
    <t>source\oco\doc\&lt;lng&gt;\user\WebHelp\dialogs\oco\general\ui\client\dialog\loadunitguide\LoadUnitGuideOperationDialog.html</t>
  </si>
  <si>
    <t>Check!</t>
  </si>
  <si>
    <t>INIT: 1</t>
  </si>
  <si>
    <t>Check: 1</t>
  </si>
  <si>
    <t>source\app\doc\&lt;lng&gt;\user\WebHelp\dialogs\app\viz\ui\client\widgets\SCADAGtp.html</t>
  </si>
  <si>
    <t>INIT</t>
  </si>
  <si>
    <t>&lt;lng&gt;\root\source\app\doc\&lt;lng&gt;\user\WebHelp\dialogs\app\viz\ui\client\widgets\SCADATransportPoint.html</t>
  </si>
  <si>
    <t>controlDataProperties_OCO_AGG.html</t>
  </si>
  <si>
    <t>dialogs\mis</t>
  </si>
  <si>
    <t>DepalAvalabilityReport.html</t>
  </si>
  <si>
    <t>ManualDepalBarcodeErrorReport.html</t>
  </si>
  <si>
    <t>PalletizingAvailabilityReport.html</t>
  </si>
  <si>
    <t>dialogs\oco\dashboard\ui\client\mobile</t>
  </si>
  <si>
    <t>DemoOverviewDashboardDialogP.html</t>
  </si>
  <si>
    <t>DemoPickingDashboardDialogP.html</t>
  </si>
  <si>
    <t>DemoReceivingDashboardDialogP.html</t>
  </si>
  <si>
    <t>DemoReplenishmentDashboardDialogP.html</t>
  </si>
  <si>
    <t>DemoShippingOrderDashboardDialogP.html</t>
  </si>
  <si>
    <t>DemoStorageDashboardDialogP.html</t>
  </si>
  <si>
    <t>TechcenterOverviewDashboardDialogP.html</t>
  </si>
  <si>
    <t>TechcenterPickingDashboardDialogP.html</t>
  </si>
  <si>
    <t>TechcenterReceivingDashboardDialogP.html</t>
  </si>
  <si>
    <t>TechcenterReplenishmentDashboardDialogP.html</t>
  </si>
  <si>
    <t>TechcenterShippingOrderDashboardDialogP.html</t>
  </si>
  <si>
    <t>TechcenterStorageDashboardDialogP.html</t>
  </si>
  <si>
    <t>dialogs\oco\dashboard\ui\client\tablet</t>
  </si>
  <si>
    <t>DemoOverviewDashboardDialogT.html</t>
  </si>
  <si>
    <t>DemoPickingDashboardDialogT.html</t>
  </si>
  <si>
    <t>DemoReceivingDashboardDialogT.html</t>
  </si>
  <si>
    <t>DemoReplenishmentDashboardDialogT.html</t>
  </si>
  <si>
    <t>DemoShippingOrderDashboardDialogT.html</t>
  </si>
  <si>
    <t>DemoStorageDashboardDialogT.html</t>
  </si>
  <si>
    <t>TechcenterOverviewDashboardDialogT.html</t>
  </si>
  <si>
    <t>TechcenterPickingDashboardDialogT.html</t>
  </si>
  <si>
    <t>TechcenterReceivingDashboardDialogT.html</t>
  </si>
  <si>
    <t>TechcenterReplenishmentDashboardDialogT.html</t>
  </si>
  <si>
    <t>TechcenterShippingOrderDashboardDialogT.html</t>
  </si>
  <si>
    <t>TechcenterStorageDashboardDialogT.html</t>
  </si>
  <si>
    <t>StepScanLoadUnit.html</t>
  </si>
  <si>
    <t>StepWaitLoadUnitArrival.html</t>
  </si>
  <si>
    <t>DimensionCheckErrorReport.html</t>
  </si>
  <si>
    <t>MfcKpiAsrsMovementStatistics.html</t>
  </si>
  <si>
    <t>MfcKpiConnectionMovementDuration.html</t>
  </si>
  <si>
    <t>MfcKpiConnectionMovementIssues.html</t>
  </si>
  <si>
    <t>MfcKpiIPointMovementStatistics.html</t>
  </si>
  <si>
    <t>MfcKpiMsMissions.html</t>
  </si>
  <si>
    <t>MfcKpiMsMissionsOnAisles.html</t>
  </si>
  <si>
    <t>MfcKpiMsMissionsOnLevels.html</t>
  </si>
  <si>
    <t>MfcKpiMsMissionsPerTime.html</t>
  </si>
  <si>
    <t>MfcKpiMsShuttleIatDistance.html</t>
  </si>
  <si>
    <t>MfcKpiMsShuttleTravelDistance.html</t>
  </si>
  <si>
    <t>MfcKpiMtsErrorRate.html</t>
  </si>
  <si>
    <t>MfcKpiMtsLocking.html</t>
  </si>
  <si>
    <t>MfcKpiMtsOperationMode.html</t>
  </si>
  <si>
    <t>MfcKpiPlcAvailability.html</t>
  </si>
  <si>
    <t>MfcKpiReactivity.html</t>
  </si>
  <si>
    <t>DepalletizingDurationReport.html</t>
  </si>
  <si>
    <t>DepalletizingLayerCycleTimeReport.html</t>
  </si>
  <si>
    <t>DepalletizingSKUProblemReport.html</t>
  </si>
  <si>
    <t>DepalletizingThroughputReport.html</t>
  </si>
  <si>
    <t>ChoosePackagingVariantStep.html</t>
  </si>
  <si>
    <t>PalletizerQueue.html</t>
  </si>
  <si>
    <t>PalletizingDurationReport.html</t>
  </si>
  <si>
    <t>PalletizingErrorReport.html</t>
  </si>
  <si>
    <t>PalletizingStatisticsReport.html</t>
  </si>
  <si>
    <t>DimensionsAndGeometry.html</t>
  </si>
  <si>
    <t>OrientationAndLoadCapacities.html</t>
  </si>
  <si>
    <t>StorUtilReportAreaGroup.html</t>
  </si>
  <si>
    <t>StorUtilReportAreaSubGroup.html</t>
  </si>
  <si>
    <t>AMCAPInventoryBalancing.html</t>
  </si>
  <si>
    <t>Strategy_AMCAP.html</t>
  </si>
  <si>
    <t>dialogs\app\businessjournal\ui\client\dialog</t>
  </si>
  <si>
    <t>DemoBP01StorageDashboardDialog.html</t>
  </si>
  <si>
    <t>DemoMHRPStorageDashboardDialog.html</t>
  </si>
  <si>
    <t>DemoMS01StorageDashboardDialog.html</t>
  </si>
  <si>
    <t>DemoMS02StorageDashboardDialog.html</t>
  </si>
  <si>
    <t>DemoPBL1StorageDashboardDialog.html</t>
  </si>
  <si>
    <t>DemoWP01StorageDashboardDialog.html</t>
  </si>
  <si>
    <t>DemoWP02StorageDashboardDialog.html</t>
  </si>
  <si>
    <t>DemoWT01StorageDashboardDialog.html</t>
  </si>
  <si>
    <t>TechcenterTCOStorageDashboardDialog.html</t>
  </si>
  <si>
    <t>TechcenterSHPStorageDashboardDialog.html</t>
  </si>
  <si>
    <t>TechcenterRCVStorageDashboardDialog.html</t>
  </si>
  <si>
    <t>TechcenterPALStorageDashboardDialog.html</t>
  </si>
  <si>
    <t>TechcenterHAStorageDashboardDialog.html</t>
  </si>
  <si>
    <t>DepalletizerDashboardDialog.html</t>
  </si>
  <si>
    <t>PalletizerDashboardDialog.html</t>
  </si>
  <si>
    <t>PalletizerDetailDashboardDialog.html</t>
  </si>
  <si>
    <t>dialogs\oco\sysissues\ui\client\dialog</t>
  </si>
  <si>
    <t>SystemIssuesDashboardDialog.html</t>
  </si>
  <si>
    <t>dialogs\pic\goods2person\ui\client\dialog\MultiPick</t>
  </si>
  <si>
    <t>MultiPickOperationDialog.html</t>
  </si>
  <si>
    <t>AppRevisionEntityOverviewDialog.html</t>
  </si>
  <si>
    <t>dialogs\app\base\ui\dashboard\ui</t>
  </si>
  <si>
    <t>Camera.html</t>
  </si>
  <si>
    <t>DescriptionInputDialog.html</t>
  </si>
  <si>
    <t>Missing de+en: 1</t>
  </si>
  <si>
    <t>Missing en:2, de:2, Init en:2, de:2</t>
  </si>
  <si>
    <t>source\app\doc\&lt;lng&gt;\user\WebHelp\dialogs\app\base\ui\dashboard\ui\Camera.html</t>
  </si>
  <si>
    <t>Links*</t>
  </si>
  <si>
    <t>source\app\doc\&lt;lng&gt;\user\WebHelp\dialogs\app\base\ui\dashboard\ui\DescriptionInputDialog.html</t>
  </si>
  <si>
    <t>Links:2, Missing de 2 , INIT en:3+de:3</t>
  </si>
  <si>
    <t>?</t>
  </si>
  <si>
    <t>Links: 6</t>
  </si>
  <si>
    <t>Check!*</t>
  </si>
  <si>
    <t>source\oco\doc\&lt;lng&gt;\user\WebHelp\dialogs\oco\dashboard\ui\client\tablet\DemoOverviewDashboardDialogT.html</t>
  </si>
  <si>
    <t>source\oco\doc\&lt;lng&gt;\user\WebHelp\dialogs\oco\dashboard\ui\client\tablet\TechcenterOverviewDashboardDialogT.html</t>
  </si>
  <si>
    <t>source\oco\doc\&lt;lng&gt;\user\WebHelp\dialogs\oco\dashboard\ui\client\mobile\DemoOverviewDashboardDialogP.html</t>
  </si>
  <si>
    <t>source\oco\doc\&lt;lng&gt;\user\WebHelp\dialogs\oco\dashboard\ui\client\mobile\TechcenterOverviewDashboardDialogP.html</t>
  </si>
  <si>
    <t>Links! Check! Init: many!!!</t>
  </si>
  <si>
    <t>etrain\doc\&lt;lng&gt;\user\WebHelp</t>
  </si>
  <si>
    <t>UG_ETRAIN</t>
  </si>
  <si>
    <t>etrain\doc\&lt;lng&gt;\user\WebHelp\index.html</t>
  </si>
  <si>
    <t>ETRAIN</t>
  </si>
  <si>
    <t>etrain</t>
  </si>
  <si>
    <t>TRAININGWAREHOUSE</t>
  </si>
  <si>
    <t>trainingwarehouse\doc\&lt;lng&gt;\user\WebHelp</t>
  </si>
  <si>
    <t>UG_TRAININGWAREHOUSE</t>
  </si>
</sst>
</file>

<file path=xl/styles.xml><?xml version="1.0" encoding="utf-8"?>
<styleSheet xmlns="http://schemas.openxmlformats.org/spreadsheetml/2006/main">
  <numFmts count="3">
    <numFmt numFmtId="164" formatCode="dd/\ mm"/>
    <numFmt numFmtId="165" formatCode="[$-409]d\-mmm\-yyyy;@"/>
    <numFmt numFmtId="166" formatCode="dd/mm/yyyy\ hh:mm:ss"/>
  </numFmts>
  <fonts count="25">
    <font>
      <sz val="10"/>
      <name val="Arial"/>
    </font>
    <font>
      <u/>
      <sz val="11"/>
      <color indexed="12"/>
      <name val="Arial"/>
      <family val="2"/>
    </font>
    <font>
      <sz val="8"/>
      <name val="Arial"/>
      <family val="2"/>
    </font>
    <font>
      <sz val="8"/>
      <name val="Arial"/>
      <family val="2"/>
    </font>
    <font>
      <sz val="8"/>
      <color indexed="81"/>
      <name val="Tahoma"/>
      <family val="2"/>
    </font>
    <font>
      <b/>
      <sz val="8"/>
      <color indexed="81"/>
      <name val="Tahoma"/>
      <family val="2"/>
    </font>
    <font>
      <b/>
      <i/>
      <sz val="12"/>
      <name val="Arial"/>
      <family val="2"/>
    </font>
    <font>
      <b/>
      <sz val="16"/>
      <name val="Arial"/>
      <family val="2"/>
    </font>
    <font>
      <b/>
      <sz val="16"/>
      <name val="Webdings"/>
      <family val="1"/>
      <charset val="2"/>
    </font>
    <font>
      <b/>
      <sz val="10"/>
      <name val="Arial"/>
      <family val="2"/>
    </font>
    <font>
      <sz val="10"/>
      <name val="Arial"/>
      <family val="2"/>
    </font>
    <font>
      <sz val="10"/>
      <name val="Helv"/>
    </font>
    <font>
      <b/>
      <sz val="10"/>
      <color indexed="16"/>
      <name val="Arial"/>
      <family val="2"/>
    </font>
    <font>
      <b/>
      <sz val="12"/>
      <name val="Arial"/>
      <family val="2"/>
    </font>
    <font>
      <b/>
      <sz val="14"/>
      <name val="Arial"/>
      <family val="2"/>
    </font>
    <font>
      <sz val="10"/>
      <color indexed="8"/>
      <name val="Arial"/>
      <family val="2"/>
    </font>
    <font>
      <sz val="12"/>
      <name val="Arial"/>
      <family val="2"/>
    </font>
    <font>
      <sz val="9"/>
      <name val="Arial"/>
      <family val="2"/>
    </font>
    <font>
      <sz val="9"/>
      <color indexed="16"/>
      <name val="Arial"/>
      <family val="2"/>
    </font>
    <font>
      <sz val="10"/>
      <color indexed="8"/>
      <name val="Arial"/>
      <family val="2"/>
    </font>
    <font>
      <u/>
      <sz val="11"/>
      <name val="Arial"/>
      <family val="2"/>
    </font>
    <font>
      <b/>
      <u/>
      <sz val="11"/>
      <name val="Arial"/>
      <family val="2"/>
    </font>
    <font>
      <b/>
      <sz val="18"/>
      <name val="Arial"/>
      <family val="2"/>
    </font>
    <font>
      <sz val="9"/>
      <color indexed="81"/>
      <name val="Tahoma"/>
      <family val="2"/>
    </font>
    <font>
      <b/>
      <sz val="9"/>
      <color indexed="81"/>
      <name val="Tahoma"/>
      <family val="2"/>
    </font>
  </fonts>
  <fills count="23">
    <fill>
      <patternFill patternType="none"/>
    </fill>
    <fill>
      <patternFill patternType="gray125"/>
    </fill>
    <fill>
      <patternFill patternType="lightGray">
        <fgColor indexed="21"/>
        <bgColor indexed="9"/>
      </patternFill>
    </fill>
    <fill>
      <patternFill patternType="solid">
        <fgColor indexed="23"/>
        <bgColor indexed="64"/>
      </patternFill>
    </fill>
    <fill>
      <patternFill patternType="solid">
        <fgColor indexed="55"/>
        <bgColor indexed="64"/>
      </patternFill>
    </fill>
    <fill>
      <patternFill patternType="solid">
        <fgColor indexed="20"/>
        <bgColor indexed="64"/>
      </patternFill>
    </fill>
    <fill>
      <patternFill patternType="solid">
        <fgColor indexed="45"/>
        <bgColor indexed="64"/>
      </patternFill>
    </fill>
    <fill>
      <patternFill patternType="solid">
        <fgColor indexed="18"/>
        <bgColor indexed="64"/>
      </patternFill>
    </fill>
    <fill>
      <patternFill patternType="solid">
        <fgColor indexed="43"/>
        <bgColor indexed="64"/>
      </patternFill>
    </fill>
    <fill>
      <patternFill patternType="solid">
        <fgColor indexed="61"/>
        <bgColor indexed="64"/>
      </patternFill>
    </fill>
    <fill>
      <patternFill patternType="solid">
        <fgColor indexed="22"/>
        <bgColor indexed="64"/>
      </patternFill>
    </fill>
    <fill>
      <patternFill patternType="solid">
        <fgColor indexed="21"/>
        <bgColor indexed="64"/>
      </patternFill>
    </fill>
    <fill>
      <patternFill patternType="solid">
        <fgColor indexed="17"/>
        <bgColor indexed="64"/>
      </patternFill>
    </fill>
    <fill>
      <patternFill patternType="solid">
        <fgColor indexed="25"/>
        <bgColor indexed="64"/>
      </patternFill>
    </fill>
    <fill>
      <patternFill patternType="solid">
        <fgColor indexed="27"/>
        <bgColor indexed="64"/>
      </patternFill>
    </fill>
    <fill>
      <patternFill patternType="solid">
        <fgColor indexed="11"/>
        <bgColor indexed="64"/>
      </patternFill>
    </fill>
    <fill>
      <patternFill patternType="solid">
        <fgColor indexed="12"/>
        <bgColor indexed="64"/>
      </patternFill>
    </fill>
    <fill>
      <patternFill patternType="solid">
        <fgColor indexed="40"/>
        <bgColor indexed="64"/>
      </patternFill>
    </fill>
    <fill>
      <patternFill patternType="solid">
        <fgColor indexed="15"/>
        <bgColor indexed="64"/>
      </patternFill>
    </fill>
    <fill>
      <patternFill patternType="solid">
        <fgColor indexed="19"/>
        <bgColor indexed="64"/>
      </patternFill>
    </fill>
    <fill>
      <patternFill patternType="solid">
        <fgColor indexed="53"/>
        <bgColor indexed="64"/>
      </patternFill>
    </fill>
    <fill>
      <patternFill patternType="solid">
        <fgColor rgb="FFFAF5B4"/>
        <bgColor indexed="64"/>
      </patternFill>
    </fill>
    <fill>
      <patternFill patternType="solid">
        <fgColor theme="0" tint="-0.249977111117893"/>
        <bgColor indexed="64"/>
      </patternFill>
    </fill>
  </fills>
  <borders count="20">
    <border>
      <left/>
      <right/>
      <top/>
      <bottom/>
      <diagonal/>
    </border>
    <border>
      <left style="thin">
        <color indexed="9"/>
      </left>
      <right style="thin">
        <color indexed="9"/>
      </right>
      <top style="thin">
        <color indexed="9"/>
      </top>
      <bottom style="thin">
        <color indexed="9"/>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s>
  <cellStyleXfs count="3">
    <xf numFmtId="0" fontId="0" fillId="0" borderId="0"/>
    <xf numFmtId="0" fontId="1" fillId="0" borderId="0" applyNumberFormat="0" applyFill="0" applyBorder="0" applyAlignment="0" applyProtection="0">
      <alignment vertical="top"/>
      <protection locked="0"/>
    </xf>
    <xf numFmtId="0" fontId="11" fillId="2" borderId="0">
      <alignment horizontal="center"/>
      <protection locked="0"/>
    </xf>
  </cellStyleXfs>
  <cellXfs count="186">
    <xf numFmtId="0" fontId="0" fillId="0" borderId="0" xfId="0"/>
    <xf numFmtId="0" fontId="0" fillId="3" borderId="0" xfId="0" applyFill="1"/>
    <xf numFmtId="0" fontId="0" fillId="0" borderId="0" xfId="0" applyFill="1"/>
    <xf numFmtId="0" fontId="8" fillId="0" borderId="0" xfId="0" applyFont="1" applyFill="1" applyAlignment="1">
      <alignment horizontal="right"/>
    </xf>
    <xf numFmtId="0" fontId="9" fillId="0" borderId="0" xfId="0" applyFont="1" applyFill="1"/>
    <xf numFmtId="0" fontId="10" fillId="0" borderId="0" xfId="0" applyFont="1" applyFill="1" applyProtection="1">
      <protection locked="0"/>
    </xf>
    <xf numFmtId="49" fontId="10" fillId="0" borderId="0" xfId="0" applyNumberFormat="1" applyFont="1" applyFill="1" applyAlignment="1" applyProtection="1">
      <alignment horizontal="left"/>
      <protection locked="0"/>
    </xf>
    <xf numFmtId="165" fontId="10" fillId="0" borderId="0" xfId="0" applyNumberFormat="1" applyFont="1" applyFill="1" applyAlignment="1" applyProtection="1">
      <alignment horizontal="left"/>
      <protection locked="0"/>
    </xf>
    <xf numFmtId="0" fontId="2" fillId="0" borderId="0" xfId="0" applyFont="1" applyFill="1"/>
    <xf numFmtId="0" fontId="3" fillId="0" borderId="0" xfId="0" applyFont="1" applyFill="1"/>
    <xf numFmtId="0" fontId="3" fillId="0" borderId="0" xfId="0" applyFont="1" applyFill="1" applyAlignment="1">
      <alignment horizontal="left"/>
    </xf>
    <xf numFmtId="49" fontId="10" fillId="0" borderId="0" xfId="0" applyNumberFormat="1" applyFont="1" applyFill="1" applyProtection="1">
      <protection locked="0"/>
    </xf>
    <xf numFmtId="0" fontId="0" fillId="0" borderId="2" xfId="0" applyBorder="1"/>
    <xf numFmtId="0" fontId="9" fillId="4" borderId="2" xfId="0" applyFont="1" applyFill="1" applyBorder="1"/>
    <xf numFmtId="0" fontId="9" fillId="5" borderId="2" xfId="0" applyFont="1" applyFill="1" applyBorder="1" applyAlignment="1"/>
    <xf numFmtId="49" fontId="0" fillId="0" borderId="0" xfId="0" applyNumberFormat="1"/>
    <xf numFmtId="0" fontId="9" fillId="4" borderId="2" xfId="0" applyFont="1" applyFill="1" applyBorder="1" applyAlignment="1">
      <alignment horizontal="center"/>
    </xf>
    <xf numFmtId="0" fontId="0" fillId="0" borderId="0" xfId="0" applyAlignment="1">
      <alignment horizontal="center"/>
    </xf>
    <xf numFmtId="49" fontId="0" fillId="0" borderId="0" xfId="0" applyNumberFormat="1" applyAlignment="1">
      <alignment horizontal="center"/>
    </xf>
    <xf numFmtId="49" fontId="9" fillId="5" borderId="2" xfId="0" applyNumberFormat="1" applyFont="1" applyFill="1" applyBorder="1" applyAlignment="1">
      <alignment horizontal="center"/>
    </xf>
    <xf numFmtId="0" fontId="9" fillId="3" borderId="2" xfId="0" applyFont="1" applyFill="1" applyBorder="1"/>
    <xf numFmtId="0" fontId="0" fillId="6" borderId="0" xfId="0" applyFill="1"/>
    <xf numFmtId="0" fontId="9" fillId="5" borderId="2" xfId="0" applyFont="1" applyFill="1" applyBorder="1"/>
    <xf numFmtId="0" fontId="0" fillId="7" borderId="2" xfId="0" applyFill="1" applyBorder="1"/>
    <xf numFmtId="0" fontId="0" fillId="0" borderId="0" xfId="0" applyAlignment="1">
      <alignment horizontal="left"/>
    </xf>
    <xf numFmtId="0" fontId="0" fillId="0" borderId="2" xfId="0" applyBorder="1" applyAlignment="1">
      <alignment vertical="top"/>
    </xf>
    <xf numFmtId="0" fontId="9" fillId="4" borderId="2" xfId="0" applyFont="1" applyFill="1" applyBorder="1" applyAlignment="1">
      <alignment horizontal="left"/>
    </xf>
    <xf numFmtId="0" fontId="0" fillId="0" borderId="2" xfId="0" applyBorder="1" applyProtection="1">
      <protection locked="0"/>
    </xf>
    <xf numFmtId="0" fontId="0" fillId="0" borderId="2" xfId="0" applyBorder="1" applyAlignment="1" applyProtection="1">
      <alignment horizontal="left"/>
      <protection locked="0"/>
    </xf>
    <xf numFmtId="49" fontId="0" fillId="0" borderId="2" xfId="0" applyNumberFormat="1" applyBorder="1" applyAlignment="1" applyProtection="1">
      <alignment horizontal="center"/>
      <protection locked="0"/>
    </xf>
    <xf numFmtId="0" fontId="10" fillId="0" borderId="2" xfId="0" applyFont="1" applyBorder="1" applyAlignment="1" applyProtection="1">
      <alignment vertical="top" wrapText="1"/>
      <protection locked="0"/>
    </xf>
    <xf numFmtId="49" fontId="10" fillId="0" borderId="2" xfId="0" applyNumberFormat="1" applyFont="1" applyBorder="1" applyAlignment="1" applyProtection="1">
      <alignment horizontal="center" vertical="top" wrapText="1"/>
      <protection locked="0"/>
    </xf>
    <xf numFmtId="0" fontId="0" fillId="8" borderId="2" xfId="0" applyFill="1" applyBorder="1" applyProtection="1">
      <protection locked="0"/>
    </xf>
    <xf numFmtId="0" fontId="13" fillId="0" borderId="0" xfId="0" applyFont="1"/>
    <xf numFmtId="49" fontId="9" fillId="4" borderId="2" xfId="0" applyNumberFormat="1" applyFont="1" applyFill="1" applyBorder="1"/>
    <xf numFmtId="0" fontId="0" fillId="7" borderId="2" xfId="0" applyFill="1" applyBorder="1" applyAlignment="1">
      <alignment horizontal="center"/>
    </xf>
    <xf numFmtId="0" fontId="0" fillId="3" borderId="2" xfId="0" applyFill="1" applyBorder="1"/>
    <xf numFmtId="49" fontId="0" fillId="0" borderId="2" xfId="0" applyNumberFormat="1" applyBorder="1" applyAlignment="1" applyProtection="1">
      <alignment vertical="top"/>
      <protection locked="0"/>
    </xf>
    <xf numFmtId="49" fontId="0" fillId="0" borderId="2" xfId="0" applyNumberFormat="1" applyBorder="1" applyAlignment="1" applyProtection="1">
      <alignment vertical="top" wrapText="1"/>
      <protection locked="0"/>
    </xf>
    <xf numFmtId="0" fontId="9" fillId="0" borderId="0" xfId="0" applyFont="1"/>
    <xf numFmtId="0" fontId="9" fillId="5" borderId="3" xfId="0" applyFont="1" applyFill="1" applyBorder="1" applyAlignment="1">
      <alignment horizontal="center"/>
    </xf>
    <xf numFmtId="0" fontId="9" fillId="5" borderId="2" xfId="0" applyFont="1" applyFill="1" applyBorder="1" applyAlignment="1">
      <alignment horizontal="center"/>
    </xf>
    <xf numFmtId="0" fontId="0" fillId="0" borderId="2" xfId="0" applyBorder="1" applyAlignment="1" applyProtection="1">
      <alignment horizontal="center"/>
      <protection locked="0"/>
    </xf>
    <xf numFmtId="0" fontId="9" fillId="0" borderId="0" xfId="0" applyFont="1" applyAlignment="1">
      <alignment horizontal="left"/>
    </xf>
    <xf numFmtId="14" fontId="0" fillId="0" borderId="2" xfId="0" applyNumberFormat="1" applyBorder="1"/>
    <xf numFmtId="0" fontId="9" fillId="3" borderId="4" xfId="0" applyFont="1" applyFill="1" applyBorder="1"/>
    <xf numFmtId="0" fontId="0" fillId="9" borderId="2" xfId="0" applyFill="1" applyBorder="1"/>
    <xf numFmtId="0" fontId="9" fillId="3" borderId="5" xfId="0" applyFont="1" applyFill="1" applyBorder="1"/>
    <xf numFmtId="0" fontId="9" fillId="3" borderId="6" xfId="0" applyFont="1" applyFill="1" applyBorder="1"/>
    <xf numFmtId="0" fontId="0" fillId="0" borderId="6" xfId="0" applyBorder="1"/>
    <xf numFmtId="0" fontId="0" fillId="7" borderId="6" xfId="0" applyFill="1" applyBorder="1"/>
    <xf numFmtId="0" fontId="0" fillId="10" borderId="0" xfId="0" applyFill="1"/>
    <xf numFmtId="0" fontId="0" fillId="0" borderId="0" xfId="0" applyAlignment="1">
      <alignment horizontal="right"/>
    </xf>
    <xf numFmtId="0" fontId="0" fillId="10" borderId="0" xfId="0" applyFill="1" applyAlignment="1">
      <alignment horizontal="center"/>
    </xf>
    <xf numFmtId="0" fontId="0" fillId="11" borderId="2" xfId="0" applyFill="1" applyBorder="1"/>
    <xf numFmtId="0" fontId="0" fillId="12" borderId="2" xfId="0" applyFill="1" applyBorder="1"/>
    <xf numFmtId="0" fontId="0" fillId="12" borderId="3" xfId="0" applyFill="1" applyBorder="1" applyAlignment="1">
      <alignment horizontal="center"/>
    </xf>
    <xf numFmtId="0" fontId="9" fillId="13" borderId="5" xfId="0" applyFont="1" applyFill="1" applyBorder="1" applyAlignment="1">
      <alignment wrapText="1"/>
    </xf>
    <xf numFmtId="0" fontId="9" fillId="14" borderId="7" xfId="0" applyFont="1" applyFill="1" applyBorder="1"/>
    <xf numFmtId="0" fontId="9" fillId="14" borderId="5" xfId="0" applyFont="1" applyFill="1" applyBorder="1" applyAlignment="1">
      <alignment wrapText="1"/>
    </xf>
    <xf numFmtId="0" fontId="0" fillId="15" borderId="8" xfId="0" applyFill="1" applyBorder="1"/>
    <xf numFmtId="0" fontId="0" fillId="15" borderId="3" xfId="0" applyFill="1" applyBorder="1"/>
    <xf numFmtId="0" fontId="0" fillId="15" borderId="2" xfId="0" applyFill="1" applyBorder="1"/>
    <xf numFmtId="0" fontId="0" fillId="15" borderId="9" xfId="0" applyFill="1" applyBorder="1" applyAlignment="1">
      <alignment horizontal="center"/>
    </xf>
    <xf numFmtId="0" fontId="0" fillId="16" borderId="3" xfId="0" applyFill="1" applyBorder="1" applyAlignment="1" applyProtection="1">
      <alignment horizontal="center"/>
      <protection locked="0"/>
    </xf>
    <xf numFmtId="0" fontId="0" fillId="17" borderId="9" xfId="0" applyFill="1" applyBorder="1" applyAlignment="1" applyProtection="1">
      <alignment horizontal="center"/>
      <protection locked="0"/>
    </xf>
    <xf numFmtId="0" fontId="0" fillId="18" borderId="8" xfId="0" applyFill="1" applyBorder="1"/>
    <xf numFmtId="0" fontId="0" fillId="18" borderId="3" xfId="0" applyFill="1" applyBorder="1"/>
    <xf numFmtId="0" fontId="0" fillId="11" borderId="3" xfId="0" applyFill="1" applyBorder="1"/>
    <xf numFmtId="0" fontId="0" fillId="12" borderId="3" xfId="0" applyFill="1" applyBorder="1"/>
    <xf numFmtId="0" fontId="9" fillId="13" borderId="5" xfId="0" applyFont="1" applyFill="1" applyBorder="1"/>
    <xf numFmtId="0" fontId="0" fillId="8" borderId="0" xfId="0" applyFill="1" applyProtection="1">
      <protection locked="0"/>
    </xf>
    <xf numFmtId="0" fontId="9" fillId="13" borderId="10" xfId="0" applyFont="1" applyFill="1" applyBorder="1" applyAlignment="1">
      <alignment horizontal="left"/>
    </xf>
    <xf numFmtId="0" fontId="0" fillId="16" borderId="9" xfId="0" applyFill="1" applyBorder="1" applyAlignment="1" applyProtection="1">
      <alignment horizontal="left"/>
      <protection locked="0"/>
    </xf>
    <xf numFmtId="0" fontId="0" fillId="12" borderId="9" xfId="0" applyFill="1" applyBorder="1" applyAlignment="1">
      <alignment horizontal="left"/>
    </xf>
    <xf numFmtId="0" fontId="0" fillId="10" borderId="0" xfId="0" applyFill="1" applyAlignment="1">
      <alignment horizontal="left"/>
    </xf>
    <xf numFmtId="0" fontId="9" fillId="14" borderId="11" xfId="0" applyFont="1" applyFill="1" applyBorder="1" applyAlignment="1">
      <alignment horizontal="left"/>
    </xf>
    <xf numFmtId="0" fontId="0" fillId="17" borderId="12" xfId="0" applyFill="1" applyBorder="1" applyAlignment="1" applyProtection="1">
      <alignment horizontal="left"/>
      <protection locked="0"/>
    </xf>
    <xf numFmtId="0" fontId="0" fillId="15" borderId="12" xfId="0" applyFill="1" applyBorder="1" applyAlignment="1">
      <alignment horizontal="left"/>
    </xf>
    <xf numFmtId="0" fontId="9" fillId="13" borderId="13" xfId="0" applyFont="1" applyFill="1" applyBorder="1" applyAlignment="1">
      <alignment wrapText="1"/>
    </xf>
    <xf numFmtId="0" fontId="9" fillId="14" borderId="13" xfId="0" applyFont="1" applyFill="1" applyBorder="1" applyAlignment="1">
      <alignment wrapText="1"/>
    </xf>
    <xf numFmtId="3" fontId="0" fillId="11" borderId="3" xfId="0" applyNumberFormat="1" applyFill="1" applyBorder="1"/>
    <xf numFmtId="3" fontId="0" fillId="18" borderId="3" xfId="0" applyNumberFormat="1" applyFill="1" applyBorder="1"/>
    <xf numFmtId="164" fontId="0" fillId="11" borderId="2" xfId="0" applyNumberFormat="1" applyFill="1" applyBorder="1"/>
    <xf numFmtId="164" fontId="0" fillId="18" borderId="2" xfId="0" applyNumberFormat="1" applyFill="1" applyBorder="1"/>
    <xf numFmtId="0" fontId="14" fillId="0" borderId="0" xfId="0" applyFont="1"/>
    <xf numFmtId="3" fontId="0" fillId="0" borderId="10" xfId="0" applyNumberFormat="1" applyBorder="1" applyAlignment="1"/>
    <xf numFmtId="3" fontId="0" fillId="0" borderId="10" xfId="0" applyNumberFormat="1" applyBorder="1" applyAlignment="1">
      <alignment horizontal="right" shrinkToFit="1"/>
    </xf>
    <xf numFmtId="3" fontId="0" fillId="0" borderId="10" xfId="0" applyNumberFormat="1" applyBorder="1" applyAlignment="1">
      <alignment shrinkToFit="1"/>
    </xf>
    <xf numFmtId="0" fontId="14" fillId="3" borderId="14" xfId="0" applyFont="1" applyFill="1" applyBorder="1"/>
    <xf numFmtId="3" fontId="9" fillId="12" borderId="2" xfId="0" applyNumberFormat="1" applyFont="1" applyFill="1" applyBorder="1"/>
    <xf numFmtId="3" fontId="0" fillId="11" borderId="2" xfId="0" applyNumberFormat="1" applyFill="1" applyBorder="1"/>
    <xf numFmtId="0" fontId="0" fillId="18" borderId="2" xfId="0" applyFill="1" applyBorder="1"/>
    <xf numFmtId="3" fontId="0" fillId="18" borderId="2" xfId="0" applyNumberFormat="1" applyFill="1" applyBorder="1"/>
    <xf numFmtId="3" fontId="9" fillId="15" borderId="2" xfId="0" applyNumberFormat="1" applyFont="1" applyFill="1" applyBorder="1"/>
    <xf numFmtId="0" fontId="9" fillId="3" borderId="15" xfId="0" applyFont="1" applyFill="1" applyBorder="1"/>
    <xf numFmtId="0" fontId="9" fillId="13" borderId="5" xfId="0" applyFont="1" applyFill="1" applyBorder="1" applyAlignment="1">
      <alignment horizontal="right"/>
    </xf>
    <xf numFmtId="0" fontId="9" fillId="14" borderId="5" xfId="0" applyFont="1" applyFill="1" applyBorder="1" applyAlignment="1">
      <alignment horizontal="right"/>
    </xf>
    <xf numFmtId="3" fontId="0" fillId="0" borderId="10" xfId="0" applyNumberFormat="1" applyBorder="1" applyAlignment="1">
      <alignment horizontal="center"/>
    </xf>
    <xf numFmtId="0" fontId="0" fillId="11" borderId="3" xfId="0" applyFill="1" applyBorder="1" applyAlignment="1">
      <alignment horizontal="center"/>
    </xf>
    <xf numFmtId="0" fontId="9" fillId="13" borderId="13" xfId="0" applyFont="1" applyFill="1" applyBorder="1" applyAlignment="1">
      <alignment horizontal="center" textRotation="90" wrapText="1"/>
    </xf>
    <xf numFmtId="0" fontId="9" fillId="14" borderId="13" xfId="0" applyFont="1" applyFill="1" applyBorder="1" applyAlignment="1">
      <alignment horizontal="center" textRotation="90" wrapText="1"/>
    </xf>
    <xf numFmtId="0" fontId="0" fillId="15" borderId="3" xfId="0" applyFill="1" applyBorder="1" applyAlignment="1">
      <alignment horizontal="center"/>
    </xf>
    <xf numFmtId="0" fontId="0" fillId="17" borderId="3" xfId="0" applyFill="1" applyBorder="1" applyAlignment="1" applyProtection="1">
      <alignment horizontal="center"/>
      <protection locked="0"/>
    </xf>
    <xf numFmtId="0" fontId="9" fillId="13" borderId="13" xfId="0" applyFont="1" applyFill="1" applyBorder="1" applyAlignment="1">
      <alignment horizontal="center" textRotation="90"/>
    </xf>
    <xf numFmtId="0" fontId="9" fillId="14" borderId="10" xfId="0" applyFont="1" applyFill="1" applyBorder="1" applyAlignment="1">
      <alignment horizontal="center" textRotation="90"/>
    </xf>
    <xf numFmtId="0" fontId="0" fillId="0" borderId="2" xfId="0" applyFill="1" applyBorder="1"/>
    <xf numFmtId="0" fontId="9" fillId="0" borderId="15" xfId="0" applyFont="1" applyFill="1" applyBorder="1"/>
    <xf numFmtId="0" fontId="14" fillId="0" borderId="15" xfId="0" applyFont="1" applyFill="1" applyBorder="1"/>
    <xf numFmtId="0" fontId="0" fillId="0" borderId="15" xfId="0" applyFill="1" applyBorder="1"/>
    <xf numFmtId="166" fontId="0" fillId="0" borderId="0" xfId="0" applyNumberFormat="1" applyAlignment="1">
      <alignment horizontal="right"/>
    </xf>
    <xf numFmtId="166" fontId="0" fillId="0" borderId="2" xfId="0" applyNumberFormat="1" applyBorder="1" applyAlignment="1">
      <alignment horizontal="right"/>
    </xf>
    <xf numFmtId="0" fontId="15" fillId="8" borderId="2" xfId="0" applyFont="1" applyFill="1" applyBorder="1" applyProtection="1">
      <protection locked="0"/>
    </xf>
    <xf numFmtId="0" fontId="0" fillId="8" borderId="2" xfId="0" applyFill="1" applyBorder="1" applyAlignment="1" applyProtection="1">
      <alignment horizontal="center"/>
      <protection locked="0"/>
    </xf>
    <xf numFmtId="3" fontId="9" fillId="0" borderId="4" xfId="0" applyNumberFormat="1" applyFont="1" applyFill="1" applyBorder="1"/>
    <xf numFmtId="3" fontId="9" fillId="0" borderId="16" xfId="0" applyNumberFormat="1" applyFont="1" applyFill="1" applyBorder="1"/>
    <xf numFmtId="3" fontId="9" fillId="0" borderId="0" xfId="0" applyNumberFormat="1" applyFont="1" applyFill="1" applyBorder="1" applyAlignment="1">
      <alignment horizontal="center"/>
    </xf>
    <xf numFmtId="3" fontId="9" fillId="0" borderId="0" xfId="0" applyNumberFormat="1" applyFont="1" applyFill="1" applyBorder="1"/>
    <xf numFmtId="3" fontId="0" fillId="8" borderId="2" xfId="0" applyNumberFormat="1" applyFill="1" applyBorder="1" applyProtection="1">
      <protection locked="0"/>
    </xf>
    <xf numFmtId="166" fontId="9" fillId="19" borderId="2" xfId="0" applyNumberFormat="1" applyFont="1" applyFill="1" applyBorder="1"/>
    <xf numFmtId="0" fontId="9" fillId="20" borderId="2" xfId="0" applyFont="1" applyFill="1" applyBorder="1"/>
    <xf numFmtId="0" fontId="9" fillId="20" borderId="2" xfId="0" applyFont="1" applyFill="1" applyBorder="1" applyAlignment="1">
      <alignment horizontal="right"/>
    </xf>
    <xf numFmtId="0" fontId="9" fillId="12" borderId="2" xfId="0" applyFont="1" applyFill="1" applyBorder="1"/>
    <xf numFmtId="0" fontId="0" fillId="0" borderId="0" xfId="0" applyProtection="1"/>
    <xf numFmtId="0" fontId="9" fillId="20" borderId="2" xfId="0" applyFont="1" applyFill="1" applyBorder="1" applyProtection="1"/>
    <xf numFmtId="0" fontId="0" fillId="12" borderId="2" xfId="0" applyFill="1" applyBorder="1" applyProtection="1"/>
    <xf numFmtId="0" fontId="0" fillId="8" borderId="2" xfId="0" applyFill="1" applyBorder="1" applyProtection="1"/>
    <xf numFmtId="0" fontId="0" fillId="10" borderId="0" xfId="0" applyFill="1" applyProtection="1"/>
    <xf numFmtId="0" fontId="16" fillId="0" borderId="0" xfId="0" applyFont="1"/>
    <xf numFmtId="0" fontId="16" fillId="0" borderId="0" xfId="0" applyFont="1" applyProtection="1"/>
    <xf numFmtId="0" fontId="9" fillId="0" borderId="0" xfId="0" applyFont="1" applyFill="1" applyBorder="1"/>
    <xf numFmtId="2" fontId="0" fillId="8" borderId="2" xfId="0" applyNumberFormat="1" applyFill="1" applyBorder="1" applyProtection="1"/>
    <xf numFmtId="0" fontId="16" fillId="8" borderId="2" xfId="0" applyFont="1" applyFill="1" applyBorder="1" applyProtection="1">
      <protection locked="0"/>
    </xf>
    <xf numFmtId="0" fontId="17" fillId="0" borderId="0" xfId="0" applyFont="1"/>
    <xf numFmtId="0" fontId="9" fillId="4" borderId="6" xfId="0" applyFont="1" applyFill="1" applyBorder="1"/>
    <xf numFmtId="0" fontId="0" fillId="4" borderId="9" xfId="0" applyFill="1" applyBorder="1" applyAlignment="1">
      <alignment horizontal="center"/>
    </xf>
    <xf numFmtId="0" fontId="0" fillId="4" borderId="9" xfId="0" applyFill="1" applyBorder="1"/>
    <xf numFmtId="0" fontId="0" fillId="4" borderId="3" xfId="0" applyFill="1" applyBorder="1"/>
    <xf numFmtId="0" fontId="19" fillId="8" borderId="2" xfId="0" applyFont="1" applyFill="1" applyBorder="1" applyProtection="1">
      <protection locked="0"/>
    </xf>
    <xf numFmtId="0" fontId="21" fillId="0" borderId="0" xfId="1" applyFont="1" applyAlignment="1" applyProtection="1"/>
    <xf numFmtId="0" fontId="20" fillId="8" borderId="2" xfId="1" applyFont="1" applyFill="1" applyBorder="1" applyAlignment="1" applyProtection="1">
      <protection locked="0"/>
    </xf>
    <xf numFmtId="0" fontId="10" fillId="0" borderId="0" xfId="0" applyFont="1"/>
    <xf numFmtId="0" fontId="22" fillId="0" borderId="0" xfId="0" applyFont="1"/>
    <xf numFmtId="0" fontId="10" fillId="0" borderId="2" xfId="0" applyFont="1" applyBorder="1"/>
    <xf numFmtId="0" fontId="10" fillId="0" borderId="2" xfId="0" applyFont="1" applyFill="1" applyBorder="1"/>
    <xf numFmtId="49" fontId="9" fillId="22" borderId="2" xfId="0" applyNumberFormat="1" applyFont="1" applyFill="1" applyBorder="1"/>
    <xf numFmtId="49" fontId="0" fillId="0" borderId="2" xfId="0" applyNumberFormat="1" applyBorder="1"/>
    <xf numFmtId="0" fontId="10" fillId="21" borderId="2" xfId="0" applyNumberFormat="1" applyFont="1" applyFill="1" applyBorder="1" applyProtection="1">
      <protection locked="0"/>
    </xf>
    <xf numFmtId="0" fontId="10" fillId="21" borderId="2" xfId="0" applyFont="1" applyFill="1" applyBorder="1" applyProtection="1">
      <protection locked="0"/>
    </xf>
    <xf numFmtId="0" fontId="0" fillId="0" borderId="0" xfId="0" applyBorder="1" applyProtection="1">
      <protection locked="0"/>
    </xf>
    <xf numFmtId="0" fontId="9" fillId="5" borderId="5" xfId="0" applyFont="1" applyFill="1" applyBorder="1"/>
    <xf numFmtId="0" fontId="0" fillId="0" borderId="6" xfId="0" applyBorder="1" applyProtection="1">
      <protection locked="0"/>
    </xf>
    <xf numFmtId="0" fontId="10" fillId="0" borderId="6" xfId="0" applyFont="1" applyBorder="1"/>
    <xf numFmtId="0" fontId="0" fillId="0" borderId="9" xfId="0" applyBorder="1"/>
    <xf numFmtId="49" fontId="0" fillId="0" borderId="9" xfId="0" applyNumberFormat="1" applyBorder="1" applyAlignment="1">
      <alignment horizontal="center"/>
    </xf>
    <xf numFmtId="0" fontId="0" fillId="0" borderId="3" xfId="0" applyBorder="1" applyAlignment="1">
      <alignment horizontal="center"/>
    </xf>
    <xf numFmtId="0" fontId="10" fillId="0" borderId="2" xfId="0" applyFont="1" applyBorder="1" applyProtection="1">
      <protection locked="0"/>
    </xf>
    <xf numFmtId="0" fontId="0" fillId="0" borderId="9" xfId="0" applyBorder="1" applyAlignment="1">
      <alignment horizontal="left"/>
    </xf>
    <xf numFmtId="0" fontId="0" fillId="0" borderId="3" xfId="0" applyBorder="1" applyAlignment="1">
      <alignment horizontal="left"/>
    </xf>
    <xf numFmtId="0" fontId="10" fillId="0" borderId="6" xfId="0" applyFont="1" applyBorder="1" applyAlignment="1">
      <alignment horizontal="left"/>
    </xf>
    <xf numFmtId="0" fontId="9" fillId="0" borderId="6" xfId="0" applyFont="1" applyBorder="1" applyAlignment="1">
      <alignment horizontal="left"/>
    </xf>
    <xf numFmtId="0" fontId="10" fillId="8" borderId="0" xfId="0" applyFont="1" applyFill="1" applyProtection="1">
      <protection locked="0"/>
    </xf>
    <xf numFmtId="0" fontId="7" fillId="10" borderId="1" xfId="0" applyFont="1" applyFill="1" applyBorder="1" applyAlignment="1" applyProtection="1">
      <alignment horizontal="center" vertical="center"/>
      <protection locked="0"/>
    </xf>
    <xf numFmtId="0" fontId="2" fillId="0" borderId="0" xfId="0" applyFont="1" applyFill="1" applyAlignment="1">
      <alignment horizontal="left" wrapText="1"/>
    </xf>
    <xf numFmtId="0" fontId="6" fillId="0" borderId="0" xfId="0" applyFont="1" applyFill="1" applyAlignment="1" applyProtection="1">
      <alignment horizontal="center" vertical="center"/>
      <protection locked="0"/>
    </xf>
    <xf numFmtId="0" fontId="7" fillId="10" borderId="1" xfId="0" applyFont="1" applyFill="1" applyBorder="1" applyAlignment="1" applyProtection="1">
      <alignment horizontal="left" vertical="center"/>
      <protection locked="0"/>
    </xf>
    <xf numFmtId="0" fontId="7" fillId="10" borderId="1" xfId="0" applyFont="1" applyFill="1" applyBorder="1" applyAlignment="1" applyProtection="1">
      <alignment horizontal="right" vertical="center"/>
      <protection locked="0"/>
    </xf>
    <xf numFmtId="0" fontId="10" fillId="0" borderId="6" xfId="0" applyFont="1" applyBorder="1" applyAlignment="1">
      <alignment horizontal="left"/>
    </xf>
    <xf numFmtId="0" fontId="0" fillId="0" borderId="9" xfId="0" applyBorder="1" applyAlignment="1">
      <alignment horizontal="left"/>
    </xf>
    <xf numFmtId="0" fontId="0" fillId="0" borderId="3" xfId="0" applyBorder="1" applyAlignment="1">
      <alignment horizontal="left"/>
    </xf>
    <xf numFmtId="0" fontId="9" fillId="5" borderId="6" xfId="0" applyFont="1" applyFill="1" applyBorder="1" applyAlignment="1">
      <alignment horizontal="left"/>
    </xf>
    <xf numFmtId="0" fontId="9" fillId="5" borderId="9" xfId="0" applyFont="1" applyFill="1" applyBorder="1" applyAlignment="1">
      <alignment horizontal="left"/>
    </xf>
    <xf numFmtId="0" fontId="9" fillId="5" borderId="3" xfId="0" applyFont="1" applyFill="1" applyBorder="1" applyAlignment="1">
      <alignment horizontal="left"/>
    </xf>
    <xf numFmtId="0" fontId="0" fillId="0" borderId="6" xfId="0" applyBorder="1" applyAlignment="1">
      <alignment horizontal="left"/>
    </xf>
    <xf numFmtId="0" fontId="9" fillId="13" borderId="14" xfId="0" applyFont="1" applyFill="1" applyBorder="1" applyAlignment="1">
      <alignment horizontal="center"/>
    </xf>
    <xf numFmtId="0" fontId="9" fillId="13" borderId="15" xfId="0" applyFont="1" applyFill="1" applyBorder="1" applyAlignment="1">
      <alignment horizontal="center"/>
    </xf>
    <xf numFmtId="0" fontId="9" fillId="14" borderId="14" xfId="0" applyFont="1" applyFill="1" applyBorder="1" applyAlignment="1">
      <alignment horizontal="center"/>
    </xf>
    <xf numFmtId="0" fontId="9" fillId="14" borderId="15" xfId="0" applyFont="1" applyFill="1" applyBorder="1" applyAlignment="1">
      <alignment horizontal="center"/>
    </xf>
    <xf numFmtId="0" fontId="9" fillId="3" borderId="14" xfId="0" applyFont="1" applyFill="1" applyBorder="1" applyAlignment="1">
      <alignment horizontal="center" textRotation="90"/>
    </xf>
    <xf numFmtId="0" fontId="9" fillId="3" borderId="15" xfId="0" applyFont="1" applyFill="1" applyBorder="1" applyAlignment="1">
      <alignment horizontal="center" textRotation="90"/>
    </xf>
    <xf numFmtId="0" fontId="9" fillId="3" borderId="5" xfId="0" applyFont="1" applyFill="1" applyBorder="1" applyAlignment="1">
      <alignment horizontal="center" textRotation="90"/>
    </xf>
    <xf numFmtId="0" fontId="9" fillId="13" borderId="17" xfId="0" applyFont="1" applyFill="1" applyBorder="1" applyAlignment="1">
      <alignment horizontal="center"/>
    </xf>
    <xf numFmtId="0" fontId="9" fillId="13" borderId="18" xfId="0" applyFont="1" applyFill="1" applyBorder="1" applyAlignment="1">
      <alignment horizontal="center"/>
    </xf>
    <xf numFmtId="0" fontId="9" fillId="14" borderId="19" xfId="0" applyFont="1" applyFill="1" applyBorder="1" applyAlignment="1">
      <alignment horizontal="center"/>
    </xf>
    <xf numFmtId="0" fontId="9" fillId="14" borderId="17" xfId="0" applyFont="1" applyFill="1" applyBorder="1" applyAlignment="1">
      <alignment horizontal="center"/>
    </xf>
    <xf numFmtId="0" fontId="9" fillId="14" borderId="18" xfId="0" applyFont="1" applyFill="1" applyBorder="1" applyAlignment="1">
      <alignment horizontal="center"/>
    </xf>
  </cellXfs>
  <cellStyles count="3">
    <cellStyle name="Hyperlink" xfId="1" builtinId="8"/>
    <cellStyle name="Normal" xfId="0" builtinId="0"/>
    <cellStyle name="Standardeingabe" xfId="2"/>
  </cellStyles>
  <dxfs count="1924">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9"/>
      </font>
      <fill>
        <patternFill>
          <bgColor indexed="16"/>
        </patternFill>
      </fill>
    </dxf>
    <dxf>
      <font>
        <condense val="0"/>
        <extend val="0"/>
        <color indexed="16"/>
      </font>
    </dxf>
    <dxf>
      <font>
        <condense val="0"/>
        <extend val="0"/>
        <color indexed="9"/>
      </font>
      <fill>
        <patternFill>
          <bgColor indexed="16"/>
        </patternFill>
      </fill>
    </dxf>
    <dxf>
      <fill>
        <patternFill>
          <bgColor indexed="49"/>
        </patternFill>
      </fill>
    </dxf>
    <dxf>
      <fill>
        <patternFill>
          <bgColor indexed="15"/>
        </patternFill>
      </fill>
    </dxf>
    <dxf>
      <fill>
        <patternFill>
          <bgColor indexed="49"/>
        </patternFill>
      </fill>
    </dxf>
    <dxf>
      <fill>
        <patternFill>
          <bgColor indexed="1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00FF00"/>
      <rgbColor rgb="00A5C82D"/>
      <rgbColor rgb="00FAF5B4"/>
      <rgbColor rgb="006EB41E"/>
      <rgbColor rgb="000000FF"/>
      <rgbColor rgb="00BED76E"/>
      <rgbColor rgb="00FF0000"/>
      <rgbColor rgb="00FFE600"/>
      <rgbColor rgb="00CDD2E6"/>
      <rgbColor rgb="00FFDC2D"/>
      <rgbColor rgb="00B5BFC5"/>
      <rgbColor rgb="00FFFA78"/>
      <rgbColor rgb="00DDE6EB"/>
      <rgbColor rgb="009CAAB1"/>
      <rgbColor rgb="00344B57"/>
      <rgbColor rgb="00FFB100"/>
      <rgbColor rgb="00D70000"/>
      <rgbColor rgb="00199B1E"/>
      <rgbColor rgb="00004670"/>
      <rgbColor rgb="00FFDC2D"/>
      <rgbColor rgb="00FA6E5F"/>
      <rgbColor rgb="006EB41E"/>
      <rgbColor rgb="00266794"/>
      <rgbColor rgb="00FFE600"/>
      <rgbColor rgb="00FF9678"/>
      <rgbColor rgb="00A5C82D"/>
      <rgbColor rgb="00749ABD"/>
      <rgbColor rgb="00FFFA78"/>
      <rgbColor rgb="00FFC8C8"/>
      <rgbColor rgb="00BED76E"/>
      <rgbColor rgb="00DCE1BE"/>
      <rgbColor rgb="00CCFFFF"/>
      <rgbColor rgb="00CCFFCC"/>
      <rgbColor rgb="00FFFF99"/>
      <rgbColor rgb="00FF00FF"/>
      <rgbColor rgb="00FFFF00"/>
      <rgbColor rgb="0000FFFF"/>
      <rgbColor rgb="00FFCC99"/>
      <rgbColor rgb="00FFDCD2"/>
      <rgbColor rgb="00FFC8C8"/>
      <rgbColor rgb="00FA6E5F"/>
      <rgbColor rgb="00199B1E"/>
      <rgbColor rgb="00D70000"/>
      <rgbColor rgb="00FFB100"/>
      <rgbColor rgb="009CAAB1"/>
      <rgbColor rgb="00B5BFC5"/>
      <rgbColor rgb="00749ABD"/>
      <rgbColor rgb="00FF9678"/>
      <rgbColor rgb="00266794"/>
      <rgbColor rgb="00004670"/>
      <rgbColor rgb="00344B57"/>
      <rgbColor rgb="00DDE6EB"/>
      <rgbColor rgb="00707E87"/>
      <rgbColor rgb="00707E87"/>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66675</xdr:colOff>
      <xdr:row>0</xdr:row>
      <xdr:rowOff>0</xdr:rowOff>
    </xdr:from>
    <xdr:to>
      <xdr:col>11</xdr:col>
      <xdr:colOff>752475</xdr:colOff>
      <xdr:row>61</xdr:row>
      <xdr:rowOff>76200</xdr:rowOff>
    </xdr:to>
    <xdr:sp macro="" textlink="">
      <xdr:nvSpPr>
        <xdr:cNvPr id="58369" name="Text Box 1"/>
        <xdr:cNvSpPr txBox="1">
          <a:spLocks noChangeArrowheads="1"/>
        </xdr:cNvSpPr>
      </xdr:nvSpPr>
      <xdr:spPr bwMode="auto">
        <a:xfrm>
          <a:off x="66675" y="0"/>
          <a:ext cx="9067800" cy="9953625"/>
        </a:xfrm>
        <a:prstGeom prst="rect">
          <a:avLst/>
        </a:prstGeom>
        <a:solidFill>
          <a:srgbClr val="DDE6EB"/>
        </a:solidFill>
        <a:ln w="9525">
          <a:noFill/>
          <a:miter lim="800000"/>
          <a:headEnd/>
          <a:tailEnd/>
        </a:ln>
      </xdr:spPr>
      <xdr:txBody>
        <a:bodyPr vertOverflow="clip" wrap="square" lIns="27432" tIns="27432" rIns="0" bIns="0" anchor="t" upright="1"/>
        <a:lstStyle/>
        <a:p>
          <a:pPr algn="l" rtl="0">
            <a:defRPr sz="1000"/>
          </a:pPr>
          <a:r>
            <a:rPr lang="de-DE" sz="1100" b="1" i="0" u="sng" strike="noStrike" baseline="0">
              <a:solidFill>
                <a:srgbClr val="000000"/>
              </a:solidFill>
              <a:latin typeface="Arial"/>
              <a:cs typeface="Arial"/>
            </a:rPr>
            <a:t>Usage of Product Documentation Plan</a:t>
          </a:r>
          <a:endParaRPr lang="de-DE" sz="1000" b="1" i="0" u="none" strike="noStrike" baseline="0">
            <a:solidFill>
              <a:srgbClr val="000000"/>
            </a:solidFill>
            <a:latin typeface="Arial"/>
            <a:cs typeface="Arial"/>
          </a:endParaRPr>
        </a:p>
        <a:p>
          <a:pPr algn="l" rtl="0">
            <a:defRPr sz="1000"/>
          </a:pPr>
          <a:r>
            <a:rPr lang="de-DE" sz="1000" b="1" i="0" u="none" strike="noStrike" baseline="0">
              <a:solidFill>
                <a:srgbClr val="000000"/>
              </a:solidFill>
              <a:latin typeface="Arial"/>
              <a:cs typeface="Arial"/>
            </a:rPr>
            <a:t>                                                                                                                </a:t>
          </a:r>
        </a:p>
        <a:p>
          <a:pPr algn="l" rtl="0">
            <a:defRPr sz="1000"/>
          </a:pPr>
          <a:r>
            <a:rPr lang="de-DE" sz="1000" b="1" i="0" u="sng" strike="noStrike" baseline="0">
              <a:solidFill>
                <a:srgbClr val="000000"/>
              </a:solidFill>
              <a:latin typeface="Arial"/>
              <a:cs typeface="Arial"/>
            </a:rPr>
            <a:t>Introduction</a:t>
          </a:r>
          <a:endParaRPr lang="de-DE" sz="1000" b="1" i="0" u="none" strike="noStrike" baseline="0">
            <a:solidFill>
              <a:srgbClr val="000000"/>
            </a:solidFill>
            <a:latin typeface="Arial"/>
            <a:cs typeface="Arial"/>
          </a:endParaRPr>
        </a:p>
        <a:p>
          <a:pPr algn="l" rtl="0">
            <a:defRPr sz="1000"/>
          </a:pPr>
          <a:r>
            <a:rPr lang="de-DE" sz="1000" b="0" i="0" u="none" strike="noStrike" baseline="0">
              <a:solidFill>
                <a:srgbClr val="000000"/>
              </a:solidFill>
              <a:latin typeface="Arial"/>
              <a:cs typeface="Arial"/>
            </a:rPr>
            <a:t>This workbook can be used for</a:t>
          </a:r>
        </a:p>
        <a:p>
          <a:pPr algn="l" rtl="0">
            <a:defRPr sz="1000"/>
          </a:pPr>
          <a:r>
            <a:rPr lang="de-DE" sz="1000" b="0" i="0" u="none" strike="noStrike" baseline="0">
              <a:solidFill>
                <a:srgbClr val="000000"/>
              </a:solidFill>
              <a:latin typeface="Arial"/>
              <a:cs typeface="Arial"/>
            </a:rPr>
            <a:t>► Planning product documentation</a:t>
          </a:r>
        </a:p>
        <a:p>
          <a:pPr algn="l" rtl="0">
            <a:defRPr sz="1000"/>
          </a:pPr>
          <a:r>
            <a:rPr lang="de-DE" sz="1000" b="0" i="0" u="none" strike="noStrike" baseline="0">
              <a:solidFill>
                <a:srgbClr val="000000"/>
              </a:solidFill>
              <a:latin typeface="Arial"/>
              <a:cs typeface="Arial"/>
            </a:rPr>
            <a:t>► Management of Document IDs</a:t>
          </a:r>
        </a:p>
        <a:p>
          <a:pPr algn="l" rtl="0">
            <a:defRPr sz="1000"/>
          </a:pPr>
          <a:r>
            <a:rPr lang="de-DE" sz="1000" b="0" i="0" u="none" strike="noStrike" baseline="0">
              <a:solidFill>
                <a:srgbClr val="000000"/>
              </a:solidFill>
              <a:latin typeface="Arial"/>
              <a:cs typeface="Arial"/>
            </a:rPr>
            <a:t>► Management of an overview for product documentation</a:t>
          </a:r>
        </a:p>
        <a:p>
          <a:pPr algn="l" rtl="0">
            <a:defRPr sz="1000"/>
          </a:pPr>
          <a:r>
            <a:rPr lang="de-DE" sz="1000" b="0" i="0" u="none" strike="noStrike" baseline="0">
              <a:solidFill>
                <a:srgbClr val="000000"/>
              </a:solidFill>
              <a:latin typeface="Arial"/>
              <a:cs typeface="Arial"/>
            </a:rPr>
            <a:t>► Navigation to documents</a:t>
          </a:r>
        </a:p>
        <a:p>
          <a:pPr algn="l" rtl="0">
            <a:defRPr sz="1000"/>
          </a:pPr>
          <a:r>
            <a:rPr lang="de-DE" sz="1000" b="0" i="0" u="none" strike="noStrike" baseline="0">
              <a:solidFill>
                <a:srgbClr val="000000"/>
              </a:solidFill>
              <a:latin typeface="Arial"/>
              <a:cs typeface="Arial"/>
            </a:rPr>
            <a:t>► Automatic retrieval of document information from the file system</a:t>
          </a:r>
        </a:p>
        <a:p>
          <a:pPr algn="l" rtl="0">
            <a:defRPr sz="1000"/>
          </a:pPr>
          <a:endParaRPr lang="de-DE" sz="1000" b="0" i="0" u="none" strike="noStrike" baseline="0">
            <a:solidFill>
              <a:srgbClr val="000000"/>
            </a:solidFill>
            <a:latin typeface="Arial"/>
            <a:cs typeface="Arial"/>
          </a:endParaRPr>
        </a:p>
        <a:p>
          <a:pPr algn="l" rtl="0">
            <a:defRPr sz="1000"/>
          </a:pPr>
          <a:r>
            <a:rPr lang="de-DE" sz="1000" b="1" i="0" u="none" strike="noStrike" baseline="0">
              <a:solidFill>
                <a:srgbClr val="000000"/>
              </a:solidFill>
              <a:latin typeface="Arial"/>
              <a:cs typeface="Arial"/>
            </a:rPr>
            <a:t>For details see Product Documentation Guideline</a:t>
          </a: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r>
            <a:rPr lang="de-DE" sz="1000" b="1" i="0" u="sng" strike="noStrike" baseline="0">
              <a:solidFill>
                <a:srgbClr val="000000"/>
              </a:solidFill>
              <a:latin typeface="Arial"/>
              <a:cs typeface="Arial"/>
            </a:rPr>
            <a:t>Worksheets:</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Cover:</a:t>
          </a:r>
          <a:r>
            <a:rPr lang="de-DE" sz="1000" b="0" i="0" u="none" strike="noStrike" baseline="0">
              <a:solidFill>
                <a:srgbClr val="000000"/>
              </a:solidFill>
              <a:latin typeface="Arial"/>
              <a:cs typeface="Arial"/>
            </a:rPr>
            <a:t>                cover sheet with general information.</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Config:</a:t>
          </a:r>
          <a:r>
            <a:rPr lang="de-DE" sz="1000" b="0" i="0" u="none" strike="noStrike" baseline="0">
              <a:solidFill>
                <a:srgbClr val="000000"/>
              </a:solidFill>
              <a:latin typeface="Arial"/>
              <a:cs typeface="Arial"/>
            </a:rPr>
            <a:t>               stores configuration data.</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Documents</a:t>
          </a:r>
          <a:r>
            <a:rPr lang="de-DE" sz="1000" b="0" i="0" u="none" strike="noStrike" baseline="0">
              <a:solidFill>
                <a:srgbClr val="000000"/>
              </a:solidFill>
              <a:latin typeface="Arial"/>
              <a:cs typeface="Arial"/>
            </a:rPr>
            <a:t>:        different worksheets can created by copying</a:t>
          </a:r>
        </a:p>
        <a:p>
          <a:pPr algn="l" rtl="0">
            <a:defRPr sz="1000"/>
          </a:pPr>
          <a:r>
            <a:rPr lang="de-DE" sz="1000" b="0" i="0" u="none" strike="noStrike" baseline="0">
              <a:solidFill>
                <a:srgbClr val="000000"/>
              </a:solidFill>
              <a:latin typeface="Arial"/>
              <a:cs typeface="Arial"/>
            </a:rPr>
            <a:t>                               A worksheet is usually used for a specific language</a:t>
          </a:r>
        </a:p>
        <a:p>
          <a:pPr algn="l" rtl="0">
            <a:defRPr sz="1000"/>
          </a:pPr>
          <a:r>
            <a:rPr lang="de-DE" sz="1000" b="0" i="0" u="none" strike="noStrike" baseline="0">
              <a:solidFill>
                <a:srgbClr val="000000"/>
              </a:solidFill>
              <a:latin typeface="Arial"/>
              <a:cs typeface="Arial"/>
            </a:rPr>
            <a:t>                               </a:t>
          </a:r>
          <a:r>
            <a:rPr lang="de-DE" sz="1000" b="0" i="0" u="none" strike="noStrike" baseline="0">
              <a:solidFill>
                <a:srgbClr val="FF0000"/>
              </a:solidFill>
              <a:latin typeface="Arial"/>
              <a:cs typeface="Arial"/>
            </a:rPr>
            <a:t>See comments in column headers for information on columns.</a:t>
          </a: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r>
            <a:rPr lang="de-DE" sz="1000" b="1" i="0" u="sng" strike="noStrike" baseline="0">
              <a:solidFill>
                <a:srgbClr val="000000"/>
              </a:solidFill>
              <a:latin typeface="Arial"/>
              <a:cs typeface="Arial"/>
            </a:rPr>
            <a:t>Actions:</a:t>
          </a:r>
          <a:endParaRPr lang="de-DE" sz="1000" b="1" i="0" u="none" strike="noStrike" baseline="0">
            <a:solidFill>
              <a:srgbClr val="000000"/>
            </a:solidFill>
            <a:latin typeface="Arial"/>
            <a:cs typeface="Arial"/>
          </a:endParaRPr>
        </a:p>
        <a:p>
          <a:pPr algn="l" rtl="0">
            <a:defRPr sz="1000"/>
          </a:pPr>
          <a:r>
            <a:rPr lang="de-DE" sz="1000" b="0" i="0" u="none" strike="noStrike" baseline="0">
              <a:solidFill>
                <a:srgbClr val="000000"/>
              </a:solidFill>
              <a:latin typeface="Arial"/>
              <a:cs typeface="Arial"/>
            </a:rPr>
            <a:t>All actions can be executed from the menu </a:t>
          </a:r>
          <a:r>
            <a:rPr lang="de-DE" sz="1000" b="0" i="1" u="none" strike="noStrike" baseline="0">
              <a:solidFill>
                <a:srgbClr val="000000"/>
              </a:solidFill>
              <a:latin typeface="Arial"/>
              <a:cs typeface="Arial"/>
            </a:rPr>
            <a:t>Product Documentation Plan</a:t>
          </a:r>
          <a:r>
            <a:rPr lang="de-DE" sz="1000" b="0" i="0" u="none" strike="noStrike" baseline="0">
              <a:solidFill>
                <a:srgbClr val="000000"/>
              </a:solidFill>
              <a:latin typeface="Arial"/>
              <a:cs typeface="Arial"/>
            </a:rPr>
            <a:t>.</a:t>
          </a:r>
        </a:p>
        <a:p>
          <a:pPr algn="l" rtl="0">
            <a:defRPr sz="1000"/>
          </a:pPr>
          <a:r>
            <a:rPr lang="de-DE" sz="1000" b="0" i="0" u="none" strike="noStrike" baseline="0">
              <a:solidFill>
                <a:srgbClr val="000000"/>
              </a:solidFill>
              <a:latin typeface="Arial"/>
              <a:cs typeface="Arial"/>
            </a:rPr>
            <a:t>Some actions can also be executed from the </a:t>
          </a:r>
          <a:r>
            <a:rPr lang="de-DE" sz="1000" b="0" i="1" u="none" strike="noStrike" baseline="0">
              <a:solidFill>
                <a:srgbClr val="000000"/>
              </a:solidFill>
              <a:latin typeface="Arial"/>
              <a:cs typeface="Arial"/>
            </a:rPr>
            <a:t>Product Documentation Plan</a:t>
          </a:r>
          <a:r>
            <a:rPr lang="de-DE" sz="1000" b="0" i="0" u="none" strike="noStrike" baseline="0">
              <a:solidFill>
                <a:srgbClr val="000000"/>
              </a:solidFill>
              <a:latin typeface="Arial"/>
              <a:cs typeface="Arial"/>
            </a:rPr>
            <a:t> toolbar.</a:t>
          </a:r>
          <a:endParaRPr lang="de-DE" sz="1000" b="1" i="0" u="none" strike="noStrike" baseline="0">
            <a:solidFill>
              <a:srgbClr val="000000"/>
            </a:solidFill>
            <a:latin typeface="Arial"/>
            <a:cs typeface="Arial"/>
          </a:endParaRPr>
        </a:p>
        <a:p>
          <a:pPr algn="l" rtl="0">
            <a:defRPr sz="1000"/>
          </a:pPr>
          <a:r>
            <a:rPr lang="de-DE" sz="1000" b="1" i="0" u="none" strike="noStrike" baseline="0">
              <a:solidFill>
                <a:srgbClr val="000000"/>
              </a:solidFill>
              <a:latin typeface="Arial"/>
              <a:cs typeface="Arial"/>
            </a:rPr>
            <a:t>► Doc (About)                             </a:t>
          </a:r>
          <a:r>
            <a:rPr lang="de-DE" sz="1000" b="0" i="0" u="none" strike="noStrike" baseline="0">
              <a:solidFill>
                <a:srgbClr val="000000"/>
              </a:solidFill>
              <a:latin typeface="Arial"/>
              <a:cs typeface="Arial"/>
            </a:rPr>
            <a:t>Provides version information on application and workbook and checks compliance.</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Insert Item</a:t>
          </a:r>
          <a:r>
            <a:rPr lang="de-DE" sz="1000" b="0" i="0" u="none" strike="noStrike" baseline="0">
              <a:solidFill>
                <a:srgbClr val="000000"/>
              </a:solidFill>
              <a:latin typeface="Arial"/>
              <a:cs typeface="Arial"/>
            </a:rPr>
            <a:t>                              Inserts a row at the cursor position for manual editing</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Delete Item</a:t>
          </a:r>
          <a:r>
            <a:rPr lang="de-DE" sz="1000" b="0" i="0" u="none" strike="noStrike" baseline="0">
              <a:solidFill>
                <a:srgbClr val="000000"/>
              </a:solidFill>
              <a:latin typeface="Arial"/>
              <a:cs typeface="Arial"/>
            </a:rPr>
            <a:t>                         </a:t>
          </a:r>
          <a:r>
            <a:rPr lang="de-DE" sz="800" b="0" i="0" u="none" strike="noStrike" baseline="0">
              <a:solidFill>
                <a:srgbClr val="000000"/>
              </a:solidFill>
              <a:latin typeface="Arial"/>
              <a:cs typeface="Arial"/>
            </a:rPr>
            <a:t>  </a:t>
          </a:r>
          <a:r>
            <a:rPr lang="de-DE" sz="1000" b="0" i="0" u="none" strike="noStrike" baseline="0">
              <a:solidFill>
                <a:srgbClr val="000000"/>
              </a:solidFill>
              <a:latin typeface="Arial"/>
              <a:cs typeface="Arial"/>
            </a:rPr>
            <a:t>  Deletes the row at the cursor position. Allows selection of multiple rows</a:t>
          </a:r>
        </a:p>
        <a:p>
          <a:pPr algn="l" rtl="0">
            <a:defRPr sz="1000"/>
          </a:pPr>
          <a:r>
            <a:rPr lang="de-DE" sz="1000" b="1" i="0" u="none" strike="noStrike" baseline="0">
              <a:solidFill>
                <a:srgbClr val="000000"/>
              </a:solidFill>
              <a:latin typeface="Arial"/>
              <a:cs typeface="Arial"/>
            </a:rPr>
            <a:t>► Get Sequence Number           </a:t>
          </a:r>
          <a:r>
            <a:rPr lang="de-DE" sz="1000" b="0" i="0" u="none" strike="noStrike" baseline="0">
              <a:solidFill>
                <a:srgbClr val="000000"/>
              </a:solidFill>
              <a:latin typeface="Arial"/>
              <a:cs typeface="Arial"/>
            </a:rPr>
            <a:t>Calculates a sequence number for a document entry</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Clear all Items</a:t>
          </a:r>
          <a:r>
            <a:rPr lang="de-DE" sz="1000" b="0" i="0" u="none" strike="noStrike" baseline="0">
              <a:solidFill>
                <a:srgbClr val="000000"/>
              </a:solidFill>
              <a:latin typeface="Arial"/>
              <a:cs typeface="Arial"/>
            </a:rPr>
            <a:t>                        Removes all records from the worksheet.</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Sort Documents</a:t>
          </a:r>
          <a:r>
            <a:rPr lang="de-DE" sz="1000" b="0" i="0" u="none" strike="noStrike" baseline="0">
              <a:solidFill>
                <a:srgbClr val="000000"/>
              </a:solidFill>
              <a:latin typeface="Arial"/>
              <a:cs typeface="Arial"/>
            </a:rPr>
            <a:t>                      Sorts the documents with respect to Document ID.</a:t>
          </a:r>
        </a:p>
        <a:p>
          <a:pPr algn="l" rtl="0">
            <a:defRPr sz="1000"/>
          </a:pPr>
          <a:r>
            <a:rPr lang="de-DE" sz="1000" b="0" i="0" u="none" strike="noStrike" baseline="0">
              <a:solidFill>
                <a:srgbClr val="000000"/>
              </a:solidFill>
              <a:latin typeface="Arial"/>
              <a:cs typeface="Arial"/>
            </a:rPr>
            <a:t>►</a:t>
          </a:r>
          <a:r>
            <a:rPr lang="de-DE" sz="1000" b="1" i="0" u="none" strike="noStrike" baseline="0">
              <a:solidFill>
                <a:srgbClr val="000000"/>
              </a:solidFill>
              <a:latin typeface="Arial"/>
              <a:cs typeface="Arial"/>
            </a:rPr>
            <a:t> Insert an existing document</a:t>
          </a:r>
          <a:r>
            <a:rPr lang="de-DE" sz="1000" b="0" i="0" u="none" strike="noStrike" baseline="0">
              <a:solidFill>
                <a:srgbClr val="000000"/>
              </a:solidFill>
              <a:latin typeface="Arial"/>
              <a:cs typeface="Arial"/>
            </a:rPr>
            <a:t>   Use this function to navigate to an existing document.</a:t>
          </a:r>
        </a:p>
        <a:p>
          <a:pPr algn="l" rtl="0">
            <a:defRPr sz="1000"/>
          </a:pPr>
          <a:r>
            <a:rPr lang="de-DE" sz="1000" b="0" i="0" u="none" strike="noStrike" baseline="0">
              <a:solidFill>
                <a:srgbClr val="000000"/>
              </a:solidFill>
              <a:latin typeface="Arial"/>
              <a:cs typeface="Arial"/>
            </a:rPr>
            <a:t>                                                   A new list entry will be generated with data retrieved from the document.</a:t>
          </a: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Refresh selected Document</a:t>
          </a:r>
          <a:r>
            <a:rPr lang="de-DE" sz="1000" b="0" i="0" u="none" strike="noStrike" baseline="0">
              <a:solidFill>
                <a:srgbClr val="000000"/>
              </a:solidFill>
              <a:latin typeface="Arial"/>
              <a:cs typeface="Arial"/>
            </a:rPr>
            <a:t>    Variable data will be retrieved from the selected document. Multiple documents can be selected.</a:t>
          </a:r>
        </a:p>
        <a:p>
          <a:pPr algn="l" rtl="0">
            <a:defRPr sz="1000"/>
          </a:pPr>
          <a:r>
            <a:rPr lang="de-DE" sz="1000" b="0" i="0" u="none" strike="noStrike" baseline="0">
              <a:solidFill>
                <a:srgbClr val="000000"/>
              </a:solidFill>
              <a:latin typeface="Arial"/>
              <a:cs typeface="Arial"/>
            </a:rPr>
            <a:t>►</a:t>
          </a:r>
          <a:r>
            <a:rPr lang="de-DE" sz="1000" b="1" i="0" u="none" strike="noStrike" baseline="0">
              <a:solidFill>
                <a:srgbClr val="000000"/>
              </a:solidFill>
              <a:latin typeface="Arial"/>
              <a:cs typeface="Arial"/>
            </a:rPr>
            <a:t> Refresh all  Documents</a:t>
          </a:r>
          <a:r>
            <a:rPr lang="de-DE" sz="1000" b="0" i="0" u="none" strike="noStrike" baseline="0">
              <a:solidFill>
                <a:srgbClr val="000000"/>
              </a:solidFill>
              <a:latin typeface="Arial"/>
              <a:cs typeface="Arial"/>
            </a:rPr>
            <a:t>           The document list is refreshed from the file system:</a:t>
          </a:r>
        </a:p>
        <a:p>
          <a:pPr algn="l" rtl="0">
            <a:defRPr sz="1000"/>
          </a:pPr>
          <a:r>
            <a:rPr lang="de-DE" sz="1000" b="0" i="0" u="none" strike="noStrike" baseline="0">
              <a:solidFill>
                <a:srgbClr val="000000"/>
              </a:solidFill>
              <a:latin typeface="Arial"/>
              <a:cs typeface="Arial"/>
            </a:rPr>
            <a:t>                                                    - Existing entries are checked for existance of the document in the file system</a:t>
          </a:r>
        </a:p>
        <a:p>
          <a:pPr algn="l" rtl="0">
            <a:defRPr sz="1000"/>
          </a:pPr>
          <a:r>
            <a:rPr lang="de-DE" sz="1000" b="0" i="0" u="none" strike="noStrike" baseline="0">
              <a:solidFill>
                <a:srgbClr val="000000"/>
              </a:solidFill>
              <a:latin typeface="Arial"/>
              <a:cs typeface="Arial"/>
            </a:rPr>
            <a:t>                                                    - For existing documents, tha variable data are refreshed</a:t>
          </a:r>
        </a:p>
        <a:p>
          <a:pPr algn="l" rtl="0">
            <a:defRPr sz="1000"/>
          </a:pPr>
          <a:r>
            <a:rPr lang="de-DE" sz="1000" b="0" i="0" u="none" strike="noStrike" baseline="0">
              <a:solidFill>
                <a:srgbClr val="000000"/>
              </a:solidFill>
              <a:latin typeface="Arial"/>
              <a:cs typeface="Arial"/>
            </a:rPr>
            <a:t>                                                    - The file system is scanned for new documents</a:t>
          </a:r>
        </a:p>
        <a:p>
          <a:pPr algn="l" rtl="0">
            <a:defRPr sz="1000"/>
          </a:pPr>
          <a:r>
            <a:rPr lang="de-DE" sz="1000" b="0" i="0" u="none" strike="noStrike" baseline="0">
              <a:solidFill>
                <a:srgbClr val="000000"/>
              </a:solidFill>
              <a:latin typeface="Arial"/>
              <a:cs typeface="Arial"/>
            </a:rPr>
            <a:t>                                                      The user is requested to select a start folder.</a:t>
          </a:r>
        </a:p>
        <a:p>
          <a:pPr algn="l" rtl="0">
            <a:defRPr sz="1000"/>
          </a:pPr>
          <a:r>
            <a:rPr lang="de-DE" sz="1000" b="0" i="0" u="none" strike="noStrike" baseline="0">
              <a:solidFill>
                <a:srgbClr val="000000"/>
              </a:solidFill>
              <a:latin typeface="Arial"/>
              <a:cs typeface="Arial"/>
            </a:rPr>
            <a:t>                                                      Underneath this folder all standard documentation folders will be scanned.</a:t>
          </a:r>
        </a:p>
        <a:p>
          <a:pPr algn="l" rtl="0">
            <a:defRPr sz="1000"/>
          </a:pPr>
          <a:endParaRPr lang="de-DE" sz="1000" b="0" i="0" u="none" strike="noStrike" baseline="0">
            <a:solidFill>
              <a:srgbClr val="000000"/>
            </a:solidFill>
            <a:latin typeface="Arial"/>
            <a:cs typeface="Arial"/>
          </a:endParaRPr>
        </a:p>
        <a:p>
          <a:pPr algn="l" rtl="0">
            <a:defRPr sz="1000"/>
          </a:pPr>
          <a:r>
            <a:rPr lang="de-DE" sz="1000" b="0" i="0" u="none" strike="noStrike" baseline="0">
              <a:solidFill>
                <a:srgbClr val="000000"/>
              </a:solidFill>
              <a:latin typeface="Arial"/>
              <a:cs typeface="Arial"/>
            </a:rPr>
            <a:t>► </a:t>
          </a:r>
          <a:r>
            <a:rPr lang="de-DE" sz="1000" b="1" i="0" u="none" strike="noStrike" baseline="0">
              <a:solidFill>
                <a:srgbClr val="000000"/>
              </a:solidFill>
              <a:latin typeface="Arial"/>
              <a:cs typeface="Arial"/>
            </a:rPr>
            <a:t>Help</a:t>
          </a:r>
          <a:r>
            <a:rPr lang="de-DE" sz="1000" b="0" i="0" u="none" strike="noStrike" baseline="0">
              <a:solidFill>
                <a:srgbClr val="000000"/>
              </a:solidFill>
              <a:latin typeface="Arial"/>
              <a:cs typeface="Arial"/>
            </a:rPr>
            <a:t>                                        Activates this Guideline worksheet.</a:t>
          </a: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a:p>
          <a:pPr algn="l" rtl="0">
            <a:defRPr sz="1000"/>
          </a:pPr>
          <a:endParaRPr lang="de-DE" sz="1000" b="0" i="0" u="none" strike="noStrike" baseline="0">
            <a:solidFill>
              <a:srgbClr val="000000"/>
            </a:solidFill>
            <a:latin typeface="Arial"/>
            <a:cs typeface="Arial"/>
          </a:endParaRPr>
        </a:p>
      </xdr:txBody>
    </xdr:sp>
    <xdr:clientData/>
  </xdr:twoCellAnchor>
  <xdr:twoCellAnchor>
    <xdr:from>
      <xdr:col>9</xdr:col>
      <xdr:colOff>533400</xdr:colOff>
      <xdr:row>0</xdr:row>
      <xdr:rowOff>152400</xdr:rowOff>
    </xdr:from>
    <xdr:to>
      <xdr:col>11</xdr:col>
      <xdr:colOff>581025</xdr:colOff>
      <xdr:row>2</xdr:row>
      <xdr:rowOff>47625</xdr:rowOff>
    </xdr:to>
    <xdr:sp macro="" textlink="">
      <xdr:nvSpPr>
        <xdr:cNvPr id="58370" name="Rectangle 2"/>
        <xdr:cNvSpPr>
          <a:spLocks noChangeArrowheads="1"/>
        </xdr:cNvSpPr>
      </xdr:nvSpPr>
      <xdr:spPr bwMode="auto">
        <a:xfrm>
          <a:off x="7391400" y="152400"/>
          <a:ext cx="1571625" cy="219075"/>
        </a:xfrm>
        <a:prstGeom prst="rect">
          <a:avLst/>
        </a:prstGeom>
        <a:solidFill>
          <a:srgbClr val="FFFF99"/>
        </a:solidFill>
        <a:ln w="9525">
          <a:solidFill>
            <a:srgbClr val="000000"/>
          </a:solidFill>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Yellow cells are editable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sheetPr codeName="Tabelle1"/>
  <dimension ref="A1:F45"/>
  <sheetViews>
    <sheetView showGridLines="0" workbookViewId="0">
      <selection activeCell="K16" sqref="K16"/>
    </sheetView>
  </sheetViews>
  <sheetFormatPr defaultColWidth="11.42578125" defaultRowHeight="12.75"/>
  <cols>
    <col min="1" max="6" width="14.7109375" style="2" customWidth="1"/>
    <col min="7" max="16384" width="11.42578125" style="1"/>
  </cols>
  <sheetData>
    <row r="1" spans="1:6" ht="30" customHeight="1">
      <c r="A1" s="164" t="s">
        <v>201</v>
      </c>
      <c r="B1" s="164"/>
      <c r="C1" s="164"/>
      <c r="D1" s="164"/>
      <c r="E1" s="164"/>
      <c r="F1" s="164"/>
    </row>
    <row r="2" spans="1:6" ht="30" customHeight="1">
      <c r="A2" s="165" t="s">
        <v>447</v>
      </c>
      <c r="B2" s="165"/>
      <c r="C2" s="165"/>
      <c r="D2" s="166" t="s">
        <v>1407</v>
      </c>
      <c r="E2" s="166"/>
      <c r="F2" s="166"/>
    </row>
    <row r="3" spans="1:6" ht="30" customHeight="1">
      <c r="A3" s="162"/>
      <c r="B3" s="162"/>
      <c r="C3" s="162"/>
      <c r="D3" s="162"/>
      <c r="E3" s="162"/>
      <c r="F3" s="162"/>
    </row>
    <row r="4" spans="1:6" ht="30" customHeight="1">
      <c r="A4" s="162" t="s">
        <v>213</v>
      </c>
      <c r="B4" s="162"/>
      <c r="C4" s="162"/>
      <c r="D4" s="162"/>
      <c r="E4" s="162"/>
      <c r="F4" s="162"/>
    </row>
    <row r="6" spans="1:6" ht="20.25">
      <c r="A6" s="4" t="s">
        <v>203</v>
      </c>
      <c r="B6" s="11"/>
      <c r="F6" s="3" t="s">
        <v>202</v>
      </c>
    </row>
    <row r="8" spans="1:6">
      <c r="A8" s="4" t="s">
        <v>204</v>
      </c>
      <c r="B8" s="5" t="s">
        <v>235</v>
      </c>
    </row>
    <row r="9" spans="1:6">
      <c r="A9" s="4" t="s">
        <v>205</v>
      </c>
      <c r="B9" s="6" t="s">
        <v>1406</v>
      </c>
    </row>
    <row r="10" spans="1:6">
      <c r="A10" s="4" t="s">
        <v>206</v>
      </c>
      <c r="B10" s="7">
        <v>41698</v>
      </c>
    </row>
    <row r="12" spans="1:6">
      <c r="A12" s="4" t="s">
        <v>212</v>
      </c>
      <c r="B12" s="5"/>
    </row>
    <row r="13" spans="1:6">
      <c r="A13" s="4" t="s">
        <v>276</v>
      </c>
      <c r="B13" s="5" t="s">
        <v>184</v>
      </c>
      <c r="D13" s="5" t="s">
        <v>447</v>
      </c>
    </row>
    <row r="15" spans="1:6">
      <c r="A15" s="4" t="s">
        <v>207</v>
      </c>
      <c r="B15" s="5" t="s">
        <v>184</v>
      </c>
      <c r="D15" s="5" t="str">
        <f t="shared" ref="D15:D22" si="0">IF(B15&lt;&gt;"",RespDept,"")</f>
        <v>DC IT RD</v>
      </c>
    </row>
    <row r="16" spans="1:6">
      <c r="B16" s="5"/>
      <c r="D16" s="5" t="str">
        <f t="shared" si="0"/>
        <v/>
      </c>
    </row>
    <row r="17" spans="1:6">
      <c r="B17" s="5"/>
      <c r="D17" s="5" t="str">
        <f t="shared" si="0"/>
        <v/>
      </c>
    </row>
    <row r="18" spans="1:6">
      <c r="B18" s="5"/>
      <c r="D18" s="5" t="str">
        <f t="shared" si="0"/>
        <v/>
      </c>
    </row>
    <row r="19" spans="1:6">
      <c r="B19" s="5"/>
      <c r="D19" s="5" t="str">
        <f t="shared" si="0"/>
        <v/>
      </c>
    </row>
    <row r="20" spans="1:6">
      <c r="B20" s="5"/>
      <c r="D20" s="5" t="str">
        <f t="shared" si="0"/>
        <v/>
      </c>
    </row>
    <row r="21" spans="1:6">
      <c r="B21" s="5"/>
      <c r="D21" s="5" t="str">
        <f t="shared" si="0"/>
        <v/>
      </c>
    </row>
    <row r="22" spans="1:6">
      <c r="B22" s="5"/>
      <c r="D22" s="5" t="str">
        <f t="shared" si="0"/>
        <v/>
      </c>
    </row>
    <row r="31" spans="1:6">
      <c r="A31" s="8" t="str">
        <f ca="1">"© Dematic GmbH " &amp; YEAR(TODAY())</f>
        <v>© Dematic GmbH 2014</v>
      </c>
    </row>
    <row r="32" spans="1:6" ht="60" customHeight="1">
      <c r="A32" s="163" t="s">
        <v>199</v>
      </c>
      <c r="B32" s="163"/>
      <c r="C32" s="163"/>
      <c r="D32" s="163"/>
      <c r="E32" s="163"/>
      <c r="F32" s="163"/>
    </row>
    <row r="34" spans="1:4">
      <c r="A34" s="8" t="s">
        <v>208</v>
      </c>
      <c r="B34" s="8" t="str">
        <f>OrgUnit</f>
        <v>DC IT RD</v>
      </c>
    </row>
    <row r="35" spans="1:4">
      <c r="A35" s="8" t="s">
        <v>200</v>
      </c>
    </row>
    <row r="42" spans="1:4">
      <c r="A42" s="9" t="s">
        <v>210</v>
      </c>
      <c r="C42" s="10">
        <v>6</v>
      </c>
    </row>
    <row r="43" spans="1:4">
      <c r="A43" s="9" t="s">
        <v>211</v>
      </c>
      <c r="C43" s="10">
        <v>3</v>
      </c>
      <c r="D43" s="9"/>
    </row>
    <row r="45" spans="1:4">
      <c r="A45" s="9" t="s">
        <v>209</v>
      </c>
      <c r="C45" s="10">
        <v>27</v>
      </c>
    </row>
  </sheetData>
  <sheetProtection sheet="1" objects="1" scenarios="1"/>
  <mergeCells count="6">
    <mergeCell ref="A4:F4"/>
    <mergeCell ref="A32:F32"/>
    <mergeCell ref="A1:F1"/>
    <mergeCell ref="A2:C2"/>
    <mergeCell ref="D2:F2"/>
    <mergeCell ref="A3:F3"/>
  </mergeCells>
  <phoneticPr fontId="2" type="noConversion"/>
  <dataValidations count="8">
    <dataValidation type="textLength" showInputMessage="1" showErrorMessage="1" promptTitle="Organization Unit" prompt="[mandatory]_x000a__x000a_The organization unit responsible for publishing the document._x000a__x000a_L&amp;A ..._x000a_ _x000a_ " sqref="A2:C2">
      <formula1>3</formula1>
      <formula2>20</formula2>
    </dataValidation>
    <dataValidation type="textLength" showInputMessage="1" showErrorMessage="1" promptTitle="Document Scope" prompt="[mandatory]_x000a__x000a_The scope of the document specifies the project for which this procedure is used._x000a__x000a_This can be a product development project, a part project thereof, or a specific component project. _x000a_ _x000a_ " sqref="D2:F2">
      <formula1>3</formula1>
      <formula2>25</formula2>
    </dataValidation>
    <dataValidation allowBlank="1" showInputMessage="1" showErrorMessage="1" promptTitle="Document Identifier" prompt="[optional]_x000a__x000a_The unique identifier of the document in the document management system. _x000a__x000a_This identifier (and the list of valid document types) is defined by document management._x000a_ _x000a_ " sqref="A3:F3"/>
    <dataValidation allowBlank="1" showInputMessage="1" showErrorMessage="1" promptTitle="Title" prompt="[mandatory]_x000a__x000a_The title of the document._x000a_ _x000a_ " sqref="A4:F4"/>
    <dataValidation allowBlank="1" showInputMessage="1" showErrorMessage="1" promptTitle="Order Number" prompt="[mandatory]_x000a__x000a_Identifyer of the order (SAP or other) for the project." sqref="B6"/>
    <dataValidation allowBlank="1" showInputMessage="1" showErrorMessage="1" promptTitle="Status" prompt="[mandatory]_x000a__x000a_Status of the document._x000a__x000a_Draft_x000a_Rework_x000a_Review_x000a_Released" sqref="B8"/>
    <dataValidation allowBlank="1" showInputMessage="1" showErrorMessage="1" promptTitle="Version" prompt="[mandatory]_x000a__x000a_Version of the document in the form_x000a_ V&lt;major&gt;.&lt;minor&gt;_x000a__x000a_&lt;major&gt; (0..99)_x000a_incremented in case of significant changes or enhancements_x000a__x000a_&lt;minor&gt; (01..99)_x000a_incremented for changes without significant impact on functionality." sqref="B9"/>
    <dataValidation allowBlank="1" showInputMessage="1" showErrorMessage="1" promptTitle="Version" prompt="[mandatory]_x000a__x000a_The date of issue of the document should correspond to the date of the latest version in the History of Change." sqref="B10"/>
  </dataValidations>
  <pageMargins left="0.78740157480314954" right="0.59055118110236215" top="0.78740157480314954" bottom="0.78740157480314954" header="0.27559055118110232" footer="0.27559055118110232"/>
  <pageSetup paperSize="9" orientation="portrait"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controls>
    <control shapeId="55298" r:id="rId3" name="btnRefresh"/>
  </controls>
</worksheet>
</file>

<file path=xl/worksheets/sheet2.xml><?xml version="1.0" encoding="utf-8"?>
<worksheet xmlns="http://schemas.openxmlformats.org/spreadsheetml/2006/main" xmlns:r="http://schemas.openxmlformats.org/officeDocument/2006/relationships">
  <sheetPr codeName="Tabelle2"/>
  <dimension ref="A2:E19"/>
  <sheetViews>
    <sheetView showGridLines="0" workbookViewId="0">
      <selection activeCell="C26" sqref="C26"/>
    </sheetView>
  </sheetViews>
  <sheetFormatPr defaultColWidth="11.42578125" defaultRowHeight="12.75"/>
  <cols>
    <col min="1" max="1" width="3.7109375" customWidth="1"/>
    <col min="2" max="2" width="18.7109375" customWidth="1"/>
    <col min="3" max="3" width="136.42578125" customWidth="1"/>
  </cols>
  <sheetData>
    <row r="2" spans="1:5" ht="23.25">
      <c r="B2" s="142" t="s">
        <v>408</v>
      </c>
    </row>
    <row r="4" spans="1:5">
      <c r="B4" s="143" t="s">
        <v>409</v>
      </c>
      <c r="C4" s="147" t="s">
        <v>575</v>
      </c>
    </row>
    <row r="5" spans="1:5">
      <c r="B5" s="143" t="s">
        <v>410</v>
      </c>
      <c r="C5" s="12" t="str">
        <f>strToCodeHTML(C4)</f>
        <v>&amp;#32034;&amp;#24341;</v>
      </c>
    </row>
    <row r="6" spans="1:5">
      <c r="A6" s="141"/>
      <c r="B6" s="143" t="s">
        <v>411</v>
      </c>
      <c r="C6" s="12" t="str">
        <f>strToHexCodeHTML(C4)</f>
        <v>&amp;#x7d22;&amp;#x5f15;</v>
      </c>
      <c r="E6" s="141"/>
    </row>
    <row r="7" spans="1:5">
      <c r="B7" s="143" t="s">
        <v>412</v>
      </c>
      <c r="C7" s="12" t="str">
        <f>strToHexCodeJava(C4)</f>
        <v>\u7d22\u5f15</v>
      </c>
    </row>
    <row r="8" spans="1:5">
      <c r="A8" s="141"/>
    </row>
    <row r="10" spans="1:5">
      <c r="B10" s="143" t="s">
        <v>412</v>
      </c>
      <c r="C10" s="148" t="s">
        <v>578</v>
      </c>
    </row>
    <row r="11" spans="1:5">
      <c r="B11" s="144" t="s">
        <v>413</v>
      </c>
      <c r="C11" s="12" t="str">
        <f>hexCodeJavaToStr(C10)</f>
        <v>索引</v>
      </c>
    </row>
    <row r="14" spans="1:5">
      <c r="B14" s="143" t="s">
        <v>410</v>
      </c>
      <c r="C14" s="148" t="s">
        <v>576</v>
      </c>
    </row>
    <row r="15" spans="1:5">
      <c r="B15" s="144" t="s">
        <v>413</v>
      </c>
      <c r="C15" s="12" t="str">
        <f>codeHtmlToStr(C14)</f>
        <v>索引</v>
      </c>
    </row>
    <row r="18" spans="2:3">
      <c r="B18" s="143" t="s">
        <v>411</v>
      </c>
      <c r="C18" s="148" t="s">
        <v>577</v>
      </c>
    </row>
    <row r="19" spans="2:3">
      <c r="B19" s="144" t="s">
        <v>413</v>
      </c>
      <c r="C19" s="12" t="str">
        <f>hexCodeHtmlToStr(C18)</f>
        <v>索引</v>
      </c>
    </row>
  </sheetData>
  <sheetProtection sheet="1" objects="1" scenarios="1"/>
  <pageMargins left="0.7" right="0.7" top="0.78740157499999996" bottom="0.78740157499999996" header="0.3" footer="0.3"/>
  <pageSetup paperSize="9" orientation="portrait" r:id="rId1"/>
  <headerFooter>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worksheet>
</file>

<file path=xl/worksheets/sheet3.xml><?xml version="1.0" encoding="utf-8"?>
<worksheet xmlns="http://schemas.openxmlformats.org/spreadsheetml/2006/main" xmlns:r="http://schemas.openxmlformats.org/officeDocument/2006/relationships">
  <sheetPr codeName="Tabelle5">
    <pageSetUpPr autoPageBreaks="0"/>
  </sheetPr>
  <dimension ref="A1"/>
  <sheetViews>
    <sheetView showGridLines="0" showRowColHeaders="0" workbookViewId="0">
      <selection activeCell="M6" sqref="M6"/>
    </sheetView>
  </sheetViews>
  <sheetFormatPr defaultColWidth="11.42578125" defaultRowHeight="12.75"/>
  <sheetData/>
  <sheetProtection sheet="1" objects="1" scenarios="1" selectLockedCells="1" selectUnlockedCells="1"/>
  <phoneticPr fontId="2" type="noConversion"/>
  <pageMargins left="0.78740157499999996" right="0.78740157499999996" top="0.984251969" bottom="0.984251969" header="0.4921259845" footer="0.4921259845"/>
  <pageSetup paperSize="9" orientation="portrait"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drawing r:id="rId2"/>
</worksheet>
</file>

<file path=xl/worksheets/sheet4.xml><?xml version="1.0" encoding="utf-8"?>
<worksheet xmlns="http://schemas.openxmlformats.org/spreadsheetml/2006/main" xmlns:r="http://schemas.openxmlformats.org/officeDocument/2006/relationships">
  <sheetPr codeName="Tabelle3"/>
  <dimension ref="B1:AQ84"/>
  <sheetViews>
    <sheetView showGridLines="0" workbookViewId="0">
      <selection activeCell="O20" sqref="O20"/>
    </sheetView>
  </sheetViews>
  <sheetFormatPr defaultColWidth="11.42578125" defaultRowHeight="12.75"/>
  <cols>
    <col min="1" max="1" width="3" customWidth="1"/>
    <col min="2" max="2" width="19" customWidth="1"/>
    <col min="3" max="3" width="6.140625" style="17" bestFit="1" customWidth="1"/>
    <col min="5" max="5" width="1.5703125" customWidth="1"/>
    <col min="7" max="7" width="33.28515625" customWidth="1"/>
    <col min="8" max="8" width="41.42578125" hidden="1" customWidth="1"/>
    <col min="9" max="9" width="6.140625" style="18" bestFit="1" customWidth="1"/>
    <col min="10" max="10" width="8.28515625" style="18" customWidth="1"/>
    <col min="11" max="11" width="24.42578125" customWidth="1"/>
    <col min="12" max="12" width="4" style="17" customWidth="1"/>
    <col min="13" max="13" width="4.85546875" customWidth="1"/>
    <col min="15" max="15" width="33.28515625" customWidth="1"/>
    <col min="16" max="16" width="6.140625" style="18" bestFit="1" customWidth="1"/>
    <col min="18" max="18" width="3.42578125" customWidth="1"/>
    <col min="19" max="19" width="5.85546875" customWidth="1"/>
    <col min="20" max="20" width="14.42578125" customWidth="1"/>
    <col min="21" max="21" width="21" customWidth="1"/>
    <col min="22" max="22" width="2.42578125" customWidth="1"/>
    <col min="24" max="24" width="3.28515625" customWidth="1"/>
    <col min="25" max="25" width="19.140625" bestFit="1" customWidth="1"/>
    <col min="26" max="26" width="3.28515625" customWidth="1"/>
    <col min="27" max="27" width="13.7109375" customWidth="1"/>
    <col min="28" max="28" width="2.42578125" customWidth="1"/>
    <col min="30" max="30" width="2.28515625" customWidth="1"/>
    <col min="32" max="32" width="2.140625" customWidth="1"/>
    <col min="33" max="33" width="3.42578125" customWidth="1"/>
    <col min="38" max="38" width="12.5703125" bestFit="1" customWidth="1"/>
  </cols>
  <sheetData>
    <row r="1" spans="2:43">
      <c r="H1" s="21"/>
    </row>
    <row r="2" spans="2:43">
      <c r="B2" s="13" t="s">
        <v>49</v>
      </c>
      <c r="C2" s="16" t="s">
        <v>44</v>
      </c>
      <c r="F2" s="52"/>
    </row>
    <row r="3" spans="2:43">
      <c r="B3" s="27" t="s">
        <v>670</v>
      </c>
      <c r="C3" s="29" t="s">
        <v>45</v>
      </c>
      <c r="F3" s="52" t="s">
        <v>230</v>
      </c>
      <c r="G3" s="71"/>
    </row>
    <row r="5" spans="2:43">
      <c r="B5" s="170" t="s">
        <v>214</v>
      </c>
      <c r="C5" s="171"/>
      <c r="D5" s="172"/>
      <c r="F5" s="170" t="s">
        <v>48</v>
      </c>
      <c r="G5" s="171"/>
      <c r="H5" s="171"/>
      <c r="I5" s="171"/>
      <c r="J5" s="171"/>
      <c r="K5" s="171"/>
      <c r="L5" s="40"/>
      <c r="N5" s="170" t="s">
        <v>27</v>
      </c>
      <c r="O5" s="171"/>
      <c r="P5" s="171"/>
      <c r="Q5" s="172"/>
      <c r="S5" s="170" t="s">
        <v>67</v>
      </c>
      <c r="T5" s="171"/>
      <c r="U5" s="172"/>
    </row>
    <row r="6" spans="2:43">
      <c r="B6" s="13" t="s">
        <v>266</v>
      </c>
      <c r="C6" s="16" t="s">
        <v>44</v>
      </c>
      <c r="D6" s="26" t="s">
        <v>21</v>
      </c>
      <c r="F6" s="14" t="s">
        <v>266</v>
      </c>
      <c r="G6" s="14" t="s">
        <v>43</v>
      </c>
      <c r="H6" s="14"/>
      <c r="I6" s="19" t="s">
        <v>44</v>
      </c>
      <c r="J6" s="19" t="s">
        <v>62</v>
      </c>
      <c r="K6" s="14" t="s">
        <v>21</v>
      </c>
      <c r="L6" s="41" t="s">
        <v>222</v>
      </c>
      <c r="N6" s="14" t="s">
        <v>51</v>
      </c>
      <c r="O6" s="14" t="s">
        <v>52</v>
      </c>
      <c r="P6" s="19" t="s">
        <v>44</v>
      </c>
      <c r="Q6" s="14" t="s">
        <v>21</v>
      </c>
      <c r="S6" s="150" t="s">
        <v>51</v>
      </c>
      <c r="T6" s="150" t="s">
        <v>66</v>
      </c>
      <c r="U6" s="22" t="s">
        <v>1015</v>
      </c>
      <c r="W6" s="20" t="s">
        <v>63</v>
      </c>
      <c r="Y6" s="20" t="s">
        <v>232</v>
      </c>
      <c r="AA6" s="20" t="s">
        <v>236</v>
      </c>
      <c r="AC6" s="20" t="s">
        <v>239</v>
      </c>
      <c r="AE6" s="20" t="s">
        <v>287</v>
      </c>
      <c r="AG6" s="20" t="s">
        <v>180</v>
      </c>
      <c r="AH6" s="36"/>
      <c r="AJ6" s="20" t="s">
        <v>312</v>
      </c>
      <c r="AK6" s="20" t="s">
        <v>314</v>
      </c>
      <c r="AL6" s="20" t="s">
        <v>313</v>
      </c>
      <c r="AN6" s="45" t="s">
        <v>315</v>
      </c>
      <c r="AO6" s="45" t="s">
        <v>314</v>
      </c>
      <c r="AQ6" t="e">
        <f ca="1">MATCH(TODAY(),$AJ$7:$AJ$53,0)</f>
        <v>#N/A</v>
      </c>
    </row>
    <row r="7" spans="2:43">
      <c r="B7" s="27" t="s">
        <v>267</v>
      </c>
      <c r="C7" s="29" t="s">
        <v>50</v>
      </c>
      <c r="D7" s="28" t="s">
        <v>153</v>
      </c>
      <c r="F7" s="30" t="s">
        <v>267</v>
      </c>
      <c r="G7" s="30" t="s">
        <v>271</v>
      </c>
      <c r="H7" s="30" t="str">
        <f>F7&amp;"-"&amp;G7</f>
        <v>Sales-Flyer</v>
      </c>
      <c r="I7" s="31" t="s">
        <v>45</v>
      </c>
      <c r="J7" s="31" t="s">
        <v>49</v>
      </c>
      <c r="K7" s="27" t="s">
        <v>271</v>
      </c>
      <c r="L7" s="42" t="s">
        <v>223</v>
      </c>
      <c r="N7" s="30" t="s">
        <v>277</v>
      </c>
      <c r="O7" s="30" t="s">
        <v>55</v>
      </c>
      <c r="P7" s="31" t="s">
        <v>46</v>
      </c>
      <c r="Q7" s="27" t="s">
        <v>22</v>
      </c>
      <c r="S7" s="27" t="s">
        <v>68</v>
      </c>
      <c r="T7" s="27" t="s">
        <v>69</v>
      </c>
      <c r="U7" s="156" t="s">
        <v>1017</v>
      </c>
      <c r="V7" s="149"/>
      <c r="W7" s="12" t="s">
        <v>49</v>
      </c>
      <c r="Y7" s="12" t="s">
        <v>231</v>
      </c>
      <c r="AA7" s="12" t="s">
        <v>237</v>
      </c>
      <c r="AC7" s="12" t="s">
        <v>240</v>
      </c>
      <c r="AE7" s="12" t="s">
        <v>288</v>
      </c>
      <c r="AG7" s="12" t="s">
        <v>177</v>
      </c>
      <c r="AH7" s="12" t="s">
        <v>181</v>
      </c>
      <c r="AJ7" s="44">
        <v>39553</v>
      </c>
      <c r="AK7" s="12" t="str">
        <f t="shared" ref="AK7:AK38" si="0">VLOOKUP(WEEKDAY(AJ7,2),$AN$7:$AO$13,2,FALSE)</f>
        <v>Tuesday</v>
      </c>
      <c r="AL7" s="12">
        <v>1</v>
      </c>
      <c r="AN7" s="12">
        <v>1</v>
      </c>
      <c r="AO7" s="12" t="s">
        <v>316</v>
      </c>
      <c r="AQ7" t="e">
        <f ca="1">MATCH(TODAY(),pdCalendar:$A:$A,0)</f>
        <v>#N/A</v>
      </c>
    </row>
    <row r="8" spans="2:43">
      <c r="B8" s="27" t="s">
        <v>268</v>
      </c>
      <c r="C8" s="29" t="s">
        <v>50</v>
      </c>
      <c r="D8" s="28" t="s">
        <v>155</v>
      </c>
      <c r="F8" s="30" t="s">
        <v>267</v>
      </c>
      <c r="G8" s="30" t="s">
        <v>215</v>
      </c>
      <c r="H8" s="30" t="str">
        <f t="shared" ref="H8:H29" si="1">F8&amp;"-"&amp;G8</f>
        <v>Sales-Product Overview</v>
      </c>
      <c r="I8" s="31" t="s">
        <v>46</v>
      </c>
      <c r="J8" s="31" t="s">
        <v>49</v>
      </c>
      <c r="K8" s="27" t="s">
        <v>158</v>
      </c>
      <c r="L8" s="42" t="s">
        <v>223</v>
      </c>
      <c r="N8" s="30" t="s">
        <v>585</v>
      </c>
      <c r="O8" s="30" t="s">
        <v>587</v>
      </c>
      <c r="P8" s="31" t="s">
        <v>47</v>
      </c>
      <c r="Q8" s="27" t="s">
        <v>588</v>
      </c>
      <c r="S8" s="27" t="s">
        <v>70</v>
      </c>
      <c r="T8" s="27" t="s">
        <v>191</v>
      </c>
      <c r="U8" s="27" t="s">
        <v>1016</v>
      </c>
      <c r="V8" s="149"/>
      <c r="W8" s="12" t="s">
        <v>64</v>
      </c>
      <c r="Y8" s="12" t="s">
        <v>233</v>
      </c>
      <c r="AA8" s="12" t="s">
        <v>238</v>
      </c>
      <c r="AC8" s="12" t="s">
        <v>127</v>
      </c>
      <c r="AE8" s="12" t="s">
        <v>289</v>
      </c>
      <c r="AG8" s="12" t="s">
        <v>178</v>
      </c>
      <c r="AH8" s="12" t="s">
        <v>182</v>
      </c>
      <c r="AJ8" s="44">
        <f>AJ7+1</f>
        <v>39554</v>
      </c>
      <c r="AK8" s="12" t="str">
        <f t="shared" si="0"/>
        <v>Wednesday</v>
      </c>
      <c r="AL8" s="12">
        <v>1</v>
      </c>
      <c r="AN8" s="12">
        <v>2</v>
      </c>
      <c r="AO8" s="12" t="s">
        <v>317</v>
      </c>
    </row>
    <row r="9" spans="2:43">
      <c r="B9" s="27" t="s">
        <v>261</v>
      </c>
      <c r="C9" s="29" t="s">
        <v>50</v>
      </c>
      <c r="D9" s="28" t="s">
        <v>156</v>
      </c>
      <c r="F9" s="30" t="s">
        <v>267</v>
      </c>
      <c r="G9" s="30" t="s">
        <v>272</v>
      </c>
      <c r="H9" s="30" t="str">
        <f t="shared" si="1"/>
        <v>Sales-Glossary</v>
      </c>
      <c r="I9" s="31" t="s">
        <v>47</v>
      </c>
      <c r="J9" s="31" t="s">
        <v>49</v>
      </c>
      <c r="K9" s="27" t="s">
        <v>272</v>
      </c>
      <c r="L9" s="42" t="s">
        <v>223</v>
      </c>
      <c r="N9" s="30" t="s">
        <v>275</v>
      </c>
      <c r="O9" s="30" t="s">
        <v>56</v>
      </c>
      <c r="P9" s="31" t="s">
        <v>58</v>
      </c>
      <c r="Q9" s="27" t="s">
        <v>24</v>
      </c>
      <c r="S9" s="27"/>
      <c r="T9" s="27"/>
      <c r="U9" s="27"/>
      <c r="V9" s="149"/>
      <c r="W9" s="12" t="s">
        <v>65</v>
      </c>
      <c r="Y9" s="12" t="s">
        <v>234</v>
      </c>
      <c r="AA9" s="12" t="s">
        <v>185</v>
      </c>
      <c r="AC9" s="12" t="s">
        <v>124</v>
      </c>
      <c r="AE9" s="12" t="s">
        <v>290</v>
      </c>
      <c r="AG9" s="12" t="s">
        <v>179</v>
      </c>
      <c r="AH9" s="12" t="s">
        <v>183</v>
      </c>
      <c r="AJ9" s="44">
        <f t="shared" ref="AJ9:AJ53" si="2">AJ8+1</f>
        <v>39555</v>
      </c>
      <c r="AK9" s="12" t="str">
        <f t="shared" si="0"/>
        <v>Thursday</v>
      </c>
      <c r="AL9" s="12">
        <v>1</v>
      </c>
      <c r="AN9" s="12">
        <v>3</v>
      </c>
      <c r="AO9" s="12" t="s">
        <v>318</v>
      </c>
    </row>
    <row r="10" spans="2:43" ht="25.5">
      <c r="B10" s="27" t="s">
        <v>269</v>
      </c>
      <c r="C10" s="29" t="s">
        <v>50</v>
      </c>
      <c r="D10" s="28" t="s">
        <v>154</v>
      </c>
      <c r="F10" s="30" t="s">
        <v>269</v>
      </c>
      <c r="G10" s="30" t="s">
        <v>216</v>
      </c>
      <c r="H10" s="30" t="str">
        <f t="shared" si="1"/>
        <v>Developer-Development Environment Description</v>
      </c>
      <c r="I10" s="31">
        <v>61</v>
      </c>
      <c r="J10" s="31" t="s">
        <v>49</v>
      </c>
      <c r="K10" s="27" t="s">
        <v>159</v>
      </c>
      <c r="L10" s="42" t="s">
        <v>224</v>
      </c>
      <c r="N10" s="30" t="s">
        <v>54</v>
      </c>
      <c r="O10" s="30" t="s">
        <v>57</v>
      </c>
      <c r="P10" s="31" t="s">
        <v>59</v>
      </c>
      <c r="Q10" s="27" t="s">
        <v>26</v>
      </c>
      <c r="S10" s="27"/>
      <c r="T10" s="27"/>
      <c r="U10" s="27"/>
      <c r="V10" s="149"/>
      <c r="Y10" s="12" t="s">
        <v>235</v>
      </c>
      <c r="AG10" s="12" t="s">
        <v>114</v>
      </c>
      <c r="AH10" s="12" t="s">
        <v>115</v>
      </c>
      <c r="AJ10" s="44">
        <f t="shared" si="2"/>
        <v>39556</v>
      </c>
      <c r="AK10" s="12" t="str">
        <f t="shared" si="0"/>
        <v>Friday</v>
      </c>
      <c r="AL10" s="12">
        <v>1</v>
      </c>
      <c r="AN10" s="12">
        <v>4</v>
      </c>
      <c r="AO10" s="12" t="s">
        <v>319</v>
      </c>
    </row>
    <row r="11" spans="2:43">
      <c r="B11" s="27" t="s">
        <v>270</v>
      </c>
      <c r="C11" s="29" t="s">
        <v>50</v>
      </c>
      <c r="D11" s="28" t="s">
        <v>157</v>
      </c>
      <c r="F11" s="30" t="s">
        <v>269</v>
      </c>
      <c r="G11" s="30" t="s">
        <v>217</v>
      </c>
      <c r="H11" s="30" t="str">
        <f t="shared" si="1"/>
        <v>Developer-Implementation Guide</v>
      </c>
      <c r="I11" s="31">
        <v>62</v>
      </c>
      <c r="J11" s="31" t="s">
        <v>65</v>
      </c>
      <c r="K11" s="27" t="s">
        <v>4</v>
      </c>
      <c r="L11" s="42" t="s">
        <v>224</v>
      </c>
      <c r="N11" s="30" t="s">
        <v>589</v>
      </c>
      <c r="O11" s="30" t="s">
        <v>590</v>
      </c>
      <c r="P11" s="31" t="s">
        <v>60</v>
      </c>
      <c r="Q11" s="27" t="s">
        <v>591</v>
      </c>
      <c r="S11" s="27"/>
      <c r="T11" s="27"/>
      <c r="U11" s="27"/>
      <c r="V11" s="149"/>
      <c r="W11" s="15"/>
      <c r="Y11" s="12" t="s">
        <v>303</v>
      </c>
      <c r="AA11" s="15"/>
      <c r="AC11" s="15"/>
      <c r="AJ11" s="44">
        <f t="shared" si="2"/>
        <v>39557</v>
      </c>
      <c r="AK11" s="12" t="str">
        <f t="shared" si="0"/>
        <v>Saturday</v>
      </c>
      <c r="AL11" s="12">
        <v>0</v>
      </c>
      <c r="AN11" s="12">
        <v>5</v>
      </c>
      <c r="AO11" s="12" t="s">
        <v>320</v>
      </c>
    </row>
    <row r="12" spans="2:43">
      <c r="B12" s="27"/>
      <c r="C12" s="29"/>
      <c r="D12" s="28"/>
      <c r="F12" s="30" t="s">
        <v>269</v>
      </c>
      <c r="G12" s="30" t="s">
        <v>29</v>
      </c>
      <c r="H12" s="30" t="str">
        <f t="shared" si="1"/>
        <v>Developer-Configuration Guide</v>
      </c>
      <c r="I12" s="31">
        <v>63</v>
      </c>
      <c r="J12" s="31" t="s">
        <v>64</v>
      </c>
      <c r="K12" s="27" t="s">
        <v>5</v>
      </c>
      <c r="L12" s="42" t="s">
        <v>224</v>
      </c>
      <c r="N12" s="30" t="s">
        <v>116</v>
      </c>
      <c r="O12" s="30" t="s">
        <v>117</v>
      </c>
      <c r="P12" s="31" t="s">
        <v>61</v>
      </c>
      <c r="Q12" s="27" t="s">
        <v>119</v>
      </c>
      <c r="S12" s="27"/>
      <c r="T12" s="27"/>
      <c r="U12" s="27"/>
      <c r="V12" s="149"/>
      <c r="Y12" s="12" t="s">
        <v>83</v>
      </c>
      <c r="AJ12" s="44">
        <f t="shared" si="2"/>
        <v>39558</v>
      </c>
      <c r="AK12" s="12" t="str">
        <f t="shared" si="0"/>
        <v>Sunday</v>
      </c>
      <c r="AL12" s="12">
        <v>0</v>
      </c>
      <c r="AN12" s="12">
        <v>6</v>
      </c>
      <c r="AO12" s="12" t="s">
        <v>322</v>
      </c>
    </row>
    <row r="13" spans="2:43">
      <c r="F13" s="30" t="s">
        <v>269</v>
      </c>
      <c r="G13" s="30" t="s">
        <v>30</v>
      </c>
      <c r="H13" s="30" t="str">
        <f t="shared" si="1"/>
        <v>Developer-Functional Specification</v>
      </c>
      <c r="I13" s="31">
        <v>64</v>
      </c>
      <c r="J13" s="31" t="s">
        <v>64</v>
      </c>
      <c r="K13" s="27" t="s">
        <v>6</v>
      </c>
      <c r="L13" s="42" t="s">
        <v>225</v>
      </c>
      <c r="N13" s="30" t="s">
        <v>592</v>
      </c>
      <c r="O13" s="30" t="s">
        <v>593</v>
      </c>
      <c r="P13" s="31" t="s">
        <v>118</v>
      </c>
      <c r="Q13" s="27" t="s">
        <v>594</v>
      </c>
      <c r="S13" s="27"/>
      <c r="T13" s="27"/>
      <c r="U13" s="27"/>
      <c r="V13" s="149"/>
      <c r="Y13" s="12" t="s">
        <v>304</v>
      </c>
      <c r="AJ13" s="44">
        <f t="shared" si="2"/>
        <v>39559</v>
      </c>
      <c r="AK13" s="12" t="str">
        <f t="shared" si="0"/>
        <v>Monday</v>
      </c>
      <c r="AL13" s="12">
        <v>1</v>
      </c>
      <c r="AN13" s="12">
        <v>7</v>
      </c>
      <c r="AO13" s="12" t="s">
        <v>321</v>
      </c>
    </row>
    <row r="14" spans="2:43">
      <c r="F14" s="30" t="s">
        <v>269</v>
      </c>
      <c r="G14" s="30" t="s">
        <v>31</v>
      </c>
      <c r="H14" s="30" t="str">
        <f t="shared" si="1"/>
        <v>Developer-System Architecture Description</v>
      </c>
      <c r="I14" s="31">
        <v>65</v>
      </c>
      <c r="J14" s="31" t="s">
        <v>49</v>
      </c>
      <c r="K14" s="27" t="s">
        <v>7</v>
      </c>
      <c r="L14" s="42" t="s">
        <v>225</v>
      </c>
      <c r="N14" s="30" t="s">
        <v>596</v>
      </c>
      <c r="O14" s="30" t="s">
        <v>597</v>
      </c>
      <c r="P14" s="31" t="s">
        <v>598</v>
      </c>
      <c r="Q14" s="27" t="s">
        <v>595</v>
      </c>
      <c r="S14" s="27"/>
      <c r="T14" s="27"/>
      <c r="U14" s="27"/>
      <c r="V14" s="149"/>
      <c r="Y14" s="12" t="s">
        <v>198</v>
      </c>
      <c r="AJ14" s="44">
        <f t="shared" si="2"/>
        <v>39560</v>
      </c>
      <c r="AK14" s="12" t="str">
        <f t="shared" si="0"/>
        <v>Tuesday</v>
      </c>
      <c r="AL14" s="12">
        <v>1</v>
      </c>
    </row>
    <row r="15" spans="2:43">
      <c r="F15" s="30" t="s">
        <v>269</v>
      </c>
      <c r="G15" s="30" t="s">
        <v>32</v>
      </c>
      <c r="H15" s="30" t="str">
        <f t="shared" si="1"/>
        <v>Developer-Component Architecture Description</v>
      </c>
      <c r="I15" s="31">
        <v>65</v>
      </c>
      <c r="J15" s="31" t="s">
        <v>64</v>
      </c>
      <c r="K15" s="27" t="s">
        <v>8</v>
      </c>
      <c r="L15" s="42" t="s">
        <v>225</v>
      </c>
      <c r="N15" s="30" t="s">
        <v>599</v>
      </c>
      <c r="O15" s="30" t="s">
        <v>600</v>
      </c>
      <c r="P15" s="31" t="s">
        <v>601</v>
      </c>
      <c r="Q15" s="27" t="s">
        <v>602</v>
      </c>
      <c r="S15" s="27"/>
      <c r="T15" s="27"/>
      <c r="U15" s="27"/>
      <c r="V15" s="149"/>
      <c r="Y15" s="12" t="s">
        <v>305</v>
      </c>
      <c r="AE15" s="15"/>
      <c r="AJ15" s="44">
        <f t="shared" si="2"/>
        <v>39561</v>
      </c>
      <c r="AK15" s="12" t="str">
        <f t="shared" si="0"/>
        <v>Wednesday</v>
      </c>
      <c r="AL15" s="12">
        <v>1</v>
      </c>
    </row>
    <row r="16" spans="2:43">
      <c r="F16" s="30" t="s">
        <v>269</v>
      </c>
      <c r="G16" s="30" t="s">
        <v>71</v>
      </c>
      <c r="H16" s="30" t="str">
        <f t="shared" si="1"/>
        <v>Developer-Database Design Description</v>
      </c>
      <c r="I16" s="31" t="s">
        <v>72</v>
      </c>
      <c r="J16" s="31" t="s">
        <v>64</v>
      </c>
      <c r="K16" s="27" t="s">
        <v>73</v>
      </c>
      <c r="L16" s="42" t="s">
        <v>225</v>
      </c>
      <c r="N16" s="30" t="s">
        <v>603</v>
      </c>
      <c r="O16" s="30" t="s">
        <v>604</v>
      </c>
      <c r="P16" s="31" t="s">
        <v>605</v>
      </c>
      <c r="Q16" s="27" t="s">
        <v>606</v>
      </c>
      <c r="Y16" s="12" t="s">
        <v>306</v>
      </c>
      <c r="AJ16" s="44">
        <f>AJ15+1</f>
        <v>39562</v>
      </c>
      <c r="AK16" s="12" t="str">
        <f t="shared" si="0"/>
        <v>Thursday</v>
      </c>
      <c r="AL16" s="12">
        <v>1</v>
      </c>
    </row>
    <row r="17" spans="2:38">
      <c r="F17" s="30" t="s">
        <v>269</v>
      </c>
      <c r="G17" s="30" t="s">
        <v>33</v>
      </c>
      <c r="H17" s="30" t="str">
        <f t="shared" si="1"/>
        <v>Developer-API Description</v>
      </c>
      <c r="I17" s="31">
        <v>66</v>
      </c>
      <c r="J17" s="31" t="s">
        <v>64</v>
      </c>
      <c r="K17" s="27" t="s">
        <v>9</v>
      </c>
      <c r="L17" s="42" t="s">
        <v>225</v>
      </c>
      <c r="N17" s="30" t="s">
        <v>607</v>
      </c>
      <c r="O17" s="30" t="s">
        <v>608</v>
      </c>
      <c r="P17" s="31" t="s">
        <v>609</v>
      </c>
      <c r="Q17" s="27" t="s">
        <v>610</v>
      </c>
      <c r="AJ17" s="44">
        <f t="shared" si="2"/>
        <v>39563</v>
      </c>
      <c r="AK17" s="12" t="str">
        <f t="shared" si="0"/>
        <v>Friday</v>
      </c>
      <c r="AL17" s="12">
        <v>1</v>
      </c>
    </row>
    <row r="18" spans="2:38">
      <c r="F18" s="30" t="s">
        <v>269</v>
      </c>
      <c r="G18" s="30" t="s">
        <v>41</v>
      </c>
      <c r="H18" s="30" t="str">
        <f>F18&amp;"-"&amp;G18</f>
        <v>Developer-Tuning Guide</v>
      </c>
      <c r="I18" s="31" t="s">
        <v>125</v>
      </c>
      <c r="J18" s="31" t="s">
        <v>49</v>
      </c>
      <c r="K18" s="27" t="s">
        <v>19</v>
      </c>
      <c r="L18" s="42" t="s">
        <v>225</v>
      </c>
      <c r="N18" s="30" t="s">
        <v>1803</v>
      </c>
      <c r="O18" s="30" t="s">
        <v>151</v>
      </c>
      <c r="P18" s="31" t="s">
        <v>152</v>
      </c>
      <c r="Q18" s="27" t="s">
        <v>1804</v>
      </c>
      <c r="Y18" s="15"/>
      <c r="AJ18" s="44">
        <f t="shared" si="2"/>
        <v>39564</v>
      </c>
      <c r="AK18" s="12" t="str">
        <f t="shared" si="0"/>
        <v>Saturday</v>
      </c>
      <c r="AL18" s="12">
        <v>0</v>
      </c>
    </row>
    <row r="19" spans="2:38">
      <c r="F19" s="30" t="s">
        <v>269</v>
      </c>
      <c r="G19" s="30" t="s">
        <v>34</v>
      </c>
      <c r="H19" s="30" t="str">
        <f t="shared" si="1"/>
        <v>Developer-Training Documents</v>
      </c>
      <c r="I19" s="31">
        <v>67</v>
      </c>
      <c r="J19" s="31" t="s">
        <v>65</v>
      </c>
      <c r="K19" s="27" t="s">
        <v>10</v>
      </c>
      <c r="L19" s="42" t="s">
        <v>224</v>
      </c>
      <c r="N19" s="30" t="s">
        <v>49</v>
      </c>
      <c r="O19" s="30" t="s">
        <v>53</v>
      </c>
      <c r="P19" s="31" t="s">
        <v>45</v>
      </c>
      <c r="Q19" s="27" t="s">
        <v>611</v>
      </c>
      <c r="T19" s="2"/>
      <c r="U19" s="2"/>
      <c r="AJ19" s="44">
        <f t="shared" si="2"/>
        <v>39565</v>
      </c>
      <c r="AK19" s="12" t="str">
        <f t="shared" si="0"/>
        <v>Sunday</v>
      </c>
      <c r="AL19" s="12">
        <v>0</v>
      </c>
    </row>
    <row r="20" spans="2:38">
      <c r="F20" s="30" t="s">
        <v>268</v>
      </c>
      <c r="G20" s="30" t="s">
        <v>35</v>
      </c>
      <c r="H20" s="30" t="str">
        <f t="shared" si="1"/>
        <v>Functional-Functional Description</v>
      </c>
      <c r="I20" s="31">
        <v>21</v>
      </c>
      <c r="J20" s="31" t="s">
        <v>64</v>
      </c>
      <c r="K20" s="27" t="s">
        <v>11</v>
      </c>
      <c r="L20" s="42" t="s">
        <v>225</v>
      </c>
      <c r="N20" s="30"/>
      <c r="O20" s="30"/>
      <c r="P20" s="31"/>
      <c r="Q20" s="27"/>
      <c r="AJ20" s="44">
        <f t="shared" si="2"/>
        <v>39566</v>
      </c>
      <c r="AK20" s="12" t="str">
        <f t="shared" si="0"/>
        <v>Monday</v>
      </c>
      <c r="AL20" s="12">
        <v>1</v>
      </c>
    </row>
    <row r="21" spans="2:38">
      <c r="F21" s="30" t="s">
        <v>268</v>
      </c>
      <c r="G21" s="30" t="s">
        <v>36</v>
      </c>
      <c r="H21" s="30" t="str">
        <f t="shared" si="1"/>
        <v>Functional-Interface Specification</v>
      </c>
      <c r="I21" s="31">
        <v>22</v>
      </c>
      <c r="J21" s="31" t="s">
        <v>64</v>
      </c>
      <c r="K21" s="27" t="s">
        <v>12</v>
      </c>
      <c r="L21" s="42" t="s">
        <v>225</v>
      </c>
      <c r="N21" s="30"/>
      <c r="O21" s="30"/>
      <c r="P21" s="31"/>
      <c r="Q21" s="27"/>
      <c r="AJ21" s="44">
        <f t="shared" si="2"/>
        <v>39567</v>
      </c>
      <c r="AK21" s="12" t="str">
        <f t="shared" si="0"/>
        <v>Tuesday</v>
      </c>
      <c r="AL21" s="12">
        <v>1</v>
      </c>
    </row>
    <row r="22" spans="2:38">
      <c r="F22" s="30" t="s">
        <v>261</v>
      </c>
      <c r="G22" s="30" t="s">
        <v>37</v>
      </c>
      <c r="H22" s="30" t="str">
        <f t="shared" si="1"/>
        <v>Installation-Installation Guide</v>
      </c>
      <c r="I22" s="31">
        <v>41</v>
      </c>
      <c r="J22" s="31" t="s">
        <v>65</v>
      </c>
      <c r="K22" s="27" t="s">
        <v>13</v>
      </c>
      <c r="L22" s="42" t="s">
        <v>224</v>
      </c>
      <c r="N22" s="30"/>
      <c r="O22" s="30"/>
      <c r="P22" s="31"/>
      <c r="Q22" s="27"/>
      <c r="AJ22" s="44">
        <f t="shared" si="2"/>
        <v>39568</v>
      </c>
      <c r="AK22" s="12" t="str">
        <f t="shared" si="0"/>
        <v>Wednesday</v>
      </c>
      <c r="AL22" s="12">
        <v>1</v>
      </c>
    </row>
    <row r="23" spans="2:38">
      <c r="F23" s="30" t="s">
        <v>261</v>
      </c>
      <c r="G23" s="30" t="s">
        <v>273</v>
      </c>
      <c r="H23" s="30" t="str">
        <f t="shared" si="1"/>
        <v>Installation-Release Notes</v>
      </c>
      <c r="I23" s="31">
        <v>42</v>
      </c>
      <c r="J23" s="31" t="s">
        <v>65</v>
      </c>
      <c r="K23" s="27" t="s">
        <v>14</v>
      </c>
      <c r="L23" s="42" t="s">
        <v>225</v>
      </c>
      <c r="N23" s="30"/>
      <c r="O23" s="30"/>
      <c r="P23" s="31"/>
      <c r="Q23" s="27"/>
      <c r="AJ23" s="44">
        <f t="shared" si="2"/>
        <v>39569</v>
      </c>
      <c r="AK23" s="12" t="str">
        <f t="shared" si="0"/>
        <v>Thursday</v>
      </c>
      <c r="AL23" s="12">
        <v>0</v>
      </c>
    </row>
    <row r="24" spans="2:38">
      <c r="F24" s="30" t="s">
        <v>270</v>
      </c>
      <c r="G24" s="30" t="s">
        <v>274</v>
      </c>
      <c r="H24" s="30" t="str">
        <f t="shared" si="1"/>
        <v>End User-User Guide</v>
      </c>
      <c r="I24" s="31">
        <v>81</v>
      </c>
      <c r="J24" s="31" t="s">
        <v>65</v>
      </c>
      <c r="K24" s="27" t="s">
        <v>15</v>
      </c>
      <c r="L24" s="42" t="s">
        <v>223</v>
      </c>
      <c r="N24" s="30"/>
      <c r="O24" s="30"/>
      <c r="P24" s="31"/>
      <c r="Q24" s="27"/>
      <c r="AJ24" s="44">
        <f t="shared" si="2"/>
        <v>39570</v>
      </c>
      <c r="AK24" s="12" t="str">
        <f t="shared" si="0"/>
        <v>Friday</v>
      </c>
      <c r="AL24" s="12">
        <v>1</v>
      </c>
    </row>
    <row r="25" spans="2:38">
      <c r="F25" s="30" t="s">
        <v>270</v>
      </c>
      <c r="G25" s="30" t="s">
        <v>38</v>
      </c>
      <c r="H25" s="30" t="str">
        <f t="shared" si="1"/>
        <v>End User-System Administration Guide</v>
      </c>
      <c r="I25" s="31">
        <v>82</v>
      </c>
      <c r="J25" s="31" t="s">
        <v>49</v>
      </c>
      <c r="K25" s="27" t="s">
        <v>16</v>
      </c>
      <c r="L25" s="42" t="s">
        <v>223</v>
      </c>
      <c r="N25" s="30"/>
      <c r="O25" s="30"/>
      <c r="P25" s="31"/>
      <c r="Q25" s="27"/>
      <c r="AJ25" s="44">
        <f t="shared" si="2"/>
        <v>39571</v>
      </c>
      <c r="AK25" s="12" t="str">
        <f t="shared" si="0"/>
        <v>Saturday</v>
      </c>
      <c r="AL25" s="12">
        <v>0</v>
      </c>
    </row>
    <row r="26" spans="2:38">
      <c r="F26" s="30" t="s">
        <v>270</v>
      </c>
      <c r="G26" s="30" t="s">
        <v>39</v>
      </c>
      <c r="H26" s="30" t="str">
        <f t="shared" si="1"/>
        <v>End User-Trouble Shooting Guide</v>
      </c>
      <c r="I26" s="31">
        <v>83</v>
      </c>
      <c r="J26" s="31" t="s">
        <v>49</v>
      </c>
      <c r="K26" s="27" t="s">
        <v>17</v>
      </c>
      <c r="L26" s="42" t="s">
        <v>223</v>
      </c>
      <c r="N26" s="30"/>
      <c r="O26" s="30"/>
      <c r="P26" s="31"/>
      <c r="Q26" s="27"/>
      <c r="AJ26" s="44">
        <f t="shared" si="2"/>
        <v>39572</v>
      </c>
      <c r="AK26" s="12" t="str">
        <f t="shared" si="0"/>
        <v>Sunday</v>
      </c>
      <c r="AL26" s="12">
        <v>0</v>
      </c>
    </row>
    <row r="27" spans="2:38">
      <c r="F27" s="30" t="s">
        <v>270</v>
      </c>
      <c r="G27" s="30" t="s">
        <v>40</v>
      </c>
      <c r="H27" s="30" t="str">
        <f t="shared" si="1"/>
        <v>End User-Warehouse Administration Guide</v>
      </c>
      <c r="I27" s="31">
        <v>84</v>
      </c>
      <c r="J27" s="31" t="s">
        <v>49</v>
      </c>
      <c r="K27" s="27" t="s">
        <v>18</v>
      </c>
      <c r="L27" s="42" t="s">
        <v>223</v>
      </c>
      <c r="N27" s="30"/>
      <c r="O27" s="30"/>
      <c r="P27" s="31"/>
      <c r="Q27" s="27"/>
      <c r="AJ27" s="44">
        <f t="shared" si="2"/>
        <v>39573</v>
      </c>
      <c r="AK27" s="12" t="str">
        <f t="shared" si="0"/>
        <v>Monday</v>
      </c>
      <c r="AL27" s="12">
        <v>1</v>
      </c>
    </row>
    <row r="28" spans="2:38">
      <c r="F28" s="30" t="s">
        <v>270</v>
      </c>
      <c r="G28" s="30" t="s">
        <v>42</v>
      </c>
      <c r="H28" s="30" t="str">
        <f t="shared" si="1"/>
        <v>End User-Online Help System</v>
      </c>
      <c r="I28" s="31" t="s">
        <v>50</v>
      </c>
      <c r="J28" s="31" t="s">
        <v>65</v>
      </c>
      <c r="K28" s="27" t="s">
        <v>20</v>
      </c>
      <c r="L28" s="42" t="s">
        <v>223</v>
      </c>
      <c r="N28" s="30"/>
      <c r="O28" s="30"/>
      <c r="P28" s="31"/>
      <c r="Q28" s="27"/>
      <c r="AJ28" s="44">
        <f t="shared" si="2"/>
        <v>39574</v>
      </c>
      <c r="AK28" s="12" t="str">
        <f t="shared" si="0"/>
        <v>Tuesday</v>
      </c>
      <c r="AL28" s="12">
        <v>1</v>
      </c>
    </row>
    <row r="29" spans="2:38">
      <c r="F29" s="27"/>
      <c r="G29" s="27"/>
      <c r="H29" s="30" t="str">
        <f t="shared" si="1"/>
        <v>-</v>
      </c>
      <c r="I29" s="29"/>
      <c r="J29" s="29"/>
      <c r="K29" s="27"/>
      <c r="L29" s="42"/>
      <c r="N29" s="30"/>
      <c r="O29" s="30"/>
      <c r="P29" s="31"/>
      <c r="Q29" s="27"/>
      <c r="AJ29" s="44">
        <f t="shared" si="2"/>
        <v>39575</v>
      </c>
      <c r="AK29" s="12" t="str">
        <f t="shared" si="0"/>
        <v>Wednesday</v>
      </c>
      <c r="AL29" s="12">
        <v>1</v>
      </c>
    </row>
    <row r="30" spans="2:38">
      <c r="N30" s="30"/>
      <c r="O30" s="30"/>
      <c r="P30" s="31"/>
      <c r="Q30" s="27"/>
      <c r="AJ30" s="44">
        <f t="shared" si="2"/>
        <v>39576</v>
      </c>
      <c r="AK30" s="12" t="str">
        <f t="shared" si="0"/>
        <v>Thursday</v>
      </c>
      <c r="AL30" s="12">
        <v>1</v>
      </c>
    </row>
    <row r="31" spans="2:38">
      <c r="N31" s="30"/>
      <c r="O31" s="30"/>
      <c r="P31" s="31"/>
      <c r="Q31" s="27"/>
      <c r="AJ31" s="44">
        <f t="shared" si="2"/>
        <v>39577</v>
      </c>
      <c r="AK31" s="12" t="str">
        <f t="shared" si="0"/>
        <v>Friday</v>
      </c>
      <c r="AL31" s="12">
        <v>1</v>
      </c>
    </row>
    <row r="32" spans="2:38">
      <c r="B32" s="134" t="s">
        <v>160</v>
      </c>
      <c r="C32" s="135"/>
      <c r="D32" s="136"/>
      <c r="E32" s="136"/>
      <c r="F32" s="136"/>
      <c r="G32" s="136"/>
      <c r="H32" s="136"/>
      <c r="I32" s="136"/>
      <c r="J32" s="136"/>
      <c r="K32" s="136"/>
      <c r="L32" s="137"/>
      <c r="AJ32" s="44">
        <f t="shared" si="2"/>
        <v>39578</v>
      </c>
      <c r="AK32" s="12" t="str">
        <f t="shared" si="0"/>
        <v>Saturday</v>
      </c>
      <c r="AL32" s="12">
        <v>0</v>
      </c>
    </row>
    <row r="33" spans="2:38">
      <c r="B33" s="173" t="s">
        <v>161</v>
      </c>
      <c r="C33" s="168"/>
      <c r="D33" s="168"/>
      <c r="E33" s="169"/>
      <c r="F33" s="151" t="s">
        <v>242</v>
      </c>
      <c r="G33" s="153"/>
      <c r="H33" s="153"/>
      <c r="I33" s="154"/>
      <c r="J33" s="154"/>
      <c r="K33" s="153"/>
      <c r="L33" s="155"/>
      <c r="AJ33" s="44">
        <f t="shared" si="2"/>
        <v>39579</v>
      </c>
      <c r="AK33" s="12" t="str">
        <f t="shared" si="0"/>
        <v>Sunday</v>
      </c>
      <c r="AL33" s="12">
        <v>0</v>
      </c>
    </row>
    <row r="34" spans="2:38">
      <c r="B34" s="173" t="s">
        <v>243</v>
      </c>
      <c r="C34" s="168"/>
      <c r="D34" s="168"/>
      <c r="E34" s="169"/>
      <c r="F34" s="151" t="s">
        <v>242</v>
      </c>
      <c r="G34" s="153"/>
      <c r="H34" s="153"/>
      <c r="I34" s="154"/>
      <c r="J34" s="154"/>
      <c r="K34" s="153"/>
      <c r="L34" s="155"/>
      <c r="AJ34" s="44">
        <f t="shared" si="2"/>
        <v>39580</v>
      </c>
      <c r="AK34" s="12" t="str">
        <f t="shared" si="0"/>
        <v>Monday</v>
      </c>
      <c r="AL34" s="12">
        <v>0</v>
      </c>
    </row>
    <row r="35" spans="2:38">
      <c r="B35" s="167" t="s">
        <v>574</v>
      </c>
      <c r="C35" s="168"/>
      <c r="D35" s="168"/>
      <c r="E35" s="169"/>
      <c r="F35" s="152" t="s">
        <v>242</v>
      </c>
      <c r="G35" s="153"/>
      <c r="H35" s="153"/>
      <c r="I35" s="154"/>
      <c r="J35" s="154"/>
      <c r="K35" s="153"/>
      <c r="L35" s="155"/>
      <c r="AJ35" s="44">
        <f t="shared" si="2"/>
        <v>39581</v>
      </c>
      <c r="AK35" s="12" t="str">
        <f t="shared" si="0"/>
        <v>Tuesday</v>
      </c>
      <c r="AL35" s="12">
        <v>1</v>
      </c>
    </row>
    <row r="36" spans="2:38">
      <c r="B36" s="159"/>
      <c r="C36" s="157"/>
      <c r="D36" s="157"/>
      <c r="E36" s="158"/>
      <c r="F36" s="152"/>
      <c r="G36" s="153"/>
      <c r="H36" s="153"/>
      <c r="I36" s="154"/>
      <c r="J36" s="154"/>
      <c r="K36" s="153"/>
      <c r="L36" s="155"/>
      <c r="AJ36" s="44">
        <f t="shared" si="2"/>
        <v>39582</v>
      </c>
      <c r="AK36" s="12" t="str">
        <f t="shared" si="0"/>
        <v>Wednesday</v>
      </c>
      <c r="AL36" s="12">
        <v>1</v>
      </c>
    </row>
    <row r="37" spans="2:38">
      <c r="B37" s="160" t="s">
        <v>1199</v>
      </c>
      <c r="C37" s="157"/>
      <c r="D37" s="157"/>
      <c r="E37" s="158"/>
      <c r="F37" s="152"/>
      <c r="G37" s="153"/>
      <c r="H37" s="153"/>
      <c r="I37" s="154"/>
      <c r="J37" s="154"/>
      <c r="K37" s="153"/>
      <c r="L37" s="155"/>
      <c r="AJ37" s="44">
        <f t="shared" si="2"/>
        <v>39583</v>
      </c>
      <c r="AK37" s="12" t="str">
        <f t="shared" si="0"/>
        <v>Thursday</v>
      </c>
      <c r="AL37" s="12">
        <v>1</v>
      </c>
    </row>
    <row r="38" spans="2:38">
      <c r="B38" s="173" t="s">
        <v>1012</v>
      </c>
      <c r="C38" s="168"/>
      <c r="D38" s="168"/>
      <c r="E38" s="169"/>
      <c r="F38" s="49" t="s">
        <v>242</v>
      </c>
      <c r="G38" s="153"/>
      <c r="H38" s="153"/>
      <c r="I38" s="154"/>
      <c r="J38" s="154"/>
      <c r="K38" s="153"/>
      <c r="L38" s="155"/>
      <c r="AJ38" s="44">
        <f t="shared" si="2"/>
        <v>39584</v>
      </c>
      <c r="AK38" s="12" t="str">
        <f t="shared" si="0"/>
        <v>Friday</v>
      </c>
      <c r="AL38" s="12">
        <v>1</v>
      </c>
    </row>
    <row r="39" spans="2:38">
      <c r="B39" s="173" t="s">
        <v>1013</v>
      </c>
      <c r="C39" s="168"/>
      <c r="D39" s="168"/>
      <c r="E39" s="169"/>
      <c r="F39" s="49" t="s">
        <v>179</v>
      </c>
      <c r="G39" s="153"/>
      <c r="H39" s="153"/>
      <c r="I39" s="154"/>
      <c r="J39" s="154"/>
      <c r="K39" s="153"/>
      <c r="L39" s="155"/>
      <c r="AJ39" s="44">
        <f>AJ37+1</f>
        <v>39584</v>
      </c>
      <c r="AK39" s="12" t="str">
        <f t="shared" ref="AK39" si="3">VLOOKUP(WEEKDAY(AJ39,2),$AN$7:$AO$13,2,FALSE)</f>
        <v>Friday</v>
      </c>
      <c r="AL39" s="12">
        <v>0</v>
      </c>
    </row>
    <row r="40" spans="2:38">
      <c r="B40" s="173" t="s">
        <v>1014</v>
      </c>
      <c r="C40" s="168"/>
      <c r="D40" s="168"/>
      <c r="E40" s="169"/>
      <c r="F40" s="12" t="s">
        <v>1802</v>
      </c>
      <c r="G40" s="153"/>
      <c r="H40" s="153"/>
      <c r="I40" s="154"/>
      <c r="J40" s="154"/>
      <c r="K40" s="153"/>
      <c r="L40" s="155"/>
      <c r="AJ40" s="44" t="e">
        <f>#REF!+1</f>
        <v>#REF!</v>
      </c>
      <c r="AK40" s="12" t="e">
        <f t="shared" ref="AK40:AK70" si="4">VLOOKUP(WEEKDAY(AJ40,2),$AN$7:$AO$13,2,FALSE)</f>
        <v>#REF!</v>
      </c>
      <c r="AL40" s="12">
        <v>1</v>
      </c>
    </row>
    <row r="41" spans="2:38">
      <c r="B41" s="173" t="s">
        <v>1198</v>
      </c>
      <c r="C41" s="168"/>
      <c r="D41" s="168"/>
      <c r="E41" s="169"/>
      <c r="F41" s="49" t="s">
        <v>242</v>
      </c>
      <c r="G41" s="153"/>
      <c r="H41" s="153"/>
      <c r="I41" s="154"/>
      <c r="J41" s="154"/>
      <c r="K41" s="153"/>
      <c r="L41" s="155"/>
      <c r="AJ41" s="44" t="e">
        <f t="shared" si="2"/>
        <v>#REF!</v>
      </c>
      <c r="AK41" s="12" t="e">
        <f t="shared" si="4"/>
        <v>#REF!</v>
      </c>
      <c r="AL41" s="12">
        <v>1</v>
      </c>
    </row>
    <row r="42" spans="2:38">
      <c r="B42" s="167" t="s">
        <v>1200</v>
      </c>
      <c r="C42" s="168"/>
      <c r="D42" s="168"/>
      <c r="E42" s="169"/>
      <c r="F42" s="49" t="s">
        <v>242</v>
      </c>
      <c r="G42" s="153"/>
      <c r="H42" s="153"/>
      <c r="I42" s="154"/>
      <c r="J42" s="154"/>
      <c r="K42" s="153"/>
      <c r="L42" s="155"/>
      <c r="AJ42" s="44" t="e">
        <f t="shared" si="2"/>
        <v>#REF!</v>
      </c>
      <c r="AK42" s="12" t="e">
        <f t="shared" si="4"/>
        <v>#REF!</v>
      </c>
      <c r="AL42" s="12">
        <v>1</v>
      </c>
    </row>
    <row r="43" spans="2:38">
      <c r="AJ43" s="44" t="e">
        <f t="shared" si="2"/>
        <v>#REF!</v>
      </c>
      <c r="AK43" s="12" t="e">
        <f t="shared" si="4"/>
        <v>#REF!</v>
      </c>
      <c r="AL43" s="12">
        <v>0</v>
      </c>
    </row>
    <row r="44" spans="2:38">
      <c r="AJ44" s="44" t="e">
        <f t="shared" si="2"/>
        <v>#REF!</v>
      </c>
      <c r="AK44" s="12" t="e">
        <f t="shared" si="4"/>
        <v>#REF!</v>
      </c>
      <c r="AL44" s="12">
        <v>1</v>
      </c>
    </row>
    <row r="45" spans="2:38">
      <c r="AJ45" s="44" t="e">
        <f t="shared" si="2"/>
        <v>#REF!</v>
      </c>
      <c r="AK45" s="12" t="e">
        <f t="shared" si="4"/>
        <v>#REF!</v>
      </c>
      <c r="AL45" s="12">
        <v>0</v>
      </c>
    </row>
    <row r="46" spans="2:38">
      <c r="AJ46" s="44" t="e">
        <f t="shared" si="2"/>
        <v>#REF!</v>
      </c>
      <c r="AK46" s="12" t="e">
        <f t="shared" si="4"/>
        <v>#REF!</v>
      </c>
      <c r="AL46" s="12">
        <v>0</v>
      </c>
    </row>
    <row r="47" spans="2:38">
      <c r="AJ47" s="44" t="e">
        <f t="shared" si="2"/>
        <v>#REF!</v>
      </c>
      <c r="AK47" s="12" t="e">
        <f t="shared" si="4"/>
        <v>#REF!</v>
      </c>
      <c r="AL47" s="12">
        <v>1</v>
      </c>
    </row>
    <row r="48" spans="2:38">
      <c r="AJ48" s="44" t="e">
        <f t="shared" si="2"/>
        <v>#REF!</v>
      </c>
      <c r="AK48" s="12" t="e">
        <f t="shared" si="4"/>
        <v>#REF!</v>
      </c>
      <c r="AL48" s="12">
        <v>1</v>
      </c>
    </row>
    <row r="49" spans="36:38">
      <c r="AJ49" s="44" t="e">
        <f t="shared" si="2"/>
        <v>#REF!</v>
      </c>
      <c r="AK49" s="12" t="e">
        <f t="shared" si="4"/>
        <v>#REF!</v>
      </c>
      <c r="AL49" s="12">
        <v>1</v>
      </c>
    </row>
    <row r="50" spans="36:38">
      <c r="AJ50" s="44" t="e">
        <f t="shared" si="2"/>
        <v>#REF!</v>
      </c>
      <c r="AK50" s="12" t="e">
        <f t="shared" si="4"/>
        <v>#REF!</v>
      </c>
      <c r="AL50" s="12">
        <v>1</v>
      </c>
    </row>
    <row r="51" spans="36:38">
      <c r="AJ51" s="44" t="e">
        <f t="shared" si="2"/>
        <v>#REF!</v>
      </c>
      <c r="AK51" s="12" t="e">
        <f t="shared" si="4"/>
        <v>#REF!</v>
      </c>
      <c r="AL51" s="12">
        <v>1</v>
      </c>
    </row>
    <row r="52" spans="36:38">
      <c r="AJ52" s="44" t="e">
        <f t="shared" si="2"/>
        <v>#REF!</v>
      </c>
      <c r="AK52" s="12" t="e">
        <f t="shared" si="4"/>
        <v>#REF!</v>
      </c>
      <c r="AL52" s="12">
        <v>0</v>
      </c>
    </row>
    <row r="53" spans="36:38">
      <c r="AJ53" s="44" t="e">
        <f t="shared" si="2"/>
        <v>#REF!</v>
      </c>
      <c r="AK53" s="12" t="e">
        <f t="shared" si="4"/>
        <v>#REF!</v>
      </c>
      <c r="AL53" s="12">
        <v>0</v>
      </c>
    </row>
    <row r="54" spans="36:38">
      <c r="AJ54" s="44" t="e">
        <f t="shared" ref="AJ54:AJ77" si="5">AJ53+1</f>
        <v>#REF!</v>
      </c>
      <c r="AK54" s="12" t="e">
        <f t="shared" si="4"/>
        <v>#REF!</v>
      </c>
      <c r="AL54" s="12">
        <v>1</v>
      </c>
    </row>
    <row r="55" spans="36:38">
      <c r="AJ55" s="44" t="e">
        <f t="shared" si="5"/>
        <v>#REF!</v>
      </c>
      <c r="AK55" s="12" t="e">
        <f t="shared" si="4"/>
        <v>#REF!</v>
      </c>
      <c r="AL55" s="12">
        <v>1</v>
      </c>
    </row>
    <row r="56" spans="36:38">
      <c r="AJ56" s="44" t="e">
        <f t="shared" si="5"/>
        <v>#REF!</v>
      </c>
      <c r="AK56" s="12" t="e">
        <f t="shared" si="4"/>
        <v>#REF!</v>
      </c>
      <c r="AL56" s="12">
        <v>1</v>
      </c>
    </row>
    <row r="57" spans="36:38">
      <c r="AJ57" s="44" t="e">
        <f t="shared" si="5"/>
        <v>#REF!</v>
      </c>
      <c r="AK57" s="12" t="e">
        <f t="shared" si="4"/>
        <v>#REF!</v>
      </c>
      <c r="AL57" s="12">
        <v>1</v>
      </c>
    </row>
    <row r="58" spans="36:38">
      <c r="AJ58" s="44" t="e">
        <f t="shared" si="5"/>
        <v>#REF!</v>
      </c>
      <c r="AK58" s="12" t="e">
        <f t="shared" si="4"/>
        <v>#REF!</v>
      </c>
      <c r="AL58" s="12">
        <v>1</v>
      </c>
    </row>
    <row r="59" spans="36:38">
      <c r="AJ59" s="44" t="e">
        <f t="shared" si="5"/>
        <v>#REF!</v>
      </c>
      <c r="AK59" s="12" t="e">
        <f t="shared" si="4"/>
        <v>#REF!</v>
      </c>
      <c r="AL59" s="12">
        <v>0</v>
      </c>
    </row>
    <row r="60" spans="36:38">
      <c r="AJ60" s="44" t="e">
        <f t="shared" si="5"/>
        <v>#REF!</v>
      </c>
      <c r="AK60" s="12" t="e">
        <f t="shared" si="4"/>
        <v>#REF!</v>
      </c>
      <c r="AL60" s="12">
        <v>0</v>
      </c>
    </row>
    <row r="61" spans="36:38">
      <c r="AJ61" s="44" t="e">
        <f t="shared" si="5"/>
        <v>#REF!</v>
      </c>
      <c r="AK61" s="12" t="e">
        <f t="shared" si="4"/>
        <v>#REF!</v>
      </c>
      <c r="AL61" s="12">
        <v>1</v>
      </c>
    </row>
    <row r="62" spans="36:38">
      <c r="AJ62" s="44" t="e">
        <f t="shared" si="5"/>
        <v>#REF!</v>
      </c>
      <c r="AK62" s="12" t="e">
        <f t="shared" si="4"/>
        <v>#REF!</v>
      </c>
      <c r="AL62" s="12">
        <v>1</v>
      </c>
    </row>
    <row r="63" spans="36:38">
      <c r="AJ63" s="44" t="e">
        <f t="shared" si="5"/>
        <v>#REF!</v>
      </c>
      <c r="AK63" s="12" t="e">
        <f t="shared" si="4"/>
        <v>#REF!</v>
      </c>
      <c r="AL63" s="12">
        <v>1</v>
      </c>
    </row>
    <row r="64" spans="36:38">
      <c r="AJ64" s="44" t="e">
        <f t="shared" si="5"/>
        <v>#REF!</v>
      </c>
      <c r="AK64" s="12" t="e">
        <f t="shared" si="4"/>
        <v>#REF!</v>
      </c>
      <c r="AL64" s="12">
        <v>1</v>
      </c>
    </row>
    <row r="65" spans="36:38">
      <c r="AJ65" s="44" t="e">
        <f t="shared" si="5"/>
        <v>#REF!</v>
      </c>
      <c r="AK65" s="12" t="e">
        <f t="shared" si="4"/>
        <v>#REF!</v>
      </c>
      <c r="AL65" s="12">
        <v>1</v>
      </c>
    </row>
    <row r="66" spans="36:38">
      <c r="AJ66" s="44" t="e">
        <f t="shared" si="5"/>
        <v>#REF!</v>
      </c>
      <c r="AK66" s="12" t="e">
        <f t="shared" si="4"/>
        <v>#REF!</v>
      </c>
      <c r="AL66" s="12">
        <v>0</v>
      </c>
    </row>
    <row r="67" spans="36:38">
      <c r="AJ67" s="44" t="e">
        <f t="shared" si="5"/>
        <v>#REF!</v>
      </c>
      <c r="AK67" s="12" t="e">
        <f t="shared" si="4"/>
        <v>#REF!</v>
      </c>
      <c r="AL67" s="12">
        <v>0</v>
      </c>
    </row>
    <row r="68" spans="36:38">
      <c r="AJ68" s="44" t="e">
        <f t="shared" si="5"/>
        <v>#REF!</v>
      </c>
      <c r="AK68" s="12" t="e">
        <f t="shared" si="4"/>
        <v>#REF!</v>
      </c>
      <c r="AL68" s="12">
        <v>1</v>
      </c>
    </row>
    <row r="69" spans="36:38">
      <c r="AJ69" s="44" t="e">
        <f t="shared" si="5"/>
        <v>#REF!</v>
      </c>
      <c r="AK69" s="12" t="e">
        <f t="shared" si="4"/>
        <v>#REF!</v>
      </c>
      <c r="AL69" s="12">
        <v>1</v>
      </c>
    </row>
    <row r="70" spans="36:38">
      <c r="AJ70" s="44" t="e">
        <f t="shared" si="5"/>
        <v>#REF!</v>
      </c>
      <c r="AK70" s="12" t="e">
        <f t="shared" si="4"/>
        <v>#REF!</v>
      </c>
      <c r="AL70" s="12">
        <v>1</v>
      </c>
    </row>
    <row r="71" spans="36:38">
      <c r="AJ71" s="44" t="e">
        <f t="shared" si="5"/>
        <v>#REF!</v>
      </c>
      <c r="AK71" s="12" t="e">
        <f t="shared" ref="AK71:AK83" si="6">VLOOKUP(WEEKDAY(AJ71,2),$AN$7:$AO$13,2,FALSE)</f>
        <v>#REF!</v>
      </c>
      <c r="AL71" s="12">
        <v>1</v>
      </c>
    </row>
    <row r="72" spans="36:38">
      <c r="AJ72" s="44" t="e">
        <f t="shared" si="5"/>
        <v>#REF!</v>
      </c>
      <c r="AK72" s="12" t="e">
        <f t="shared" si="6"/>
        <v>#REF!</v>
      </c>
      <c r="AL72" s="12">
        <v>1</v>
      </c>
    </row>
    <row r="73" spans="36:38">
      <c r="AJ73" s="44" t="e">
        <f t="shared" si="5"/>
        <v>#REF!</v>
      </c>
      <c r="AK73" s="12" t="e">
        <f t="shared" si="6"/>
        <v>#REF!</v>
      </c>
      <c r="AL73" s="12">
        <v>0</v>
      </c>
    </row>
    <row r="74" spans="36:38">
      <c r="AJ74" s="44" t="e">
        <f t="shared" si="5"/>
        <v>#REF!</v>
      </c>
      <c r="AK74" s="12" t="e">
        <f t="shared" si="6"/>
        <v>#REF!</v>
      </c>
      <c r="AL74" s="12">
        <v>0</v>
      </c>
    </row>
    <row r="75" spans="36:38">
      <c r="AJ75" s="44" t="e">
        <f t="shared" si="5"/>
        <v>#REF!</v>
      </c>
      <c r="AK75" s="12" t="e">
        <f t="shared" si="6"/>
        <v>#REF!</v>
      </c>
      <c r="AL75" s="12">
        <v>1</v>
      </c>
    </row>
    <row r="76" spans="36:38">
      <c r="AJ76" s="44" t="e">
        <f t="shared" si="5"/>
        <v>#REF!</v>
      </c>
      <c r="AK76" s="12" t="e">
        <f t="shared" si="6"/>
        <v>#REF!</v>
      </c>
      <c r="AL76" s="12">
        <v>1</v>
      </c>
    </row>
    <row r="77" spans="36:38">
      <c r="AJ77" s="44" t="e">
        <f t="shared" si="5"/>
        <v>#REF!</v>
      </c>
      <c r="AK77" s="12" t="e">
        <f t="shared" si="6"/>
        <v>#REF!</v>
      </c>
      <c r="AL77" s="12">
        <v>1</v>
      </c>
    </row>
    <row r="78" spans="36:38">
      <c r="AJ78" s="44" t="e">
        <f t="shared" ref="AJ78:AJ83" si="7">AJ77+1</f>
        <v>#REF!</v>
      </c>
      <c r="AK78" s="12" t="e">
        <f t="shared" si="6"/>
        <v>#REF!</v>
      </c>
      <c r="AL78" s="12">
        <v>1</v>
      </c>
    </row>
    <row r="79" spans="36:38">
      <c r="AJ79" s="44" t="e">
        <f t="shared" si="7"/>
        <v>#REF!</v>
      </c>
      <c r="AK79" s="12" t="e">
        <f t="shared" si="6"/>
        <v>#REF!</v>
      </c>
      <c r="AL79" s="12">
        <v>1</v>
      </c>
    </row>
    <row r="80" spans="36:38">
      <c r="AJ80" s="44" t="e">
        <f t="shared" si="7"/>
        <v>#REF!</v>
      </c>
      <c r="AK80" s="12" t="e">
        <f t="shared" si="6"/>
        <v>#REF!</v>
      </c>
      <c r="AL80" s="12">
        <v>0</v>
      </c>
    </row>
    <row r="81" spans="36:38">
      <c r="AJ81" s="44" t="e">
        <f t="shared" si="7"/>
        <v>#REF!</v>
      </c>
      <c r="AK81" s="12" t="e">
        <f t="shared" si="6"/>
        <v>#REF!</v>
      </c>
      <c r="AL81" s="12">
        <v>0</v>
      </c>
    </row>
    <row r="82" spans="36:38">
      <c r="AJ82" s="44" t="e">
        <f t="shared" si="7"/>
        <v>#REF!</v>
      </c>
      <c r="AK82" s="12" t="e">
        <f t="shared" si="6"/>
        <v>#REF!</v>
      </c>
      <c r="AL82" s="12">
        <v>1</v>
      </c>
    </row>
    <row r="83" spans="36:38">
      <c r="AJ83" s="44" t="e">
        <f t="shared" si="7"/>
        <v>#REF!</v>
      </c>
      <c r="AK83" s="12" t="e">
        <f t="shared" si="6"/>
        <v>#REF!</v>
      </c>
      <c r="AL83" s="12">
        <v>1</v>
      </c>
    </row>
    <row r="84" spans="36:38">
      <c r="AJ84" s="46"/>
      <c r="AK84" s="46"/>
      <c r="AL84" s="46"/>
    </row>
  </sheetData>
  <mergeCells count="12">
    <mergeCell ref="B42:E42"/>
    <mergeCell ref="S5:U5"/>
    <mergeCell ref="B5:D5"/>
    <mergeCell ref="F5:K5"/>
    <mergeCell ref="N5:Q5"/>
    <mergeCell ref="B41:E41"/>
    <mergeCell ref="B33:E33"/>
    <mergeCell ref="B34:E34"/>
    <mergeCell ref="B35:E35"/>
    <mergeCell ref="B38:E38"/>
    <mergeCell ref="B39:E39"/>
    <mergeCell ref="B40:E40"/>
  </mergeCells>
  <phoneticPr fontId="2" type="noConversion"/>
  <conditionalFormatting sqref="AJ16:AL83">
    <cfRule type="expression" dxfId="1923" priority="1" stopIfTrue="1">
      <formula>IF($AL16=1,TRUE,FALSE)</formula>
    </cfRule>
    <cfRule type="expression" dxfId="1922" priority="2" stopIfTrue="1">
      <formula>IF($AL16=0,TRUE,FALSE)</formula>
    </cfRule>
  </conditionalFormatting>
  <conditionalFormatting sqref="AJ7:AL15">
    <cfRule type="expression" dxfId="1921" priority="5" stopIfTrue="1">
      <formula>IF($AL7=1,TRUE,FALSE)</formula>
    </cfRule>
    <cfRule type="expression" dxfId="1920" priority="6" stopIfTrue="1">
      <formula>IF($AL7=0,TRUE,FALSE)</formula>
    </cfRule>
  </conditionalFormatting>
  <dataValidations count="2">
    <dataValidation type="list" allowBlank="1" showInputMessage="1" showErrorMessage="1" sqref="J7:J29">
      <formula1>pdScopes</formula1>
    </dataValidation>
    <dataValidation type="list" allowBlank="1" showInputMessage="1" showErrorMessage="1" sqref="F33:F34">
      <formula1>"Y,N"</formula1>
    </dataValidation>
  </dataValidations>
  <pageMargins left="0.78740157499999996" right="0.78740157499999996" top="0.984251969" bottom="0.984251969" header="0.4921259845" footer="0.4921259845"/>
  <pageSetup paperSize="9" orientation="portrait"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5.xml><?xml version="1.0" encoding="utf-8"?>
<worksheet xmlns="http://schemas.openxmlformats.org/spreadsheetml/2006/main" xmlns:r="http://schemas.openxmlformats.org/officeDocument/2006/relationships">
  <sheetPr codeName="Tabelle7"/>
  <dimension ref="B1:H53"/>
  <sheetViews>
    <sheetView showGridLines="0" workbookViewId="0">
      <pane ySplit="3" topLeftCell="A4" activePane="bottomLeft" state="frozen"/>
      <selection pane="bottomLeft" activeCell="E38" sqref="E38"/>
    </sheetView>
  </sheetViews>
  <sheetFormatPr defaultColWidth="11.42578125" defaultRowHeight="12.75"/>
  <cols>
    <col min="1" max="1" width="2.7109375" customWidth="1"/>
    <col min="2" max="2" width="3.7109375" customWidth="1"/>
    <col min="3" max="3" width="11.42578125" style="15"/>
    <col min="4" max="4" width="20.7109375" style="15" customWidth="1"/>
    <col min="5" max="5" width="63.7109375" style="15" customWidth="1"/>
    <col min="6" max="6" width="18.140625" style="15" customWidth="1"/>
    <col min="7" max="7" width="9" style="15" customWidth="1"/>
    <col min="8" max="8" width="25.140625" style="15" customWidth="1"/>
  </cols>
  <sheetData>
    <row r="1" spans="2:8" ht="15.75">
      <c r="B1" s="33" t="s">
        <v>278</v>
      </c>
    </row>
    <row r="3" spans="2:8">
      <c r="B3" s="13" t="s">
        <v>51</v>
      </c>
      <c r="C3" s="34" t="s">
        <v>281</v>
      </c>
      <c r="D3" s="34" t="s">
        <v>279</v>
      </c>
      <c r="E3" s="34" t="s">
        <v>280</v>
      </c>
      <c r="F3" s="34" t="s">
        <v>297</v>
      </c>
      <c r="G3" s="34" t="s">
        <v>204</v>
      </c>
      <c r="H3" s="34" t="s">
        <v>241</v>
      </c>
    </row>
    <row r="4" spans="2:8">
      <c r="B4" s="25">
        <v>1</v>
      </c>
      <c r="C4" s="37"/>
      <c r="D4" s="37" t="s">
        <v>106</v>
      </c>
      <c r="E4" s="38" t="s">
        <v>78</v>
      </c>
      <c r="F4" s="37"/>
      <c r="G4" s="37" t="s">
        <v>288</v>
      </c>
      <c r="H4" s="38"/>
    </row>
    <row r="5" spans="2:8">
      <c r="B5" s="25">
        <v>2</v>
      </c>
      <c r="C5" s="37" t="s">
        <v>296</v>
      </c>
      <c r="D5" s="37" t="s">
        <v>104</v>
      </c>
      <c r="E5" s="38" t="s">
        <v>76</v>
      </c>
      <c r="F5" s="37" t="s">
        <v>298</v>
      </c>
      <c r="G5" s="37" t="s">
        <v>288</v>
      </c>
      <c r="H5" s="38"/>
    </row>
    <row r="6" spans="2:8">
      <c r="B6" s="25">
        <v>3</v>
      </c>
      <c r="C6" s="37" t="s">
        <v>299</v>
      </c>
      <c r="D6" s="37" t="s">
        <v>105</v>
      </c>
      <c r="E6" s="38" t="s">
        <v>77</v>
      </c>
      <c r="F6" s="37" t="s">
        <v>144</v>
      </c>
      <c r="G6" s="37" t="s">
        <v>288</v>
      </c>
      <c r="H6" s="38"/>
    </row>
    <row r="7" spans="2:8" ht="25.5">
      <c r="B7" s="25">
        <v>4</v>
      </c>
      <c r="C7" s="37" t="s">
        <v>282</v>
      </c>
      <c r="D7" s="37" t="s">
        <v>101</v>
      </c>
      <c r="E7" s="38" t="s">
        <v>79</v>
      </c>
      <c r="F7" s="37"/>
      <c r="G7" s="37" t="s">
        <v>288</v>
      </c>
      <c r="H7" s="38"/>
    </row>
    <row r="8" spans="2:8" ht="25.5">
      <c r="B8" s="25">
        <v>5</v>
      </c>
      <c r="C8" s="37" t="s">
        <v>91</v>
      </c>
      <c r="D8" s="37" t="s">
        <v>100</v>
      </c>
      <c r="E8" s="38" t="s">
        <v>80</v>
      </c>
      <c r="F8" s="37"/>
      <c r="G8" s="37" t="s">
        <v>288</v>
      </c>
      <c r="H8" s="38"/>
    </row>
    <row r="9" spans="2:8" ht="25.5">
      <c r="B9" s="25">
        <v>6</v>
      </c>
      <c r="C9" s="37" t="s">
        <v>91</v>
      </c>
      <c r="D9" s="37" t="s">
        <v>99</v>
      </c>
      <c r="E9" s="38" t="s">
        <v>84</v>
      </c>
      <c r="F9" s="37"/>
      <c r="G9" s="37" t="s">
        <v>288</v>
      </c>
      <c r="H9" s="38"/>
    </row>
    <row r="10" spans="2:8">
      <c r="B10" s="25">
        <v>7</v>
      </c>
      <c r="C10" s="37" t="s">
        <v>282</v>
      </c>
      <c r="D10" s="37" t="s">
        <v>102</v>
      </c>
      <c r="E10" s="38" t="s">
        <v>81</v>
      </c>
      <c r="F10" s="37" t="s">
        <v>82</v>
      </c>
      <c r="G10" s="37" t="s">
        <v>288</v>
      </c>
      <c r="H10" s="38"/>
    </row>
    <row r="11" spans="2:8" ht="76.5">
      <c r="B11" s="25">
        <v>8</v>
      </c>
      <c r="C11" s="37"/>
      <c r="D11" s="37" t="s">
        <v>257</v>
      </c>
      <c r="E11" s="38" t="s">
        <v>126</v>
      </c>
      <c r="F11" s="37"/>
      <c r="G11" s="37" t="s">
        <v>288</v>
      </c>
      <c r="H11" s="38"/>
    </row>
    <row r="12" spans="2:8" ht="38.25">
      <c r="B12" s="25">
        <v>9</v>
      </c>
      <c r="C12" s="37" t="s">
        <v>94</v>
      </c>
      <c r="D12" s="37" t="s">
        <v>85</v>
      </c>
      <c r="E12" s="38" t="s">
        <v>256</v>
      </c>
      <c r="F12" s="37"/>
      <c r="G12" s="37" t="s">
        <v>288</v>
      </c>
      <c r="H12" s="38"/>
    </row>
    <row r="13" spans="2:8" ht="42.75" customHeight="1">
      <c r="B13" s="25">
        <v>10</v>
      </c>
      <c r="C13" s="38" t="s">
        <v>1</v>
      </c>
      <c r="D13" s="37" t="s">
        <v>86</v>
      </c>
      <c r="E13" s="38" t="s">
        <v>2</v>
      </c>
      <c r="F13" s="37"/>
      <c r="G13" s="37" t="s">
        <v>288</v>
      </c>
      <c r="H13" s="38"/>
    </row>
    <row r="14" spans="2:8" ht="38.25">
      <c r="B14" s="25">
        <v>11</v>
      </c>
      <c r="C14" s="37" t="s">
        <v>91</v>
      </c>
      <c r="D14" s="37" t="s">
        <v>87</v>
      </c>
      <c r="E14" s="38" t="s">
        <v>244</v>
      </c>
      <c r="F14" s="37"/>
      <c r="G14" s="37" t="s">
        <v>288</v>
      </c>
      <c r="H14" s="38"/>
    </row>
    <row r="15" spans="2:8">
      <c r="B15" s="25">
        <v>12</v>
      </c>
      <c r="C15" s="37" t="s">
        <v>282</v>
      </c>
      <c r="D15" s="37" t="s">
        <v>249</v>
      </c>
      <c r="E15" s="38" t="s">
        <v>245</v>
      </c>
      <c r="F15" s="37" t="s">
        <v>145</v>
      </c>
      <c r="G15" s="37" t="s">
        <v>288</v>
      </c>
      <c r="H15" s="38"/>
    </row>
    <row r="16" spans="2:8" ht="25.5">
      <c r="B16" s="25">
        <v>13</v>
      </c>
      <c r="C16" s="37"/>
      <c r="D16" s="37" t="s">
        <v>250</v>
      </c>
      <c r="E16" s="38" t="s">
        <v>246</v>
      </c>
      <c r="F16" s="37" t="s">
        <v>107</v>
      </c>
      <c r="G16" s="37" t="s">
        <v>288</v>
      </c>
      <c r="H16" s="38"/>
    </row>
    <row r="17" spans="2:8" ht="25.5">
      <c r="B17" s="25">
        <v>14</v>
      </c>
      <c r="C17" s="37" t="s">
        <v>89</v>
      </c>
      <c r="D17" s="37" t="s">
        <v>252</v>
      </c>
      <c r="E17" s="38" t="s">
        <v>247</v>
      </c>
      <c r="F17" s="37" t="s">
        <v>141</v>
      </c>
      <c r="G17" s="37" t="s">
        <v>288</v>
      </c>
      <c r="H17" s="38"/>
    </row>
    <row r="18" spans="2:8">
      <c r="B18" s="25">
        <v>15</v>
      </c>
      <c r="C18" s="37" t="s">
        <v>98</v>
      </c>
      <c r="D18" s="37" t="s">
        <v>251</v>
      </c>
      <c r="E18" s="38" t="s">
        <v>248</v>
      </c>
      <c r="F18" s="37" t="s">
        <v>97</v>
      </c>
      <c r="G18" s="37" t="s">
        <v>288</v>
      </c>
      <c r="H18" s="38"/>
    </row>
    <row r="19" spans="2:8" ht="28.5" customHeight="1">
      <c r="B19" s="25">
        <v>16</v>
      </c>
      <c r="C19" s="37" t="s">
        <v>91</v>
      </c>
      <c r="D19" s="37" t="s">
        <v>253</v>
      </c>
      <c r="E19" s="38" t="s">
        <v>0</v>
      </c>
      <c r="F19" s="37"/>
      <c r="G19" s="37" t="s">
        <v>288</v>
      </c>
      <c r="H19" s="38"/>
    </row>
    <row r="20" spans="2:8">
      <c r="B20" s="25">
        <v>17</v>
      </c>
      <c r="C20" s="37" t="s">
        <v>166</v>
      </c>
      <c r="D20" s="37" t="s">
        <v>103</v>
      </c>
      <c r="E20" s="38" t="s">
        <v>88</v>
      </c>
      <c r="F20" s="37"/>
      <c r="G20" s="37" t="s">
        <v>288</v>
      </c>
      <c r="H20" s="38"/>
    </row>
    <row r="21" spans="2:8">
      <c r="B21" s="25">
        <v>18</v>
      </c>
      <c r="C21" s="37" t="s">
        <v>95</v>
      </c>
      <c r="D21" s="37" t="s">
        <v>168</v>
      </c>
      <c r="E21" s="38" t="s">
        <v>93</v>
      </c>
      <c r="F21" s="37"/>
      <c r="G21" s="37" t="s">
        <v>289</v>
      </c>
      <c r="H21" s="38"/>
    </row>
    <row r="22" spans="2:8" ht="25.5">
      <c r="B22" s="25">
        <v>19</v>
      </c>
      <c r="C22" s="37" t="s">
        <v>92</v>
      </c>
      <c r="D22" s="37" t="s">
        <v>167</v>
      </c>
      <c r="E22" s="38" t="s">
        <v>123</v>
      </c>
      <c r="F22" s="37"/>
      <c r="G22" s="37" t="s">
        <v>288</v>
      </c>
      <c r="H22" s="38"/>
    </row>
    <row r="23" spans="2:8">
      <c r="B23" s="25">
        <v>20</v>
      </c>
      <c r="C23" s="37" t="s">
        <v>300</v>
      </c>
      <c r="D23" s="37" t="s">
        <v>254</v>
      </c>
      <c r="E23" s="38" t="s">
        <v>255</v>
      </c>
      <c r="F23" s="37"/>
      <c r="G23" s="37" t="s">
        <v>288</v>
      </c>
      <c r="H23" s="38"/>
    </row>
    <row r="24" spans="2:8" ht="38.25">
      <c r="B24" s="25">
        <v>21</v>
      </c>
      <c r="C24" s="37" t="s">
        <v>301</v>
      </c>
      <c r="D24" s="37" t="s">
        <v>108</v>
      </c>
      <c r="E24" s="38" t="s">
        <v>265</v>
      </c>
      <c r="F24" s="37"/>
      <c r="G24" s="37" t="s">
        <v>288</v>
      </c>
      <c r="H24" s="38"/>
    </row>
    <row r="25" spans="2:8">
      <c r="B25" s="25">
        <v>22</v>
      </c>
      <c r="C25" s="37" t="s">
        <v>302</v>
      </c>
      <c r="D25" s="37" t="s">
        <v>109</v>
      </c>
      <c r="E25" s="38" t="s">
        <v>262</v>
      </c>
      <c r="F25" s="37"/>
      <c r="G25" s="37" t="s">
        <v>288</v>
      </c>
      <c r="H25" s="38"/>
    </row>
    <row r="26" spans="2:8">
      <c r="B26" s="25">
        <v>23</v>
      </c>
      <c r="C26" s="37" t="s">
        <v>89</v>
      </c>
      <c r="D26" s="37" t="s">
        <v>121</v>
      </c>
      <c r="E26" s="38" t="s">
        <v>122</v>
      </c>
      <c r="F26" s="37" t="s">
        <v>200</v>
      </c>
      <c r="G26" s="37" t="s">
        <v>288</v>
      </c>
      <c r="H26" s="38"/>
    </row>
    <row r="27" spans="2:8">
      <c r="B27" s="25">
        <v>24</v>
      </c>
      <c r="C27" s="37" t="s">
        <v>89</v>
      </c>
      <c r="D27" s="37" t="s">
        <v>111</v>
      </c>
      <c r="E27" s="38" t="s">
        <v>112</v>
      </c>
      <c r="F27" s="37" t="s">
        <v>140</v>
      </c>
      <c r="G27" s="37" t="s">
        <v>288</v>
      </c>
      <c r="H27" s="38"/>
    </row>
    <row r="28" spans="2:8" ht="25.5">
      <c r="B28" s="25">
        <v>25</v>
      </c>
      <c r="C28" s="37" t="s">
        <v>301</v>
      </c>
      <c r="D28" s="37" t="s">
        <v>110</v>
      </c>
      <c r="E28" s="38" t="s">
        <v>142</v>
      </c>
      <c r="F28" s="37" t="s">
        <v>146</v>
      </c>
      <c r="G28" s="37" t="s">
        <v>288</v>
      </c>
      <c r="H28" s="38"/>
    </row>
    <row r="29" spans="2:8" ht="25.5">
      <c r="B29" s="25">
        <v>26</v>
      </c>
      <c r="C29" s="37" t="s">
        <v>90</v>
      </c>
      <c r="D29" s="37" t="s">
        <v>113</v>
      </c>
      <c r="E29" s="38" t="s">
        <v>263</v>
      </c>
      <c r="F29" s="37" t="s">
        <v>147</v>
      </c>
      <c r="G29" s="37" t="s">
        <v>288</v>
      </c>
      <c r="H29" s="38"/>
    </row>
    <row r="30" spans="2:8">
      <c r="B30" s="25">
        <v>27</v>
      </c>
      <c r="C30" s="37" t="s">
        <v>89</v>
      </c>
      <c r="D30" s="37" t="s">
        <v>218</v>
      </c>
      <c r="E30" s="38" t="s">
        <v>219</v>
      </c>
      <c r="F30" s="37" t="s">
        <v>200</v>
      </c>
      <c r="G30" s="37" t="s">
        <v>288</v>
      </c>
      <c r="H30" s="38"/>
    </row>
    <row r="31" spans="2:8">
      <c r="B31" s="25">
        <v>28</v>
      </c>
      <c r="C31" s="37" t="s">
        <v>89</v>
      </c>
      <c r="D31" s="37" t="s">
        <v>28</v>
      </c>
      <c r="E31" s="38" t="s">
        <v>162</v>
      </c>
      <c r="F31" s="37" t="s">
        <v>140</v>
      </c>
      <c r="G31" s="37" t="s">
        <v>288</v>
      </c>
      <c r="H31" s="38"/>
    </row>
    <row r="32" spans="2:8" ht="25.5">
      <c r="B32" s="25">
        <v>29</v>
      </c>
      <c r="C32" s="37" t="s">
        <v>301</v>
      </c>
      <c r="D32" s="37" t="s">
        <v>163</v>
      </c>
      <c r="E32" s="38" t="s">
        <v>323</v>
      </c>
      <c r="F32" s="37" t="s">
        <v>143</v>
      </c>
      <c r="G32" s="37" t="s">
        <v>288</v>
      </c>
      <c r="H32" s="38"/>
    </row>
    <row r="33" spans="2:8" ht="25.5">
      <c r="B33" s="25">
        <v>30</v>
      </c>
      <c r="C33" s="37" t="s">
        <v>90</v>
      </c>
      <c r="D33" s="37" t="s">
        <v>165</v>
      </c>
      <c r="E33" s="38" t="s">
        <v>264</v>
      </c>
      <c r="F33" s="37" t="s">
        <v>147</v>
      </c>
      <c r="G33" s="37" t="s">
        <v>288</v>
      </c>
      <c r="H33" s="38"/>
    </row>
    <row r="34" spans="2:8">
      <c r="B34" s="25">
        <v>31</v>
      </c>
      <c r="C34" s="37" t="s">
        <v>89</v>
      </c>
      <c r="D34" s="37" t="s">
        <v>220</v>
      </c>
      <c r="E34" s="38" t="s">
        <v>221</v>
      </c>
      <c r="F34" s="37" t="s">
        <v>200</v>
      </c>
      <c r="G34" s="37" t="s">
        <v>288</v>
      </c>
      <c r="H34" s="38"/>
    </row>
    <row r="35" spans="2:8">
      <c r="B35" s="25">
        <v>32</v>
      </c>
      <c r="C35" s="37" t="s">
        <v>89</v>
      </c>
      <c r="D35" s="37" t="s">
        <v>164</v>
      </c>
      <c r="E35" s="38" t="s">
        <v>120</v>
      </c>
      <c r="F35" s="37" t="s">
        <v>140</v>
      </c>
      <c r="G35" s="37" t="s">
        <v>288</v>
      </c>
      <c r="H35" s="38"/>
    </row>
    <row r="36" spans="2:8">
      <c r="B36" s="25">
        <v>33</v>
      </c>
      <c r="C36" s="37" t="s">
        <v>294</v>
      </c>
      <c r="D36" s="37" t="s">
        <v>169</v>
      </c>
      <c r="E36" s="38" t="s">
        <v>187</v>
      </c>
      <c r="F36" s="37"/>
      <c r="G36" s="37" t="s">
        <v>288</v>
      </c>
      <c r="H36" s="38"/>
    </row>
    <row r="37" spans="2:8">
      <c r="B37" s="25">
        <v>34</v>
      </c>
      <c r="C37" s="37" t="s">
        <v>295</v>
      </c>
      <c r="D37" s="37" t="s">
        <v>170</v>
      </c>
      <c r="E37" s="38" t="s">
        <v>3</v>
      </c>
      <c r="F37" s="37"/>
      <c r="G37" s="37" t="s">
        <v>288</v>
      </c>
      <c r="H37" s="38"/>
    </row>
    <row r="38" spans="2:8">
      <c r="B38" s="25">
        <v>35</v>
      </c>
      <c r="C38" s="37"/>
      <c r="D38" s="37" t="s">
        <v>171</v>
      </c>
      <c r="E38" s="38" t="s">
        <v>186</v>
      </c>
      <c r="F38" s="37" t="s">
        <v>178</v>
      </c>
      <c r="G38" s="37" t="s">
        <v>288</v>
      </c>
      <c r="H38" s="38"/>
    </row>
    <row r="39" spans="2:8">
      <c r="B39" s="25">
        <v>36</v>
      </c>
      <c r="C39" s="37" t="s">
        <v>283</v>
      </c>
      <c r="D39" s="37" t="s">
        <v>172</v>
      </c>
      <c r="E39" s="38" t="s">
        <v>284</v>
      </c>
      <c r="F39" s="37"/>
      <c r="G39" s="37" t="s">
        <v>288</v>
      </c>
      <c r="H39" s="38"/>
    </row>
    <row r="40" spans="2:8">
      <c r="B40" s="25">
        <v>37</v>
      </c>
      <c r="C40" s="37" t="s">
        <v>96</v>
      </c>
      <c r="D40" s="37" t="s">
        <v>174</v>
      </c>
      <c r="E40" s="38" t="s">
        <v>173</v>
      </c>
      <c r="F40" s="37" t="s">
        <v>193</v>
      </c>
      <c r="G40" s="37" t="s">
        <v>288</v>
      </c>
      <c r="H40" s="38"/>
    </row>
    <row r="41" spans="2:8">
      <c r="B41" s="25">
        <v>38</v>
      </c>
      <c r="C41" s="37" t="s">
        <v>292</v>
      </c>
      <c r="D41" s="37" t="s">
        <v>175</v>
      </c>
      <c r="E41" s="38" t="s">
        <v>291</v>
      </c>
      <c r="F41" s="37"/>
      <c r="G41" s="37" t="s">
        <v>289</v>
      </c>
      <c r="H41" s="38"/>
    </row>
    <row r="42" spans="2:8">
      <c r="B42" s="25">
        <v>39</v>
      </c>
      <c r="C42" s="37" t="s">
        <v>292</v>
      </c>
      <c r="D42" s="37" t="s">
        <v>176</v>
      </c>
      <c r="E42" s="38" t="s">
        <v>293</v>
      </c>
      <c r="F42" s="37"/>
      <c r="G42" s="37" t="s">
        <v>289</v>
      </c>
      <c r="H42" s="38"/>
    </row>
    <row r="43" spans="2:8">
      <c r="B43" s="25">
        <v>40</v>
      </c>
      <c r="C43" s="37" t="s">
        <v>285</v>
      </c>
      <c r="D43" s="37"/>
      <c r="E43" s="38" t="s">
        <v>286</v>
      </c>
      <c r="F43" s="37"/>
      <c r="G43" s="37" t="s">
        <v>290</v>
      </c>
      <c r="H43" s="38"/>
    </row>
    <row r="44" spans="2:8" ht="25.5">
      <c r="B44" s="25">
        <v>41</v>
      </c>
      <c r="C44" s="37" t="s">
        <v>258</v>
      </c>
      <c r="D44" s="37" t="s">
        <v>259</v>
      </c>
      <c r="E44" s="38" t="s">
        <v>260</v>
      </c>
      <c r="F44" s="37"/>
      <c r="G44" s="37" t="s">
        <v>288</v>
      </c>
      <c r="H44" s="38"/>
    </row>
    <row r="45" spans="2:8">
      <c r="B45" s="25">
        <v>42</v>
      </c>
      <c r="C45" s="37"/>
      <c r="D45" s="37"/>
      <c r="E45" s="38"/>
      <c r="F45" s="37"/>
      <c r="G45" s="37"/>
      <c r="H45" s="38"/>
    </row>
    <row r="46" spans="2:8">
      <c r="B46" s="25">
        <v>43</v>
      </c>
      <c r="C46" s="37"/>
      <c r="D46" s="37"/>
      <c r="E46" s="38"/>
      <c r="F46" s="37"/>
      <c r="G46" s="37"/>
      <c r="H46" s="38"/>
    </row>
    <row r="47" spans="2:8">
      <c r="B47" s="25">
        <v>44</v>
      </c>
      <c r="C47" s="37"/>
      <c r="D47" s="37"/>
      <c r="E47" s="38"/>
      <c r="F47" s="37"/>
      <c r="G47" s="37"/>
      <c r="H47" s="38"/>
    </row>
    <row r="48" spans="2:8">
      <c r="B48" s="25">
        <v>45</v>
      </c>
      <c r="C48" s="37"/>
      <c r="D48" s="37"/>
      <c r="E48" s="38"/>
      <c r="F48" s="37"/>
      <c r="G48" s="37"/>
      <c r="H48" s="38"/>
    </row>
    <row r="49" spans="2:8">
      <c r="B49" s="25">
        <v>46</v>
      </c>
      <c r="C49" s="37"/>
      <c r="D49" s="37"/>
      <c r="E49" s="38"/>
      <c r="F49" s="37"/>
      <c r="G49" s="37"/>
      <c r="H49" s="38"/>
    </row>
    <row r="50" spans="2:8">
      <c r="B50" s="25">
        <v>47</v>
      </c>
      <c r="C50" s="37"/>
      <c r="D50" s="37"/>
      <c r="E50" s="38"/>
      <c r="F50" s="37"/>
      <c r="G50" s="37"/>
      <c r="H50" s="38"/>
    </row>
    <row r="51" spans="2:8">
      <c r="B51" s="25">
        <v>48</v>
      </c>
      <c r="C51" s="37"/>
      <c r="D51" s="37"/>
      <c r="E51" s="38"/>
      <c r="F51" s="37"/>
      <c r="G51" s="37"/>
      <c r="H51" s="38"/>
    </row>
    <row r="52" spans="2:8">
      <c r="B52" s="25">
        <v>49</v>
      </c>
      <c r="C52" s="37"/>
      <c r="D52" s="37"/>
      <c r="E52" s="38"/>
      <c r="F52" s="37"/>
      <c r="G52" s="37"/>
      <c r="H52" s="38"/>
    </row>
    <row r="53" spans="2:8">
      <c r="B53" s="25">
        <v>50</v>
      </c>
      <c r="C53" s="37"/>
      <c r="D53" s="37"/>
      <c r="E53" s="38"/>
      <c r="F53" s="37"/>
      <c r="G53" s="37"/>
      <c r="H53" s="38"/>
    </row>
  </sheetData>
  <phoneticPr fontId="2" type="noConversion"/>
  <conditionalFormatting sqref="D4:D53">
    <cfRule type="expression" dxfId="1919" priority="1" stopIfTrue="1">
      <formula>IF(AND(D4&lt;&gt;"",COUNTIF($D$4:$D$54,D4)&gt;1),TRUE,FALSE)</formula>
    </cfRule>
  </conditionalFormatting>
  <dataValidations count="1">
    <dataValidation type="list" allowBlank="1" showInputMessage="1" showErrorMessage="1" sqref="G4:G53">
      <formula1>pdQACheckState</formula1>
    </dataValidation>
  </dataValidations>
  <pageMargins left="0.2" right="0.25" top="0.64" bottom="0.72" header="0.25" footer="0.24"/>
  <pageSetup paperSize="9"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6.xml><?xml version="1.0" encoding="utf-8"?>
<worksheet xmlns="http://schemas.openxmlformats.org/spreadsheetml/2006/main" xmlns:r="http://schemas.openxmlformats.org/officeDocument/2006/relationships">
  <sheetPr codeName="Tabelle33"/>
  <dimension ref="A1:J44"/>
  <sheetViews>
    <sheetView showGridLines="0" showZeros="0" workbookViewId="0">
      <pane xSplit="3" ySplit="9" topLeftCell="D10" activePane="bottomRight" state="frozen"/>
      <selection pane="topRight" activeCell="D1" sqref="D1"/>
      <selection pane="bottomLeft" activeCell="A10" sqref="A10"/>
      <selection pane="bottomRight" activeCell="M21" sqref="M21"/>
    </sheetView>
  </sheetViews>
  <sheetFormatPr defaultColWidth="11.42578125" defaultRowHeight="12.75"/>
  <cols>
    <col min="1" max="1" width="8" customWidth="1"/>
    <col min="2" max="2" width="19.28515625" customWidth="1"/>
    <col min="3" max="3" width="8" style="123" hidden="1" customWidth="1"/>
    <col min="4" max="4" width="12.7109375" customWidth="1"/>
    <col min="5" max="5" width="12.28515625" customWidth="1"/>
    <col min="6" max="6" width="12.140625" customWidth="1"/>
    <col min="7" max="7" width="11.42578125" hidden="1" customWidth="1"/>
    <col min="8" max="8" width="14.28515625" customWidth="1"/>
    <col min="9" max="9" width="36.28515625" customWidth="1"/>
    <col min="10" max="10" width="1" customWidth="1"/>
  </cols>
  <sheetData>
    <row r="1" spans="1:10" ht="15.75">
      <c r="A1" s="33" t="s">
        <v>133</v>
      </c>
    </row>
    <row r="2" spans="1:10" s="128" customFormat="1" ht="15">
      <c r="A2" s="39" t="s">
        <v>138</v>
      </c>
      <c r="B2" s="132"/>
      <c r="C2" s="129"/>
    </row>
    <row r="4" spans="1:10">
      <c r="A4" s="39" t="s">
        <v>132</v>
      </c>
      <c r="D4" s="122">
        <f>SUM(D$9:D$44)</f>
        <v>0</v>
      </c>
      <c r="E4" s="122"/>
      <c r="F4" s="90">
        <f>SUM(F$9:F$44)</f>
        <v>0</v>
      </c>
      <c r="G4" s="130"/>
    </row>
    <row r="5" spans="1:10">
      <c r="A5" s="39" t="s">
        <v>136</v>
      </c>
      <c r="D5" s="122">
        <f>SUMIF($C$9:$C$44,"T",D$9:D$44)</f>
        <v>0</v>
      </c>
      <c r="E5" s="122"/>
      <c r="F5" s="90">
        <f>SUMIF($C$9:$C$44,"T",F$9:F$44)</f>
        <v>0</v>
      </c>
      <c r="G5" s="130"/>
    </row>
    <row r="6" spans="1:10">
      <c r="A6" s="39" t="s">
        <v>135</v>
      </c>
      <c r="D6" s="122">
        <f>SUMIF($C$9:$C$44,"C",D$9:D$44)</f>
        <v>0</v>
      </c>
      <c r="E6" s="122"/>
      <c r="F6" s="90">
        <f>SUMIF($C$9:$C$44,"C",F$9:F$44)</f>
        <v>0</v>
      </c>
      <c r="G6" s="130"/>
    </row>
    <row r="7" spans="1:10">
      <c r="F7" s="133" t="s">
        <v>139</v>
      </c>
    </row>
    <row r="8" spans="1:10">
      <c r="A8" s="120" t="s">
        <v>134</v>
      </c>
      <c r="B8" s="120" t="s">
        <v>129</v>
      </c>
      <c r="C8" s="124" t="s">
        <v>137</v>
      </c>
      <c r="D8" s="121" t="s">
        <v>130</v>
      </c>
      <c r="E8" s="121" t="s">
        <v>74</v>
      </c>
      <c r="F8" s="121" t="s">
        <v>131</v>
      </c>
      <c r="G8" s="121" t="s">
        <v>75</v>
      </c>
      <c r="H8" s="120" t="s">
        <v>204</v>
      </c>
      <c r="I8" s="120" t="s">
        <v>241</v>
      </c>
      <c r="J8" s="51"/>
    </row>
    <row r="9" spans="1:10">
      <c r="A9" s="55">
        <v>0</v>
      </c>
      <c r="B9" s="55"/>
      <c r="C9" s="125"/>
      <c r="D9" s="55"/>
      <c r="E9" s="55"/>
      <c r="F9" s="55"/>
      <c r="G9" s="55"/>
      <c r="H9" s="55"/>
      <c r="I9" s="55"/>
      <c r="J9" s="51"/>
    </row>
    <row r="10" spans="1:10">
      <c r="A10" s="54" t="str">
        <f t="shared" ref="A10:A43" si="0">IF(B10&lt;&gt;"",9:9+1,"")</f>
        <v/>
      </c>
      <c r="B10" s="32"/>
      <c r="C10" s="126" t="str">
        <f>IF($B10&lt;&gt;"",IF($H10="Completed","C",IF($H10="QA Check","T",IF($H10="In Translation","A","I"))),"")</f>
        <v/>
      </c>
      <c r="D10" s="32"/>
      <c r="E10" s="118"/>
      <c r="F10" s="118"/>
      <c r="G10" s="131" t="str">
        <f>IF(AND($B10&lt;&gt;"",$E10&lt;&gt;0,OR($C10="A",$C10="T",$C10="C")),$F10/$E10,"")</f>
        <v/>
      </c>
      <c r="H10" s="32"/>
      <c r="I10" s="32"/>
      <c r="J10" s="51"/>
    </row>
    <row r="11" spans="1:10">
      <c r="A11" s="54" t="str">
        <f t="shared" si="0"/>
        <v/>
      </c>
      <c r="B11" s="32"/>
      <c r="C11" s="126" t="str">
        <f t="shared" ref="C11:C43" si="1">IF($B11&lt;&gt;"",IF($H11="Completed","C",IF($H11="QA Check","T",IF($H11="In Translation","A","I"))),"")</f>
        <v/>
      </c>
      <c r="D11" s="54" t="str">
        <f>IF($B11&lt;&gt;"",VLOOKUP($B11,UG_Overview!$B$9:$AB$42,20,FALSE),"")</f>
        <v/>
      </c>
      <c r="E11" s="91" t="str">
        <f>IF($B11&lt;&gt;"",VLOOKUP($B11,UG_Overview!$B$9:$AB$42,21,FALSE)/1000,"")</f>
        <v/>
      </c>
      <c r="F11" s="118"/>
      <c r="G11" s="131" t="str">
        <f t="shared" ref="G11:G43" si="2">IF(AND($B11&lt;&gt;"",$E11&lt;&gt;0,OR($C11="A",$C11="T",$C11="C")),$F11/$E11,"")</f>
        <v/>
      </c>
      <c r="H11" s="32"/>
      <c r="I11" s="32"/>
      <c r="J11" s="51"/>
    </row>
    <row r="12" spans="1:10">
      <c r="A12" s="54" t="str">
        <f t="shared" si="0"/>
        <v/>
      </c>
      <c r="B12" s="32"/>
      <c r="C12" s="126" t="str">
        <f t="shared" si="1"/>
        <v/>
      </c>
      <c r="D12" s="54" t="str">
        <f>IF($B12&lt;&gt;"",VLOOKUP($B12,UG_Overview!$B$9:$AB$42,20,FALSE),"")</f>
        <v/>
      </c>
      <c r="E12" s="91" t="str">
        <f>IF($B12&lt;&gt;"",VLOOKUP($B12,UG_Overview!$B$9:$AB$42,21,FALSE)/1000,"")</f>
        <v/>
      </c>
      <c r="F12" s="118"/>
      <c r="G12" s="131" t="str">
        <f t="shared" si="2"/>
        <v/>
      </c>
      <c r="H12" s="32"/>
      <c r="I12" s="32"/>
      <c r="J12" s="51"/>
    </row>
    <row r="13" spans="1:10">
      <c r="A13" s="54" t="str">
        <f t="shared" si="0"/>
        <v/>
      </c>
      <c r="B13" s="32"/>
      <c r="C13" s="126" t="str">
        <f t="shared" si="1"/>
        <v/>
      </c>
      <c r="D13" s="54" t="str">
        <f>IF($B13&lt;&gt;"",VLOOKUP($B13,UG_Overview!$B$9:$AB$42,20,FALSE),"")</f>
        <v/>
      </c>
      <c r="E13" s="91" t="str">
        <f>IF($B13&lt;&gt;"",VLOOKUP($B13,UG_Overview!$B$9:$AB$42,21,FALSE)/1000,"")</f>
        <v/>
      </c>
      <c r="F13" s="118"/>
      <c r="G13" s="131" t="str">
        <f t="shared" si="2"/>
        <v/>
      </c>
      <c r="H13" s="32"/>
      <c r="I13" s="32"/>
      <c r="J13" s="51"/>
    </row>
    <row r="14" spans="1:10">
      <c r="A14" s="54" t="str">
        <f t="shared" si="0"/>
        <v/>
      </c>
      <c r="B14" s="32"/>
      <c r="C14" s="126" t="str">
        <f t="shared" si="1"/>
        <v/>
      </c>
      <c r="D14" s="54" t="str">
        <f>IF($B14&lt;&gt;"",VLOOKUP($B14,UG_Overview!$B$9:$AB$42,20,FALSE),"")</f>
        <v/>
      </c>
      <c r="E14" s="91" t="str">
        <f>IF($B14&lt;&gt;"",VLOOKUP($B14,UG_Overview!$B$9:$AB$42,21,FALSE)/1000,"")</f>
        <v/>
      </c>
      <c r="F14" s="118"/>
      <c r="G14" s="131" t="str">
        <f t="shared" si="2"/>
        <v/>
      </c>
      <c r="H14" s="32"/>
      <c r="I14" s="32"/>
      <c r="J14" s="51"/>
    </row>
    <row r="15" spans="1:10">
      <c r="A15" s="54" t="str">
        <f t="shared" si="0"/>
        <v/>
      </c>
      <c r="B15" s="32"/>
      <c r="C15" s="126" t="str">
        <f t="shared" si="1"/>
        <v/>
      </c>
      <c r="D15" s="54" t="str">
        <f>IF($B15&lt;&gt;"",VLOOKUP($B15,UG_Overview!$B$9:$AB$42,20,FALSE),"")</f>
        <v/>
      </c>
      <c r="E15" s="91" t="str">
        <f>IF($B15&lt;&gt;"",VLOOKUP($B15,UG_Overview!$B$9:$AB$42,21,FALSE)/1000,"")</f>
        <v/>
      </c>
      <c r="F15" s="118"/>
      <c r="G15" s="131" t="str">
        <f t="shared" si="2"/>
        <v/>
      </c>
      <c r="H15" s="32"/>
      <c r="I15" s="32"/>
      <c r="J15" s="51"/>
    </row>
    <row r="16" spans="1:10">
      <c r="A16" s="54" t="str">
        <f t="shared" si="0"/>
        <v/>
      </c>
      <c r="B16" s="32"/>
      <c r="C16" s="126" t="str">
        <f t="shared" si="1"/>
        <v/>
      </c>
      <c r="D16" s="54" t="str">
        <f>IF($B16&lt;&gt;"",VLOOKUP($B16,UG_Overview!$B$9:$AB$42,20,FALSE),"")</f>
        <v/>
      </c>
      <c r="E16" s="91" t="str">
        <f>IF($B16&lt;&gt;"",VLOOKUP($B16,UG_Overview!$B$9:$AB$42,21,FALSE)/1000,"")</f>
        <v/>
      </c>
      <c r="F16" s="118"/>
      <c r="G16" s="131" t="str">
        <f t="shared" si="2"/>
        <v/>
      </c>
      <c r="H16" s="32"/>
      <c r="I16" s="32"/>
      <c r="J16" s="51"/>
    </row>
    <row r="17" spans="1:10">
      <c r="A17" s="54" t="str">
        <f t="shared" si="0"/>
        <v/>
      </c>
      <c r="B17" s="32"/>
      <c r="C17" s="126" t="str">
        <f t="shared" si="1"/>
        <v/>
      </c>
      <c r="D17" s="54" t="str">
        <f>IF($B17&lt;&gt;"",VLOOKUP($B17,UG_Overview!$B$9:$AB$42,20,FALSE),"")</f>
        <v/>
      </c>
      <c r="E17" s="91" t="str">
        <f>IF($B17&lt;&gt;"",VLOOKUP($B17,UG_Overview!$B$9:$AB$42,21,FALSE)/1000,"")</f>
        <v/>
      </c>
      <c r="F17" s="118"/>
      <c r="G17" s="131" t="str">
        <f t="shared" si="2"/>
        <v/>
      </c>
      <c r="H17" s="32"/>
      <c r="I17" s="32"/>
      <c r="J17" s="51"/>
    </row>
    <row r="18" spans="1:10">
      <c r="A18" s="54" t="str">
        <f t="shared" si="0"/>
        <v/>
      </c>
      <c r="B18" s="32"/>
      <c r="C18" s="126" t="str">
        <f t="shared" si="1"/>
        <v/>
      </c>
      <c r="D18" s="54" t="str">
        <f>IF($B18&lt;&gt;"",VLOOKUP($B18,UG_Overview!$B$9:$AB$42,20,FALSE),"")</f>
        <v/>
      </c>
      <c r="E18" s="91" t="str">
        <f>IF($B18&lt;&gt;"",VLOOKUP($B18,UG_Overview!$B$9:$AB$42,21,FALSE)/1000,"")</f>
        <v/>
      </c>
      <c r="F18" s="118"/>
      <c r="G18" s="131" t="str">
        <f t="shared" si="2"/>
        <v/>
      </c>
      <c r="H18" s="32"/>
      <c r="I18" s="32"/>
      <c r="J18" s="51"/>
    </row>
    <row r="19" spans="1:10">
      <c r="A19" s="54" t="str">
        <f t="shared" si="0"/>
        <v/>
      </c>
      <c r="B19" s="32"/>
      <c r="C19" s="126" t="str">
        <f t="shared" si="1"/>
        <v/>
      </c>
      <c r="D19" s="54" t="str">
        <f>IF($B19&lt;&gt;"",VLOOKUP($B19,UG_Overview!$B$9:$AB$42,20,FALSE),"")</f>
        <v/>
      </c>
      <c r="E19" s="91" t="str">
        <f>IF($B19&lt;&gt;"",VLOOKUP($B19,UG_Overview!$B$9:$AB$42,21,FALSE)/1000,"")</f>
        <v/>
      </c>
      <c r="F19" s="118"/>
      <c r="G19" s="131" t="str">
        <f t="shared" si="2"/>
        <v/>
      </c>
      <c r="H19" s="32"/>
      <c r="I19" s="32"/>
      <c r="J19" s="51"/>
    </row>
    <row r="20" spans="1:10">
      <c r="A20" s="54" t="str">
        <f t="shared" si="0"/>
        <v/>
      </c>
      <c r="B20" s="32"/>
      <c r="C20" s="126" t="str">
        <f t="shared" si="1"/>
        <v/>
      </c>
      <c r="D20" s="54" t="str">
        <f>IF($B20&lt;&gt;"",VLOOKUP($B20,UG_Overview!$B$9:$AB$42,20,FALSE),"")</f>
        <v/>
      </c>
      <c r="E20" s="91" t="str">
        <f>IF($B20&lt;&gt;"",VLOOKUP($B20,UG_Overview!$B$9:$AB$42,21,FALSE)/1000,"")</f>
        <v/>
      </c>
      <c r="F20" s="118"/>
      <c r="G20" s="131" t="str">
        <f t="shared" si="2"/>
        <v/>
      </c>
      <c r="H20" s="32"/>
      <c r="I20" s="32"/>
      <c r="J20" s="51"/>
    </row>
    <row r="21" spans="1:10">
      <c r="A21" s="54" t="str">
        <f t="shared" si="0"/>
        <v/>
      </c>
      <c r="B21" s="32"/>
      <c r="C21" s="126" t="str">
        <f t="shared" si="1"/>
        <v/>
      </c>
      <c r="D21" s="54" t="str">
        <f>IF($B21&lt;&gt;"",VLOOKUP($B21,UG_Overview!$B$9:$AB$42,20,FALSE),"")</f>
        <v/>
      </c>
      <c r="E21" s="91" t="str">
        <f>IF($B21&lt;&gt;"",VLOOKUP($B21,UG_Overview!$B$9:$AB$42,21,FALSE)/1000,"")</f>
        <v/>
      </c>
      <c r="F21" s="118" t="str">
        <f>IF($B21&lt;&gt;"",MAX($G$10:$G20)*$E21,"")</f>
        <v/>
      </c>
      <c r="G21" s="131" t="str">
        <f t="shared" si="2"/>
        <v/>
      </c>
      <c r="H21" s="32"/>
      <c r="I21" s="32"/>
      <c r="J21" s="51"/>
    </row>
    <row r="22" spans="1:10">
      <c r="A22" s="54" t="str">
        <f t="shared" si="0"/>
        <v/>
      </c>
      <c r="B22" s="32"/>
      <c r="C22" s="126" t="str">
        <f t="shared" si="1"/>
        <v/>
      </c>
      <c r="D22" s="54" t="str">
        <f>IF($B22&lt;&gt;"",VLOOKUP($B22,UG_Overview!$B$9:$AB$42,20,FALSE),"")</f>
        <v/>
      </c>
      <c r="E22" s="91" t="str">
        <f>IF($B22&lt;&gt;"",VLOOKUP($B22,UG_Overview!$B$9:$AB$42,21,FALSE)/1000,"")</f>
        <v/>
      </c>
      <c r="F22" s="118" t="str">
        <f>IF($B22&lt;&gt;"",MAX($G$10:$G21)*$E22,"")</f>
        <v/>
      </c>
      <c r="G22" s="131" t="str">
        <f t="shared" si="2"/>
        <v/>
      </c>
      <c r="H22" s="32"/>
      <c r="I22" s="32"/>
      <c r="J22" s="51"/>
    </row>
    <row r="23" spans="1:10">
      <c r="A23" s="54" t="str">
        <f t="shared" si="0"/>
        <v/>
      </c>
      <c r="B23" s="32"/>
      <c r="C23" s="126" t="str">
        <f t="shared" si="1"/>
        <v/>
      </c>
      <c r="D23" s="54" t="str">
        <f>IF($B23&lt;&gt;"",VLOOKUP($B23,UG_Overview!$B$9:$AB$42,20,FALSE),"")</f>
        <v/>
      </c>
      <c r="E23" s="91" t="str">
        <f>IF($B23&lt;&gt;"",VLOOKUP($B23,UG_Overview!$B$9:$AB$42,21,FALSE)/1000,"")</f>
        <v/>
      </c>
      <c r="F23" s="118" t="str">
        <f>IF($B23&lt;&gt;"",MAX($G$10:$G22)*$E23,"")</f>
        <v/>
      </c>
      <c r="G23" s="131" t="str">
        <f t="shared" si="2"/>
        <v/>
      </c>
      <c r="H23" s="32"/>
      <c r="I23" s="32"/>
      <c r="J23" s="51"/>
    </row>
    <row r="24" spans="1:10">
      <c r="A24" s="54" t="str">
        <f t="shared" si="0"/>
        <v/>
      </c>
      <c r="B24" s="32"/>
      <c r="C24" s="126" t="str">
        <f t="shared" si="1"/>
        <v/>
      </c>
      <c r="D24" s="54" t="str">
        <f>IF($B24&lt;&gt;"",VLOOKUP($B24,UG_Overview!$B$9:$AB$42,20,FALSE),"")</f>
        <v/>
      </c>
      <c r="E24" s="91" t="str">
        <f>IF($B24&lt;&gt;"",VLOOKUP($B24,UG_Overview!$B$9:$AB$42,21,FALSE)/1000,"")</f>
        <v/>
      </c>
      <c r="F24" s="118" t="str">
        <f>IF($B24&lt;&gt;"",MAX($G$10:$G23)*$E24,"")</f>
        <v/>
      </c>
      <c r="G24" s="131" t="str">
        <f t="shared" si="2"/>
        <v/>
      </c>
      <c r="H24" s="32"/>
      <c r="I24" s="32"/>
      <c r="J24" s="51"/>
    </row>
    <row r="25" spans="1:10">
      <c r="A25" s="54" t="str">
        <f t="shared" si="0"/>
        <v/>
      </c>
      <c r="B25" s="32"/>
      <c r="C25" s="126" t="str">
        <f t="shared" si="1"/>
        <v/>
      </c>
      <c r="D25" s="54" t="str">
        <f>IF($B25&lt;&gt;"",VLOOKUP($B25,UG_Overview!$B$9:$AB$42,20,FALSE),"")</f>
        <v/>
      </c>
      <c r="E25" s="91" t="str">
        <f>IF($B25&lt;&gt;"",VLOOKUP($B25,UG_Overview!$B$9:$AB$42,21,FALSE)/1000,"")</f>
        <v/>
      </c>
      <c r="F25" s="118" t="str">
        <f>IF($B25&lt;&gt;"",MAX($G$10:$G24)*$E25,"")</f>
        <v/>
      </c>
      <c r="G25" s="131" t="str">
        <f t="shared" si="2"/>
        <v/>
      </c>
      <c r="H25" s="32"/>
      <c r="I25" s="32"/>
      <c r="J25" s="51"/>
    </row>
    <row r="26" spans="1:10">
      <c r="A26" s="54" t="str">
        <f t="shared" si="0"/>
        <v/>
      </c>
      <c r="B26" s="32"/>
      <c r="C26" s="126" t="str">
        <f t="shared" si="1"/>
        <v/>
      </c>
      <c r="D26" s="54" t="str">
        <f>IF($B26&lt;&gt;"",VLOOKUP($B26,UG_Overview!$B$9:$AB$42,20,FALSE),"")</f>
        <v/>
      </c>
      <c r="E26" s="91" t="str">
        <f>IF($B26&lt;&gt;"",VLOOKUP($B26,UG_Overview!$B$9:$AB$42,21,FALSE)/1000,"")</f>
        <v/>
      </c>
      <c r="F26" s="118" t="str">
        <f>IF($B26&lt;&gt;"",MAX($G$10:$G25)*$E26,"")</f>
        <v/>
      </c>
      <c r="G26" s="131" t="str">
        <f t="shared" si="2"/>
        <v/>
      </c>
      <c r="H26" s="32"/>
      <c r="I26" s="32"/>
      <c r="J26" s="51"/>
    </row>
    <row r="27" spans="1:10">
      <c r="A27" s="54" t="str">
        <f t="shared" si="0"/>
        <v/>
      </c>
      <c r="B27" s="32"/>
      <c r="C27" s="126" t="str">
        <f t="shared" si="1"/>
        <v/>
      </c>
      <c r="D27" s="54" t="str">
        <f>IF($B27&lt;&gt;"",VLOOKUP($B27,UG_Overview!$B$9:$AB$42,20,FALSE),"")</f>
        <v/>
      </c>
      <c r="E27" s="91" t="str">
        <f>IF($B27&lt;&gt;"",VLOOKUP($B27,UG_Overview!$B$9:$AB$42,21,FALSE)/1000,"")</f>
        <v/>
      </c>
      <c r="F27" s="118" t="str">
        <f>IF($B27&lt;&gt;"",MAX($G$10:$G26)*$E27,"")</f>
        <v/>
      </c>
      <c r="G27" s="131" t="str">
        <f t="shared" si="2"/>
        <v/>
      </c>
      <c r="H27" s="32"/>
      <c r="I27" s="32"/>
      <c r="J27" s="51"/>
    </row>
    <row r="28" spans="1:10">
      <c r="A28" s="54" t="str">
        <f t="shared" si="0"/>
        <v/>
      </c>
      <c r="B28" s="32"/>
      <c r="C28" s="126" t="str">
        <f t="shared" si="1"/>
        <v/>
      </c>
      <c r="D28" s="54" t="str">
        <f>IF($B28&lt;&gt;"",VLOOKUP($B28,UG_Overview!$B$9:$AB$42,20,FALSE),"")</f>
        <v/>
      </c>
      <c r="E28" s="91" t="str">
        <f>IF($B28&lt;&gt;"",VLOOKUP($B28,UG_Overview!$B$9:$AB$42,21,FALSE)/1000,"")</f>
        <v/>
      </c>
      <c r="F28" s="118" t="str">
        <f>IF($B28&lt;&gt;"",MAX($G$10:$G27)*$E28,"")</f>
        <v/>
      </c>
      <c r="G28" s="131" t="str">
        <f t="shared" si="2"/>
        <v/>
      </c>
      <c r="H28" s="32"/>
      <c r="I28" s="32"/>
      <c r="J28" s="51"/>
    </row>
    <row r="29" spans="1:10">
      <c r="A29" s="54" t="str">
        <f t="shared" si="0"/>
        <v/>
      </c>
      <c r="B29" s="32"/>
      <c r="C29" s="126" t="str">
        <f t="shared" si="1"/>
        <v/>
      </c>
      <c r="D29" s="54" t="str">
        <f>IF($B29&lt;&gt;"",VLOOKUP($B29,UG_Overview!$B$9:$AB$42,20,FALSE),"")</f>
        <v/>
      </c>
      <c r="E29" s="91" t="str">
        <f>IF($B29&lt;&gt;"",VLOOKUP($B29,UG_Overview!$B$9:$AB$42,21,FALSE)/1000,"")</f>
        <v/>
      </c>
      <c r="F29" s="118" t="str">
        <f>IF($B29&lt;&gt;"",MAX($G$10:$G28)*$E29,"")</f>
        <v/>
      </c>
      <c r="G29" s="131" t="str">
        <f t="shared" si="2"/>
        <v/>
      </c>
      <c r="H29" s="32"/>
      <c r="I29" s="32"/>
      <c r="J29" s="51"/>
    </row>
    <row r="30" spans="1:10">
      <c r="A30" s="54" t="str">
        <f t="shared" si="0"/>
        <v/>
      </c>
      <c r="B30" s="32"/>
      <c r="C30" s="126" t="str">
        <f t="shared" si="1"/>
        <v/>
      </c>
      <c r="D30" s="54" t="str">
        <f>IF($B30&lt;&gt;"",VLOOKUP($B30,UG_Overview!$B$9:$AB$42,20,FALSE),"")</f>
        <v/>
      </c>
      <c r="E30" s="91" t="str">
        <f>IF($B30&lt;&gt;"",VLOOKUP($B30,UG_Overview!$B$9:$AB$42,21,FALSE)/1000,"")</f>
        <v/>
      </c>
      <c r="F30" s="118" t="str">
        <f>IF($B30&lt;&gt;"",MAX($G$10:$G29)*$E30,"")</f>
        <v/>
      </c>
      <c r="G30" s="131" t="str">
        <f t="shared" si="2"/>
        <v/>
      </c>
      <c r="H30" s="32"/>
      <c r="I30" s="32"/>
      <c r="J30" s="51"/>
    </row>
    <row r="31" spans="1:10">
      <c r="A31" s="54" t="str">
        <f t="shared" si="0"/>
        <v/>
      </c>
      <c r="B31" s="32"/>
      <c r="C31" s="126" t="str">
        <f t="shared" si="1"/>
        <v/>
      </c>
      <c r="D31" s="54" t="str">
        <f>IF($B31&lt;&gt;"",VLOOKUP($B31,UG_Overview!$B$9:$AB$42,20,FALSE),"")</f>
        <v/>
      </c>
      <c r="E31" s="91" t="str">
        <f>IF($B31&lt;&gt;"",VLOOKUP($B31,UG_Overview!$B$9:$AB$42,21,FALSE)/1000,"")</f>
        <v/>
      </c>
      <c r="F31" s="118" t="str">
        <f>IF($B31&lt;&gt;"",MAX($G$10:$G30)*$E31,"")</f>
        <v/>
      </c>
      <c r="G31" s="131" t="str">
        <f t="shared" si="2"/>
        <v/>
      </c>
      <c r="H31" s="32"/>
      <c r="I31" s="32"/>
      <c r="J31" s="51"/>
    </row>
    <row r="32" spans="1:10">
      <c r="A32" s="54" t="str">
        <f t="shared" si="0"/>
        <v/>
      </c>
      <c r="B32" s="32"/>
      <c r="C32" s="126" t="str">
        <f t="shared" si="1"/>
        <v/>
      </c>
      <c r="D32" s="54" t="str">
        <f>IF($B32&lt;&gt;"",VLOOKUP($B32,UG_Overview!$B$9:$AB$42,20,FALSE),"")</f>
        <v/>
      </c>
      <c r="E32" s="91" t="str">
        <f>IF($B32&lt;&gt;"",VLOOKUP($B32,UG_Overview!$B$9:$AB$42,21,FALSE)/1000,"")</f>
        <v/>
      </c>
      <c r="F32" s="118" t="str">
        <f>IF($B32&lt;&gt;"",MAX($G$10:$G31)*$E32,"")</f>
        <v/>
      </c>
      <c r="G32" s="131" t="str">
        <f t="shared" si="2"/>
        <v/>
      </c>
      <c r="H32" s="32"/>
      <c r="I32" s="32"/>
      <c r="J32" s="51"/>
    </row>
    <row r="33" spans="1:10">
      <c r="A33" s="54" t="str">
        <f t="shared" si="0"/>
        <v/>
      </c>
      <c r="B33" s="32"/>
      <c r="C33" s="126" t="str">
        <f t="shared" si="1"/>
        <v/>
      </c>
      <c r="D33" s="54" t="str">
        <f>IF($B33&lt;&gt;"",VLOOKUP($B33,UG_Overview!$B$9:$AB$42,20,FALSE),"")</f>
        <v/>
      </c>
      <c r="E33" s="91" t="str">
        <f>IF($B33&lt;&gt;"",VLOOKUP($B33,UG_Overview!$B$9:$AB$42,21,FALSE)/1000,"")</f>
        <v/>
      </c>
      <c r="F33" s="118" t="str">
        <f>IF($B33&lt;&gt;"",MAX($G$10:$G32)*$E33,"")</f>
        <v/>
      </c>
      <c r="G33" s="131" t="str">
        <f t="shared" si="2"/>
        <v/>
      </c>
      <c r="H33" s="32"/>
      <c r="I33" s="32"/>
      <c r="J33" s="51"/>
    </row>
    <row r="34" spans="1:10">
      <c r="A34" s="54" t="str">
        <f t="shared" si="0"/>
        <v/>
      </c>
      <c r="B34" s="32"/>
      <c r="C34" s="126" t="str">
        <f t="shared" si="1"/>
        <v/>
      </c>
      <c r="D34" s="54" t="str">
        <f>IF($B34&lt;&gt;"",VLOOKUP($B34,UG_Overview!$B$9:$AB$42,20,FALSE),"")</f>
        <v/>
      </c>
      <c r="E34" s="91" t="str">
        <f>IF($B34&lt;&gt;"",VLOOKUP($B34,UG_Overview!$B$9:$AB$42,21,FALSE)/1000,"")</f>
        <v/>
      </c>
      <c r="F34" s="118" t="str">
        <f>IF($B34&lt;&gt;"",MAX($G$10:$G33)*$E34,"")</f>
        <v/>
      </c>
      <c r="G34" s="131" t="str">
        <f t="shared" si="2"/>
        <v/>
      </c>
      <c r="H34" s="32"/>
      <c r="I34" s="32"/>
      <c r="J34" s="51"/>
    </row>
    <row r="35" spans="1:10">
      <c r="A35" s="54" t="str">
        <f t="shared" si="0"/>
        <v/>
      </c>
      <c r="B35" s="32"/>
      <c r="C35" s="126" t="str">
        <f t="shared" si="1"/>
        <v/>
      </c>
      <c r="D35" s="54" t="str">
        <f>IF($B35&lt;&gt;"",VLOOKUP($B35,UG_Overview!$B$9:$AB$42,20,FALSE),"")</f>
        <v/>
      </c>
      <c r="E35" s="91" t="str">
        <f>IF($B35&lt;&gt;"",VLOOKUP($B35,UG_Overview!$B$9:$AB$42,21,FALSE)/1000,"")</f>
        <v/>
      </c>
      <c r="F35" s="118" t="str">
        <f>IF($B35&lt;&gt;"",MAX($G$10:$G34)*$E35,"")</f>
        <v/>
      </c>
      <c r="G35" s="131" t="str">
        <f t="shared" si="2"/>
        <v/>
      </c>
      <c r="H35" s="32"/>
      <c r="I35" s="32"/>
      <c r="J35" s="51"/>
    </row>
    <row r="36" spans="1:10">
      <c r="A36" s="54" t="str">
        <f t="shared" si="0"/>
        <v/>
      </c>
      <c r="B36" s="32"/>
      <c r="C36" s="126" t="str">
        <f t="shared" si="1"/>
        <v/>
      </c>
      <c r="D36" s="54" t="str">
        <f>IF($B36&lt;&gt;"",VLOOKUP($B36,UG_Overview!$B$9:$AB$42,20,FALSE),"")</f>
        <v/>
      </c>
      <c r="E36" s="91" t="str">
        <f>IF($B36&lt;&gt;"",VLOOKUP($B36,UG_Overview!$B$9:$AB$42,21,FALSE)/1000,"")</f>
        <v/>
      </c>
      <c r="F36" s="118" t="str">
        <f>IF($B36&lt;&gt;"",MAX($G$10:$G35)*$E36,"")</f>
        <v/>
      </c>
      <c r="G36" s="131" t="str">
        <f t="shared" si="2"/>
        <v/>
      </c>
      <c r="H36" s="32"/>
      <c r="I36" s="32"/>
      <c r="J36" s="51"/>
    </row>
    <row r="37" spans="1:10">
      <c r="A37" s="54" t="str">
        <f t="shared" si="0"/>
        <v/>
      </c>
      <c r="B37" s="32"/>
      <c r="C37" s="126" t="str">
        <f t="shared" si="1"/>
        <v/>
      </c>
      <c r="D37" s="54" t="str">
        <f>IF($B37&lt;&gt;"",VLOOKUP($B37,UG_Overview!$B$9:$AB$42,20,FALSE),"")</f>
        <v/>
      </c>
      <c r="E37" s="91" t="str">
        <f>IF($B37&lt;&gt;"",VLOOKUP($B37,UG_Overview!$B$9:$AB$42,21,FALSE)/1000,"")</f>
        <v/>
      </c>
      <c r="F37" s="118" t="str">
        <f>IF($B37&lt;&gt;"",MAX($G$10:$G36)*$E37,"")</f>
        <v/>
      </c>
      <c r="G37" s="131" t="str">
        <f t="shared" si="2"/>
        <v/>
      </c>
      <c r="H37" s="32"/>
      <c r="I37" s="32"/>
      <c r="J37" s="51"/>
    </row>
    <row r="38" spans="1:10">
      <c r="A38" s="54" t="str">
        <f t="shared" si="0"/>
        <v/>
      </c>
      <c r="B38" s="32"/>
      <c r="C38" s="126" t="str">
        <f t="shared" si="1"/>
        <v/>
      </c>
      <c r="D38" s="54" t="str">
        <f>IF($B38&lt;&gt;"",VLOOKUP($B38,UG_Overview!$B$9:$AB$42,20,FALSE),"")</f>
        <v/>
      </c>
      <c r="E38" s="91" t="str">
        <f>IF($B38&lt;&gt;"",VLOOKUP($B38,UG_Overview!$B$9:$AB$42,21,FALSE)/1000,"")</f>
        <v/>
      </c>
      <c r="F38" s="118" t="str">
        <f>IF($B38&lt;&gt;"",MAX($G$10:$G37)*$E38,"")</f>
        <v/>
      </c>
      <c r="G38" s="131" t="str">
        <f t="shared" si="2"/>
        <v/>
      </c>
      <c r="H38" s="32"/>
      <c r="I38" s="32"/>
      <c r="J38" s="51"/>
    </row>
    <row r="39" spans="1:10">
      <c r="A39" s="54" t="str">
        <f t="shared" si="0"/>
        <v/>
      </c>
      <c r="B39" s="32"/>
      <c r="C39" s="126" t="str">
        <f t="shared" si="1"/>
        <v/>
      </c>
      <c r="D39" s="54" t="str">
        <f>IF($B39&lt;&gt;"",VLOOKUP($B39,UG_Overview!$B$9:$AB$42,20,FALSE),"")</f>
        <v/>
      </c>
      <c r="E39" s="91" t="str">
        <f>IF($B39&lt;&gt;"",VLOOKUP($B39,UG_Overview!$B$9:$AB$42,21,FALSE)/1000,"")</f>
        <v/>
      </c>
      <c r="F39" s="118" t="str">
        <f>IF($B39&lt;&gt;"",MAX($G$10:$G38)*$E39,"")</f>
        <v/>
      </c>
      <c r="G39" s="131" t="str">
        <f t="shared" si="2"/>
        <v/>
      </c>
      <c r="H39" s="32"/>
      <c r="I39" s="32"/>
      <c r="J39" s="51"/>
    </row>
    <row r="40" spans="1:10">
      <c r="A40" s="54" t="str">
        <f t="shared" si="0"/>
        <v/>
      </c>
      <c r="B40" s="32"/>
      <c r="C40" s="126" t="str">
        <f t="shared" si="1"/>
        <v/>
      </c>
      <c r="D40" s="54" t="str">
        <f>IF($B40&lt;&gt;"",VLOOKUP($B40,UG_Overview!$B$9:$AB$42,20,FALSE),"")</f>
        <v/>
      </c>
      <c r="E40" s="91" t="str">
        <f>IF($B40&lt;&gt;"",VLOOKUP($B40,UG_Overview!$B$9:$AB$42,21,FALSE)/1000,"")</f>
        <v/>
      </c>
      <c r="F40" s="118" t="str">
        <f>IF($B40&lt;&gt;"",MAX($G$10:$G39)*$E40,"")</f>
        <v/>
      </c>
      <c r="G40" s="131" t="str">
        <f t="shared" si="2"/>
        <v/>
      </c>
      <c r="H40" s="32"/>
      <c r="I40" s="32"/>
      <c r="J40" s="51"/>
    </row>
    <row r="41" spans="1:10">
      <c r="A41" s="54" t="str">
        <f t="shared" si="0"/>
        <v/>
      </c>
      <c r="B41" s="32"/>
      <c r="C41" s="126" t="str">
        <f t="shared" si="1"/>
        <v/>
      </c>
      <c r="D41" s="54" t="str">
        <f>IF($B41&lt;&gt;"",VLOOKUP($B41,UG_Overview!$B$9:$AB$42,20,FALSE),"")</f>
        <v/>
      </c>
      <c r="E41" s="91" t="str">
        <f>IF($B41&lt;&gt;"",VLOOKUP($B41,UG_Overview!$B$9:$AB$42,21,FALSE)/1000,"")</f>
        <v/>
      </c>
      <c r="F41" s="118" t="str">
        <f>IF($B41&lt;&gt;"",MAX($G$10:$G40)*$E41,"")</f>
        <v/>
      </c>
      <c r="G41" s="131" t="str">
        <f t="shared" si="2"/>
        <v/>
      </c>
      <c r="H41" s="32"/>
      <c r="I41" s="32"/>
      <c r="J41" s="51"/>
    </row>
    <row r="42" spans="1:10">
      <c r="A42" s="54" t="str">
        <f t="shared" si="0"/>
        <v/>
      </c>
      <c r="B42" s="32"/>
      <c r="C42" s="126" t="str">
        <f t="shared" si="1"/>
        <v/>
      </c>
      <c r="D42" s="54" t="str">
        <f>IF($B42&lt;&gt;"",VLOOKUP($B42,UG_Overview!$B$9:$AB$42,20,FALSE),"")</f>
        <v/>
      </c>
      <c r="E42" s="91" t="str">
        <f>IF($B42&lt;&gt;"",VLOOKUP($B42,UG_Overview!$B$9:$AB$42,21,FALSE)/1000,"")</f>
        <v/>
      </c>
      <c r="F42" s="118" t="str">
        <f>IF($B42&lt;&gt;"",MAX($G$10:$G41)*$E42,"")</f>
        <v/>
      </c>
      <c r="G42" s="131" t="str">
        <f t="shared" si="2"/>
        <v/>
      </c>
      <c r="H42" s="32"/>
      <c r="I42" s="32"/>
      <c r="J42" s="51"/>
    </row>
    <row r="43" spans="1:10">
      <c r="A43" s="54" t="str">
        <f t="shared" si="0"/>
        <v/>
      </c>
      <c r="B43" s="32"/>
      <c r="C43" s="126" t="str">
        <f t="shared" si="1"/>
        <v/>
      </c>
      <c r="D43" s="54" t="str">
        <f>IF($B43&lt;&gt;"",VLOOKUP($B43,UG_Overview!$B$9:$AB$42,20,FALSE),"")</f>
        <v/>
      </c>
      <c r="E43" s="91" t="str">
        <f>IF($B43&lt;&gt;"",VLOOKUP($B43,UG_Overview!$B$9:$AB$42,21,FALSE)/1000,"")</f>
        <v/>
      </c>
      <c r="F43" s="118" t="str">
        <f>IF($B43&lt;&gt;"",MAX($G$10:$G42)*$E43,"")</f>
        <v/>
      </c>
      <c r="G43" s="131" t="str">
        <f t="shared" si="2"/>
        <v/>
      </c>
      <c r="H43" s="32"/>
      <c r="I43" s="32"/>
      <c r="J43" s="51"/>
    </row>
    <row r="44" spans="1:10" ht="4.5" customHeight="1">
      <c r="A44" s="51"/>
      <c r="B44" s="51"/>
      <c r="C44" s="127"/>
      <c r="D44" s="51"/>
      <c r="E44" s="51"/>
      <c r="F44" s="51"/>
      <c r="G44" s="51"/>
      <c r="H44" s="51"/>
      <c r="I44" s="51"/>
      <c r="J44" s="51"/>
    </row>
  </sheetData>
  <sheetProtection sheet="1" objects="1" scenarios="1" autoFilter="0"/>
  <autoFilter ref="A9:I43"/>
  <phoneticPr fontId="2" type="noConversion"/>
  <conditionalFormatting sqref="F11:F43">
    <cfRule type="expression" dxfId="1918" priority="1" stopIfTrue="1">
      <formula>IF(OR($C11="T",$C11="C"),FALSE,TRUE)</formula>
    </cfRule>
  </conditionalFormatting>
  <dataValidations count="1">
    <dataValidation type="list" allowBlank="1" showInputMessage="1" showErrorMessage="1" sqref="H10:H43">
      <formula1>"Planned,Prepared,In Translation,QA Check,Completed"</formula1>
    </dataValidation>
  </dataValidations>
  <pageMargins left="0.78740157499999996" right="0.78740157499999996" top="0.984251969" bottom="0.984251969" header="0.4921259845" footer="0.4921259845"/>
  <pageSetup paperSize="9" orientation="portrait"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worksheet>
</file>

<file path=xl/worksheets/sheet7.xml><?xml version="1.0" encoding="utf-8"?>
<worksheet xmlns="http://schemas.openxmlformats.org/spreadsheetml/2006/main" xmlns:r="http://schemas.openxmlformats.org/officeDocument/2006/relationships">
  <sheetPr codeName="Tabelle9"/>
  <dimension ref="A1:AC42"/>
  <sheetViews>
    <sheetView showGridLines="0" showZeros="0" tabSelected="1" workbookViewId="0">
      <pane xSplit="7" ySplit="9" topLeftCell="H10" activePane="bottomRight" state="frozen"/>
      <selection pane="topRight" activeCell="H1" sqref="H1"/>
      <selection pane="bottomLeft" activeCell="A9" sqref="A9"/>
      <selection pane="bottomRight" activeCell="K16" sqref="K16"/>
    </sheetView>
  </sheetViews>
  <sheetFormatPr defaultColWidth="11.42578125" defaultRowHeight="12.75"/>
  <cols>
    <col min="1" max="1" width="22.5703125" customWidth="1"/>
    <col min="2" max="2" width="16" customWidth="1"/>
    <col min="3" max="3" width="18.140625" bestFit="1" customWidth="1"/>
    <col min="4" max="4" width="6" customWidth="1"/>
    <col min="5" max="5" width="1.140625" customWidth="1"/>
    <col min="6" max="6" width="2.85546875" style="17" customWidth="1"/>
    <col min="7" max="7" width="1.140625" customWidth="1"/>
    <col min="8" max="8" width="5.42578125" customWidth="1"/>
    <col min="9" max="9" width="5" customWidth="1"/>
    <col min="10" max="11" width="4.28515625" customWidth="1"/>
    <col min="13" max="13" width="5.42578125" customWidth="1"/>
    <col min="14" max="14" width="5" customWidth="1"/>
    <col min="15" max="16" width="4.28515625" customWidth="1"/>
    <col min="18" max="18" width="5.42578125" hidden="1" customWidth="1"/>
    <col min="19" max="19" width="5" hidden="1" customWidth="1"/>
    <col min="20" max="21" width="4.28515625" hidden="1" customWidth="1"/>
    <col min="22" max="22" width="11.42578125" hidden="1" customWidth="1"/>
    <col min="23" max="23" width="5.42578125" hidden="1" customWidth="1"/>
    <col min="24" max="24" width="5" hidden="1" customWidth="1"/>
    <col min="25" max="26" width="4.28515625" hidden="1" customWidth="1"/>
    <col min="27" max="27" width="11.42578125" hidden="1" customWidth="1"/>
    <col min="28" max="28" width="32.140625" customWidth="1"/>
    <col min="29" max="29" width="1" customWidth="1"/>
  </cols>
  <sheetData>
    <row r="1" spans="1:29" ht="18">
      <c r="A1" s="85" t="s">
        <v>189</v>
      </c>
      <c r="B1" s="39"/>
      <c r="C1" s="39"/>
    </row>
    <row r="2" spans="1:29" ht="12.75" customHeight="1">
      <c r="A2" s="39"/>
      <c r="B2" s="85"/>
      <c r="C2" s="85"/>
    </row>
    <row r="3" spans="1:29" ht="12.75" customHeight="1">
      <c r="A3" s="39"/>
      <c r="B3" s="39" t="s">
        <v>446</v>
      </c>
      <c r="C3" s="119">
        <f ca="1">MIN(C$9:C$42)</f>
        <v>41783.662719907406</v>
      </c>
      <c r="D3" s="90">
        <f ca="1">SUM(D$9:D$42)</f>
        <v>985</v>
      </c>
      <c r="E3" s="114"/>
      <c r="F3" s="116"/>
      <c r="G3" s="115"/>
      <c r="H3" s="90">
        <f t="shared" ref="H3:AA3" ca="1" si="0">SUM(H$9:H$42)</f>
        <v>1</v>
      </c>
      <c r="I3" s="90">
        <f t="shared" ca="1" si="0"/>
        <v>0</v>
      </c>
      <c r="J3" s="90">
        <f t="shared" ca="1" si="0"/>
        <v>918</v>
      </c>
      <c r="K3" s="90">
        <f t="shared" ca="1" si="0"/>
        <v>0</v>
      </c>
      <c r="L3" s="90">
        <f t="shared" ca="1" si="0"/>
        <v>0</v>
      </c>
      <c r="M3" s="94">
        <f t="shared" ca="1" si="0"/>
        <v>986</v>
      </c>
      <c r="N3" s="94">
        <f t="shared" ca="1" si="0"/>
        <v>930</v>
      </c>
      <c r="O3" s="94">
        <f t="shared" ca="1" si="0"/>
        <v>872</v>
      </c>
      <c r="P3" s="94">
        <f t="shared" ca="1" si="0"/>
        <v>0</v>
      </c>
      <c r="Q3" s="94">
        <f t="shared" ca="1" si="0"/>
        <v>0</v>
      </c>
      <c r="R3" s="94">
        <f t="shared" ca="1" si="0"/>
        <v>1</v>
      </c>
      <c r="S3" s="94">
        <f t="shared" ca="1" si="0"/>
        <v>0</v>
      </c>
      <c r="T3" s="94">
        <f t="shared" ca="1" si="0"/>
        <v>918</v>
      </c>
      <c r="U3" s="94">
        <f t="shared" ca="1" si="0"/>
        <v>0</v>
      </c>
      <c r="V3" s="94">
        <f t="shared" ca="1" si="0"/>
        <v>0</v>
      </c>
      <c r="W3" s="90">
        <f t="shared" ca="1" si="0"/>
        <v>1</v>
      </c>
      <c r="X3" s="90">
        <f t="shared" ca="1" si="0"/>
        <v>0</v>
      </c>
      <c r="Y3" s="90">
        <f t="shared" ca="1" si="0"/>
        <v>918</v>
      </c>
      <c r="Z3" s="90">
        <f t="shared" ca="1" si="0"/>
        <v>0</v>
      </c>
      <c r="AA3" s="90">
        <f t="shared" ca="1" si="0"/>
        <v>0</v>
      </c>
      <c r="AB3" s="117"/>
    </row>
    <row r="4" spans="1:29" ht="12.75" customHeight="1">
      <c r="A4" s="39"/>
      <c r="B4" s="85"/>
      <c r="C4" s="85"/>
    </row>
    <row r="5" spans="1:29" ht="12.75" customHeight="1">
      <c r="A5" s="89"/>
      <c r="B5" s="89"/>
      <c r="C5" s="89"/>
      <c r="D5" s="89"/>
      <c r="E5" s="108"/>
      <c r="F5" s="178" t="s">
        <v>188</v>
      </c>
      <c r="G5" s="108"/>
      <c r="H5" s="174" t="str">
        <f>VLOOKUP(H6,Config!$S$7:$U$15,2,FALSE)</f>
        <v>English</v>
      </c>
      <c r="I5" s="174"/>
      <c r="J5" s="174"/>
      <c r="K5" s="174"/>
      <c r="L5" s="174"/>
      <c r="M5" s="176" t="str">
        <f>VLOOKUP(M6,Config!$S$7:$U$15,2,FALSE)</f>
        <v>Deutsch</v>
      </c>
      <c r="N5" s="176"/>
      <c r="O5" s="176"/>
      <c r="P5" s="176"/>
      <c r="Q5" s="176"/>
      <c r="R5" s="176" t="str">
        <f>VLOOKUP(R6,Config!$S$7:$U$15,2,FALSE)</f>
        <v>English</v>
      </c>
      <c r="S5" s="176"/>
      <c r="T5" s="176"/>
      <c r="U5" s="176"/>
      <c r="V5" s="176"/>
      <c r="W5" s="174" t="str">
        <f>VLOOKUP(W6,Config!$S$7:$U$15,2,FALSE)</f>
        <v>English</v>
      </c>
      <c r="X5" s="174"/>
      <c r="Y5" s="174"/>
      <c r="Z5" s="174"/>
      <c r="AA5" s="174"/>
      <c r="AB5" s="89"/>
      <c r="AC5" s="51"/>
    </row>
    <row r="6" spans="1:29" ht="18" customHeight="1">
      <c r="A6" s="95"/>
      <c r="B6" s="95"/>
      <c r="C6" s="95"/>
      <c r="D6" s="95"/>
      <c r="E6" s="107"/>
      <c r="F6" s="179"/>
      <c r="G6" s="107"/>
      <c r="H6" s="175" t="s">
        <v>68</v>
      </c>
      <c r="I6" s="175"/>
      <c r="J6" s="175"/>
      <c r="K6" s="175"/>
      <c r="L6" s="175"/>
      <c r="M6" s="177" t="s">
        <v>70</v>
      </c>
      <c r="N6" s="177"/>
      <c r="O6" s="177"/>
      <c r="P6" s="177"/>
      <c r="Q6" s="177"/>
      <c r="R6" s="177" t="s">
        <v>68</v>
      </c>
      <c r="S6" s="177"/>
      <c r="T6" s="177"/>
      <c r="U6" s="177"/>
      <c r="V6" s="177"/>
      <c r="W6" s="175" t="s">
        <v>68</v>
      </c>
      <c r="X6" s="175"/>
      <c r="Y6" s="175"/>
      <c r="Z6" s="175"/>
      <c r="AA6" s="175"/>
      <c r="AB6" s="95"/>
      <c r="AC6" s="51"/>
    </row>
    <row r="7" spans="1:29" ht="18" customHeight="1">
      <c r="A7" s="47" t="s">
        <v>192</v>
      </c>
      <c r="B7" s="47" t="s">
        <v>52</v>
      </c>
      <c r="C7" s="47" t="s">
        <v>325</v>
      </c>
      <c r="D7" s="47" t="s">
        <v>128</v>
      </c>
      <c r="E7" s="107"/>
      <c r="F7" s="180"/>
      <c r="G7" s="107"/>
      <c r="H7" s="96" t="s">
        <v>324</v>
      </c>
      <c r="I7" s="96" t="s">
        <v>194</v>
      </c>
      <c r="J7" s="96" t="s">
        <v>127</v>
      </c>
      <c r="K7" s="96" t="s">
        <v>197</v>
      </c>
      <c r="L7" s="96" t="s">
        <v>226</v>
      </c>
      <c r="M7" s="97" t="s">
        <v>324</v>
      </c>
      <c r="N7" s="97" t="s">
        <v>194</v>
      </c>
      <c r="O7" s="97" t="s">
        <v>127</v>
      </c>
      <c r="P7" s="97" t="s">
        <v>197</v>
      </c>
      <c r="Q7" s="97" t="s">
        <v>226</v>
      </c>
      <c r="R7" s="97" t="s">
        <v>324</v>
      </c>
      <c r="S7" s="97" t="s">
        <v>194</v>
      </c>
      <c r="T7" s="97" t="s">
        <v>127</v>
      </c>
      <c r="U7" s="97" t="s">
        <v>197</v>
      </c>
      <c r="V7" s="97" t="s">
        <v>226</v>
      </c>
      <c r="W7" s="96" t="s">
        <v>324</v>
      </c>
      <c r="X7" s="96" t="s">
        <v>194</v>
      </c>
      <c r="Y7" s="96" t="s">
        <v>127</v>
      </c>
      <c r="Z7" s="96" t="s">
        <v>197</v>
      </c>
      <c r="AA7" s="96" t="s">
        <v>226</v>
      </c>
      <c r="AB7" s="47" t="s">
        <v>241</v>
      </c>
      <c r="AC7" s="51"/>
    </row>
    <row r="8" spans="1:29" hidden="1">
      <c r="A8" s="112"/>
      <c r="B8" s="12" t="str">
        <f ca="1">IF($A8="","",INDIRECT( $A8 &amp; "!UGSubsystem",FALSE))</f>
        <v/>
      </c>
      <c r="C8" s="111" t="str">
        <f ca="1">IF($A8="","",INDIRECT( $A8 &amp; "!UGLastUpdate",FALSE))</f>
        <v/>
      </c>
      <c r="D8" s="106" t="str">
        <f ca="1">IF($A8="","",INDIRECT( $A8 &amp; "!UG_en_Total",FALSE))</f>
        <v/>
      </c>
      <c r="E8" s="109"/>
      <c r="F8" s="113"/>
      <c r="G8" s="109"/>
      <c r="H8" s="54" t="str">
        <f ca="1">IF($A8="","",INDIRECT( $A8 &amp; "!UG_" &amp; H$6 &amp; "_Missing",FALSE))</f>
        <v/>
      </c>
      <c r="I8" s="54" t="str">
        <f ca="1">IF($A8="","",INDIRECT( $A8 &amp; "!UG_" &amp; H$6 &amp; "_Suspect",FALSE))</f>
        <v/>
      </c>
      <c r="J8" s="54" t="str">
        <f ca="1">IF($A8="","",INDIRECT( $A8 &amp; "!UG_" &amp; H$6 &amp; "_OK",FALSE))</f>
        <v/>
      </c>
      <c r="K8" s="54" t="str">
        <f ca="1">IF($A8="","",INDIRECT( $A8 &amp; "!UG_" &amp; H$6 &amp; "_Selected",FALSE))</f>
        <v/>
      </c>
      <c r="L8" s="91" t="str">
        <f ca="1">IF($A8="","",INDIRECT( $A8 &amp; "!UG_" &amp; H$6 &amp; "_SelSize",FALSE))</f>
        <v/>
      </c>
      <c r="M8" s="92" t="str">
        <f ca="1">IF($A8="","",INDIRECT( $A8 &amp; "!UG_" &amp; M$6 &amp; "_Missing",FALSE))</f>
        <v/>
      </c>
      <c r="N8" s="92" t="str">
        <f ca="1">IF($A8="","",INDIRECT( $A8 &amp; "!UG_" &amp; M$6 &amp; "_Suspect",FALSE))</f>
        <v/>
      </c>
      <c r="O8" s="92" t="str">
        <f ca="1">IF($A8="","",INDIRECT( $A8 &amp; "!UG_" &amp; M$6 &amp; "_OK",FALSE))</f>
        <v/>
      </c>
      <c r="P8" s="92" t="str">
        <f ca="1">IF($A8="","",INDIRECT( $A8 &amp; "!UG_" &amp; M$6 &amp; "_Selected",FALSE))</f>
        <v/>
      </c>
      <c r="Q8" s="93" t="str">
        <f ca="1">IF($A8="","",INDIRECT( $A8 &amp; "!UG_" &amp; M$6 &amp; "_SelSize",FALSE))</f>
        <v/>
      </c>
      <c r="R8" s="92" t="str">
        <f ca="1">IF($A8="","",INDIRECT( $A8 &amp; "!UG_" &amp; R$6 &amp; "_Missing",FALSE))</f>
        <v/>
      </c>
      <c r="S8" s="92" t="str">
        <f ca="1">IF($A8="","",INDIRECT( $A8 &amp; "!UG_" &amp; R$6 &amp; "_Suspect",FALSE))</f>
        <v/>
      </c>
      <c r="T8" s="92" t="str">
        <f ca="1">IF($A8="","",INDIRECT( $A8 &amp; "!UG_" &amp; R$6 &amp; "_OK",FALSE))</f>
        <v/>
      </c>
      <c r="U8" s="92" t="str">
        <f ca="1">IF($A8="","",INDIRECT( $A8 &amp; "!UG_" &amp; R$6 &amp; "_Selected",FALSE))</f>
        <v/>
      </c>
      <c r="V8" s="93" t="str">
        <f ca="1">IF($A8="","",INDIRECT( $A8 &amp; "!UG_" &amp; R$6 &amp; "_SelSize",FALSE))</f>
        <v/>
      </c>
      <c r="W8" s="54" t="str">
        <f ca="1">IF($A8="","",INDIRECT( $A8 &amp; "!UG_" &amp; W$6 &amp; "_Missing",FALSE))</f>
        <v/>
      </c>
      <c r="X8" s="54" t="str">
        <f ca="1">IF($A8="","",INDIRECT( $A8 &amp; "!UG_" &amp; W$6 &amp; "_Suspect",FALSE))</f>
        <v/>
      </c>
      <c r="Y8" s="54" t="str">
        <f ca="1">IF($A8="","",INDIRECT( $A8 &amp; "!UG_" &amp; W$6 &amp; "_OK",FALSE))</f>
        <v/>
      </c>
      <c r="Z8" s="54" t="str">
        <f ca="1">IF($A8="","",INDIRECT( $A8 &amp; "!UG_" &amp; W$6 &amp; "_Selected",FALSE))</f>
        <v/>
      </c>
      <c r="AA8" s="91" t="str">
        <f ca="1">IF($A8="","",INDIRECT( $A8 &amp; "!UG_" &amp; W$6 &amp; "_SelSize",FALSE))</f>
        <v/>
      </c>
      <c r="AB8" s="118"/>
      <c r="AC8" s="51"/>
    </row>
    <row r="9" spans="1:29">
      <c r="A9" s="23"/>
      <c r="B9" s="23"/>
      <c r="C9" s="23"/>
      <c r="D9" s="23"/>
      <c r="E9" s="109"/>
      <c r="F9" s="35"/>
      <c r="G9" s="109"/>
      <c r="H9" s="55"/>
      <c r="I9" s="55"/>
      <c r="J9" s="55"/>
      <c r="K9" s="55"/>
      <c r="L9" s="55"/>
      <c r="M9" s="62"/>
      <c r="N9" s="62"/>
      <c r="O9" s="62"/>
      <c r="P9" s="62"/>
      <c r="Q9" s="62"/>
      <c r="R9" s="62"/>
      <c r="S9" s="62"/>
      <c r="T9" s="62"/>
      <c r="U9" s="62"/>
      <c r="V9" s="62"/>
      <c r="W9" s="55"/>
      <c r="X9" s="55"/>
      <c r="Y9" s="55"/>
      <c r="Z9" s="55"/>
      <c r="AA9" s="55"/>
      <c r="AB9" s="23"/>
      <c r="AC9" s="51"/>
    </row>
    <row r="10" spans="1:29" ht="14.25">
      <c r="A10" s="140" t="s">
        <v>1801</v>
      </c>
      <c r="B10" s="12" t="str">
        <f t="shared" ref="B10:B41" ca="1" si="1">IF($A10="","",INDIRECT( $A10 &amp; "!UGSubsystem",FALSE))</f>
        <v>ETRAIN</v>
      </c>
      <c r="C10" s="111">
        <f t="shared" ref="C10:C41" ca="1" si="2">IF($A10="","",INDIRECT( $A10 &amp; "!UGLastUpdate",FALSE))</f>
        <v>41783.662719907406</v>
      </c>
      <c r="D10" s="106">
        <f t="shared" ref="D10:D41" ca="1" si="3">IF($A10="","",INDIRECT( $A10 &amp; "!UG_en_Total",FALSE))</f>
        <v>1</v>
      </c>
      <c r="E10" s="109"/>
      <c r="F10" s="113">
        <v>1</v>
      </c>
      <c r="G10" s="109"/>
      <c r="H10" s="54">
        <f t="shared" ref="H10:H41" ca="1" si="4">IF($A10="","",INDIRECT( $A10 &amp; "!UG_" &amp; H$6 &amp; "_Missing",FALSE))</f>
        <v>0</v>
      </c>
      <c r="I10" s="54">
        <f t="shared" ref="I10:I41" ca="1" si="5">IF($A10="","",INDIRECT( $A10 &amp; "!UG_" &amp; H$6 &amp; "_Suspect",FALSE))</f>
        <v>0</v>
      </c>
      <c r="J10" s="54">
        <f t="shared" ref="J10:J41" ca="1" si="6">IF($A10="","",INDIRECT( $A10 &amp; "!UG_" &amp; H$6 &amp; "_OK",FALSE))</f>
        <v>0</v>
      </c>
      <c r="K10" s="54">
        <f t="shared" ref="K10:K41" ca="1" si="7">IF($A10="","",INDIRECT( $A10 &amp; "!UG_" &amp; H$6 &amp; "_Selected",FALSE))</f>
        <v>0</v>
      </c>
      <c r="L10" s="91">
        <f t="shared" ref="L10:L41" ca="1" si="8">IF($A10="","",INDIRECT( $A10 &amp; "!UG_" &amp; H$6 &amp; "_SelSize",FALSE))</f>
        <v>0</v>
      </c>
      <c r="M10" s="92">
        <f t="shared" ref="M10:M41" ca="1" si="9">IF($A10="","",INDIRECT( $A10 &amp; "!UG_" &amp; M$6 &amp; "_Missing",FALSE))</f>
        <v>1</v>
      </c>
      <c r="N10" s="92">
        <f t="shared" ref="N10:N41" ca="1" si="10">IF($A10="","",INDIRECT( $A10 &amp; "!UG_" &amp; M$6 &amp; "_Suspect",FALSE))</f>
        <v>1</v>
      </c>
      <c r="O10" s="92">
        <f t="shared" ref="O10:O41" ca="1" si="11">IF($A10="","",INDIRECT( $A10 &amp; "!UG_" &amp; M$6 &amp; "_OK",FALSE))</f>
        <v>0</v>
      </c>
      <c r="P10" s="92">
        <f t="shared" ref="P10:P41" ca="1" si="12">IF($A10="","",INDIRECT( $A10 &amp; "!UG_" &amp; M$6 &amp; "_Selected",FALSE))</f>
        <v>0</v>
      </c>
      <c r="Q10" s="93">
        <f t="shared" ref="Q10:Q41" ca="1" si="13">IF($A10="","",INDIRECT( $A10 &amp; "!UG_" &amp; M$6 &amp; "_SelSize",FALSE))</f>
        <v>0</v>
      </c>
      <c r="R10" s="92">
        <f t="shared" ref="R10:R41" ca="1" si="14">IF($A10="","",INDIRECT( $A10 &amp; "!UG_" &amp; R$6 &amp; "_Missing",FALSE))</f>
        <v>0</v>
      </c>
      <c r="S10" s="92">
        <f t="shared" ref="S10:S41" ca="1" si="15">IF($A10="","",INDIRECT( $A10 &amp; "!UG_" &amp; R$6 &amp; "_Suspect",FALSE))</f>
        <v>0</v>
      </c>
      <c r="T10" s="92">
        <f t="shared" ref="T10:T41" ca="1" si="16">IF($A10="","",INDIRECT( $A10 &amp; "!UG_" &amp; R$6 &amp; "_OK",FALSE))</f>
        <v>0</v>
      </c>
      <c r="U10" s="92">
        <f t="shared" ref="U10:U41" ca="1" si="17">IF($A10="","",INDIRECT( $A10 &amp; "!UG_" &amp; R$6 &amp; "_Selected",FALSE))</f>
        <v>0</v>
      </c>
      <c r="V10" s="93">
        <f t="shared" ref="V10:V41" ca="1" si="18">IF($A10="","",INDIRECT( $A10 &amp; "!UG_" &amp; R$6 &amp; "_SelSize",FALSE))</f>
        <v>0</v>
      </c>
      <c r="W10" s="54">
        <f t="shared" ref="W10:W41" ca="1" si="19">IF($A10="","",INDIRECT( $A10 &amp; "!UG_" &amp; W$6 &amp; "_Missing",FALSE))</f>
        <v>0</v>
      </c>
      <c r="X10" s="54">
        <f t="shared" ref="X10:X41" ca="1" si="20">IF($A10="","",INDIRECT( $A10 &amp; "!UG_" &amp; W$6 &amp; "_Suspect",FALSE))</f>
        <v>0</v>
      </c>
      <c r="Y10" s="54">
        <f t="shared" ref="Y10:Y41" ca="1" si="21">IF($A10="","",INDIRECT( $A10 &amp; "!UG_" &amp; W$6 &amp; "_OK",FALSE))</f>
        <v>0</v>
      </c>
      <c r="Z10" s="54">
        <f t="shared" ref="Z10:Z41" ca="1" si="22">IF($A10="","",INDIRECT( $A10 &amp; "!UG_" &amp; W$6 &amp; "_Selected",FALSE))</f>
        <v>0</v>
      </c>
      <c r="AA10" s="91">
        <f t="shared" ref="AA10:AA41" ca="1" si="23">IF($A10="","",INDIRECT( $A10 &amp; "!UG_" &amp; W$6 &amp; "_SelSize",FALSE))</f>
        <v>0</v>
      </c>
      <c r="AB10" s="118" t="s">
        <v>1693</v>
      </c>
      <c r="AC10" s="51"/>
    </row>
    <row r="11" spans="1:29" ht="14.25">
      <c r="A11" s="140" t="s">
        <v>1807</v>
      </c>
      <c r="B11" s="12" t="str">
        <f t="shared" ca="1" si="1"/>
        <v>TRAININGWAREHOUSE</v>
      </c>
      <c r="C11" s="111">
        <f t="shared" ca="1" si="2"/>
        <v>41783.663182870368</v>
      </c>
      <c r="D11" s="106">
        <f t="shared" ca="1" si="3"/>
        <v>0</v>
      </c>
      <c r="E11" s="109"/>
      <c r="F11" s="113">
        <v>2</v>
      </c>
      <c r="G11" s="109"/>
      <c r="H11" s="54">
        <f t="shared" ca="1" si="4"/>
        <v>0</v>
      </c>
      <c r="I11" s="54">
        <f t="shared" ca="1" si="5"/>
        <v>0</v>
      </c>
      <c r="J11" s="54">
        <f t="shared" ca="1" si="6"/>
        <v>0</v>
      </c>
      <c r="K11" s="54">
        <f t="shared" ca="1" si="7"/>
        <v>0</v>
      </c>
      <c r="L11" s="91">
        <f t="shared" ca="1" si="8"/>
        <v>0</v>
      </c>
      <c r="M11" s="92">
        <f t="shared" ca="1" si="9"/>
        <v>0</v>
      </c>
      <c r="N11" s="92">
        <f t="shared" ca="1" si="10"/>
        <v>0</v>
      </c>
      <c r="O11" s="92">
        <f t="shared" ca="1" si="11"/>
        <v>0</v>
      </c>
      <c r="P11" s="92">
        <f t="shared" ca="1" si="12"/>
        <v>0</v>
      </c>
      <c r="Q11" s="93">
        <f t="shared" ca="1" si="13"/>
        <v>0</v>
      </c>
      <c r="R11" s="92">
        <f t="shared" ca="1" si="14"/>
        <v>0</v>
      </c>
      <c r="S11" s="92">
        <f t="shared" ca="1" si="15"/>
        <v>0</v>
      </c>
      <c r="T11" s="92">
        <f t="shared" ca="1" si="16"/>
        <v>0</v>
      </c>
      <c r="U11" s="92">
        <f t="shared" ca="1" si="17"/>
        <v>0</v>
      </c>
      <c r="V11" s="93">
        <f t="shared" ca="1" si="18"/>
        <v>0</v>
      </c>
      <c r="W11" s="54">
        <f t="shared" ca="1" si="19"/>
        <v>0</v>
      </c>
      <c r="X11" s="54">
        <f t="shared" ca="1" si="20"/>
        <v>0</v>
      </c>
      <c r="Y11" s="54">
        <f t="shared" ca="1" si="21"/>
        <v>0</v>
      </c>
      <c r="Z11" s="54">
        <f t="shared" ca="1" si="22"/>
        <v>0</v>
      </c>
      <c r="AA11" s="91">
        <f t="shared" ca="1" si="23"/>
        <v>0</v>
      </c>
      <c r="AB11" s="118" t="s">
        <v>1692</v>
      </c>
      <c r="AC11" s="51"/>
    </row>
    <row r="12" spans="1:29" ht="14.25">
      <c r="A12" s="140" t="s">
        <v>629</v>
      </c>
      <c r="B12" s="12" t="str">
        <f t="shared" ca="1" si="1"/>
        <v>WMS</v>
      </c>
      <c r="C12" s="111">
        <f t="shared" ca="1" si="2"/>
        <v>41783.663518518515</v>
      </c>
      <c r="D12" s="106">
        <f t="shared" ca="1" si="3"/>
        <v>7</v>
      </c>
      <c r="E12" s="109"/>
      <c r="F12" s="113">
        <v>3</v>
      </c>
      <c r="G12" s="109"/>
      <c r="H12" s="54">
        <f t="shared" ca="1" si="4"/>
        <v>0</v>
      </c>
      <c r="I12" s="54">
        <f t="shared" ca="1" si="5"/>
        <v>0</v>
      </c>
      <c r="J12" s="54">
        <f t="shared" ca="1" si="6"/>
        <v>7</v>
      </c>
      <c r="K12" s="54">
        <f t="shared" ca="1" si="7"/>
        <v>0</v>
      </c>
      <c r="L12" s="91">
        <f t="shared" ca="1" si="8"/>
        <v>0</v>
      </c>
      <c r="M12" s="92">
        <f t="shared" ca="1" si="9"/>
        <v>7</v>
      </c>
      <c r="N12" s="92">
        <f t="shared" ca="1" si="10"/>
        <v>7</v>
      </c>
      <c r="O12" s="92">
        <f t="shared" ca="1" si="11"/>
        <v>6</v>
      </c>
      <c r="P12" s="92">
        <f t="shared" ca="1" si="12"/>
        <v>0</v>
      </c>
      <c r="Q12" s="93">
        <f t="shared" ca="1" si="13"/>
        <v>0</v>
      </c>
      <c r="R12" s="92">
        <f t="shared" ca="1" si="14"/>
        <v>0</v>
      </c>
      <c r="S12" s="92">
        <f t="shared" ca="1" si="15"/>
        <v>0</v>
      </c>
      <c r="T12" s="92">
        <f t="shared" ca="1" si="16"/>
        <v>7</v>
      </c>
      <c r="U12" s="92">
        <f t="shared" ca="1" si="17"/>
        <v>0</v>
      </c>
      <c r="V12" s="93">
        <f t="shared" ca="1" si="18"/>
        <v>0</v>
      </c>
      <c r="W12" s="54">
        <f t="shared" ca="1" si="19"/>
        <v>0</v>
      </c>
      <c r="X12" s="54">
        <f t="shared" ca="1" si="20"/>
        <v>0</v>
      </c>
      <c r="Y12" s="54">
        <f t="shared" ca="1" si="21"/>
        <v>7</v>
      </c>
      <c r="Z12" s="54">
        <f t="shared" ca="1" si="22"/>
        <v>0</v>
      </c>
      <c r="AA12" s="91">
        <f t="shared" ca="1" si="23"/>
        <v>0</v>
      </c>
      <c r="AB12" s="118" t="s">
        <v>1692</v>
      </c>
      <c r="AC12" s="51"/>
    </row>
    <row r="13" spans="1:29" ht="14.25">
      <c r="A13" s="140" t="s">
        <v>622</v>
      </c>
      <c r="B13" s="12" t="str">
        <f t="shared" ca="1" si="1"/>
        <v>WMS-CNG</v>
      </c>
      <c r="C13" s="111">
        <f t="shared" ca="1" si="2"/>
        <v>41783.6640625</v>
      </c>
      <c r="D13" s="106">
        <f t="shared" ca="1" si="3"/>
        <v>53</v>
      </c>
      <c r="E13" s="109"/>
      <c r="F13" s="113">
        <v>4</v>
      </c>
      <c r="G13" s="109"/>
      <c r="H13" s="54">
        <f t="shared" ca="1" si="4"/>
        <v>0</v>
      </c>
      <c r="I13" s="54">
        <f t="shared" ca="1" si="5"/>
        <v>0</v>
      </c>
      <c r="J13" s="54">
        <f t="shared" ca="1" si="6"/>
        <v>52</v>
      </c>
      <c r="K13" s="54">
        <f t="shared" ca="1" si="7"/>
        <v>0</v>
      </c>
      <c r="L13" s="91">
        <f t="shared" ca="1" si="8"/>
        <v>0</v>
      </c>
      <c r="M13" s="92">
        <f t="shared" ca="1" si="9"/>
        <v>53</v>
      </c>
      <c r="N13" s="92">
        <f t="shared" ca="1" si="10"/>
        <v>48</v>
      </c>
      <c r="O13" s="92">
        <f t="shared" ca="1" si="11"/>
        <v>47</v>
      </c>
      <c r="P13" s="92">
        <f t="shared" ca="1" si="12"/>
        <v>0</v>
      </c>
      <c r="Q13" s="93">
        <f t="shared" ca="1" si="13"/>
        <v>0</v>
      </c>
      <c r="R13" s="92">
        <f t="shared" ca="1" si="14"/>
        <v>0</v>
      </c>
      <c r="S13" s="92">
        <f t="shared" ca="1" si="15"/>
        <v>0</v>
      </c>
      <c r="T13" s="92">
        <f t="shared" ca="1" si="16"/>
        <v>52</v>
      </c>
      <c r="U13" s="92">
        <f t="shared" ca="1" si="17"/>
        <v>0</v>
      </c>
      <c r="V13" s="93">
        <f t="shared" ca="1" si="18"/>
        <v>0</v>
      </c>
      <c r="W13" s="54">
        <f t="shared" ca="1" si="19"/>
        <v>0</v>
      </c>
      <c r="X13" s="54">
        <f t="shared" ca="1" si="20"/>
        <v>0</v>
      </c>
      <c r="Y13" s="54">
        <f t="shared" ca="1" si="21"/>
        <v>52</v>
      </c>
      <c r="Z13" s="54">
        <f t="shared" ca="1" si="22"/>
        <v>0</v>
      </c>
      <c r="AA13" s="91">
        <f t="shared" ca="1" si="23"/>
        <v>0</v>
      </c>
      <c r="AB13" s="118" t="s">
        <v>1672</v>
      </c>
      <c r="AC13" s="51"/>
    </row>
    <row r="14" spans="1:29" ht="14.25">
      <c r="A14" s="140" t="s">
        <v>624</v>
      </c>
      <c r="B14" s="12" t="str">
        <f t="shared" ca="1" si="1"/>
        <v>WMS-WAG</v>
      </c>
      <c r="C14" s="111">
        <f t="shared" ca="1" si="2"/>
        <v>41783.664490740739</v>
      </c>
      <c r="D14" s="106">
        <f t="shared" ca="1" si="3"/>
        <v>45</v>
      </c>
      <c r="E14" s="109"/>
      <c r="F14" s="113">
        <v>5</v>
      </c>
      <c r="G14" s="109"/>
      <c r="H14" s="54">
        <f t="shared" ca="1" si="4"/>
        <v>0</v>
      </c>
      <c r="I14" s="54">
        <f t="shared" ca="1" si="5"/>
        <v>0</v>
      </c>
      <c r="J14" s="54">
        <f t="shared" ca="1" si="6"/>
        <v>45</v>
      </c>
      <c r="K14" s="54">
        <f t="shared" ca="1" si="7"/>
        <v>0</v>
      </c>
      <c r="L14" s="91">
        <f t="shared" ca="1" si="8"/>
        <v>0</v>
      </c>
      <c r="M14" s="92">
        <f t="shared" ca="1" si="9"/>
        <v>45</v>
      </c>
      <c r="N14" s="92">
        <f t="shared" ca="1" si="10"/>
        <v>45</v>
      </c>
      <c r="O14" s="92">
        <f t="shared" ca="1" si="11"/>
        <v>45</v>
      </c>
      <c r="P14" s="92">
        <f t="shared" ca="1" si="12"/>
        <v>0</v>
      </c>
      <c r="Q14" s="93">
        <f t="shared" ca="1" si="13"/>
        <v>0</v>
      </c>
      <c r="R14" s="92">
        <f t="shared" ca="1" si="14"/>
        <v>0</v>
      </c>
      <c r="S14" s="92">
        <f t="shared" ca="1" si="15"/>
        <v>0</v>
      </c>
      <c r="T14" s="92">
        <f t="shared" ca="1" si="16"/>
        <v>45</v>
      </c>
      <c r="U14" s="92">
        <f t="shared" ca="1" si="17"/>
        <v>0</v>
      </c>
      <c r="V14" s="93">
        <f t="shared" ca="1" si="18"/>
        <v>0</v>
      </c>
      <c r="W14" s="54">
        <f t="shared" ca="1" si="19"/>
        <v>0</v>
      </c>
      <c r="X14" s="54">
        <f t="shared" ca="1" si="20"/>
        <v>0</v>
      </c>
      <c r="Y14" s="54">
        <f t="shared" ca="1" si="21"/>
        <v>45</v>
      </c>
      <c r="Z14" s="54">
        <f t="shared" ca="1" si="22"/>
        <v>0</v>
      </c>
      <c r="AA14" s="91">
        <f t="shared" ca="1" si="23"/>
        <v>0</v>
      </c>
      <c r="AB14" s="118" t="s">
        <v>127</v>
      </c>
      <c r="AC14" s="51"/>
    </row>
    <row r="15" spans="1:29" ht="14.25">
      <c r="A15" s="140" t="s">
        <v>623</v>
      </c>
      <c r="B15" s="12" t="str">
        <f t="shared" ca="1" si="1"/>
        <v>WMS-TSG</v>
      </c>
      <c r="C15" s="111">
        <f t="shared" ca="1" si="2"/>
        <v>41783.664675925924</v>
      </c>
      <c r="D15" s="106">
        <f t="shared" ca="1" si="3"/>
        <v>36</v>
      </c>
      <c r="E15" s="109"/>
      <c r="F15" s="113">
        <v>6</v>
      </c>
      <c r="G15" s="109"/>
      <c r="H15" s="54">
        <f t="shared" ca="1" si="4"/>
        <v>0</v>
      </c>
      <c r="I15" s="54">
        <f t="shared" ca="1" si="5"/>
        <v>0</v>
      </c>
      <c r="J15" s="54">
        <f t="shared" ca="1" si="6"/>
        <v>34</v>
      </c>
      <c r="K15" s="54">
        <f t="shared" ca="1" si="7"/>
        <v>0</v>
      </c>
      <c r="L15" s="91">
        <f t="shared" ca="1" si="8"/>
        <v>0</v>
      </c>
      <c r="M15" s="92">
        <f t="shared" ca="1" si="9"/>
        <v>36</v>
      </c>
      <c r="N15" s="92">
        <f t="shared" ca="1" si="10"/>
        <v>27</v>
      </c>
      <c r="O15" s="92">
        <f t="shared" ca="1" si="11"/>
        <v>27</v>
      </c>
      <c r="P15" s="92">
        <f t="shared" ca="1" si="12"/>
        <v>0</v>
      </c>
      <c r="Q15" s="93">
        <f t="shared" ca="1" si="13"/>
        <v>0</v>
      </c>
      <c r="R15" s="92">
        <f t="shared" ca="1" si="14"/>
        <v>0</v>
      </c>
      <c r="S15" s="92">
        <f t="shared" ca="1" si="15"/>
        <v>0</v>
      </c>
      <c r="T15" s="92">
        <f t="shared" ca="1" si="16"/>
        <v>34</v>
      </c>
      <c r="U15" s="92">
        <f t="shared" ca="1" si="17"/>
        <v>0</v>
      </c>
      <c r="V15" s="93">
        <f t="shared" ca="1" si="18"/>
        <v>0</v>
      </c>
      <c r="W15" s="54">
        <f t="shared" ca="1" si="19"/>
        <v>0</v>
      </c>
      <c r="X15" s="54">
        <f t="shared" ca="1" si="20"/>
        <v>0</v>
      </c>
      <c r="Y15" s="54">
        <f t="shared" ca="1" si="21"/>
        <v>34</v>
      </c>
      <c r="Z15" s="54">
        <f t="shared" ca="1" si="22"/>
        <v>0</v>
      </c>
      <c r="AA15" s="91">
        <f t="shared" ca="1" si="23"/>
        <v>0</v>
      </c>
      <c r="AB15" s="118" t="s">
        <v>1672</v>
      </c>
      <c r="AC15" s="51"/>
    </row>
    <row r="16" spans="1:29" ht="14.25">
      <c r="A16" s="140" t="s">
        <v>634</v>
      </c>
      <c r="B16" s="12" t="str">
        <f t="shared" ca="1" si="1"/>
        <v>OCO</v>
      </c>
      <c r="C16" s="111">
        <f t="shared" ca="1" si="2"/>
        <v>41783.664976851855</v>
      </c>
      <c r="D16" s="106">
        <f t="shared" ca="1" si="3"/>
        <v>96</v>
      </c>
      <c r="E16" s="109"/>
      <c r="F16" s="113">
        <v>7</v>
      </c>
      <c r="G16" s="109"/>
      <c r="H16" s="54">
        <f t="shared" ca="1" si="4"/>
        <v>0</v>
      </c>
      <c r="I16" s="54">
        <f t="shared" ca="1" si="5"/>
        <v>0</v>
      </c>
      <c r="J16" s="54">
        <f t="shared" ca="1" si="6"/>
        <v>67</v>
      </c>
      <c r="K16" s="54">
        <f t="shared" ca="1" si="7"/>
        <v>0</v>
      </c>
      <c r="L16" s="91">
        <f t="shared" ca="1" si="8"/>
        <v>0</v>
      </c>
      <c r="M16" s="92">
        <f t="shared" ca="1" si="9"/>
        <v>96</v>
      </c>
      <c r="N16" s="92">
        <f t="shared" ca="1" si="10"/>
        <v>96</v>
      </c>
      <c r="O16" s="92">
        <f t="shared" ca="1" si="11"/>
        <v>68</v>
      </c>
      <c r="P16" s="92">
        <f t="shared" ca="1" si="12"/>
        <v>0</v>
      </c>
      <c r="Q16" s="93">
        <f t="shared" ca="1" si="13"/>
        <v>0</v>
      </c>
      <c r="R16" s="92">
        <f t="shared" ca="1" si="14"/>
        <v>0</v>
      </c>
      <c r="S16" s="92">
        <f t="shared" ca="1" si="15"/>
        <v>0</v>
      </c>
      <c r="T16" s="92">
        <f t="shared" ca="1" si="16"/>
        <v>67</v>
      </c>
      <c r="U16" s="92">
        <f t="shared" ca="1" si="17"/>
        <v>0</v>
      </c>
      <c r="V16" s="93">
        <f t="shared" ca="1" si="18"/>
        <v>0</v>
      </c>
      <c r="W16" s="54">
        <f t="shared" ca="1" si="19"/>
        <v>0</v>
      </c>
      <c r="X16" s="54">
        <f t="shared" ca="1" si="20"/>
        <v>0</v>
      </c>
      <c r="Y16" s="54">
        <f t="shared" ca="1" si="21"/>
        <v>67</v>
      </c>
      <c r="Z16" s="54">
        <f t="shared" ca="1" si="22"/>
        <v>0</v>
      </c>
      <c r="AA16" s="91">
        <f t="shared" ca="1" si="23"/>
        <v>0</v>
      </c>
      <c r="AB16" s="118" t="s">
        <v>1799</v>
      </c>
      <c r="AC16" s="51"/>
    </row>
    <row r="17" spans="1:29" ht="14.25">
      <c r="A17" s="140" t="s">
        <v>644</v>
      </c>
      <c r="B17" s="12" t="str">
        <f t="shared" ca="1" si="1"/>
        <v>IBD</v>
      </c>
      <c r="C17" s="111">
        <f t="shared" ca="1" si="2"/>
        <v>41783.665254629632</v>
      </c>
      <c r="D17" s="106">
        <f t="shared" ca="1" si="3"/>
        <v>55</v>
      </c>
      <c r="E17" s="109"/>
      <c r="F17" s="113">
        <v>8</v>
      </c>
      <c r="G17" s="109"/>
      <c r="H17" s="54">
        <f t="shared" ca="1" si="4"/>
        <v>0</v>
      </c>
      <c r="I17" s="54">
        <f t="shared" ca="1" si="5"/>
        <v>0</v>
      </c>
      <c r="J17" s="54">
        <f t="shared" ca="1" si="6"/>
        <v>55</v>
      </c>
      <c r="K17" s="54">
        <f t="shared" ca="1" si="7"/>
        <v>0</v>
      </c>
      <c r="L17" s="91">
        <f t="shared" ca="1" si="8"/>
        <v>0</v>
      </c>
      <c r="M17" s="92">
        <f t="shared" ca="1" si="9"/>
        <v>55</v>
      </c>
      <c r="N17" s="92">
        <f t="shared" ca="1" si="10"/>
        <v>55</v>
      </c>
      <c r="O17" s="92">
        <f t="shared" ca="1" si="11"/>
        <v>55</v>
      </c>
      <c r="P17" s="92">
        <f t="shared" ca="1" si="12"/>
        <v>0</v>
      </c>
      <c r="Q17" s="93">
        <f t="shared" ca="1" si="13"/>
        <v>0</v>
      </c>
      <c r="R17" s="92">
        <f t="shared" ca="1" si="14"/>
        <v>0</v>
      </c>
      <c r="S17" s="92">
        <f t="shared" ca="1" si="15"/>
        <v>0</v>
      </c>
      <c r="T17" s="92">
        <f t="shared" ca="1" si="16"/>
        <v>55</v>
      </c>
      <c r="U17" s="92">
        <f t="shared" ca="1" si="17"/>
        <v>0</v>
      </c>
      <c r="V17" s="93">
        <f t="shared" ca="1" si="18"/>
        <v>0</v>
      </c>
      <c r="W17" s="54">
        <f t="shared" ca="1" si="19"/>
        <v>0</v>
      </c>
      <c r="X17" s="54">
        <f t="shared" ca="1" si="20"/>
        <v>0</v>
      </c>
      <c r="Y17" s="54">
        <f t="shared" ca="1" si="21"/>
        <v>55</v>
      </c>
      <c r="Z17" s="54">
        <f t="shared" ca="1" si="22"/>
        <v>0</v>
      </c>
      <c r="AA17" s="91">
        <f t="shared" ca="1" si="23"/>
        <v>0</v>
      </c>
      <c r="AB17" s="118" t="s">
        <v>127</v>
      </c>
      <c r="AC17" s="51"/>
    </row>
    <row r="18" spans="1:29" ht="14.25">
      <c r="A18" s="140" t="s">
        <v>659</v>
      </c>
      <c r="B18" s="12" t="str">
        <f t="shared" ca="1" si="1"/>
        <v>OBD</v>
      </c>
      <c r="C18" s="111">
        <f t="shared" ca="1" si="2"/>
        <v>41783.665451388886</v>
      </c>
      <c r="D18" s="106">
        <f t="shared" ca="1" si="3"/>
        <v>24</v>
      </c>
      <c r="E18" s="109"/>
      <c r="F18" s="113">
        <v>9</v>
      </c>
      <c r="G18" s="109"/>
      <c r="H18" s="54">
        <f t="shared" ca="1" si="4"/>
        <v>0</v>
      </c>
      <c r="I18" s="54">
        <f t="shared" ca="1" si="5"/>
        <v>0</v>
      </c>
      <c r="J18" s="54">
        <f t="shared" ca="1" si="6"/>
        <v>24</v>
      </c>
      <c r="K18" s="54">
        <f t="shared" ca="1" si="7"/>
        <v>0</v>
      </c>
      <c r="L18" s="91">
        <f t="shared" ca="1" si="8"/>
        <v>0</v>
      </c>
      <c r="M18" s="92">
        <f t="shared" ca="1" si="9"/>
        <v>24</v>
      </c>
      <c r="N18" s="92">
        <f t="shared" ca="1" si="10"/>
        <v>24</v>
      </c>
      <c r="O18" s="92">
        <f t="shared" ca="1" si="11"/>
        <v>24</v>
      </c>
      <c r="P18" s="92">
        <f t="shared" ca="1" si="12"/>
        <v>0</v>
      </c>
      <c r="Q18" s="93">
        <f t="shared" ca="1" si="13"/>
        <v>0</v>
      </c>
      <c r="R18" s="92">
        <f t="shared" ca="1" si="14"/>
        <v>0</v>
      </c>
      <c r="S18" s="92">
        <f t="shared" ca="1" si="15"/>
        <v>0</v>
      </c>
      <c r="T18" s="92">
        <f t="shared" ca="1" si="16"/>
        <v>24</v>
      </c>
      <c r="U18" s="92">
        <f t="shared" ca="1" si="17"/>
        <v>0</v>
      </c>
      <c r="V18" s="93">
        <f t="shared" ca="1" si="18"/>
        <v>0</v>
      </c>
      <c r="W18" s="54">
        <f t="shared" ca="1" si="19"/>
        <v>0</v>
      </c>
      <c r="X18" s="54">
        <f t="shared" ca="1" si="20"/>
        <v>0</v>
      </c>
      <c r="Y18" s="54">
        <f t="shared" ca="1" si="21"/>
        <v>24</v>
      </c>
      <c r="Z18" s="54">
        <f t="shared" ca="1" si="22"/>
        <v>0</v>
      </c>
      <c r="AA18" s="91">
        <f t="shared" ca="1" si="23"/>
        <v>0</v>
      </c>
      <c r="AB18" s="118" t="s">
        <v>127</v>
      </c>
      <c r="AC18" s="51"/>
    </row>
    <row r="19" spans="1:29" ht="14.25">
      <c r="A19" s="140" t="s">
        <v>640</v>
      </c>
      <c r="B19" s="12" t="str">
        <f t="shared" ca="1" si="1"/>
        <v>ITL</v>
      </c>
      <c r="C19" s="111">
        <f t="shared" ca="1" si="2"/>
        <v>41783.66574074074</v>
      </c>
      <c r="D19" s="106">
        <f t="shared" ca="1" si="3"/>
        <v>64</v>
      </c>
      <c r="E19" s="109"/>
      <c r="F19" s="113">
        <v>10</v>
      </c>
      <c r="G19" s="109"/>
      <c r="H19" s="54">
        <f t="shared" ca="1" si="4"/>
        <v>1</v>
      </c>
      <c r="I19" s="54">
        <f t="shared" ca="1" si="5"/>
        <v>0</v>
      </c>
      <c r="J19" s="54">
        <f t="shared" ca="1" si="6"/>
        <v>65</v>
      </c>
      <c r="K19" s="54">
        <f t="shared" ca="1" si="7"/>
        <v>0</v>
      </c>
      <c r="L19" s="91">
        <f t="shared" ca="1" si="8"/>
        <v>0</v>
      </c>
      <c r="M19" s="92">
        <f t="shared" ca="1" si="9"/>
        <v>65</v>
      </c>
      <c r="N19" s="92">
        <f t="shared" ca="1" si="10"/>
        <v>64</v>
      </c>
      <c r="O19" s="92">
        <f t="shared" ca="1" si="11"/>
        <v>65</v>
      </c>
      <c r="P19" s="92">
        <f t="shared" ca="1" si="12"/>
        <v>0</v>
      </c>
      <c r="Q19" s="93">
        <f t="shared" ca="1" si="13"/>
        <v>0</v>
      </c>
      <c r="R19" s="92">
        <f t="shared" ca="1" si="14"/>
        <v>1</v>
      </c>
      <c r="S19" s="92">
        <f t="shared" ca="1" si="15"/>
        <v>0</v>
      </c>
      <c r="T19" s="92">
        <f t="shared" ca="1" si="16"/>
        <v>65</v>
      </c>
      <c r="U19" s="92">
        <f t="shared" ca="1" si="17"/>
        <v>0</v>
      </c>
      <c r="V19" s="93">
        <f t="shared" ca="1" si="18"/>
        <v>0</v>
      </c>
      <c r="W19" s="54">
        <f t="shared" ca="1" si="19"/>
        <v>1</v>
      </c>
      <c r="X19" s="54">
        <f t="shared" ca="1" si="20"/>
        <v>0</v>
      </c>
      <c r="Y19" s="54">
        <f t="shared" ca="1" si="21"/>
        <v>65</v>
      </c>
      <c r="Z19" s="54">
        <f t="shared" ca="1" si="22"/>
        <v>0</v>
      </c>
      <c r="AA19" s="91">
        <f t="shared" ca="1" si="23"/>
        <v>0</v>
      </c>
      <c r="AB19" s="118" t="s">
        <v>1786</v>
      </c>
      <c r="AC19" s="51"/>
    </row>
    <row r="20" spans="1:29" ht="14.25">
      <c r="A20" s="140" t="s">
        <v>626</v>
      </c>
      <c r="B20" s="12" t="str">
        <f t="shared" ca="1" si="1"/>
        <v>ORP</v>
      </c>
      <c r="C20" s="111">
        <f t="shared" ca="1" si="2"/>
        <v>41783.666030092594</v>
      </c>
      <c r="D20" s="106">
        <f t="shared" ca="1" si="3"/>
        <v>50</v>
      </c>
      <c r="E20" s="109"/>
      <c r="F20" s="113">
        <v>11</v>
      </c>
      <c r="G20" s="109"/>
      <c r="H20" s="54">
        <f t="shared" ca="1" si="4"/>
        <v>0</v>
      </c>
      <c r="I20" s="54">
        <f t="shared" ca="1" si="5"/>
        <v>0</v>
      </c>
      <c r="J20" s="54">
        <f t="shared" ca="1" si="6"/>
        <v>50</v>
      </c>
      <c r="K20" s="54">
        <f t="shared" ca="1" si="7"/>
        <v>0</v>
      </c>
      <c r="L20" s="91">
        <f t="shared" ca="1" si="8"/>
        <v>0</v>
      </c>
      <c r="M20" s="92">
        <f t="shared" ca="1" si="9"/>
        <v>50</v>
      </c>
      <c r="N20" s="92">
        <f t="shared" ca="1" si="10"/>
        <v>50</v>
      </c>
      <c r="O20" s="92">
        <f t="shared" ca="1" si="11"/>
        <v>50</v>
      </c>
      <c r="P20" s="92">
        <f t="shared" ca="1" si="12"/>
        <v>0</v>
      </c>
      <c r="Q20" s="93">
        <f t="shared" ca="1" si="13"/>
        <v>0</v>
      </c>
      <c r="R20" s="92">
        <f t="shared" ca="1" si="14"/>
        <v>0</v>
      </c>
      <c r="S20" s="92">
        <f t="shared" ca="1" si="15"/>
        <v>0</v>
      </c>
      <c r="T20" s="92">
        <f t="shared" ca="1" si="16"/>
        <v>50</v>
      </c>
      <c r="U20" s="92">
        <f t="shared" ca="1" si="17"/>
        <v>0</v>
      </c>
      <c r="V20" s="93">
        <f t="shared" ca="1" si="18"/>
        <v>0</v>
      </c>
      <c r="W20" s="54">
        <f t="shared" ca="1" si="19"/>
        <v>0</v>
      </c>
      <c r="X20" s="54">
        <f t="shared" ca="1" si="20"/>
        <v>0</v>
      </c>
      <c r="Y20" s="54">
        <f t="shared" ca="1" si="21"/>
        <v>50</v>
      </c>
      <c r="Z20" s="54">
        <f t="shared" ca="1" si="22"/>
        <v>0</v>
      </c>
      <c r="AA20" s="91">
        <f t="shared" ca="1" si="23"/>
        <v>0</v>
      </c>
      <c r="AB20" s="118" t="s">
        <v>127</v>
      </c>
      <c r="AC20" s="51"/>
    </row>
    <row r="21" spans="1:29" ht="14.25">
      <c r="A21" s="140" t="s">
        <v>660</v>
      </c>
      <c r="B21" s="12" t="str">
        <f t="shared" ca="1" si="1"/>
        <v>MFC</v>
      </c>
      <c r="C21" s="111">
        <f t="shared" ca="1" si="2"/>
        <v>41783.666481481479</v>
      </c>
      <c r="D21" s="106">
        <f t="shared" ca="1" si="3"/>
        <v>54</v>
      </c>
      <c r="E21" s="109"/>
      <c r="F21" s="113">
        <v>12</v>
      </c>
      <c r="G21" s="109"/>
      <c r="H21" s="54">
        <f t="shared" ca="1" si="4"/>
        <v>0</v>
      </c>
      <c r="I21" s="54">
        <f t="shared" ca="1" si="5"/>
        <v>0</v>
      </c>
      <c r="J21" s="54">
        <f t="shared" ca="1" si="6"/>
        <v>51</v>
      </c>
      <c r="K21" s="54">
        <f t="shared" ca="1" si="7"/>
        <v>0</v>
      </c>
      <c r="L21" s="91">
        <f t="shared" ca="1" si="8"/>
        <v>0</v>
      </c>
      <c r="M21" s="92">
        <f t="shared" ca="1" si="9"/>
        <v>54</v>
      </c>
      <c r="N21" s="92">
        <f t="shared" ca="1" si="10"/>
        <v>54</v>
      </c>
      <c r="O21" s="92">
        <f t="shared" ca="1" si="11"/>
        <v>51</v>
      </c>
      <c r="P21" s="92">
        <f t="shared" ca="1" si="12"/>
        <v>0</v>
      </c>
      <c r="Q21" s="93">
        <f t="shared" ca="1" si="13"/>
        <v>0</v>
      </c>
      <c r="R21" s="92">
        <f t="shared" ca="1" si="14"/>
        <v>0</v>
      </c>
      <c r="S21" s="92">
        <f t="shared" ca="1" si="15"/>
        <v>0</v>
      </c>
      <c r="T21" s="92">
        <f t="shared" ca="1" si="16"/>
        <v>51</v>
      </c>
      <c r="U21" s="92">
        <f t="shared" ca="1" si="17"/>
        <v>0</v>
      </c>
      <c r="V21" s="93">
        <f t="shared" ca="1" si="18"/>
        <v>0</v>
      </c>
      <c r="W21" s="54">
        <f t="shared" ca="1" si="19"/>
        <v>0</v>
      </c>
      <c r="X21" s="54">
        <f t="shared" ca="1" si="20"/>
        <v>0</v>
      </c>
      <c r="Y21" s="54">
        <f t="shared" ca="1" si="21"/>
        <v>51</v>
      </c>
      <c r="Z21" s="54">
        <f t="shared" ca="1" si="22"/>
        <v>0</v>
      </c>
      <c r="AA21" s="91">
        <f t="shared" ca="1" si="23"/>
        <v>0</v>
      </c>
      <c r="AB21" s="118" t="s">
        <v>1793</v>
      </c>
      <c r="AC21" s="51"/>
    </row>
    <row r="22" spans="1:29" ht="14.25">
      <c r="A22" s="140" t="s">
        <v>656</v>
      </c>
      <c r="B22" s="12" t="str">
        <f t="shared" ca="1" si="1"/>
        <v>PIC</v>
      </c>
      <c r="C22" s="111">
        <f t="shared" ca="1" si="2"/>
        <v>41783.666770833333</v>
      </c>
      <c r="D22" s="106">
        <f t="shared" ca="1" si="3"/>
        <v>131</v>
      </c>
      <c r="E22" s="109"/>
      <c r="F22" s="113">
        <v>13</v>
      </c>
      <c r="G22" s="109"/>
      <c r="H22" s="54">
        <f t="shared" ca="1" si="4"/>
        <v>0</v>
      </c>
      <c r="I22" s="54">
        <f t="shared" ca="1" si="5"/>
        <v>0</v>
      </c>
      <c r="J22" s="54">
        <f t="shared" ca="1" si="6"/>
        <v>129</v>
      </c>
      <c r="K22" s="54">
        <f t="shared" ca="1" si="7"/>
        <v>0</v>
      </c>
      <c r="L22" s="91">
        <f t="shared" ca="1" si="8"/>
        <v>0</v>
      </c>
      <c r="M22" s="92">
        <f t="shared" ca="1" si="9"/>
        <v>131</v>
      </c>
      <c r="N22" s="92">
        <f t="shared" ca="1" si="10"/>
        <v>131</v>
      </c>
      <c r="O22" s="92">
        <f t="shared" ca="1" si="11"/>
        <v>128</v>
      </c>
      <c r="P22" s="92">
        <f t="shared" ca="1" si="12"/>
        <v>0</v>
      </c>
      <c r="Q22" s="93">
        <f t="shared" ca="1" si="13"/>
        <v>0</v>
      </c>
      <c r="R22" s="92">
        <f t="shared" ca="1" si="14"/>
        <v>0</v>
      </c>
      <c r="S22" s="92">
        <f t="shared" ca="1" si="15"/>
        <v>0</v>
      </c>
      <c r="T22" s="92">
        <f t="shared" ca="1" si="16"/>
        <v>129</v>
      </c>
      <c r="U22" s="92">
        <f t="shared" ca="1" si="17"/>
        <v>0</v>
      </c>
      <c r="V22" s="93">
        <f t="shared" ca="1" si="18"/>
        <v>0</v>
      </c>
      <c r="W22" s="54">
        <f t="shared" ca="1" si="19"/>
        <v>0</v>
      </c>
      <c r="X22" s="54">
        <f t="shared" ca="1" si="20"/>
        <v>0</v>
      </c>
      <c r="Y22" s="54">
        <f t="shared" ca="1" si="21"/>
        <v>129</v>
      </c>
      <c r="Z22" s="54">
        <f t="shared" ca="1" si="22"/>
        <v>0</v>
      </c>
      <c r="AA22" s="91">
        <f t="shared" ca="1" si="23"/>
        <v>0</v>
      </c>
      <c r="AB22" s="118" t="s">
        <v>1787</v>
      </c>
      <c r="AC22" s="51"/>
    </row>
    <row r="23" spans="1:29" ht="14.25">
      <c r="A23" s="140" t="s">
        <v>658</v>
      </c>
      <c r="B23" s="12" t="str">
        <f t="shared" ca="1" si="1"/>
        <v>PAC</v>
      </c>
      <c r="C23" s="111">
        <f t="shared" ca="1" si="2"/>
        <v>41783.667187500003</v>
      </c>
      <c r="D23" s="106">
        <f t="shared" ca="1" si="3"/>
        <v>56</v>
      </c>
      <c r="E23" s="109"/>
      <c r="F23" s="113">
        <v>14</v>
      </c>
      <c r="G23" s="109"/>
      <c r="H23" s="54">
        <f t="shared" ca="1" si="4"/>
        <v>0</v>
      </c>
      <c r="I23" s="54">
        <f t="shared" ca="1" si="5"/>
        <v>0</v>
      </c>
      <c r="J23" s="54">
        <f t="shared" ca="1" si="6"/>
        <v>44</v>
      </c>
      <c r="K23" s="54">
        <f t="shared" ca="1" si="7"/>
        <v>0</v>
      </c>
      <c r="L23" s="91">
        <f t="shared" ca="1" si="8"/>
        <v>0</v>
      </c>
      <c r="M23" s="92">
        <f t="shared" ca="1" si="9"/>
        <v>56</v>
      </c>
      <c r="N23" s="92">
        <f t="shared" ca="1" si="10"/>
        <v>21</v>
      </c>
      <c r="O23" s="92">
        <f t="shared" ca="1" si="11"/>
        <v>13</v>
      </c>
      <c r="P23" s="92">
        <f t="shared" ca="1" si="12"/>
        <v>0</v>
      </c>
      <c r="Q23" s="93">
        <f t="shared" ca="1" si="13"/>
        <v>0</v>
      </c>
      <c r="R23" s="92">
        <f t="shared" ca="1" si="14"/>
        <v>0</v>
      </c>
      <c r="S23" s="92">
        <f t="shared" ca="1" si="15"/>
        <v>0</v>
      </c>
      <c r="T23" s="92">
        <f t="shared" ca="1" si="16"/>
        <v>44</v>
      </c>
      <c r="U23" s="92">
        <f t="shared" ca="1" si="17"/>
        <v>0</v>
      </c>
      <c r="V23" s="93">
        <f t="shared" ca="1" si="18"/>
        <v>0</v>
      </c>
      <c r="W23" s="54">
        <f t="shared" ca="1" si="19"/>
        <v>0</v>
      </c>
      <c r="X23" s="54">
        <f t="shared" ca="1" si="20"/>
        <v>0</v>
      </c>
      <c r="Y23" s="54">
        <f t="shared" ca="1" si="21"/>
        <v>44</v>
      </c>
      <c r="Z23" s="54">
        <f t="shared" ca="1" si="22"/>
        <v>0</v>
      </c>
      <c r="AA23" s="91">
        <f t="shared" ca="1" si="23"/>
        <v>0</v>
      </c>
      <c r="AB23" s="118" t="s">
        <v>1792</v>
      </c>
      <c r="AC23" s="51"/>
    </row>
    <row r="24" spans="1:29" ht="14.25">
      <c r="A24" s="140" t="s">
        <v>625</v>
      </c>
      <c r="B24" s="12" t="str">
        <f t="shared" ca="1" si="1"/>
        <v>COR</v>
      </c>
      <c r="C24" s="111">
        <f t="shared" ca="1" si="2"/>
        <v>41783.667743055557</v>
      </c>
      <c r="D24" s="106">
        <f t="shared" ca="1" si="3"/>
        <v>169</v>
      </c>
      <c r="E24" s="109"/>
      <c r="F24" s="113">
        <v>15</v>
      </c>
      <c r="G24" s="109"/>
      <c r="H24" s="54">
        <f t="shared" ca="1" si="4"/>
        <v>0</v>
      </c>
      <c r="I24" s="54">
        <f t="shared" ca="1" si="5"/>
        <v>0</v>
      </c>
      <c r="J24" s="54">
        <f t="shared" ca="1" si="6"/>
        <v>157</v>
      </c>
      <c r="K24" s="54">
        <f t="shared" ca="1" si="7"/>
        <v>0</v>
      </c>
      <c r="L24" s="91">
        <f t="shared" ca="1" si="8"/>
        <v>0</v>
      </c>
      <c r="M24" s="92">
        <f t="shared" ca="1" si="9"/>
        <v>169</v>
      </c>
      <c r="N24" s="92">
        <f t="shared" ca="1" si="10"/>
        <v>167</v>
      </c>
      <c r="O24" s="92">
        <f t="shared" ca="1" si="11"/>
        <v>157</v>
      </c>
      <c r="P24" s="92">
        <f t="shared" ca="1" si="12"/>
        <v>0</v>
      </c>
      <c r="Q24" s="93">
        <f t="shared" ca="1" si="13"/>
        <v>0</v>
      </c>
      <c r="R24" s="92">
        <f t="shared" ca="1" si="14"/>
        <v>0</v>
      </c>
      <c r="S24" s="92">
        <f t="shared" ca="1" si="15"/>
        <v>0</v>
      </c>
      <c r="T24" s="92">
        <f t="shared" ca="1" si="16"/>
        <v>157</v>
      </c>
      <c r="U24" s="92">
        <f t="shared" ca="1" si="17"/>
        <v>0</v>
      </c>
      <c r="V24" s="93">
        <f t="shared" ca="1" si="18"/>
        <v>0</v>
      </c>
      <c r="W24" s="54">
        <f t="shared" ca="1" si="19"/>
        <v>0</v>
      </c>
      <c r="X24" s="54">
        <f t="shared" ca="1" si="20"/>
        <v>0</v>
      </c>
      <c r="Y24" s="54">
        <f t="shared" ca="1" si="21"/>
        <v>157</v>
      </c>
      <c r="Z24" s="54">
        <f t="shared" ca="1" si="22"/>
        <v>0</v>
      </c>
      <c r="AA24" s="91">
        <f t="shared" ca="1" si="23"/>
        <v>0</v>
      </c>
      <c r="AB24" s="118" t="s">
        <v>1792</v>
      </c>
      <c r="AC24" s="51"/>
    </row>
    <row r="25" spans="1:29" ht="14.25">
      <c r="A25" s="140" t="s">
        <v>631</v>
      </c>
      <c r="B25" s="12" t="str">
        <f t="shared" ca="1" si="1"/>
        <v>APP</v>
      </c>
      <c r="C25" s="111">
        <f t="shared" ca="1" si="2"/>
        <v>41783.668240740742</v>
      </c>
      <c r="D25" s="106">
        <f t="shared" ca="1" si="3"/>
        <v>143</v>
      </c>
      <c r="E25" s="109"/>
      <c r="F25" s="113">
        <v>16</v>
      </c>
      <c r="G25" s="109"/>
      <c r="H25" s="54">
        <f t="shared" ca="1" si="4"/>
        <v>0</v>
      </c>
      <c r="I25" s="54">
        <f t="shared" ca="1" si="5"/>
        <v>0</v>
      </c>
      <c r="J25" s="54">
        <f t="shared" ca="1" si="6"/>
        <v>138</v>
      </c>
      <c r="K25" s="54">
        <f t="shared" ca="1" si="7"/>
        <v>0</v>
      </c>
      <c r="L25" s="91">
        <f t="shared" ca="1" si="8"/>
        <v>0</v>
      </c>
      <c r="M25" s="92">
        <f t="shared" ca="1" si="9"/>
        <v>143</v>
      </c>
      <c r="N25" s="92">
        <f t="shared" ca="1" si="10"/>
        <v>139</v>
      </c>
      <c r="O25" s="92">
        <f t="shared" ca="1" si="11"/>
        <v>136</v>
      </c>
      <c r="P25" s="92">
        <f t="shared" ca="1" si="12"/>
        <v>0</v>
      </c>
      <c r="Q25" s="93">
        <f t="shared" ca="1" si="13"/>
        <v>0</v>
      </c>
      <c r="R25" s="92">
        <f t="shared" ca="1" si="14"/>
        <v>0</v>
      </c>
      <c r="S25" s="92">
        <f t="shared" ca="1" si="15"/>
        <v>0</v>
      </c>
      <c r="T25" s="92">
        <f t="shared" ca="1" si="16"/>
        <v>138</v>
      </c>
      <c r="U25" s="92">
        <f t="shared" ca="1" si="17"/>
        <v>0</v>
      </c>
      <c r="V25" s="93">
        <f t="shared" ca="1" si="18"/>
        <v>0</v>
      </c>
      <c r="W25" s="54">
        <f t="shared" ca="1" si="19"/>
        <v>0</v>
      </c>
      <c r="X25" s="54">
        <f t="shared" ca="1" si="20"/>
        <v>0</v>
      </c>
      <c r="Y25" s="54">
        <f t="shared" ca="1" si="21"/>
        <v>138</v>
      </c>
      <c r="Z25" s="54">
        <f t="shared" ca="1" si="22"/>
        <v>0</v>
      </c>
      <c r="AA25" s="91">
        <f t="shared" ca="1" si="23"/>
        <v>0</v>
      </c>
      <c r="AB25" s="118" t="s">
        <v>1791</v>
      </c>
      <c r="AC25" s="51"/>
    </row>
    <row r="26" spans="1:29" ht="14.25">
      <c r="A26" s="140" t="s">
        <v>1203</v>
      </c>
      <c r="B26" s="12" t="str">
        <f t="shared" ca="1" si="1"/>
        <v>UI</v>
      </c>
      <c r="C26" s="111">
        <f t="shared" ca="1" si="2"/>
        <v>41783.668425925927</v>
      </c>
      <c r="D26" s="106">
        <f t="shared" ca="1" si="3"/>
        <v>1</v>
      </c>
      <c r="E26" s="109"/>
      <c r="F26" s="113">
        <v>17</v>
      </c>
      <c r="G26" s="109"/>
      <c r="H26" s="54">
        <f t="shared" ca="1" si="4"/>
        <v>0</v>
      </c>
      <c r="I26" s="54">
        <f t="shared" ca="1" si="5"/>
        <v>0</v>
      </c>
      <c r="J26" s="54">
        <f t="shared" ca="1" si="6"/>
        <v>0</v>
      </c>
      <c r="K26" s="54">
        <f t="shared" ca="1" si="7"/>
        <v>0</v>
      </c>
      <c r="L26" s="91">
        <f t="shared" ca="1" si="8"/>
        <v>0</v>
      </c>
      <c r="M26" s="92">
        <f t="shared" ca="1" si="9"/>
        <v>1</v>
      </c>
      <c r="N26" s="92">
        <f t="shared" ca="1" si="10"/>
        <v>1</v>
      </c>
      <c r="O26" s="92">
        <f t="shared" ca="1" si="11"/>
        <v>0</v>
      </c>
      <c r="P26" s="92">
        <f t="shared" ca="1" si="12"/>
        <v>0</v>
      </c>
      <c r="Q26" s="93">
        <f t="shared" ca="1" si="13"/>
        <v>0</v>
      </c>
      <c r="R26" s="92">
        <f t="shared" ca="1" si="14"/>
        <v>0</v>
      </c>
      <c r="S26" s="92">
        <f t="shared" ca="1" si="15"/>
        <v>0</v>
      </c>
      <c r="T26" s="92">
        <f t="shared" ca="1" si="16"/>
        <v>0</v>
      </c>
      <c r="U26" s="92">
        <f t="shared" ca="1" si="17"/>
        <v>0</v>
      </c>
      <c r="V26" s="93">
        <f t="shared" ca="1" si="18"/>
        <v>0</v>
      </c>
      <c r="W26" s="54">
        <f t="shared" ca="1" si="19"/>
        <v>0</v>
      </c>
      <c r="X26" s="54">
        <f t="shared" ca="1" si="20"/>
        <v>0</v>
      </c>
      <c r="Y26" s="54">
        <f t="shared" ca="1" si="21"/>
        <v>0</v>
      </c>
      <c r="Z26" s="54">
        <f t="shared" ca="1" si="22"/>
        <v>0</v>
      </c>
      <c r="AA26" s="91">
        <f t="shared" ca="1" si="23"/>
        <v>0</v>
      </c>
      <c r="AB26" s="118"/>
      <c r="AC26" s="51"/>
    </row>
    <row r="27" spans="1:29">
      <c r="A27" s="138"/>
      <c r="B27" s="12" t="str">
        <f t="shared" ca="1" si="1"/>
        <v/>
      </c>
      <c r="C27" s="111" t="str">
        <f t="shared" ca="1" si="2"/>
        <v/>
      </c>
      <c r="D27" s="106" t="str">
        <f t="shared" ca="1" si="3"/>
        <v/>
      </c>
      <c r="E27" s="109"/>
      <c r="F27" s="113"/>
      <c r="G27" s="109"/>
      <c r="H27" s="54" t="str">
        <f t="shared" ca="1" si="4"/>
        <v/>
      </c>
      <c r="I27" s="54" t="str">
        <f t="shared" ca="1" si="5"/>
        <v/>
      </c>
      <c r="J27" s="54" t="str">
        <f t="shared" ca="1" si="6"/>
        <v/>
      </c>
      <c r="K27" s="54" t="str">
        <f t="shared" ca="1" si="7"/>
        <v/>
      </c>
      <c r="L27" s="91" t="str">
        <f t="shared" ca="1" si="8"/>
        <v/>
      </c>
      <c r="M27" s="92" t="str">
        <f t="shared" ca="1" si="9"/>
        <v/>
      </c>
      <c r="N27" s="92" t="str">
        <f t="shared" ca="1" si="10"/>
        <v/>
      </c>
      <c r="O27" s="92" t="str">
        <f t="shared" ca="1" si="11"/>
        <v/>
      </c>
      <c r="P27" s="92" t="str">
        <f t="shared" ca="1" si="12"/>
        <v/>
      </c>
      <c r="Q27" s="93" t="str">
        <f t="shared" ca="1" si="13"/>
        <v/>
      </c>
      <c r="R27" s="92" t="str">
        <f t="shared" ca="1" si="14"/>
        <v/>
      </c>
      <c r="S27" s="92" t="str">
        <f t="shared" ca="1" si="15"/>
        <v/>
      </c>
      <c r="T27" s="92" t="str">
        <f t="shared" ca="1" si="16"/>
        <v/>
      </c>
      <c r="U27" s="92" t="str">
        <f t="shared" ca="1" si="17"/>
        <v/>
      </c>
      <c r="V27" s="93" t="str">
        <f t="shared" ca="1" si="18"/>
        <v/>
      </c>
      <c r="W27" s="54" t="str">
        <f t="shared" ca="1" si="19"/>
        <v/>
      </c>
      <c r="X27" s="54" t="str">
        <f t="shared" ca="1" si="20"/>
        <v/>
      </c>
      <c r="Y27" s="54" t="str">
        <f t="shared" ca="1" si="21"/>
        <v/>
      </c>
      <c r="Z27" s="54" t="str">
        <f t="shared" ca="1" si="22"/>
        <v/>
      </c>
      <c r="AA27" s="91" t="str">
        <f t="shared" ca="1" si="23"/>
        <v/>
      </c>
      <c r="AB27" s="118"/>
      <c r="AC27" s="51"/>
    </row>
    <row r="28" spans="1:29">
      <c r="A28" s="138"/>
      <c r="B28" s="12" t="str">
        <f t="shared" ca="1" si="1"/>
        <v/>
      </c>
      <c r="C28" s="111" t="str">
        <f t="shared" ca="1" si="2"/>
        <v/>
      </c>
      <c r="D28" s="106" t="str">
        <f t="shared" ca="1" si="3"/>
        <v/>
      </c>
      <c r="E28" s="109"/>
      <c r="F28" s="113"/>
      <c r="G28" s="109"/>
      <c r="H28" s="54" t="str">
        <f t="shared" ca="1" si="4"/>
        <v/>
      </c>
      <c r="I28" s="54" t="str">
        <f t="shared" ca="1" si="5"/>
        <v/>
      </c>
      <c r="J28" s="54" t="str">
        <f t="shared" ca="1" si="6"/>
        <v/>
      </c>
      <c r="K28" s="54" t="str">
        <f t="shared" ca="1" si="7"/>
        <v/>
      </c>
      <c r="L28" s="91" t="str">
        <f t="shared" ca="1" si="8"/>
        <v/>
      </c>
      <c r="M28" s="92" t="str">
        <f t="shared" ca="1" si="9"/>
        <v/>
      </c>
      <c r="N28" s="92" t="str">
        <f t="shared" ca="1" si="10"/>
        <v/>
      </c>
      <c r="O28" s="92" t="str">
        <f t="shared" ca="1" si="11"/>
        <v/>
      </c>
      <c r="P28" s="92" t="str">
        <f t="shared" ca="1" si="12"/>
        <v/>
      </c>
      <c r="Q28" s="93" t="str">
        <f t="shared" ca="1" si="13"/>
        <v/>
      </c>
      <c r="R28" s="92" t="str">
        <f t="shared" ca="1" si="14"/>
        <v/>
      </c>
      <c r="S28" s="92" t="str">
        <f t="shared" ca="1" si="15"/>
        <v/>
      </c>
      <c r="T28" s="92" t="str">
        <f t="shared" ca="1" si="16"/>
        <v/>
      </c>
      <c r="U28" s="92" t="str">
        <f t="shared" ca="1" si="17"/>
        <v/>
      </c>
      <c r="V28" s="93" t="str">
        <f t="shared" ca="1" si="18"/>
        <v/>
      </c>
      <c r="W28" s="54" t="str">
        <f t="shared" ca="1" si="19"/>
        <v/>
      </c>
      <c r="X28" s="54" t="str">
        <f t="shared" ca="1" si="20"/>
        <v/>
      </c>
      <c r="Y28" s="54" t="str">
        <f t="shared" ca="1" si="21"/>
        <v/>
      </c>
      <c r="Z28" s="54" t="str">
        <f t="shared" ca="1" si="22"/>
        <v/>
      </c>
      <c r="AA28" s="91" t="str">
        <f t="shared" ca="1" si="23"/>
        <v/>
      </c>
      <c r="AB28" s="118"/>
      <c r="AC28" s="51"/>
    </row>
    <row r="29" spans="1:29">
      <c r="A29" s="138"/>
      <c r="B29" s="12" t="str">
        <f t="shared" ca="1" si="1"/>
        <v/>
      </c>
      <c r="C29" s="111" t="str">
        <f t="shared" ca="1" si="2"/>
        <v/>
      </c>
      <c r="D29" s="106" t="str">
        <f t="shared" ca="1" si="3"/>
        <v/>
      </c>
      <c r="E29" s="109"/>
      <c r="F29" s="113"/>
      <c r="G29" s="109"/>
      <c r="H29" s="54" t="str">
        <f t="shared" ca="1" si="4"/>
        <v/>
      </c>
      <c r="I29" s="54" t="str">
        <f t="shared" ca="1" si="5"/>
        <v/>
      </c>
      <c r="J29" s="54" t="str">
        <f t="shared" ca="1" si="6"/>
        <v/>
      </c>
      <c r="K29" s="54" t="str">
        <f t="shared" ca="1" si="7"/>
        <v/>
      </c>
      <c r="L29" s="91" t="str">
        <f t="shared" ca="1" si="8"/>
        <v/>
      </c>
      <c r="M29" s="92" t="str">
        <f t="shared" ca="1" si="9"/>
        <v/>
      </c>
      <c r="N29" s="92" t="str">
        <f t="shared" ca="1" si="10"/>
        <v/>
      </c>
      <c r="O29" s="92" t="str">
        <f t="shared" ca="1" si="11"/>
        <v/>
      </c>
      <c r="P29" s="92" t="str">
        <f t="shared" ca="1" si="12"/>
        <v/>
      </c>
      <c r="Q29" s="93" t="str">
        <f t="shared" ca="1" si="13"/>
        <v/>
      </c>
      <c r="R29" s="92" t="str">
        <f t="shared" ca="1" si="14"/>
        <v/>
      </c>
      <c r="S29" s="92" t="str">
        <f t="shared" ca="1" si="15"/>
        <v/>
      </c>
      <c r="T29" s="92" t="str">
        <f t="shared" ca="1" si="16"/>
        <v/>
      </c>
      <c r="U29" s="92" t="str">
        <f t="shared" ca="1" si="17"/>
        <v/>
      </c>
      <c r="V29" s="93" t="str">
        <f t="shared" ca="1" si="18"/>
        <v/>
      </c>
      <c r="W29" s="54" t="str">
        <f t="shared" ca="1" si="19"/>
        <v/>
      </c>
      <c r="X29" s="54" t="str">
        <f t="shared" ca="1" si="20"/>
        <v/>
      </c>
      <c r="Y29" s="54" t="str">
        <f t="shared" ca="1" si="21"/>
        <v/>
      </c>
      <c r="Z29" s="54" t="str">
        <f t="shared" ca="1" si="22"/>
        <v/>
      </c>
      <c r="AA29" s="91" t="str">
        <f t="shared" ca="1" si="23"/>
        <v/>
      </c>
      <c r="AB29" s="118"/>
      <c r="AC29" s="51"/>
    </row>
    <row r="30" spans="1:29">
      <c r="A30" s="138"/>
      <c r="B30" s="12" t="str">
        <f t="shared" ca="1" si="1"/>
        <v/>
      </c>
      <c r="C30" s="111" t="str">
        <f t="shared" ca="1" si="2"/>
        <v/>
      </c>
      <c r="D30" s="106" t="str">
        <f t="shared" ca="1" si="3"/>
        <v/>
      </c>
      <c r="E30" s="109"/>
      <c r="F30" s="113"/>
      <c r="G30" s="109"/>
      <c r="H30" s="54" t="str">
        <f t="shared" ca="1" si="4"/>
        <v/>
      </c>
      <c r="I30" s="54" t="str">
        <f t="shared" ca="1" si="5"/>
        <v/>
      </c>
      <c r="J30" s="54" t="str">
        <f t="shared" ca="1" si="6"/>
        <v/>
      </c>
      <c r="K30" s="54" t="str">
        <f t="shared" ca="1" si="7"/>
        <v/>
      </c>
      <c r="L30" s="91" t="str">
        <f t="shared" ca="1" si="8"/>
        <v/>
      </c>
      <c r="M30" s="92" t="str">
        <f t="shared" ca="1" si="9"/>
        <v/>
      </c>
      <c r="N30" s="92" t="str">
        <f t="shared" ca="1" si="10"/>
        <v/>
      </c>
      <c r="O30" s="92" t="str">
        <f t="shared" ca="1" si="11"/>
        <v/>
      </c>
      <c r="P30" s="92" t="str">
        <f t="shared" ca="1" si="12"/>
        <v/>
      </c>
      <c r="Q30" s="93" t="str">
        <f t="shared" ca="1" si="13"/>
        <v/>
      </c>
      <c r="R30" s="92" t="str">
        <f t="shared" ca="1" si="14"/>
        <v/>
      </c>
      <c r="S30" s="92" t="str">
        <f t="shared" ca="1" si="15"/>
        <v/>
      </c>
      <c r="T30" s="92" t="str">
        <f t="shared" ca="1" si="16"/>
        <v/>
      </c>
      <c r="U30" s="92" t="str">
        <f t="shared" ca="1" si="17"/>
        <v/>
      </c>
      <c r="V30" s="93" t="str">
        <f t="shared" ca="1" si="18"/>
        <v/>
      </c>
      <c r="W30" s="54" t="str">
        <f t="shared" ca="1" si="19"/>
        <v/>
      </c>
      <c r="X30" s="54" t="str">
        <f t="shared" ca="1" si="20"/>
        <v/>
      </c>
      <c r="Y30" s="54" t="str">
        <f t="shared" ca="1" si="21"/>
        <v/>
      </c>
      <c r="Z30" s="54" t="str">
        <f t="shared" ca="1" si="22"/>
        <v/>
      </c>
      <c r="AA30" s="91" t="str">
        <f t="shared" ca="1" si="23"/>
        <v/>
      </c>
      <c r="AB30" s="118"/>
      <c r="AC30" s="51"/>
    </row>
    <row r="31" spans="1:29">
      <c r="A31" s="138"/>
      <c r="B31" s="12" t="str">
        <f t="shared" ca="1" si="1"/>
        <v/>
      </c>
      <c r="C31" s="111" t="str">
        <f t="shared" ca="1" si="2"/>
        <v/>
      </c>
      <c r="D31" s="106" t="str">
        <f t="shared" ca="1" si="3"/>
        <v/>
      </c>
      <c r="E31" s="109"/>
      <c r="F31" s="113"/>
      <c r="G31" s="109"/>
      <c r="H31" s="54" t="str">
        <f t="shared" ca="1" si="4"/>
        <v/>
      </c>
      <c r="I31" s="54" t="str">
        <f t="shared" ca="1" si="5"/>
        <v/>
      </c>
      <c r="J31" s="54" t="str">
        <f t="shared" ca="1" si="6"/>
        <v/>
      </c>
      <c r="K31" s="54" t="str">
        <f t="shared" ca="1" si="7"/>
        <v/>
      </c>
      <c r="L31" s="91" t="str">
        <f t="shared" ca="1" si="8"/>
        <v/>
      </c>
      <c r="M31" s="92" t="str">
        <f t="shared" ca="1" si="9"/>
        <v/>
      </c>
      <c r="N31" s="92" t="str">
        <f t="shared" ca="1" si="10"/>
        <v/>
      </c>
      <c r="O31" s="92" t="str">
        <f t="shared" ca="1" si="11"/>
        <v/>
      </c>
      <c r="P31" s="92" t="str">
        <f t="shared" ca="1" si="12"/>
        <v/>
      </c>
      <c r="Q31" s="93" t="str">
        <f t="shared" ca="1" si="13"/>
        <v/>
      </c>
      <c r="R31" s="92" t="str">
        <f t="shared" ca="1" si="14"/>
        <v/>
      </c>
      <c r="S31" s="92" t="str">
        <f t="shared" ca="1" si="15"/>
        <v/>
      </c>
      <c r="T31" s="92" t="str">
        <f t="shared" ca="1" si="16"/>
        <v/>
      </c>
      <c r="U31" s="92" t="str">
        <f t="shared" ca="1" si="17"/>
        <v/>
      </c>
      <c r="V31" s="93" t="str">
        <f t="shared" ca="1" si="18"/>
        <v/>
      </c>
      <c r="W31" s="54" t="str">
        <f t="shared" ca="1" si="19"/>
        <v/>
      </c>
      <c r="X31" s="54" t="str">
        <f t="shared" ca="1" si="20"/>
        <v/>
      </c>
      <c r="Y31" s="54" t="str">
        <f t="shared" ca="1" si="21"/>
        <v/>
      </c>
      <c r="Z31" s="54" t="str">
        <f t="shared" ca="1" si="22"/>
        <v/>
      </c>
      <c r="AA31" s="91" t="str">
        <f t="shared" ca="1" si="23"/>
        <v/>
      </c>
      <c r="AB31" s="118"/>
      <c r="AC31" s="51"/>
    </row>
    <row r="32" spans="1:29">
      <c r="A32" s="138"/>
      <c r="B32" s="12" t="str">
        <f t="shared" ca="1" si="1"/>
        <v/>
      </c>
      <c r="C32" s="111" t="str">
        <f t="shared" ca="1" si="2"/>
        <v/>
      </c>
      <c r="D32" s="106" t="str">
        <f t="shared" ca="1" si="3"/>
        <v/>
      </c>
      <c r="E32" s="109"/>
      <c r="F32" s="113"/>
      <c r="G32" s="109"/>
      <c r="H32" s="54" t="str">
        <f t="shared" ca="1" si="4"/>
        <v/>
      </c>
      <c r="I32" s="54" t="str">
        <f t="shared" ca="1" si="5"/>
        <v/>
      </c>
      <c r="J32" s="54" t="str">
        <f t="shared" ca="1" si="6"/>
        <v/>
      </c>
      <c r="K32" s="54" t="str">
        <f t="shared" ca="1" si="7"/>
        <v/>
      </c>
      <c r="L32" s="91" t="str">
        <f t="shared" ca="1" si="8"/>
        <v/>
      </c>
      <c r="M32" s="92" t="str">
        <f t="shared" ca="1" si="9"/>
        <v/>
      </c>
      <c r="N32" s="92" t="str">
        <f t="shared" ca="1" si="10"/>
        <v/>
      </c>
      <c r="O32" s="92" t="str">
        <f t="shared" ca="1" si="11"/>
        <v/>
      </c>
      <c r="P32" s="92" t="str">
        <f t="shared" ca="1" si="12"/>
        <v/>
      </c>
      <c r="Q32" s="93" t="str">
        <f t="shared" ca="1" si="13"/>
        <v/>
      </c>
      <c r="R32" s="92" t="str">
        <f t="shared" ca="1" si="14"/>
        <v/>
      </c>
      <c r="S32" s="92" t="str">
        <f t="shared" ca="1" si="15"/>
        <v/>
      </c>
      <c r="T32" s="92" t="str">
        <f t="shared" ca="1" si="16"/>
        <v/>
      </c>
      <c r="U32" s="92" t="str">
        <f t="shared" ca="1" si="17"/>
        <v/>
      </c>
      <c r="V32" s="93" t="str">
        <f t="shared" ca="1" si="18"/>
        <v/>
      </c>
      <c r="W32" s="54" t="str">
        <f t="shared" ca="1" si="19"/>
        <v/>
      </c>
      <c r="X32" s="54" t="str">
        <f t="shared" ca="1" si="20"/>
        <v/>
      </c>
      <c r="Y32" s="54" t="str">
        <f t="shared" ca="1" si="21"/>
        <v/>
      </c>
      <c r="Z32" s="54" t="str">
        <f t="shared" ca="1" si="22"/>
        <v/>
      </c>
      <c r="AA32" s="91" t="str">
        <f t="shared" ca="1" si="23"/>
        <v/>
      </c>
      <c r="AB32" s="118"/>
      <c r="AC32" s="51"/>
    </row>
    <row r="33" spans="1:29">
      <c r="A33" s="138"/>
      <c r="B33" s="12" t="str">
        <f t="shared" ca="1" si="1"/>
        <v/>
      </c>
      <c r="C33" s="111" t="str">
        <f t="shared" ca="1" si="2"/>
        <v/>
      </c>
      <c r="D33" s="106" t="str">
        <f t="shared" ca="1" si="3"/>
        <v/>
      </c>
      <c r="E33" s="109"/>
      <c r="F33" s="113"/>
      <c r="G33" s="109"/>
      <c r="H33" s="54" t="str">
        <f t="shared" ca="1" si="4"/>
        <v/>
      </c>
      <c r="I33" s="54" t="str">
        <f t="shared" ca="1" si="5"/>
        <v/>
      </c>
      <c r="J33" s="54" t="str">
        <f t="shared" ca="1" si="6"/>
        <v/>
      </c>
      <c r="K33" s="54" t="str">
        <f t="shared" ca="1" si="7"/>
        <v/>
      </c>
      <c r="L33" s="91" t="str">
        <f t="shared" ca="1" si="8"/>
        <v/>
      </c>
      <c r="M33" s="92" t="str">
        <f t="shared" ca="1" si="9"/>
        <v/>
      </c>
      <c r="N33" s="92" t="str">
        <f t="shared" ca="1" si="10"/>
        <v/>
      </c>
      <c r="O33" s="92" t="str">
        <f t="shared" ca="1" si="11"/>
        <v/>
      </c>
      <c r="P33" s="92" t="str">
        <f t="shared" ca="1" si="12"/>
        <v/>
      </c>
      <c r="Q33" s="93" t="str">
        <f t="shared" ca="1" si="13"/>
        <v/>
      </c>
      <c r="R33" s="92" t="str">
        <f t="shared" ca="1" si="14"/>
        <v/>
      </c>
      <c r="S33" s="92" t="str">
        <f t="shared" ca="1" si="15"/>
        <v/>
      </c>
      <c r="T33" s="92" t="str">
        <f t="shared" ca="1" si="16"/>
        <v/>
      </c>
      <c r="U33" s="92" t="str">
        <f t="shared" ca="1" si="17"/>
        <v/>
      </c>
      <c r="V33" s="93" t="str">
        <f t="shared" ca="1" si="18"/>
        <v/>
      </c>
      <c r="W33" s="54" t="str">
        <f t="shared" ca="1" si="19"/>
        <v/>
      </c>
      <c r="X33" s="54" t="str">
        <f t="shared" ca="1" si="20"/>
        <v/>
      </c>
      <c r="Y33" s="54" t="str">
        <f t="shared" ca="1" si="21"/>
        <v/>
      </c>
      <c r="Z33" s="54" t="str">
        <f t="shared" ca="1" si="22"/>
        <v/>
      </c>
      <c r="AA33" s="91" t="str">
        <f t="shared" ca="1" si="23"/>
        <v/>
      </c>
      <c r="AB33" s="118"/>
      <c r="AC33" s="51"/>
    </row>
    <row r="34" spans="1:29">
      <c r="A34" s="138"/>
      <c r="B34" s="12" t="str">
        <f t="shared" ca="1" si="1"/>
        <v/>
      </c>
      <c r="C34" s="111" t="str">
        <f t="shared" ca="1" si="2"/>
        <v/>
      </c>
      <c r="D34" s="106" t="str">
        <f t="shared" ca="1" si="3"/>
        <v/>
      </c>
      <c r="E34" s="109"/>
      <c r="F34" s="113"/>
      <c r="G34" s="109"/>
      <c r="H34" s="54" t="str">
        <f t="shared" ca="1" si="4"/>
        <v/>
      </c>
      <c r="I34" s="54" t="str">
        <f t="shared" ca="1" si="5"/>
        <v/>
      </c>
      <c r="J34" s="54" t="str">
        <f t="shared" ca="1" si="6"/>
        <v/>
      </c>
      <c r="K34" s="54" t="str">
        <f t="shared" ca="1" si="7"/>
        <v/>
      </c>
      <c r="L34" s="91" t="str">
        <f t="shared" ca="1" si="8"/>
        <v/>
      </c>
      <c r="M34" s="92" t="str">
        <f t="shared" ca="1" si="9"/>
        <v/>
      </c>
      <c r="N34" s="92" t="str">
        <f t="shared" ca="1" si="10"/>
        <v/>
      </c>
      <c r="O34" s="92" t="str">
        <f t="shared" ca="1" si="11"/>
        <v/>
      </c>
      <c r="P34" s="92" t="str">
        <f t="shared" ca="1" si="12"/>
        <v/>
      </c>
      <c r="Q34" s="93" t="str">
        <f t="shared" ca="1" si="13"/>
        <v/>
      </c>
      <c r="R34" s="92" t="str">
        <f t="shared" ca="1" si="14"/>
        <v/>
      </c>
      <c r="S34" s="92" t="str">
        <f t="shared" ca="1" si="15"/>
        <v/>
      </c>
      <c r="T34" s="92" t="str">
        <f t="shared" ca="1" si="16"/>
        <v/>
      </c>
      <c r="U34" s="92" t="str">
        <f t="shared" ca="1" si="17"/>
        <v/>
      </c>
      <c r="V34" s="93" t="str">
        <f t="shared" ca="1" si="18"/>
        <v/>
      </c>
      <c r="W34" s="54" t="str">
        <f t="shared" ca="1" si="19"/>
        <v/>
      </c>
      <c r="X34" s="54" t="str">
        <f t="shared" ca="1" si="20"/>
        <v/>
      </c>
      <c r="Y34" s="54" t="str">
        <f t="shared" ca="1" si="21"/>
        <v/>
      </c>
      <c r="Z34" s="54" t="str">
        <f t="shared" ca="1" si="22"/>
        <v/>
      </c>
      <c r="AA34" s="91" t="str">
        <f t="shared" ca="1" si="23"/>
        <v/>
      </c>
      <c r="AB34" s="118"/>
      <c r="AC34" s="51"/>
    </row>
    <row r="35" spans="1:29">
      <c r="A35" s="138"/>
      <c r="B35" s="12" t="str">
        <f t="shared" ca="1" si="1"/>
        <v/>
      </c>
      <c r="C35" s="111" t="str">
        <f t="shared" ca="1" si="2"/>
        <v/>
      </c>
      <c r="D35" s="106" t="str">
        <f t="shared" ca="1" si="3"/>
        <v/>
      </c>
      <c r="E35" s="109"/>
      <c r="F35" s="113"/>
      <c r="G35" s="109"/>
      <c r="H35" s="54" t="str">
        <f t="shared" ca="1" si="4"/>
        <v/>
      </c>
      <c r="I35" s="54" t="str">
        <f t="shared" ca="1" si="5"/>
        <v/>
      </c>
      <c r="J35" s="54" t="str">
        <f t="shared" ca="1" si="6"/>
        <v/>
      </c>
      <c r="K35" s="54" t="str">
        <f t="shared" ca="1" si="7"/>
        <v/>
      </c>
      <c r="L35" s="91" t="str">
        <f t="shared" ca="1" si="8"/>
        <v/>
      </c>
      <c r="M35" s="92" t="str">
        <f t="shared" ca="1" si="9"/>
        <v/>
      </c>
      <c r="N35" s="92" t="str">
        <f t="shared" ca="1" si="10"/>
        <v/>
      </c>
      <c r="O35" s="92" t="str">
        <f t="shared" ca="1" si="11"/>
        <v/>
      </c>
      <c r="P35" s="92" t="str">
        <f t="shared" ca="1" si="12"/>
        <v/>
      </c>
      <c r="Q35" s="93" t="str">
        <f t="shared" ca="1" si="13"/>
        <v/>
      </c>
      <c r="R35" s="92" t="str">
        <f t="shared" ca="1" si="14"/>
        <v/>
      </c>
      <c r="S35" s="92" t="str">
        <f t="shared" ca="1" si="15"/>
        <v/>
      </c>
      <c r="T35" s="92" t="str">
        <f t="shared" ca="1" si="16"/>
        <v/>
      </c>
      <c r="U35" s="92" t="str">
        <f t="shared" ca="1" si="17"/>
        <v/>
      </c>
      <c r="V35" s="93" t="str">
        <f t="shared" ca="1" si="18"/>
        <v/>
      </c>
      <c r="W35" s="54" t="str">
        <f t="shared" ca="1" si="19"/>
        <v/>
      </c>
      <c r="X35" s="54" t="str">
        <f t="shared" ca="1" si="20"/>
        <v/>
      </c>
      <c r="Y35" s="54" t="str">
        <f t="shared" ca="1" si="21"/>
        <v/>
      </c>
      <c r="Z35" s="54" t="str">
        <f t="shared" ca="1" si="22"/>
        <v/>
      </c>
      <c r="AA35" s="91" t="str">
        <f t="shared" ca="1" si="23"/>
        <v/>
      </c>
      <c r="AB35" s="118"/>
      <c r="AC35" s="51"/>
    </row>
    <row r="36" spans="1:29">
      <c r="A36" s="138"/>
      <c r="B36" s="12" t="str">
        <f t="shared" ca="1" si="1"/>
        <v/>
      </c>
      <c r="C36" s="111" t="str">
        <f t="shared" ca="1" si="2"/>
        <v/>
      </c>
      <c r="D36" s="106" t="str">
        <f t="shared" ca="1" si="3"/>
        <v/>
      </c>
      <c r="E36" s="109"/>
      <c r="F36" s="113"/>
      <c r="G36" s="109"/>
      <c r="H36" s="54" t="str">
        <f t="shared" ca="1" si="4"/>
        <v/>
      </c>
      <c r="I36" s="54" t="str">
        <f t="shared" ca="1" si="5"/>
        <v/>
      </c>
      <c r="J36" s="54" t="str">
        <f t="shared" ca="1" si="6"/>
        <v/>
      </c>
      <c r="K36" s="54" t="str">
        <f t="shared" ca="1" si="7"/>
        <v/>
      </c>
      <c r="L36" s="91" t="str">
        <f t="shared" ca="1" si="8"/>
        <v/>
      </c>
      <c r="M36" s="92" t="str">
        <f t="shared" ca="1" si="9"/>
        <v/>
      </c>
      <c r="N36" s="92" t="str">
        <f t="shared" ca="1" si="10"/>
        <v/>
      </c>
      <c r="O36" s="92" t="str">
        <f t="shared" ca="1" si="11"/>
        <v/>
      </c>
      <c r="P36" s="92" t="str">
        <f t="shared" ca="1" si="12"/>
        <v/>
      </c>
      <c r="Q36" s="93" t="str">
        <f t="shared" ca="1" si="13"/>
        <v/>
      </c>
      <c r="R36" s="92" t="str">
        <f t="shared" ca="1" si="14"/>
        <v/>
      </c>
      <c r="S36" s="92" t="str">
        <f t="shared" ca="1" si="15"/>
        <v/>
      </c>
      <c r="T36" s="92" t="str">
        <f t="shared" ca="1" si="16"/>
        <v/>
      </c>
      <c r="U36" s="92" t="str">
        <f t="shared" ca="1" si="17"/>
        <v/>
      </c>
      <c r="V36" s="93" t="str">
        <f t="shared" ca="1" si="18"/>
        <v/>
      </c>
      <c r="W36" s="54" t="str">
        <f t="shared" ca="1" si="19"/>
        <v/>
      </c>
      <c r="X36" s="54" t="str">
        <f t="shared" ca="1" si="20"/>
        <v/>
      </c>
      <c r="Y36" s="54" t="str">
        <f t="shared" ca="1" si="21"/>
        <v/>
      </c>
      <c r="Z36" s="54" t="str">
        <f t="shared" ca="1" si="22"/>
        <v/>
      </c>
      <c r="AA36" s="91" t="str">
        <f t="shared" ca="1" si="23"/>
        <v/>
      </c>
      <c r="AB36" s="118"/>
      <c r="AC36" s="51"/>
    </row>
    <row r="37" spans="1:29">
      <c r="A37" s="138"/>
      <c r="B37" s="12" t="str">
        <f t="shared" ca="1" si="1"/>
        <v/>
      </c>
      <c r="C37" s="111" t="str">
        <f t="shared" ca="1" si="2"/>
        <v/>
      </c>
      <c r="D37" s="106" t="str">
        <f t="shared" ca="1" si="3"/>
        <v/>
      </c>
      <c r="E37" s="109"/>
      <c r="F37" s="113"/>
      <c r="G37" s="109"/>
      <c r="H37" s="54" t="str">
        <f t="shared" ca="1" si="4"/>
        <v/>
      </c>
      <c r="I37" s="54" t="str">
        <f t="shared" ca="1" si="5"/>
        <v/>
      </c>
      <c r="J37" s="54" t="str">
        <f t="shared" ca="1" si="6"/>
        <v/>
      </c>
      <c r="K37" s="54" t="str">
        <f t="shared" ca="1" si="7"/>
        <v/>
      </c>
      <c r="L37" s="91" t="str">
        <f t="shared" ca="1" si="8"/>
        <v/>
      </c>
      <c r="M37" s="92" t="str">
        <f t="shared" ca="1" si="9"/>
        <v/>
      </c>
      <c r="N37" s="92" t="str">
        <f t="shared" ca="1" si="10"/>
        <v/>
      </c>
      <c r="O37" s="92" t="str">
        <f t="shared" ca="1" si="11"/>
        <v/>
      </c>
      <c r="P37" s="92" t="str">
        <f t="shared" ca="1" si="12"/>
        <v/>
      </c>
      <c r="Q37" s="93" t="str">
        <f t="shared" ca="1" si="13"/>
        <v/>
      </c>
      <c r="R37" s="92" t="str">
        <f t="shared" ca="1" si="14"/>
        <v/>
      </c>
      <c r="S37" s="92" t="str">
        <f t="shared" ca="1" si="15"/>
        <v/>
      </c>
      <c r="T37" s="92" t="str">
        <f t="shared" ca="1" si="16"/>
        <v/>
      </c>
      <c r="U37" s="92" t="str">
        <f t="shared" ca="1" si="17"/>
        <v/>
      </c>
      <c r="V37" s="93" t="str">
        <f t="shared" ca="1" si="18"/>
        <v/>
      </c>
      <c r="W37" s="54" t="str">
        <f t="shared" ca="1" si="19"/>
        <v/>
      </c>
      <c r="X37" s="54" t="str">
        <f t="shared" ca="1" si="20"/>
        <v/>
      </c>
      <c r="Y37" s="54" t="str">
        <f t="shared" ca="1" si="21"/>
        <v/>
      </c>
      <c r="Z37" s="54" t="str">
        <f t="shared" ca="1" si="22"/>
        <v/>
      </c>
      <c r="AA37" s="91" t="str">
        <f t="shared" ca="1" si="23"/>
        <v/>
      </c>
      <c r="AB37" s="118"/>
      <c r="AC37" s="51"/>
    </row>
    <row r="38" spans="1:29">
      <c r="A38" s="138"/>
      <c r="B38" s="12" t="str">
        <f t="shared" ca="1" si="1"/>
        <v/>
      </c>
      <c r="C38" s="111" t="str">
        <f t="shared" ca="1" si="2"/>
        <v/>
      </c>
      <c r="D38" s="106" t="str">
        <f t="shared" ca="1" si="3"/>
        <v/>
      </c>
      <c r="E38" s="109"/>
      <c r="F38" s="113"/>
      <c r="G38" s="109"/>
      <c r="H38" s="54" t="str">
        <f t="shared" ca="1" si="4"/>
        <v/>
      </c>
      <c r="I38" s="54" t="str">
        <f t="shared" ca="1" si="5"/>
        <v/>
      </c>
      <c r="J38" s="54" t="str">
        <f t="shared" ca="1" si="6"/>
        <v/>
      </c>
      <c r="K38" s="54" t="str">
        <f t="shared" ca="1" si="7"/>
        <v/>
      </c>
      <c r="L38" s="91" t="str">
        <f t="shared" ca="1" si="8"/>
        <v/>
      </c>
      <c r="M38" s="92" t="str">
        <f t="shared" ca="1" si="9"/>
        <v/>
      </c>
      <c r="N38" s="92" t="str">
        <f t="shared" ca="1" si="10"/>
        <v/>
      </c>
      <c r="O38" s="92" t="str">
        <f t="shared" ca="1" si="11"/>
        <v/>
      </c>
      <c r="P38" s="92" t="str">
        <f t="shared" ca="1" si="12"/>
        <v/>
      </c>
      <c r="Q38" s="93" t="str">
        <f t="shared" ca="1" si="13"/>
        <v/>
      </c>
      <c r="R38" s="92" t="str">
        <f t="shared" ca="1" si="14"/>
        <v/>
      </c>
      <c r="S38" s="92" t="str">
        <f t="shared" ca="1" si="15"/>
        <v/>
      </c>
      <c r="T38" s="92" t="str">
        <f t="shared" ca="1" si="16"/>
        <v/>
      </c>
      <c r="U38" s="92" t="str">
        <f t="shared" ca="1" si="17"/>
        <v/>
      </c>
      <c r="V38" s="93" t="str">
        <f t="shared" ca="1" si="18"/>
        <v/>
      </c>
      <c r="W38" s="54" t="str">
        <f t="shared" ca="1" si="19"/>
        <v/>
      </c>
      <c r="X38" s="54" t="str">
        <f t="shared" ca="1" si="20"/>
        <v/>
      </c>
      <c r="Y38" s="54" t="str">
        <f t="shared" ca="1" si="21"/>
        <v/>
      </c>
      <c r="Z38" s="54" t="str">
        <f t="shared" ca="1" si="22"/>
        <v/>
      </c>
      <c r="AA38" s="91" t="str">
        <f t="shared" ca="1" si="23"/>
        <v/>
      </c>
      <c r="AB38" s="118"/>
      <c r="AC38" s="51"/>
    </row>
    <row r="39" spans="1:29">
      <c r="A39" s="138"/>
      <c r="B39" s="12" t="str">
        <f t="shared" ca="1" si="1"/>
        <v/>
      </c>
      <c r="C39" s="111" t="str">
        <f t="shared" ca="1" si="2"/>
        <v/>
      </c>
      <c r="D39" s="106" t="str">
        <f t="shared" ca="1" si="3"/>
        <v/>
      </c>
      <c r="E39" s="109"/>
      <c r="F39" s="113"/>
      <c r="G39" s="109"/>
      <c r="H39" s="54" t="str">
        <f t="shared" ca="1" si="4"/>
        <v/>
      </c>
      <c r="I39" s="54" t="str">
        <f t="shared" ca="1" si="5"/>
        <v/>
      </c>
      <c r="J39" s="54" t="str">
        <f t="shared" ca="1" si="6"/>
        <v/>
      </c>
      <c r="K39" s="54" t="str">
        <f t="shared" ca="1" si="7"/>
        <v/>
      </c>
      <c r="L39" s="91" t="str">
        <f t="shared" ca="1" si="8"/>
        <v/>
      </c>
      <c r="M39" s="92" t="str">
        <f t="shared" ca="1" si="9"/>
        <v/>
      </c>
      <c r="N39" s="92" t="str">
        <f t="shared" ca="1" si="10"/>
        <v/>
      </c>
      <c r="O39" s="92" t="str">
        <f t="shared" ca="1" si="11"/>
        <v/>
      </c>
      <c r="P39" s="92" t="str">
        <f t="shared" ca="1" si="12"/>
        <v/>
      </c>
      <c r="Q39" s="93" t="str">
        <f t="shared" ca="1" si="13"/>
        <v/>
      </c>
      <c r="R39" s="92" t="str">
        <f t="shared" ca="1" si="14"/>
        <v/>
      </c>
      <c r="S39" s="92" t="str">
        <f t="shared" ca="1" si="15"/>
        <v/>
      </c>
      <c r="T39" s="92" t="str">
        <f t="shared" ca="1" si="16"/>
        <v/>
      </c>
      <c r="U39" s="92" t="str">
        <f t="shared" ca="1" si="17"/>
        <v/>
      </c>
      <c r="V39" s="93" t="str">
        <f t="shared" ca="1" si="18"/>
        <v/>
      </c>
      <c r="W39" s="54" t="str">
        <f t="shared" ca="1" si="19"/>
        <v/>
      </c>
      <c r="X39" s="54" t="str">
        <f t="shared" ca="1" si="20"/>
        <v/>
      </c>
      <c r="Y39" s="54" t="str">
        <f t="shared" ca="1" si="21"/>
        <v/>
      </c>
      <c r="Z39" s="54" t="str">
        <f t="shared" ca="1" si="22"/>
        <v/>
      </c>
      <c r="AA39" s="91" t="str">
        <f t="shared" ca="1" si="23"/>
        <v/>
      </c>
      <c r="AB39" s="118"/>
      <c r="AC39" s="51"/>
    </row>
    <row r="40" spans="1:29">
      <c r="A40" s="138"/>
      <c r="B40" s="12" t="str">
        <f t="shared" ca="1" si="1"/>
        <v/>
      </c>
      <c r="C40" s="111" t="str">
        <f t="shared" ca="1" si="2"/>
        <v/>
      </c>
      <c r="D40" s="106" t="str">
        <f t="shared" ca="1" si="3"/>
        <v/>
      </c>
      <c r="E40" s="109"/>
      <c r="F40" s="113"/>
      <c r="G40" s="109"/>
      <c r="H40" s="54" t="str">
        <f t="shared" ca="1" si="4"/>
        <v/>
      </c>
      <c r="I40" s="54" t="str">
        <f t="shared" ca="1" si="5"/>
        <v/>
      </c>
      <c r="J40" s="54" t="str">
        <f t="shared" ca="1" si="6"/>
        <v/>
      </c>
      <c r="K40" s="54" t="str">
        <f t="shared" ca="1" si="7"/>
        <v/>
      </c>
      <c r="L40" s="91" t="str">
        <f t="shared" ca="1" si="8"/>
        <v/>
      </c>
      <c r="M40" s="92" t="str">
        <f t="shared" ca="1" si="9"/>
        <v/>
      </c>
      <c r="N40" s="92" t="str">
        <f t="shared" ca="1" si="10"/>
        <v/>
      </c>
      <c r="O40" s="92" t="str">
        <f t="shared" ca="1" si="11"/>
        <v/>
      </c>
      <c r="P40" s="92" t="str">
        <f t="shared" ca="1" si="12"/>
        <v/>
      </c>
      <c r="Q40" s="93" t="str">
        <f t="shared" ca="1" si="13"/>
        <v/>
      </c>
      <c r="R40" s="92" t="str">
        <f t="shared" ca="1" si="14"/>
        <v/>
      </c>
      <c r="S40" s="92" t="str">
        <f t="shared" ca="1" si="15"/>
        <v/>
      </c>
      <c r="T40" s="92" t="str">
        <f t="shared" ca="1" si="16"/>
        <v/>
      </c>
      <c r="U40" s="92" t="str">
        <f t="shared" ca="1" si="17"/>
        <v/>
      </c>
      <c r="V40" s="93" t="str">
        <f t="shared" ca="1" si="18"/>
        <v/>
      </c>
      <c r="W40" s="54" t="str">
        <f t="shared" ca="1" si="19"/>
        <v/>
      </c>
      <c r="X40" s="54" t="str">
        <f t="shared" ca="1" si="20"/>
        <v/>
      </c>
      <c r="Y40" s="54" t="str">
        <f t="shared" ca="1" si="21"/>
        <v/>
      </c>
      <c r="Z40" s="54" t="str">
        <f t="shared" ca="1" si="22"/>
        <v/>
      </c>
      <c r="AA40" s="91" t="str">
        <f t="shared" ca="1" si="23"/>
        <v/>
      </c>
      <c r="AB40" s="118"/>
      <c r="AC40" s="51"/>
    </row>
    <row r="41" spans="1:29">
      <c r="A41" s="138"/>
      <c r="B41" s="12" t="str">
        <f t="shared" ca="1" si="1"/>
        <v/>
      </c>
      <c r="C41" s="111" t="str">
        <f t="shared" ca="1" si="2"/>
        <v/>
      </c>
      <c r="D41" s="106" t="str">
        <f t="shared" ca="1" si="3"/>
        <v/>
      </c>
      <c r="E41" s="109"/>
      <c r="F41" s="113"/>
      <c r="G41" s="109"/>
      <c r="H41" s="54" t="str">
        <f t="shared" ca="1" si="4"/>
        <v/>
      </c>
      <c r="I41" s="54" t="str">
        <f t="shared" ca="1" si="5"/>
        <v/>
      </c>
      <c r="J41" s="54" t="str">
        <f t="shared" ca="1" si="6"/>
        <v/>
      </c>
      <c r="K41" s="54" t="str">
        <f t="shared" ca="1" si="7"/>
        <v/>
      </c>
      <c r="L41" s="91" t="str">
        <f t="shared" ca="1" si="8"/>
        <v/>
      </c>
      <c r="M41" s="92" t="str">
        <f t="shared" ca="1" si="9"/>
        <v/>
      </c>
      <c r="N41" s="92" t="str">
        <f t="shared" ca="1" si="10"/>
        <v/>
      </c>
      <c r="O41" s="92" t="str">
        <f t="shared" ca="1" si="11"/>
        <v/>
      </c>
      <c r="P41" s="92" t="str">
        <f t="shared" ca="1" si="12"/>
        <v/>
      </c>
      <c r="Q41" s="93" t="str">
        <f t="shared" ca="1" si="13"/>
        <v/>
      </c>
      <c r="R41" s="92" t="str">
        <f t="shared" ca="1" si="14"/>
        <v/>
      </c>
      <c r="S41" s="92" t="str">
        <f t="shared" ca="1" si="15"/>
        <v/>
      </c>
      <c r="T41" s="92" t="str">
        <f t="shared" ca="1" si="16"/>
        <v/>
      </c>
      <c r="U41" s="92" t="str">
        <f t="shared" ca="1" si="17"/>
        <v/>
      </c>
      <c r="V41" s="93" t="str">
        <f t="shared" ca="1" si="18"/>
        <v/>
      </c>
      <c r="W41" s="54" t="str">
        <f t="shared" ca="1" si="19"/>
        <v/>
      </c>
      <c r="X41" s="54" t="str">
        <f t="shared" ca="1" si="20"/>
        <v/>
      </c>
      <c r="Y41" s="54" t="str">
        <f t="shared" ca="1" si="21"/>
        <v/>
      </c>
      <c r="Z41" s="54" t="str">
        <f t="shared" ca="1" si="22"/>
        <v/>
      </c>
      <c r="AA41" s="91" t="str">
        <f t="shared" ca="1" si="23"/>
        <v/>
      </c>
      <c r="AB41" s="118"/>
      <c r="AC41" s="51"/>
    </row>
    <row r="42" spans="1:29" ht="5.25" customHeight="1">
      <c r="A42" s="51"/>
      <c r="B42" s="51"/>
      <c r="C42" s="51"/>
      <c r="D42" s="51"/>
      <c r="E42" s="51"/>
      <c r="F42" s="53"/>
      <c r="G42" s="51"/>
      <c r="H42" s="51"/>
      <c r="I42" s="51"/>
      <c r="J42" s="51"/>
      <c r="K42" s="51"/>
      <c r="L42" s="51"/>
      <c r="M42" s="51"/>
      <c r="N42" s="51"/>
      <c r="O42" s="51"/>
      <c r="P42" s="51"/>
      <c r="Q42" s="51"/>
      <c r="R42" s="51"/>
      <c r="S42" s="51"/>
      <c r="T42" s="51"/>
      <c r="U42" s="51"/>
      <c r="V42" s="51"/>
      <c r="W42" s="51"/>
      <c r="X42" s="51"/>
      <c r="Y42" s="51"/>
      <c r="Z42" s="51"/>
      <c r="AA42" s="51"/>
      <c r="AB42" s="51"/>
      <c r="AC42" s="51"/>
    </row>
  </sheetData>
  <sheetProtection sheet="1" objects="1" scenarios="1" autoFilter="0"/>
  <autoFilter ref="A9:AB41">
    <sortState ref="A10:AB46">
      <sortCondition ref="A9:A46"/>
    </sortState>
  </autoFilter>
  <sortState ref="A10:AC41">
    <sortCondition ref="F10"/>
    <sortCondition ref="A10"/>
  </sortState>
  <mergeCells count="9">
    <mergeCell ref="W5:AA5"/>
    <mergeCell ref="W6:AA6"/>
    <mergeCell ref="R5:V5"/>
    <mergeCell ref="R6:V6"/>
    <mergeCell ref="F5:F7"/>
    <mergeCell ref="H6:L6"/>
    <mergeCell ref="H5:L5"/>
    <mergeCell ref="M5:Q5"/>
    <mergeCell ref="M6:Q6"/>
  </mergeCells>
  <phoneticPr fontId="2" type="noConversion"/>
  <dataValidations count="1">
    <dataValidation type="list" allowBlank="1" showInputMessage="1" showErrorMessage="1" sqref="H6:AB6">
      <formula1>pdLanguages</formula1>
    </dataValidation>
  </dataValidations>
  <hyperlinks>
    <hyperlink ref="A25" location="UG_APP!A1" display="UG_APP"/>
    <hyperlink ref="A24" location="UG_COR!A1" display="UG_COR"/>
    <hyperlink ref="A10" location="UG_ETRAIN!A1" display="UG_DEMO"/>
    <hyperlink ref="A17" location="UG_IBD!A1" display="UG_IBD"/>
    <hyperlink ref="A19" location="UG_ITL!A1" display="UG_ITL"/>
    <hyperlink ref="A21" location="UG_MFC!A1" display="UG_MFC"/>
    <hyperlink ref="A18" location="UG_OBD!A1" display="UG_OBD"/>
    <hyperlink ref="A16" location="UG_OCO!A1" display="UG_OCO"/>
    <hyperlink ref="A20" location="UG_ORP!A1" display="UG_ORP"/>
    <hyperlink ref="A23" location="UG_PAC!A1" display="UG_PAC"/>
    <hyperlink ref="A22" location="UG_PIC!A1" display="UG_PIC"/>
    <hyperlink ref="A12" location="UG_WMS!A1" display="UG_WMS"/>
    <hyperlink ref="A13" location="UG_WMS_CNG!A1" display="UG_WMS_CNG"/>
    <hyperlink ref="A15" location="UG_WMS_TSG!A1" display="UG_WMS_TSG"/>
    <hyperlink ref="A14" location="UG_WMS_WAG!A1" display="UG_WMS_WAG"/>
    <hyperlink ref="A26" location="UG_UI!A1" display="UG_UI"/>
    <hyperlink ref="A11" location="UG_TRAININGWAREHOUSE!A1" display="UG_DEMOWAREHOUSE"/>
  </hyperlinks>
  <pageMargins left="0.3" right="0.19" top="0.68" bottom="0.67" header="0.3" footer="0.21"/>
  <pageSetup paperSize="9" scale="84"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worksheet>
</file>

<file path=xl/worksheets/sheet8.xml><?xml version="1.0" encoding="utf-8"?>
<worksheet xmlns="http://schemas.openxmlformats.org/spreadsheetml/2006/main" xmlns:r="http://schemas.openxmlformats.org/officeDocument/2006/relationships">
  <sheetPr codeName="Tabelle55"/>
  <dimension ref="A1:Q269"/>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41783.662719907406</v>
      </c>
      <c r="C1">
        <f>COUNTIF(C$7:C$9,"OK")</f>
        <v>1</v>
      </c>
      <c r="D1" t="s">
        <v>228</v>
      </c>
      <c r="G1" s="52"/>
      <c r="H1" s="52" t="s">
        <v>190</v>
      </c>
      <c r="I1" s="24">
        <f>COUNTIF(I$7:I$9,"OK*")</f>
        <v>0</v>
      </c>
      <c r="J1">
        <f>COUNTIF(J$7:J$9,"OK")</f>
        <v>0</v>
      </c>
      <c r="K1" t="s">
        <v>228</v>
      </c>
      <c r="N1" s="52"/>
      <c r="O1" s="52" t="s">
        <v>190</v>
      </c>
      <c r="P1" s="24">
        <f>COUNTIF(P$7:P$9,"OK*")</f>
        <v>0</v>
      </c>
    </row>
    <row r="2" spans="1:17">
      <c r="A2" s="39" t="s">
        <v>52</v>
      </c>
      <c r="B2" s="71" t="s">
        <v>1803</v>
      </c>
      <c r="C2">
        <f>COUNTIF(C$7:C$9,"Missing")</f>
        <v>0</v>
      </c>
      <c r="D2" t="s">
        <v>229</v>
      </c>
      <c r="G2" s="52"/>
      <c r="J2">
        <f>COUNTIF(J$7:J$9,"Missing")</f>
        <v>1</v>
      </c>
      <c r="K2" t="s">
        <v>229</v>
      </c>
      <c r="N2" s="52"/>
    </row>
    <row r="3" spans="1:17">
      <c r="A3" s="43" t="s">
        <v>309</v>
      </c>
      <c r="B3" s="71" t="s">
        <v>1800</v>
      </c>
      <c r="C3">
        <f>COUNTIF(E$7:E$9,"X")</f>
        <v>0</v>
      </c>
      <c r="D3" s="86" t="s">
        <v>196</v>
      </c>
      <c r="E3" s="98"/>
      <c r="F3" s="87">
        <f>SUMIF(H$7:H$9,"X",F$7:F$9)</f>
        <v>0</v>
      </c>
      <c r="G3" s="86"/>
      <c r="H3" s="88">
        <f>COUNTIF(H$7:H$9,"X")</f>
        <v>0</v>
      </c>
      <c r="J3">
        <f>COUNTIF(L$7:L$9,"X")</f>
        <v>1</v>
      </c>
      <c r="K3" s="86" t="s">
        <v>196</v>
      </c>
      <c r="L3" s="98"/>
      <c r="M3" s="87">
        <f>SUMIF(O$7:O$9,"X",M$7:M$9)</f>
        <v>0</v>
      </c>
      <c r="N3" s="86"/>
      <c r="O3" s="88">
        <f>COUNTIF(O$7:O$9,"X")</f>
        <v>0</v>
      </c>
    </row>
    <row r="4" spans="1:17">
      <c r="A4" s="39" t="s">
        <v>195</v>
      </c>
      <c r="B4" s="43">
        <f>ROW($9:$9) - ROW($7:$7)-1</f>
        <v>1</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c r="B8" s="49" t="s">
        <v>326</v>
      </c>
      <c r="C8" s="54" t="s">
        <v>127</v>
      </c>
      <c r="D8" s="68">
        <v>28475</v>
      </c>
      <c r="E8" s="99"/>
      <c r="F8" s="81">
        <v>8095</v>
      </c>
      <c r="G8" s="83">
        <v>41782.617685185185</v>
      </c>
      <c r="H8" s="64"/>
      <c r="I8" s="73" t="s">
        <v>1691</v>
      </c>
      <c r="J8" s="66" t="s">
        <v>328</v>
      </c>
      <c r="K8" s="67">
        <v>27545</v>
      </c>
      <c r="L8" s="103" t="str">
        <f>IF(K8="","",IF(K8&lt;$D8,"X",""))</f>
        <v>X</v>
      </c>
      <c r="M8" s="82">
        <v>8114</v>
      </c>
      <c r="N8" s="84">
        <v>41766.313877314817</v>
      </c>
      <c r="O8" s="65"/>
      <c r="P8" s="77" t="s">
        <v>1691</v>
      </c>
      <c r="Q8" s="51"/>
    </row>
    <row r="9" spans="1:17" ht="6" customHeight="1">
      <c r="A9" s="51"/>
      <c r="B9" s="51"/>
      <c r="C9" s="51"/>
      <c r="D9" s="51"/>
      <c r="E9" s="53"/>
      <c r="F9" s="51"/>
      <c r="G9" s="51"/>
      <c r="H9" s="53"/>
      <c r="I9" s="75"/>
      <c r="J9" s="51"/>
      <c r="K9" s="51"/>
      <c r="L9" s="53"/>
      <c r="M9" s="51"/>
      <c r="N9" s="51"/>
      <c r="O9" s="53"/>
      <c r="P9" s="75"/>
      <c r="Q9" s="51"/>
    </row>
    <row r="183" ht="6" customHeight="1"/>
    <row r="184" ht="5.25" customHeight="1"/>
    <row r="185" ht="12.75" customHeight="1"/>
    <row r="187" ht="6" customHeight="1"/>
    <row r="269" ht="6.75" customHeight="1"/>
  </sheetData>
  <sheetProtection sheet="1" objects="1" scenarios="1" autoFilter="0"/>
  <autoFilter ref="A7:Q8"/>
  <sortState ref="A8:Q11">
    <sortCondition ref="A8"/>
    <sortCondition ref="B8"/>
  </sortState>
  <dataConsolidate/>
  <mergeCells count="2">
    <mergeCell ref="C4:I4"/>
    <mergeCell ref="J4:P4"/>
  </mergeCells>
  <conditionalFormatting sqref="J6">
    <cfRule type="expression" dxfId="1917" priority="18" stopIfTrue="1">
      <formula>IF($C6="Missing",TRUE,FALSE)</formula>
    </cfRule>
  </conditionalFormatting>
  <conditionalFormatting sqref="K6">
    <cfRule type="expression" dxfId="1916" priority="17" stopIfTrue="1">
      <formula>IF(AND(K6&lt;&gt;"",K6&lt;$D6,L6&lt;&gt;"C"),TRUE,FALSE)</formula>
    </cfRule>
  </conditionalFormatting>
  <conditionalFormatting sqref="J8">
    <cfRule type="expression" dxfId="1915" priority="2" stopIfTrue="1">
      <formula>IF($C8="Missing",TRUE,FALSE)</formula>
    </cfRule>
  </conditionalFormatting>
  <conditionalFormatting sqref="K8">
    <cfRule type="expression" dxfId="1914" priority="1" stopIfTrue="1">
      <formula>IF(AND(K8&lt;&gt;"",K8&lt;$D8,L8&lt;&gt;"C"),TRUE,FALSE)</formula>
    </cfRule>
  </conditionalFormatting>
  <dataValidations count="3">
    <dataValidation type="list" allowBlank="1" showErrorMessage="1" sqref="E6 L6 E8 L8">
      <formula1>"X,C"</formula1>
    </dataValidation>
    <dataValidation type="list" errorStyle="information" allowBlank="1" sqref="I6 P6 I8 P8">
      <formula1>"OK,INIT en,TRANS"</formula1>
    </dataValidation>
    <dataValidation type="list" allowBlank="1" showInputMessage="1" showErrorMessage="1" sqref="H6 O6 H8 O8">
      <formula1>"X, "</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9.xml><?xml version="1.0" encoding="utf-8"?>
<worksheet xmlns="http://schemas.openxmlformats.org/spreadsheetml/2006/main" xmlns:r="http://schemas.openxmlformats.org/officeDocument/2006/relationships">
  <sheetPr codeName="Tabelle65"/>
  <dimension ref="A1:Q268"/>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41783.663182870368</v>
      </c>
      <c r="C1">
        <f>COUNTIF(C$7:C$8,"OK")</f>
        <v>0</v>
      </c>
      <c r="D1" t="s">
        <v>228</v>
      </c>
      <c r="G1" s="52"/>
      <c r="H1" s="52" t="s">
        <v>190</v>
      </c>
      <c r="I1" s="24">
        <f>COUNTIF(I$7:I$8,"OK*")</f>
        <v>0</v>
      </c>
      <c r="J1">
        <f>COUNTIF(J$7:J$8,"OK")</f>
        <v>0</v>
      </c>
      <c r="K1" t="s">
        <v>228</v>
      </c>
      <c r="N1" s="52"/>
      <c r="O1" s="52" t="s">
        <v>190</v>
      </c>
      <c r="P1" s="24">
        <f>COUNTIF(P$7:P$8,"OK*")</f>
        <v>0</v>
      </c>
    </row>
    <row r="2" spans="1:17">
      <c r="A2" s="39" t="s">
        <v>52</v>
      </c>
      <c r="B2" s="71" t="s">
        <v>1805</v>
      </c>
      <c r="C2">
        <f>COUNTIF(C$7:C$8,"Missing")</f>
        <v>0</v>
      </c>
      <c r="D2" t="s">
        <v>229</v>
      </c>
      <c r="G2" s="52"/>
      <c r="J2">
        <f>COUNTIF(J$7:J$8,"Missing")</f>
        <v>0</v>
      </c>
      <c r="K2" t="s">
        <v>229</v>
      </c>
      <c r="N2" s="52"/>
    </row>
    <row r="3" spans="1:17">
      <c r="A3" s="43" t="s">
        <v>309</v>
      </c>
      <c r="B3" s="71" t="s">
        <v>1806</v>
      </c>
      <c r="C3">
        <f>COUNTIF(E$7:E$8,"X")</f>
        <v>0</v>
      </c>
      <c r="D3" s="86" t="s">
        <v>196</v>
      </c>
      <c r="E3" s="98"/>
      <c r="F3" s="87">
        <f>SUMIF(H$7:H$8,"X",F$7:F$8)</f>
        <v>0</v>
      </c>
      <c r="G3" s="86"/>
      <c r="H3" s="88">
        <f>COUNTIF(H$7:H$8,"X")</f>
        <v>0</v>
      </c>
      <c r="J3">
        <f>COUNTIF(L$7:L$8,"X")</f>
        <v>0</v>
      </c>
      <c r="K3" s="86" t="s">
        <v>196</v>
      </c>
      <c r="L3" s="98"/>
      <c r="M3" s="87">
        <f>SUMIF(O$7:O$8,"X",M$7:M$8)</f>
        <v>0</v>
      </c>
      <c r="N3" s="86"/>
      <c r="O3" s="88">
        <f>COUNTIF(O$7:O$8,"X")</f>
        <v>0</v>
      </c>
    </row>
    <row r="4" spans="1:17">
      <c r="A4" s="39" t="s">
        <v>195</v>
      </c>
      <c r="B4" s="43">
        <f>ROW($8:$8) - ROW($7:$7)-1</f>
        <v>0</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ht="6" customHeight="1">
      <c r="A8" s="51"/>
      <c r="B8" s="51"/>
      <c r="C8" s="51"/>
      <c r="D8" s="51"/>
      <c r="E8" s="53"/>
      <c r="F8" s="51"/>
      <c r="G8" s="51"/>
      <c r="H8" s="53"/>
      <c r="I8" s="75"/>
      <c r="J8" s="51"/>
      <c r="K8" s="51"/>
      <c r="L8" s="53"/>
      <c r="M8" s="51"/>
      <c r="N8" s="51"/>
      <c r="O8" s="53"/>
      <c r="P8" s="75"/>
      <c r="Q8" s="51"/>
    </row>
    <row r="182" ht="6" customHeight="1"/>
    <row r="183" ht="5.25" customHeight="1"/>
    <row r="184" ht="12.75" customHeight="1"/>
    <row r="186" ht="6" customHeight="1"/>
    <row r="268" ht="6.75" customHeight="1"/>
  </sheetData>
  <sheetProtection sheet="1" objects="1" scenarios="1" autoFilter="0"/>
  <autoFilter ref="A7:Q7"/>
  <sortState ref="A8:Q12">
    <sortCondition ref="A8"/>
    <sortCondition ref="B8"/>
  </sortState>
  <dataConsolidate/>
  <mergeCells count="2">
    <mergeCell ref="C4:I4"/>
    <mergeCell ref="J4:P4"/>
  </mergeCells>
  <conditionalFormatting sqref="J6">
    <cfRule type="expression" dxfId="1913" priority="24" stopIfTrue="1">
      <formula>IF($C6="Missing",TRUE,FALSE)</formula>
    </cfRule>
  </conditionalFormatting>
  <conditionalFormatting sqref="K6">
    <cfRule type="expression" dxfId="1912" priority="23" stopIfTrue="1">
      <formula>IF(AND(K6&lt;&gt;"",K6&lt;$D6,L6&lt;&gt;"C"),TRUE,FALSE)</formula>
    </cfRule>
  </conditionalFormatting>
  <dataValidations count="3">
    <dataValidation type="list" allowBlank="1" showInputMessage="1" showErrorMessage="1" sqref="H6 O6">
      <formula1>"X, "</formula1>
    </dataValidation>
    <dataValidation type="list" errorStyle="information" allowBlank="1" sqref="I6 P6">
      <formula1>"OK,INIT en,TRANS"</formula1>
    </dataValidation>
    <dataValidation type="list" allowBlank="1" showErrorMessage="1" sqref="E6 L6">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0.xml><?xml version="1.0" encoding="utf-8"?>
<worksheet xmlns="http://schemas.openxmlformats.org/spreadsheetml/2006/main" xmlns:r="http://schemas.openxmlformats.org/officeDocument/2006/relationships">
  <sheetPr codeName="Tabelle54"/>
  <dimension ref="A1:Q275"/>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41783.663518518515</v>
      </c>
      <c r="C1">
        <f>COUNTIF(C$7:C$15,"OK")</f>
        <v>7</v>
      </c>
      <c r="D1" t="s">
        <v>228</v>
      </c>
      <c r="G1" s="52"/>
      <c r="H1" s="52" t="s">
        <v>190</v>
      </c>
      <c r="I1" s="24">
        <f>COUNTIF(I$7:I$15,"OK*")</f>
        <v>7</v>
      </c>
      <c r="J1">
        <f>COUNTIF(J$7:J$15,"OK")</f>
        <v>0</v>
      </c>
      <c r="K1" t="s">
        <v>228</v>
      </c>
      <c r="N1" s="52"/>
      <c r="O1" s="52" t="s">
        <v>190</v>
      </c>
      <c r="P1" s="24">
        <f>COUNTIF(P$7:P$15,"OK*")</f>
        <v>6</v>
      </c>
    </row>
    <row r="2" spans="1:17">
      <c r="A2" s="39" t="s">
        <v>52</v>
      </c>
      <c r="B2" s="71" t="s">
        <v>627</v>
      </c>
      <c r="C2">
        <f>COUNTIF(C$7:C$15,"Missing")</f>
        <v>0</v>
      </c>
      <c r="D2" t="s">
        <v>229</v>
      </c>
      <c r="G2" s="52"/>
      <c r="J2">
        <f>COUNTIF(J$7:J$15,"Missing")</f>
        <v>7</v>
      </c>
      <c r="K2" t="s">
        <v>229</v>
      </c>
      <c r="N2" s="52"/>
    </row>
    <row r="3" spans="1:17">
      <c r="A3" s="43" t="s">
        <v>309</v>
      </c>
      <c r="B3" s="71" t="s">
        <v>628</v>
      </c>
      <c r="C3">
        <f>COUNTIF(E$7:E$15,"X")</f>
        <v>0</v>
      </c>
      <c r="D3" s="86" t="s">
        <v>196</v>
      </c>
      <c r="E3" s="98"/>
      <c r="F3" s="87">
        <f>SUMIF(H$7:H$15,"X",F$7:F$15)</f>
        <v>0</v>
      </c>
      <c r="G3" s="86"/>
      <c r="H3" s="88">
        <f>COUNTIF(H$7:H$15,"X")</f>
        <v>0</v>
      </c>
      <c r="J3">
        <f>COUNTIF(L$7:L$15,"X")</f>
        <v>7</v>
      </c>
      <c r="K3" s="86" t="s">
        <v>196</v>
      </c>
      <c r="L3" s="98"/>
      <c r="M3" s="87">
        <f>SUMIF(O$7:O$15,"X",M$7:M$15)</f>
        <v>0</v>
      </c>
      <c r="N3" s="86"/>
      <c r="O3" s="88">
        <f>COUNTIF(O$7:O$15,"X")</f>
        <v>0</v>
      </c>
    </row>
    <row r="4" spans="1:17">
      <c r="A4" s="39" t="s">
        <v>195</v>
      </c>
      <c r="B4" s="43">
        <f>ROW($15:$15) - ROW($7:$7)-1</f>
        <v>7</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330</v>
      </c>
      <c r="B8" s="49" t="s">
        <v>496</v>
      </c>
      <c r="C8" s="54" t="s">
        <v>127</v>
      </c>
      <c r="D8" s="68">
        <v>28461</v>
      </c>
      <c r="E8" s="99"/>
      <c r="F8" s="81">
        <v>16191</v>
      </c>
      <c r="G8" s="83">
        <v>41782.573229166665</v>
      </c>
      <c r="H8" s="64"/>
      <c r="I8" s="73" t="s">
        <v>127</v>
      </c>
      <c r="J8" s="66" t="s">
        <v>328</v>
      </c>
      <c r="K8" s="67">
        <v>27545</v>
      </c>
      <c r="L8" s="103" t="str">
        <f t="shared" ref="L8:L14" si="0">IF(K8="","",IF(K8&lt;$D8,"X",""))</f>
        <v>X</v>
      </c>
      <c r="M8" s="82">
        <v>15980</v>
      </c>
      <c r="N8" s="84">
        <v>41766.313634259262</v>
      </c>
      <c r="O8" s="65"/>
      <c r="P8" s="77" t="s">
        <v>127</v>
      </c>
      <c r="Q8" s="51"/>
    </row>
    <row r="9" spans="1:17">
      <c r="A9" s="12" t="s">
        <v>1197</v>
      </c>
      <c r="B9" s="49" t="s">
        <v>326</v>
      </c>
      <c r="C9" s="54" t="s">
        <v>127</v>
      </c>
      <c r="D9" s="68">
        <v>28461</v>
      </c>
      <c r="E9" s="99"/>
      <c r="F9" s="81">
        <v>13918</v>
      </c>
      <c r="G9" s="83">
        <v>41782.573229166665</v>
      </c>
      <c r="H9" s="64"/>
      <c r="I9" s="73" t="s">
        <v>127</v>
      </c>
      <c r="J9" s="66" t="s">
        <v>328</v>
      </c>
      <c r="K9" s="67">
        <v>27668</v>
      </c>
      <c r="L9" s="103" t="str">
        <f t="shared" si="0"/>
        <v>X</v>
      </c>
      <c r="M9" s="82">
        <v>13985</v>
      </c>
      <c r="N9" s="84">
        <v>41767.312858796293</v>
      </c>
      <c r="O9" s="65"/>
      <c r="P9" s="77" t="s">
        <v>127</v>
      </c>
      <c r="Q9" s="51"/>
    </row>
    <row r="10" spans="1:17">
      <c r="A10" s="12" t="s">
        <v>344</v>
      </c>
      <c r="B10" s="49" t="s">
        <v>1353</v>
      </c>
      <c r="C10" s="54" t="s">
        <v>127</v>
      </c>
      <c r="D10" s="68">
        <v>28461</v>
      </c>
      <c r="E10" s="99"/>
      <c r="F10" s="81">
        <v>28277</v>
      </c>
      <c r="G10" s="83">
        <v>41782.573229166665</v>
      </c>
      <c r="H10" s="64"/>
      <c r="I10" s="73" t="s">
        <v>584</v>
      </c>
      <c r="J10" s="66" t="s">
        <v>328</v>
      </c>
      <c r="K10" s="67">
        <v>27545</v>
      </c>
      <c r="L10" s="103" t="str">
        <f t="shared" si="0"/>
        <v>X</v>
      </c>
      <c r="M10" s="82">
        <v>28100</v>
      </c>
      <c r="N10" s="84">
        <v>41766.313634259262</v>
      </c>
      <c r="O10" s="65"/>
      <c r="P10" s="77" t="s">
        <v>1652</v>
      </c>
      <c r="Q10" s="51"/>
    </row>
    <row r="11" spans="1:17">
      <c r="A11" s="12" t="s">
        <v>344</v>
      </c>
      <c r="B11" s="49" t="s">
        <v>635</v>
      </c>
      <c r="C11" s="54" t="s">
        <v>127</v>
      </c>
      <c r="D11" s="68">
        <v>28461</v>
      </c>
      <c r="E11" s="99"/>
      <c r="F11" s="81">
        <v>14511</v>
      </c>
      <c r="G11" s="83">
        <v>41782.573229166665</v>
      </c>
      <c r="H11" s="64"/>
      <c r="I11" s="73" t="s">
        <v>127</v>
      </c>
      <c r="J11" s="66" t="s">
        <v>328</v>
      </c>
      <c r="K11" s="67">
        <v>27545</v>
      </c>
      <c r="L11" s="103" t="str">
        <f t="shared" si="0"/>
        <v>X</v>
      </c>
      <c r="M11" s="82">
        <v>15292</v>
      </c>
      <c r="N11" s="84">
        <v>41766.313634259262</v>
      </c>
      <c r="O11" s="65"/>
      <c r="P11" s="77" t="s">
        <v>127</v>
      </c>
      <c r="Q11" s="51"/>
    </row>
    <row r="12" spans="1:17">
      <c r="A12" s="12" t="s">
        <v>344</v>
      </c>
      <c r="B12" s="49" t="s">
        <v>636</v>
      </c>
      <c r="C12" s="54" t="s">
        <v>127</v>
      </c>
      <c r="D12" s="68">
        <v>28461</v>
      </c>
      <c r="E12" s="99"/>
      <c r="F12" s="81">
        <v>11061</v>
      </c>
      <c r="G12" s="83">
        <v>41782.573229166665</v>
      </c>
      <c r="H12" s="64"/>
      <c r="I12" s="73" t="s">
        <v>127</v>
      </c>
      <c r="J12" s="66" t="s">
        <v>328</v>
      </c>
      <c r="K12" s="67">
        <v>27545</v>
      </c>
      <c r="L12" s="103" t="str">
        <f t="shared" si="0"/>
        <v>X</v>
      </c>
      <c r="M12" s="82">
        <v>11239</v>
      </c>
      <c r="N12" s="84">
        <v>41766.313634259262</v>
      </c>
      <c r="O12" s="65"/>
      <c r="P12" s="77" t="s">
        <v>127</v>
      </c>
      <c r="Q12" s="51"/>
    </row>
    <row r="13" spans="1:17">
      <c r="A13" s="12" t="s">
        <v>414</v>
      </c>
      <c r="B13" s="49" t="s">
        <v>326</v>
      </c>
      <c r="C13" s="54" t="s">
        <v>127</v>
      </c>
      <c r="D13" s="68">
        <v>28461</v>
      </c>
      <c r="E13" s="99"/>
      <c r="F13" s="81">
        <v>13896</v>
      </c>
      <c r="G13" s="83">
        <v>41782.573229166665</v>
      </c>
      <c r="H13" s="64"/>
      <c r="I13" s="73" t="s">
        <v>127</v>
      </c>
      <c r="J13" s="66" t="s">
        <v>328</v>
      </c>
      <c r="K13" s="67">
        <v>27545</v>
      </c>
      <c r="L13" s="103" t="str">
        <f t="shared" si="0"/>
        <v>X</v>
      </c>
      <c r="M13" s="82">
        <v>14087</v>
      </c>
      <c r="N13" s="84">
        <v>41766.313634259262</v>
      </c>
      <c r="O13" s="65"/>
      <c r="P13" s="77" t="s">
        <v>127</v>
      </c>
      <c r="Q13" s="51"/>
    </row>
    <row r="14" spans="1:17">
      <c r="A14" s="12"/>
      <c r="B14" s="49" t="s">
        <v>326</v>
      </c>
      <c r="C14" s="54" t="s">
        <v>127</v>
      </c>
      <c r="D14" s="68">
        <v>28461</v>
      </c>
      <c r="E14" s="99"/>
      <c r="F14" s="81">
        <v>7305</v>
      </c>
      <c r="G14" s="83">
        <v>41782.573229166665</v>
      </c>
      <c r="H14" s="64"/>
      <c r="I14" s="73" t="s">
        <v>127</v>
      </c>
      <c r="J14" s="66" t="s">
        <v>328</v>
      </c>
      <c r="K14" s="67">
        <v>27545</v>
      </c>
      <c r="L14" s="103" t="str">
        <f t="shared" si="0"/>
        <v>X</v>
      </c>
      <c r="M14" s="82">
        <v>7420</v>
      </c>
      <c r="N14" s="84">
        <v>41766.313634259262</v>
      </c>
      <c r="O14" s="65"/>
      <c r="P14" s="77" t="s">
        <v>127</v>
      </c>
      <c r="Q14" s="51"/>
    </row>
    <row r="15" spans="1:17" ht="6" customHeight="1">
      <c r="A15" s="51"/>
      <c r="B15" s="51"/>
      <c r="C15" s="51"/>
      <c r="D15" s="51"/>
      <c r="E15" s="53"/>
      <c r="F15" s="51"/>
      <c r="G15" s="51"/>
      <c r="H15" s="53"/>
      <c r="I15" s="75"/>
      <c r="J15" s="51"/>
      <c r="K15" s="51"/>
      <c r="L15" s="53"/>
      <c r="M15" s="51"/>
      <c r="N15" s="51"/>
      <c r="O15" s="53"/>
      <c r="P15" s="75"/>
      <c r="Q15" s="51"/>
    </row>
    <row r="189" ht="6" customHeight="1"/>
    <row r="190" ht="5.25" customHeight="1"/>
    <row r="191" ht="12.75" customHeight="1"/>
    <row r="193" ht="6" customHeight="1"/>
    <row r="275" ht="6.75" customHeight="1"/>
  </sheetData>
  <sheetProtection sheet="1" objects="1" scenarios="1" autoFilter="0"/>
  <autoFilter ref="A7:Q14"/>
  <sortState ref="A8:Q14">
    <sortCondition ref="A8"/>
    <sortCondition ref="B8"/>
  </sortState>
  <dataConsolidate/>
  <mergeCells count="2">
    <mergeCell ref="C4:I4"/>
    <mergeCell ref="J4:P4"/>
  </mergeCells>
  <conditionalFormatting sqref="J6">
    <cfRule type="expression" dxfId="1911" priority="40" stopIfTrue="1">
      <formula>IF($C6="Missing",TRUE,FALSE)</formula>
    </cfRule>
  </conditionalFormatting>
  <conditionalFormatting sqref="K6">
    <cfRule type="expression" dxfId="1910" priority="39" stopIfTrue="1">
      <formula>IF(AND(K6&lt;&gt;"",K6&lt;$D6,L6&lt;&gt;"C"),TRUE,FALSE)</formula>
    </cfRule>
  </conditionalFormatting>
  <conditionalFormatting sqref="J8">
    <cfRule type="expression" dxfId="1909" priority="14" stopIfTrue="1">
      <formula>IF($C8="Missing",TRUE,FALSE)</formula>
    </cfRule>
  </conditionalFormatting>
  <conditionalFormatting sqref="K8">
    <cfRule type="expression" dxfId="1908" priority="13" stopIfTrue="1">
      <formula>IF(AND(K8&lt;&gt;"",K8&lt;$D8,L8&lt;&gt;"C"),TRUE,FALSE)</formula>
    </cfRule>
  </conditionalFormatting>
  <conditionalFormatting sqref="J9">
    <cfRule type="expression" dxfId="1907" priority="12" stopIfTrue="1">
      <formula>IF($C9="Missing",TRUE,FALSE)</formula>
    </cfRule>
  </conditionalFormatting>
  <conditionalFormatting sqref="K9">
    <cfRule type="expression" dxfId="1906" priority="11" stopIfTrue="1">
      <formula>IF(AND(K9&lt;&gt;"",K9&lt;$D9,L9&lt;&gt;"C"),TRUE,FALSE)</formula>
    </cfRule>
  </conditionalFormatting>
  <conditionalFormatting sqref="J10">
    <cfRule type="expression" dxfId="1905" priority="10" stopIfTrue="1">
      <formula>IF($C10="Missing",TRUE,FALSE)</formula>
    </cfRule>
  </conditionalFormatting>
  <conditionalFormatting sqref="K10">
    <cfRule type="expression" dxfId="1904" priority="9" stopIfTrue="1">
      <formula>IF(AND(K10&lt;&gt;"",K10&lt;$D10,L10&lt;&gt;"C"),TRUE,FALSE)</formula>
    </cfRule>
  </conditionalFormatting>
  <conditionalFormatting sqref="J11">
    <cfRule type="expression" dxfId="1903" priority="8" stopIfTrue="1">
      <formula>IF($C11="Missing",TRUE,FALSE)</formula>
    </cfRule>
  </conditionalFormatting>
  <conditionalFormatting sqref="K11">
    <cfRule type="expression" dxfId="1902" priority="7" stopIfTrue="1">
      <formula>IF(AND(K11&lt;&gt;"",K11&lt;$D11,L11&lt;&gt;"C"),TRUE,FALSE)</formula>
    </cfRule>
  </conditionalFormatting>
  <conditionalFormatting sqref="J12">
    <cfRule type="expression" dxfId="1901" priority="6" stopIfTrue="1">
      <formula>IF($C12="Missing",TRUE,FALSE)</formula>
    </cfRule>
  </conditionalFormatting>
  <conditionalFormatting sqref="K12">
    <cfRule type="expression" dxfId="1900" priority="5" stopIfTrue="1">
      <formula>IF(AND(K12&lt;&gt;"",K12&lt;$D12,L12&lt;&gt;"C"),TRUE,FALSE)</formula>
    </cfRule>
  </conditionalFormatting>
  <conditionalFormatting sqref="J13">
    <cfRule type="expression" dxfId="1899" priority="4" stopIfTrue="1">
      <formula>IF($C13="Missing",TRUE,FALSE)</formula>
    </cfRule>
  </conditionalFormatting>
  <conditionalFormatting sqref="K13">
    <cfRule type="expression" dxfId="1898" priority="3" stopIfTrue="1">
      <formula>IF(AND(K13&lt;&gt;"",K13&lt;$D13,L13&lt;&gt;"C"),TRUE,FALSE)</formula>
    </cfRule>
  </conditionalFormatting>
  <conditionalFormatting sqref="J14">
    <cfRule type="expression" dxfId="1897" priority="2" stopIfTrue="1">
      <formula>IF($C14="Missing",TRUE,FALSE)</formula>
    </cfRule>
  </conditionalFormatting>
  <conditionalFormatting sqref="K14">
    <cfRule type="expression" dxfId="1896" priority="1" stopIfTrue="1">
      <formula>IF(AND(K14&lt;&gt;"",K14&lt;$D14,L14&lt;&gt;"C"),TRUE,FALSE)</formula>
    </cfRule>
  </conditionalFormatting>
  <dataValidations count="3">
    <dataValidation type="list" allowBlank="1" showErrorMessage="1" sqref="E6 L6 E8:E14 L8:L14">
      <formula1>"X,C"</formula1>
    </dataValidation>
    <dataValidation type="list" errorStyle="information" allowBlank="1" sqref="I6 P6 I8:I14 P8:P14">
      <formula1>"OK,INIT en,TRANS"</formula1>
    </dataValidation>
    <dataValidation type="list" allowBlank="1" showInputMessage="1" showErrorMessage="1" sqref="H6 O6 H8:H14 O8:O14">
      <formula1>"X, "</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1.xml><?xml version="1.0" encoding="utf-8"?>
<worksheet xmlns="http://schemas.openxmlformats.org/spreadsheetml/2006/main" xmlns:r="http://schemas.openxmlformats.org/officeDocument/2006/relationships">
  <sheetPr codeName="Tabelle51"/>
  <dimension ref="A1:Q321"/>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41783.6640625</v>
      </c>
      <c r="C1">
        <f>COUNTIF(C$7:C$61,"OK")</f>
        <v>53</v>
      </c>
      <c r="D1" t="s">
        <v>228</v>
      </c>
      <c r="G1" s="52"/>
      <c r="H1" s="52" t="s">
        <v>190</v>
      </c>
      <c r="I1" s="24">
        <f>COUNTIF(I$7:I$61,"OK*")</f>
        <v>52</v>
      </c>
      <c r="J1">
        <f>COUNTIF(J$7:J$61,"OK")</f>
        <v>0</v>
      </c>
      <c r="K1" t="s">
        <v>228</v>
      </c>
      <c r="N1" s="52"/>
      <c r="O1" s="52" t="s">
        <v>190</v>
      </c>
      <c r="P1" s="24">
        <f>COUNTIF(P$7:P$61,"OK*")</f>
        <v>47</v>
      </c>
    </row>
    <row r="2" spans="1:17">
      <c r="A2" s="39" t="s">
        <v>52</v>
      </c>
      <c r="B2" s="71" t="s">
        <v>616</v>
      </c>
      <c r="C2">
        <f>COUNTIF(C$7:C$61,"Missing")</f>
        <v>0</v>
      </c>
      <c r="D2" t="s">
        <v>229</v>
      </c>
      <c r="G2" s="52"/>
      <c r="J2">
        <f>COUNTIF(J$7:J$61,"Missing")</f>
        <v>53</v>
      </c>
      <c r="K2" t="s">
        <v>229</v>
      </c>
      <c r="N2" s="52"/>
    </row>
    <row r="3" spans="1:17">
      <c r="A3" s="43" t="s">
        <v>309</v>
      </c>
      <c r="B3" s="71" t="s">
        <v>617</v>
      </c>
      <c r="C3">
        <f>COUNTIF(E$7:E$61,"X")</f>
        <v>0</v>
      </c>
      <c r="D3" s="86" t="s">
        <v>196</v>
      </c>
      <c r="E3" s="98"/>
      <c r="F3" s="87">
        <f>SUMIF(H$7:H$61,"X",F$7:F$61)</f>
        <v>0</v>
      </c>
      <c r="G3" s="86"/>
      <c r="H3" s="88">
        <f>COUNTIF(H$7:H$61,"X")</f>
        <v>0</v>
      </c>
      <c r="J3">
        <f>COUNTIF(L$7:L$61,"X")</f>
        <v>48</v>
      </c>
      <c r="K3" s="86" t="s">
        <v>196</v>
      </c>
      <c r="L3" s="98"/>
      <c r="M3" s="87">
        <f>SUMIF(O$7:O$61,"X",M$7:M$61)</f>
        <v>0</v>
      </c>
      <c r="N3" s="86"/>
      <c r="O3" s="88">
        <f>COUNTIF(O$7:O$61,"X")</f>
        <v>0</v>
      </c>
    </row>
    <row r="4" spans="1:17">
      <c r="A4" s="39" t="s">
        <v>195</v>
      </c>
      <c r="B4" s="43">
        <f>ROW($61:$61) - ROW($7:$7)-1</f>
        <v>53</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23</v>
      </c>
      <c r="B8" s="49" t="s">
        <v>326</v>
      </c>
      <c r="C8" s="54" t="s">
        <v>127</v>
      </c>
      <c r="D8" s="68">
        <v>28461</v>
      </c>
      <c r="E8" s="99"/>
      <c r="F8" s="81">
        <v>7756</v>
      </c>
      <c r="G8" s="83">
        <v>41782.573229166665</v>
      </c>
      <c r="H8" s="64"/>
      <c r="I8" s="73" t="s">
        <v>127</v>
      </c>
      <c r="J8" s="66" t="s">
        <v>328</v>
      </c>
      <c r="K8" s="67">
        <v>27545</v>
      </c>
      <c r="L8" s="103" t="str">
        <f t="shared" ref="L8:L39" si="0">IF(K8="","",IF(K8&lt;$D8,"X",""))</f>
        <v>X</v>
      </c>
      <c r="M8" s="82">
        <v>7738</v>
      </c>
      <c r="N8" s="84">
        <v>41766.313657407409</v>
      </c>
      <c r="O8" s="65"/>
      <c r="P8" s="77" t="s">
        <v>127</v>
      </c>
      <c r="Q8" s="51"/>
    </row>
    <row r="9" spans="1:17">
      <c r="A9" s="12" t="s">
        <v>506</v>
      </c>
      <c r="B9" s="49" t="s">
        <v>326</v>
      </c>
      <c r="C9" s="54" t="s">
        <v>127</v>
      </c>
      <c r="D9" s="68">
        <v>28461</v>
      </c>
      <c r="E9" s="99"/>
      <c r="F9" s="81">
        <v>36123</v>
      </c>
      <c r="G9" s="83">
        <v>41782.573229166665</v>
      </c>
      <c r="H9" s="64"/>
      <c r="I9" s="73" t="s">
        <v>127</v>
      </c>
      <c r="J9" s="66" t="s">
        <v>328</v>
      </c>
      <c r="K9" s="67">
        <v>27545</v>
      </c>
      <c r="L9" s="103" t="str">
        <f t="shared" si="0"/>
        <v>X</v>
      </c>
      <c r="M9" s="82">
        <v>36464</v>
      </c>
      <c r="N9" s="84">
        <v>41766.313634259262</v>
      </c>
      <c r="O9" s="65"/>
      <c r="P9" s="77" t="s">
        <v>127</v>
      </c>
      <c r="Q9" s="51"/>
    </row>
    <row r="10" spans="1:17">
      <c r="A10" s="12" t="s">
        <v>507</v>
      </c>
      <c r="B10" s="49" t="s">
        <v>1127</v>
      </c>
      <c r="C10" s="54" t="s">
        <v>127</v>
      </c>
      <c r="D10" s="68">
        <v>28461</v>
      </c>
      <c r="E10" s="99"/>
      <c r="F10" s="81">
        <v>8224</v>
      </c>
      <c r="G10" s="83">
        <v>41782.573229166665</v>
      </c>
      <c r="H10" s="64"/>
      <c r="I10" s="73" t="s">
        <v>127</v>
      </c>
      <c r="J10" s="66" t="s">
        <v>328</v>
      </c>
      <c r="K10" s="67">
        <v>27545</v>
      </c>
      <c r="L10" s="103" t="str">
        <f t="shared" si="0"/>
        <v>X</v>
      </c>
      <c r="M10" s="82">
        <v>8099</v>
      </c>
      <c r="N10" s="84">
        <v>41766.313645833332</v>
      </c>
      <c r="O10" s="65"/>
      <c r="P10" s="77" t="s">
        <v>127</v>
      </c>
      <c r="Q10" s="51"/>
    </row>
    <row r="11" spans="1:17">
      <c r="A11" s="12" t="s">
        <v>507</v>
      </c>
      <c r="B11" s="49" t="s">
        <v>1247</v>
      </c>
      <c r="C11" s="54" t="s">
        <v>127</v>
      </c>
      <c r="D11" s="68">
        <v>28461</v>
      </c>
      <c r="E11" s="99"/>
      <c r="F11" s="81">
        <v>7865</v>
      </c>
      <c r="G11" s="83">
        <v>41782.573229166665</v>
      </c>
      <c r="H11" s="64"/>
      <c r="I11" s="73" t="s">
        <v>127</v>
      </c>
      <c r="J11" s="66" t="s">
        <v>328</v>
      </c>
      <c r="K11" s="67">
        <v>27545</v>
      </c>
      <c r="L11" s="103" t="str">
        <f t="shared" si="0"/>
        <v>X</v>
      </c>
      <c r="M11" s="82">
        <v>7833</v>
      </c>
      <c r="N11" s="84">
        <v>41766.313645833332</v>
      </c>
      <c r="O11" s="65"/>
      <c r="P11" s="77" t="s">
        <v>127</v>
      </c>
      <c r="Q11" s="51"/>
    </row>
    <row r="12" spans="1:17">
      <c r="A12" s="12" t="s">
        <v>507</v>
      </c>
      <c r="B12" s="49" t="s">
        <v>1128</v>
      </c>
      <c r="C12" s="54" t="s">
        <v>127</v>
      </c>
      <c r="D12" s="68">
        <v>28461</v>
      </c>
      <c r="E12" s="99"/>
      <c r="F12" s="81">
        <v>8992</v>
      </c>
      <c r="G12" s="83">
        <v>41782.573229166665</v>
      </c>
      <c r="H12" s="64"/>
      <c r="I12" s="73" t="s">
        <v>127</v>
      </c>
      <c r="J12" s="66" t="s">
        <v>328</v>
      </c>
      <c r="K12" s="67">
        <v>27545</v>
      </c>
      <c r="L12" s="103" t="str">
        <f t="shared" si="0"/>
        <v>X</v>
      </c>
      <c r="M12" s="82">
        <v>8964</v>
      </c>
      <c r="N12" s="84">
        <v>41766.313645833332</v>
      </c>
      <c r="O12" s="65"/>
      <c r="P12" s="77" t="s">
        <v>127</v>
      </c>
      <c r="Q12" s="51"/>
    </row>
    <row r="13" spans="1:17">
      <c r="A13" s="12" t="s">
        <v>507</v>
      </c>
      <c r="B13" s="49" t="s">
        <v>1630</v>
      </c>
      <c r="C13" s="54" t="s">
        <v>127</v>
      </c>
      <c r="D13" s="68">
        <v>28461</v>
      </c>
      <c r="E13" s="99"/>
      <c r="F13" s="81">
        <v>8377</v>
      </c>
      <c r="G13" s="83">
        <v>41782.573229166665</v>
      </c>
      <c r="H13" s="64"/>
      <c r="I13" s="73" t="s">
        <v>127</v>
      </c>
      <c r="J13" s="66" t="s">
        <v>328</v>
      </c>
      <c r="K13" s="67"/>
      <c r="L13" s="103" t="str">
        <f t="shared" si="0"/>
        <v/>
      </c>
      <c r="M13" s="82"/>
      <c r="N13" s="84"/>
      <c r="O13" s="65"/>
      <c r="P13" s="77"/>
      <c r="Q13" s="51"/>
    </row>
    <row r="14" spans="1:17">
      <c r="A14" s="12" t="s">
        <v>507</v>
      </c>
      <c r="B14" s="49" t="s">
        <v>1631</v>
      </c>
      <c r="C14" s="54" t="s">
        <v>127</v>
      </c>
      <c r="D14" s="68">
        <v>28461</v>
      </c>
      <c r="E14" s="99"/>
      <c r="F14" s="81">
        <v>9947</v>
      </c>
      <c r="G14" s="83">
        <v>41782.573229166665</v>
      </c>
      <c r="H14" s="64"/>
      <c r="I14" s="73" t="s">
        <v>127</v>
      </c>
      <c r="J14" s="66" t="s">
        <v>328</v>
      </c>
      <c r="K14" s="67"/>
      <c r="L14" s="103" t="str">
        <f t="shared" si="0"/>
        <v/>
      </c>
      <c r="M14" s="82"/>
      <c r="N14" s="84"/>
      <c r="O14" s="65"/>
      <c r="P14" s="77"/>
      <c r="Q14" s="51"/>
    </row>
    <row r="15" spans="1:17">
      <c r="A15" s="12" t="s">
        <v>507</v>
      </c>
      <c r="B15" s="49" t="s">
        <v>1129</v>
      </c>
      <c r="C15" s="54" t="s">
        <v>127</v>
      </c>
      <c r="D15" s="68">
        <v>28461</v>
      </c>
      <c r="E15" s="99"/>
      <c r="F15" s="81">
        <v>8039</v>
      </c>
      <c r="G15" s="83">
        <v>41782.573229166665</v>
      </c>
      <c r="H15" s="64"/>
      <c r="I15" s="73" t="s">
        <v>127</v>
      </c>
      <c r="J15" s="66" t="s">
        <v>328</v>
      </c>
      <c r="K15" s="67">
        <v>27545</v>
      </c>
      <c r="L15" s="103" t="str">
        <f t="shared" si="0"/>
        <v>X</v>
      </c>
      <c r="M15" s="82">
        <v>8118</v>
      </c>
      <c r="N15" s="84">
        <v>41766.313645833332</v>
      </c>
      <c r="O15" s="65"/>
      <c r="P15" s="77" t="s">
        <v>127</v>
      </c>
      <c r="Q15" s="51"/>
    </row>
    <row r="16" spans="1:17">
      <c r="A16" s="12" t="s">
        <v>507</v>
      </c>
      <c r="B16" s="49" t="s">
        <v>1130</v>
      </c>
      <c r="C16" s="54" t="s">
        <v>127</v>
      </c>
      <c r="D16" s="68">
        <v>28461</v>
      </c>
      <c r="E16" s="99"/>
      <c r="F16" s="81">
        <v>10621</v>
      </c>
      <c r="G16" s="83">
        <v>41782.573229166665</v>
      </c>
      <c r="H16" s="64"/>
      <c r="I16" s="73" t="s">
        <v>127</v>
      </c>
      <c r="J16" s="66" t="s">
        <v>328</v>
      </c>
      <c r="K16" s="67">
        <v>27862</v>
      </c>
      <c r="L16" s="103" t="str">
        <f t="shared" si="0"/>
        <v>X</v>
      </c>
      <c r="M16" s="82">
        <v>11609</v>
      </c>
      <c r="N16" s="84">
        <v>41772.441990740743</v>
      </c>
      <c r="O16" s="65"/>
      <c r="P16" s="77" t="s">
        <v>127</v>
      </c>
      <c r="Q16" s="51"/>
    </row>
    <row r="17" spans="1:17">
      <c r="A17" s="12" t="s">
        <v>507</v>
      </c>
      <c r="B17" s="49" t="s">
        <v>1131</v>
      </c>
      <c r="C17" s="54" t="s">
        <v>127</v>
      </c>
      <c r="D17" s="68">
        <v>28461</v>
      </c>
      <c r="E17" s="99"/>
      <c r="F17" s="81">
        <v>8067</v>
      </c>
      <c r="G17" s="83">
        <v>41782.573229166665</v>
      </c>
      <c r="H17" s="64"/>
      <c r="I17" s="73" t="s">
        <v>127</v>
      </c>
      <c r="J17" s="66" t="s">
        <v>328</v>
      </c>
      <c r="K17" s="67">
        <v>27545</v>
      </c>
      <c r="L17" s="103" t="str">
        <f t="shared" si="0"/>
        <v>X</v>
      </c>
      <c r="M17" s="82">
        <v>8149</v>
      </c>
      <c r="N17" s="84">
        <v>41766.313645833332</v>
      </c>
      <c r="O17" s="65"/>
      <c r="P17" s="77" t="s">
        <v>127</v>
      </c>
      <c r="Q17" s="51"/>
    </row>
    <row r="18" spans="1:17">
      <c r="A18" s="12" t="s">
        <v>507</v>
      </c>
      <c r="B18" s="49" t="s">
        <v>1132</v>
      </c>
      <c r="C18" s="54" t="s">
        <v>127</v>
      </c>
      <c r="D18" s="68">
        <v>28461</v>
      </c>
      <c r="E18" s="99"/>
      <c r="F18" s="81">
        <v>12436</v>
      </c>
      <c r="G18" s="83">
        <v>41782.573229166665</v>
      </c>
      <c r="H18" s="64"/>
      <c r="I18" s="73" t="s">
        <v>127</v>
      </c>
      <c r="J18" s="66" t="s">
        <v>328</v>
      </c>
      <c r="K18" s="67">
        <v>27545</v>
      </c>
      <c r="L18" s="103" t="str">
        <f t="shared" si="0"/>
        <v>X</v>
      </c>
      <c r="M18" s="82">
        <v>12548</v>
      </c>
      <c r="N18" s="84">
        <v>41766.313645833332</v>
      </c>
      <c r="O18" s="65"/>
      <c r="P18" s="77" t="s">
        <v>127</v>
      </c>
      <c r="Q18" s="51"/>
    </row>
    <row r="19" spans="1:17">
      <c r="A19" s="12" t="s">
        <v>507</v>
      </c>
      <c r="B19" s="49" t="s">
        <v>1133</v>
      </c>
      <c r="C19" s="54" t="s">
        <v>127</v>
      </c>
      <c r="D19" s="68">
        <v>28461</v>
      </c>
      <c r="E19" s="99"/>
      <c r="F19" s="81">
        <v>9784</v>
      </c>
      <c r="G19" s="83">
        <v>41782.573229166665</v>
      </c>
      <c r="H19" s="64"/>
      <c r="I19" s="73" t="s">
        <v>127</v>
      </c>
      <c r="J19" s="66" t="s">
        <v>328</v>
      </c>
      <c r="K19" s="67">
        <v>27545</v>
      </c>
      <c r="L19" s="103" t="str">
        <f t="shared" si="0"/>
        <v>X</v>
      </c>
      <c r="M19" s="82">
        <v>10008</v>
      </c>
      <c r="N19" s="84">
        <v>41766.313645833332</v>
      </c>
      <c r="O19" s="65"/>
      <c r="P19" s="77" t="s">
        <v>127</v>
      </c>
      <c r="Q19" s="51"/>
    </row>
    <row r="20" spans="1:17">
      <c r="A20" s="12" t="s">
        <v>507</v>
      </c>
      <c r="B20" s="49" t="s">
        <v>1134</v>
      </c>
      <c r="C20" s="54" t="s">
        <v>127</v>
      </c>
      <c r="D20" s="68">
        <v>28461</v>
      </c>
      <c r="E20" s="99"/>
      <c r="F20" s="81">
        <v>8369</v>
      </c>
      <c r="G20" s="83">
        <v>41782.573229166665</v>
      </c>
      <c r="H20" s="64"/>
      <c r="I20" s="73" t="s">
        <v>127</v>
      </c>
      <c r="J20" s="66" t="s">
        <v>328</v>
      </c>
      <c r="K20" s="67">
        <v>27545</v>
      </c>
      <c r="L20" s="103" t="str">
        <f t="shared" si="0"/>
        <v>X</v>
      </c>
      <c r="M20" s="82">
        <v>8417</v>
      </c>
      <c r="N20" s="84">
        <v>41766.313645833332</v>
      </c>
      <c r="O20" s="65"/>
      <c r="P20" s="77" t="s">
        <v>127</v>
      </c>
      <c r="Q20" s="51"/>
    </row>
    <row r="21" spans="1:17">
      <c r="A21" s="12" t="s">
        <v>507</v>
      </c>
      <c r="B21" s="49" t="s">
        <v>1632</v>
      </c>
      <c r="C21" s="54" t="s">
        <v>127</v>
      </c>
      <c r="D21" s="68">
        <v>28461</v>
      </c>
      <c r="E21" s="99"/>
      <c r="F21" s="81">
        <v>7883</v>
      </c>
      <c r="G21" s="83">
        <v>41782.573229166665</v>
      </c>
      <c r="H21" s="64"/>
      <c r="I21" s="73" t="s">
        <v>584</v>
      </c>
      <c r="J21" s="66" t="s">
        <v>328</v>
      </c>
      <c r="K21" s="67"/>
      <c r="L21" s="103" t="str">
        <f t="shared" si="0"/>
        <v/>
      </c>
      <c r="M21" s="82"/>
      <c r="N21" s="84"/>
      <c r="O21" s="65"/>
      <c r="P21" s="77"/>
      <c r="Q21" s="51"/>
    </row>
    <row r="22" spans="1:17">
      <c r="A22" s="12" t="s">
        <v>507</v>
      </c>
      <c r="B22" s="49" t="s">
        <v>1671</v>
      </c>
      <c r="C22" s="54" t="s">
        <v>127</v>
      </c>
      <c r="D22" s="68">
        <v>28461</v>
      </c>
      <c r="E22" s="99"/>
      <c r="F22" s="81">
        <v>8441</v>
      </c>
      <c r="G22" s="83">
        <v>41782.573229166665</v>
      </c>
      <c r="H22" s="64"/>
      <c r="I22" s="73" t="s">
        <v>127</v>
      </c>
      <c r="J22" s="66" t="s">
        <v>328</v>
      </c>
      <c r="K22" s="67"/>
      <c r="L22" s="103" t="str">
        <f t="shared" si="0"/>
        <v/>
      </c>
      <c r="M22" s="82"/>
      <c r="N22" s="84"/>
      <c r="O22" s="65"/>
      <c r="P22" s="77"/>
      <c r="Q22" s="51"/>
    </row>
    <row r="23" spans="1:17">
      <c r="A23" s="12" t="s">
        <v>507</v>
      </c>
      <c r="B23" s="49" t="s">
        <v>1697</v>
      </c>
      <c r="C23" s="54" t="s">
        <v>127</v>
      </c>
      <c r="D23" s="68">
        <v>28461</v>
      </c>
      <c r="E23" s="99"/>
      <c r="F23" s="81">
        <v>12116</v>
      </c>
      <c r="G23" s="83">
        <v>41782.573229166665</v>
      </c>
      <c r="H23" s="64"/>
      <c r="I23" s="73"/>
      <c r="J23" s="66" t="s">
        <v>328</v>
      </c>
      <c r="K23" s="67">
        <v>27774</v>
      </c>
      <c r="L23" s="103" t="str">
        <f t="shared" si="0"/>
        <v>X</v>
      </c>
      <c r="M23" s="82">
        <v>12324</v>
      </c>
      <c r="N23" s="84">
        <v>41768.442129629628</v>
      </c>
      <c r="O23" s="65"/>
      <c r="P23" s="77"/>
      <c r="Q23" s="51"/>
    </row>
    <row r="24" spans="1:17">
      <c r="A24" s="12" t="s">
        <v>507</v>
      </c>
      <c r="B24" s="49" t="s">
        <v>1135</v>
      </c>
      <c r="C24" s="54" t="s">
        <v>127</v>
      </c>
      <c r="D24" s="68">
        <v>28461</v>
      </c>
      <c r="E24" s="99"/>
      <c r="F24" s="81">
        <v>13818</v>
      </c>
      <c r="G24" s="83">
        <v>41782.573229166665</v>
      </c>
      <c r="H24" s="64"/>
      <c r="I24" s="73" t="s">
        <v>127</v>
      </c>
      <c r="J24" s="66" t="s">
        <v>328</v>
      </c>
      <c r="K24" s="67">
        <v>27545</v>
      </c>
      <c r="L24" s="103" t="str">
        <f t="shared" si="0"/>
        <v>X</v>
      </c>
      <c r="M24" s="82">
        <v>13842</v>
      </c>
      <c r="N24" s="84">
        <v>41766.313645833332</v>
      </c>
      <c r="O24" s="65"/>
      <c r="P24" s="77" t="s">
        <v>127</v>
      </c>
      <c r="Q24" s="51"/>
    </row>
    <row r="25" spans="1:17">
      <c r="A25" s="12" t="s">
        <v>507</v>
      </c>
      <c r="B25" s="49" t="s">
        <v>1136</v>
      </c>
      <c r="C25" s="54" t="s">
        <v>127</v>
      </c>
      <c r="D25" s="68">
        <v>28461</v>
      </c>
      <c r="E25" s="99"/>
      <c r="F25" s="81">
        <v>17920</v>
      </c>
      <c r="G25" s="83">
        <v>41782.573229166665</v>
      </c>
      <c r="H25" s="64"/>
      <c r="I25" s="73" t="s">
        <v>127</v>
      </c>
      <c r="J25" s="66" t="s">
        <v>328</v>
      </c>
      <c r="K25" s="67">
        <v>27545</v>
      </c>
      <c r="L25" s="103" t="str">
        <f t="shared" si="0"/>
        <v>X</v>
      </c>
      <c r="M25" s="82">
        <v>18175</v>
      </c>
      <c r="N25" s="84">
        <v>41766.313645833332</v>
      </c>
      <c r="O25" s="65"/>
      <c r="P25" s="77" t="s">
        <v>127</v>
      </c>
      <c r="Q25" s="51"/>
    </row>
    <row r="26" spans="1:17">
      <c r="A26" s="12" t="s">
        <v>507</v>
      </c>
      <c r="B26" s="49" t="s">
        <v>1633</v>
      </c>
      <c r="C26" s="54" t="s">
        <v>127</v>
      </c>
      <c r="D26" s="68">
        <v>28461</v>
      </c>
      <c r="E26" s="99"/>
      <c r="F26" s="81">
        <v>8837</v>
      </c>
      <c r="G26" s="83">
        <v>41782.573229166665</v>
      </c>
      <c r="H26" s="64"/>
      <c r="I26" s="73" t="s">
        <v>127</v>
      </c>
      <c r="J26" s="66" t="s">
        <v>328</v>
      </c>
      <c r="K26" s="67"/>
      <c r="L26" s="103" t="str">
        <f t="shared" si="0"/>
        <v/>
      </c>
      <c r="M26" s="82"/>
      <c r="N26" s="84"/>
      <c r="O26" s="65"/>
      <c r="P26" s="77"/>
      <c r="Q26" s="51"/>
    </row>
    <row r="27" spans="1:17">
      <c r="A27" s="12" t="s">
        <v>507</v>
      </c>
      <c r="B27" s="49" t="s">
        <v>1137</v>
      </c>
      <c r="C27" s="54" t="s">
        <v>127</v>
      </c>
      <c r="D27" s="68">
        <v>28461</v>
      </c>
      <c r="E27" s="99"/>
      <c r="F27" s="81">
        <v>8427</v>
      </c>
      <c r="G27" s="83">
        <v>41782.573229166665</v>
      </c>
      <c r="H27" s="64"/>
      <c r="I27" s="73" t="s">
        <v>127</v>
      </c>
      <c r="J27" s="66" t="s">
        <v>328</v>
      </c>
      <c r="K27" s="67">
        <v>27545</v>
      </c>
      <c r="L27" s="103" t="str">
        <f t="shared" si="0"/>
        <v>X</v>
      </c>
      <c r="M27" s="82">
        <v>8455</v>
      </c>
      <c r="N27" s="84">
        <v>41766.313645833332</v>
      </c>
      <c r="O27" s="65"/>
      <c r="P27" s="77" t="s">
        <v>127</v>
      </c>
      <c r="Q27" s="51"/>
    </row>
    <row r="28" spans="1:17">
      <c r="A28" s="12" t="s">
        <v>507</v>
      </c>
      <c r="B28" s="49" t="s">
        <v>1138</v>
      </c>
      <c r="C28" s="54" t="s">
        <v>127</v>
      </c>
      <c r="D28" s="68">
        <v>28461</v>
      </c>
      <c r="E28" s="99"/>
      <c r="F28" s="81">
        <v>9213</v>
      </c>
      <c r="G28" s="83">
        <v>41782.573229166665</v>
      </c>
      <c r="H28" s="64"/>
      <c r="I28" s="73" t="s">
        <v>127</v>
      </c>
      <c r="J28" s="66" t="s">
        <v>328</v>
      </c>
      <c r="K28" s="67">
        <v>27545</v>
      </c>
      <c r="L28" s="103" t="str">
        <f t="shared" si="0"/>
        <v>X</v>
      </c>
      <c r="M28" s="82">
        <v>9335</v>
      </c>
      <c r="N28" s="84">
        <v>41766.313645833332</v>
      </c>
      <c r="O28" s="65"/>
      <c r="P28" s="77" t="s">
        <v>127</v>
      </c>
      <c r="Q28" s="51"/>
    </row>
    <row r="29" spans="1:17">
      <c r="A29" s="12" t="s">
        <v>507</v>
      </c>
      <c r="B29" s="49" t="s">
        <v>521</v>
      </c>
      <c r="C29" s="54" t="s">
        <v>127</v>
      </c>
      <c r="D29" s="68">
        <v>28461</v>
      </c>
      <c r="E29" s="99"/>
      <c r="F29" s="81">
        <v>11336</v>
      </c>
      <c r="G29" s="83">
        <v>41782.573229166665</v>
      </c>
      <c r="H29" s="64"/>
      <c r="I29" s="73" t="s">
        <v>584</v>
      </c>
      <c r="J29" s="66" t="s">
        <v>328</v>
      </c>
      <c r="K29" s="67">
        <v>27545</v>
      </c>
      <c r="L29" s="103" t="str">
        <f t="shared" si="0"/>
        <v>X</v>
      </c>
      <c r="M29" s="82">
        <v>11545</v>
      </c>
      <c r="N29" s="84">
        <v>41766.313645833332</v>
      </c>
      <c r="O29" s="65"/>
      <c r="P29" s="77" t="s">
        <v>127</v>
      </c>
      <c r="Q29" s="51"/>
    </row>
    <row r="30" spans="1:17">
      <c r="A30" s="12" t="s">
        <v>507</v>
      </c>
      <c r="B30" s="49" t="s">
        <v>1139</v>
      </c>
      <c r="C30" s="54" t="s">
        <v>127</v>
      </c>
      <c r="D30" s="68">
        <v>28461</v>
      </c>
      <c r="E30" s="99"/>
      <c r="F30" s="81">
        <v>8950</v>
      </c>
      <c r="G30" s="83">
        <v>41782.573229166665</v>
      </c>
      <c r="H30" s="64"/>
      <c r="I30" s="73" t="s">
        <v>584</v>
      </c>
      <c r="J30" s="66" t="s">
        <v>328</v>
      </c>
      <c r="K30" s="67">
        <v>27545</v>
      </c>
      <c r="L30" s="103" t="str">
        <f t="shared" si="0"/>
        <v>X</v>
      </c>
      <c r="M30" s="82">
        <v>9059</v>
      </c>
      <c r="N30" s="84">
        <v>41766.313645833332</v>
      </c>
      <c r="O30" s="65"/>
      <c r="P30" s="77" t="s">
        <v>127</v>
      </c>
      <c r="Q30" s="51"/>
    </row>
    <row r="31" spans="1:17">
      <c r="A31" s="12" t="s">
        <v>507</v>
      </c>
      <c r="B31" s="49" t="s">
        <v>1140</v>
      </c>
      <c r="C31" s="54" t="s">
        <v>127</v>
      </c>
      <c r="D31" s="68">
        <v>28461</v>
      </c>
      <c r="E31" s="99"/>
      <c r="F31" s="81">
        <v>19193</v>
      </c>
      <c r="G31" s="83">
        <v>41782.573229166665</v>
      </c>
      <c r="H31" s="64"/>
      <c r="I31" s="73" t="s">
        <v>127</v>
      </c>
      <c r="J31" s="66" t="s">
        <v>328</v>
      </c>
      <c r="K31" s="67">
        <v>27545</v>
      </c>
      <c r="L31" s="103" t="str">
        <f t="shared" si="0"/>
        <v>X</v>
      </c>
      <c r="M31" s="82">
        <v>20117</v>
      </c>
      <c r="N31" s="84">
        <v>41766.313645833332</v>
      </c>
      <c r="O31" s="65"/>
      <c r="P31" s="77" t="s">
        <v>127</v>
      </c>
      <c r="Q31" s="51"/>
    </row>
    <row r="32" spans="1:17">
      <c r="A32" s="12" t="s">
        <v>507</v>
      </c>
      <c r="B32" s="49" t="s">
        <v>1141</v>
      </c>
      <c r="C32" s="54" t="s">
        <v>127</v>
      </c>
      <c r="D32" s="68">
        <v>28461</v>
      </c>
      <c r="E32" s="99"/>
      <c r="F32" s="81">
        <v>8679</v>
      </c>
      <c r="G32" s="83">
        <v>41782.573229166665</v>
      </c>
      <c r="H32" s="64"/>
      <c r="I32" s="73" t="s">
        <v>584</v>
      </c>
      <c r="J32" s="66" t="s">
        <v>328</v>
      </c>
      <c r="K32" s="67">
        <v>27545</v>
      </c>
      <c r="L32" s="103" t="str">
        <f t="shared" si="0"/>
        <v>X</v>
      </c>
      <c r="M32" s="82">
        <v>8813</v>
      </c>
      <c r="N32" s="84">
        <v>41766.313645833332</v>
      </c>
      <c r="O32" s="65"/>
      <c r="P32" s="77" t="s">
        <v>584</v>
      </c>
      <c r="Q32" s="51"/>
    </row>
    <row r="33" spans="1:17">
      <c r="A33" s="12" t="s">
        <v>507</v>
      </c>
      <c r="B33" s="49" t="s">
        <v>1354</v>
      </c>
      <c r="C33" s="54" t="s">
        <v>127</v>
      </c>
      <c r="D33" s="68">
        <v>28461</v>
      </c>
      <c r="E33" s="99"/>
      <c r="F33" s="81">
        <v>24325</v>
      </c>
      <c r="G33" s="83">
        <v>41782.573229166665</v>
      </c>
      <c r="H33" s="64"/>
      <c r="I33" s="73" t="s">
        <v>127</v>
      </c>
      <c r="J33" s="66" t="s">
        <v>328</v>
      </c>
      <c r="K33" s="67">
        <v>27545</v>
      </c>
      <c r="L33" s="103" t="str">
        <f t="shared" si="0"/>
        <v>X</v>
      </c>
      <c r="M33" s="82">
        <v>24727</v>
      </c>
      <c r="N33" s="84">
        <v>41766.313645833332</v>
      </c>
      <c r="O33" s="65"/>
      <c r="P33" s="77" t="s">
        <v>127</v>
      </c>
      <c r="Q33" s="51"/>
    </row>
    <row r="34" spans="1:17">
      <c r="A34" s="12" t="s">
        <v>507</v>
      </c>
      <c r="B34" s="49" t="s">
        <v>1142</v>
      </c>
      <c r="C34" s="54" t="s">
        <v>127</v>
      </c>
      <c r="D34" s="68">
        <v>28461</v>
      </c>
      <c r="E34" s="99"/>
      <c r="F34" s="81">
        <v>9107</v>
      </c>
      <c r="G34" s="83">
        <v>41782.573229166665</v>
      </c>
      <c r="H34" s="64"/>
      <c r="I34" s="73" t="s">
        <v>127</v>
      </c>
      <c r="J34" s="66" t="s">
        <v>328</v>
      </c>
      <c r="K34" s="67">
        <v>27545</v>
      </c>
      <c r="L34" s="103" t="str">
        <f t="shared" si="0"/>
        <v>X</v>
      </c>
      <c r="M34" s="82">
        <v>9108</v>
      </c>
      <c r="N34" s="84">
        <v>41766.313645833332</v>
      </c>
      <c r="O34" s="65"/>
      <c r="P34" s="77" t="s">
        <v>127</v>
      </c>
      <c r="Q34" s="51"/>
    </row>
    <row r="35" spans="1:17">
      <c r="A35" s="12" t="s">
        <v>507</v>
      </c>
      <c r="B35" s="49" t="s">
        <v>1143</v>
      </c>
      <c r="C35" s="54" t="s">
        <v>127</v>
      </c>
      <c r="D35" s="68">
        <v>28461</v>
      </c>
      <c r="E35" s="99"/>
      <c r="F35" s="81">
        <v>10537</v>
      </c>
      <c r="G35" s="83">
        <v>41782.573229166665</v>
      </c>
      <c r="H35" s="64"/>
      <c r="I35" s="73" t="s">
        <v>127</v>
      </c>
      <c r="J35" s="66" t="s">
        <v>328</v>
      </c>
      <c r="K35" s="67">
        <v>27545</v>
      </c>
      <c r="L35" s="103" t="str">
        <f t="shared" si="0"/>
        <v>X</v>
      </c>
      <c r="M35" s="82">
        <v>10775</v>
      </c>
      <c r="N35" s="84">
        <v>41766.313645833332</v>
      </c>
      <c r="O35" s="65"/>
      <c r="P35" s="77" t="s">
        <v>127</v>
      </c>
      <c r="Q35" s="51"/>
    </row>
    <row r="36" spans="1:17">
      <c r="A36" s="12" t="s">
        <v>507</v>
      </c>
      <c r="B36" s="49" t="s">
        <v>1144</v>
      </c>
      <c r="C36" s="54" t="s">
        <v>127</v>
      </c>
      <c r="D36" s="68">
        <v>28461</v>
      </c>
      <c r="E36" s="99"/>
      <c r="F36" s="81">
        <v>8979</v>
      </c>
      <c r="G36" s="83">
        <v>41782.573229166665</v>
      </c>
      <c r="H36" s="64"/>
      <c r="I36" s="73" t="s">
        <v>127</v>
      </c>
      <c r="J36" s="66" t="s">
        <v>328</v>
      </c>
      <c r="K36" s="67">
        <v>27545</v>
      </c>
      <c r="L36" s="103" t="str">
        <f t="shared" si="0"/>
        <v>X</v>
      </c>
      <c r="M36" s="82">
        <v>8949</v>
      </c>
      <c r="N36" s="84">
        <v>41766.313645833332</v>
      </c>
      <c r="O36" s="65"/>
      <c r="P36" s="77" t="s">
        <v>127</v>
      </c>
      <c r="Q36" s="51"/>
    </row>
    <row r="37" spans="1:17">
      <c r="A37" s="12" t="s">
        <v>507</v>
      </c>
      <c r="B37" s="49" t="s">
        <v>1145</v>
      </c>
      <c r="C37" s="54" t="s">
        <v>127</v>
      </c>
      <c r="D37" s="68">
        <v>28461</v>
      </c>
      <c r="E37" s="99"/>
      <c r="F37" s="81">
        <v>10917</v>
      </c>
      <c r="G37" s="83">
        <v>41782.573229166665</v>
      </c>
      <c r="H37" s="64"/>
      <c r="I37" s="73" t="s">
        <v>127</v>
      </c>
      <c r="J37" s="66" t="s">
        <v>328</v>
      </c>
      <c r="K37" s="67">
        <v>27545</v>
      </c>
      <c r="L37" s="103" t="str">
        <f t="shared" si="0"/>
        <v>X</v>
      </c>
      <c r="M37" s="82">
        <v>10904</v>
      </c>
      <c r="N37" s="84">
        <v>41766.313645833332</v>
      </c>
      <c r="O37" s="65"/>
      <c r="P37" s="77" t="s">
        <v>127</v>
      </c>
      <c r="Q37" s="51"/>
    </row>
    <row r="38" spans="1:17">
      <c r="A38" s="12" t="s">
        <v>507</v>
      </c>
      <c r="B38" s="49" t="s">
        <v>1146</v>
      </c>
      <c r="C38" s="54" t="s">
        <v>127</v>
      </c>
      <c r="D38" s="68">
        <v>28461</v>
      </c>
      <c r="E38" s="99"/>
      <c r="F38" s="81">
        <v>11076</v>
      </c>
      <c r="G38" s="83">
        <v>41782.573229166665</v>
      </c>
      <c r="H38" s="64"/>
      <c r="I38" s="73" t="s">
        <v>584</v>
      </c>
      <c r="J38" s="66" t="s">
        <v>328</v>
      </c>
      <c r="K38" s="67">
        <v>27545</v>
      </c>
      <c r="L38" s="103" t="str">
        <f t="shared" si="0"/>
        <v>X</v>
      </c>
      <c r="M38" s="82">
        <v>11329</v>
      </c>
      <c r="N38" s="84">
        <v>41766.313645833332</v>
      </c>
      <c r="O38" s="65"/>
      <c r="P38" s="77" t="s">
        <v>584</v>
      </c>
      <c r="Q38" s="51"/>
    </row>
    <row r="39" spans="1:17">
      <c r="A39" s="12" t="s">
        <v>507</v>
      </c>
      <c r="B39" s="49" t="s">
        <v>1147</v>
      </c>
      <c r="C39" s="54" t="s">
        <v>127</v>
      </c>
      <c r="D39" s="68">
        <v>28461</v>
      </c>
      <c r="E39" s="99"/>
      <c r="F39" s="81">
        <v>11164</v>
      </c>
      <c r="G39" s="83">
        <v>41782.573229166665</v>
      </c>
      <c r="H39" s="64"/>
      <c r="I39" s="73" t="s">
        <v>127</v>
      </c>
      <c r="J39" s="66" t="s">
        <v>328</v>
      </c>
      <c r="K39" s="67">
        <v>27545</v>
      </c>
      <c r="L39" s="103" t="str">
        <f t="shared" si="0"/>
        <v>X</v>
      </c>
      <c r="M39" s="82">
        <v>11223</v>
      </c>
      <c r="N39" s="84">
        <v>41766.313645833332</v>
      </c>
      <c r="O39" s="65"/>
      <c r="P39" s="77" t="s">
        <v>584</v>
      </c>
      <c r="Q39" s="51"/>
    </row>
    <row r="40" spans="1:17">
      <c r="A40" s="12" t="s">
        <v>507</v>
      </c>
      <c r="B40" s="49" t="s">
        <v>1148</v>
      </c>
      <c r="C40" s="54" t="s">
        <v>127</v>
      </c>
      <c r="D40" s="68">
        <v>28461</v>
      </c>
      <c r="E40" s="99"/>
      <c r="F40" s="81">
        <v>9526</v>
      </c>
      <c r="G40" s="83">
        <v>41782.573229166665</v>
      </c>
      <c r="H40" s="64"/>
      <c r="I40" s="73" t="s">
        <v>127</v>
      </c>
      <c r="J40" s="66" t="s">
        <v>328</v>
      </c>
      <c r="K40" s="67">
        <v>27545</v>
      </c>
      <c r="L40" s="103" t="str">
        <f t="shared" ref="L40:L60" si="1">IF(K40="","",IF(K40&lt;$D40,"X",""))</f>
        <v>X</v>
      </c>
      <c r="M40" s="82">
        <v>9647</v>
      </c>
      <c r="N40" s="84">
        <v>41766.313645833332</v>
      </c>
      <c r="O40" s="65"/>
      <c r="P40" s="77" t="s">
        <v>127</v>
      </c>
      <c r="Q40" s="51"/>
    </row>
    <row r="41" spans="1:17">
      <c r="A41" s="12" t="s">
        <v>507</v>
      </c>
      <c r="B41" s="49" t="s">
        <v>1149</v>
      </c>
      <c r="C41" s="54" t="s">
        <v>127</v>
      </c>
      <c r="D41" s="68">
        <v>28461</v>
      </c>
      <c r="E41" s="99"/>
      <c r="F41" s="81">
        <v>7928</v>
      </c>
      <c r="G41" s="83">
        <v>41782.573229166665</v>
      </c>
      <c r="H41" s="64"/>
      <c r="I41" s="73" t="s">
        <v>127</v>
      </c>
      <c r="J41" s="66" t="s">
        <v>328</v>
      </c>
      <c r="K41" s="67">
        <v>27545</v>
      </c>
      <c r="L41" s="103" t="str">
        <f t="shared" si="1"/>
        <v>X</v>
      </c>
      <c r="M41" s="82">
        <v>7922</v>
      </c>
      <c r="N41" s="84">
        <v>41766.313645833332</v>
      </c>
      <c r="O41" s="65"/>
      <c r="P41" s="77" t="s">
        <v>127</v>
      </c>
      <c r="Q41" s="51"/>
    </row>
    <row r="42" spans="1:17">
      <c r="A42" s="12" t="s">
        <v>507</v>
      </c>
      <c r="B42" s="49" t="s">
        <v>1150</v>
      </c>
      <c r="C42" s="54" t="s">
        <v>127</v>
      </c>
      <c r="D42" s="68">
        <v>28461</v>
      </c>
      <c r="E42" s="99"/>
      <c r="F42" s="81">
        <v>10462</v>
      </c>
      <c r="G42" s="83">
        <v>41782.573229166665</v>
      </c>
      <c r="H42" s="64"/>
      <c r="I42" s="73" t="s">
        <v>127</v>
      </c>
      <c r="J42" s="66" t="s">
        <v>328</v>
      </c>
      <c r="K42" s="67">
        <v>27545</v>
      </c>
      <c r="L42" s="103" t="str">
        <f t="shared" si="1"/>
        <v>X</v>
      </c>
      <c r="M42" s="82">
        <v>10508</v>
      </c>
      <c r="N42" s="84">
        <v>41766.313645833332</v>
      </c>
      <c r="O42" s="65"/>
      <c r="P42" s="77" t="s">
        <v>127</v>
      </c>
      <c r="Q42" s="51"/>
    </row>
    <row r="43" spans="1:17">
      <c r="A43" s="12" t="s">
        <v>507</v>
      </c>
      <c r="B43" s="49" t="s">
        <v>1151</v>
      </c>
      <c r="C43" s="54" t="s">
        <v>127</v>
      </c>
      <c r="D43" s="68">
        <v>28461</v>
      </c>
      <c r="E43" s="99"/>
      <c r="F43" s="81">
        <v>10226</v>
      </c>
      <c r="G43" s="83">
        <v>41782.573229166665</v>
      </c>
      <c r="H43" s="64"/>
      <c r="I43" s="73" t="s">
        <v>127</v>
      </c>
      <c r="J43" s="66" t="s">
        <v>328</v>
      </c>
      <c r="K43" s="67">
        <v>27545</v>
      </c>
      <c r="L43" s="103" t="str">
        <f t="shared" si="1"/>
        <v>X</v>
      </c>
      <c r="M43" s="82">
        <v>10490</v>
      </c>
      <c r="N43" s="84">
        <v>41766.313645833332</v>
      </c>
      <c r="O43" s="65"/>
      <c r="P43" s="77" t="s">
        <v>127</v>
      </c>
      <c r="Q43" s="51"/>
    </row>
    <row r="44" spans="1:17">
      <c r="A44" s="12" t="s">
        <v>507</v>
      </c>
      <c r="B44" s="49" t="s">
        <v>326</v>
      </c>
      <c r="C44" s="54" t="s">
        <v>127</v>
      </c>
      <c r="D44" s="68">
        <v>28461</v>
      </c>
      <c r="E44" s="99"/>
      <c r="F44" s="81">
        <v>16399</v>
      </c>
      <c r="G44" s="83">
        <v>41782.573229166665</v>
      </c>
      <c r="H44" s="64"/>
      <c r="I44" s="73" t="s">
        <v>127</v>
      </c>
      <c r="J44" s="66" t="s">
        <v>328</v>
      </c>
      <c r="K44" s="67">
        <v>27776</v>
      </c>
      <c r="L44" s="103" t="str">
        <f t="shared" si="1"/>
        <v>X</v>
      </c>
      <c r="M44" s="82">
        <v>15471</v>
      </c>
      <c r="N44" s="84">
        <v>41768.442129629628</v>
      </c>
      <c r="O44" s="65"/>
      <c r="P44" s="77" t="s">
        <v>127</v>
      </c>
      <c r="Q44" s="51"/>
    </row>
    <row r="45" spans="1:17">
      <c r="A45" s="12" t="s">
        <v>508</v>
      </c>
      <c r="B45" s="49" t="s">
        <v>326</v>
      </c>
      <c r="C45" s="54" t="s">
        <v>127</v>
      </c>
      <c r="D45" s="68">
        <v>28461</v>
      </c>
      <c r="E45" s="99"/>
      <c r="F45" s="81">
        <v>7080</v>
      </c>
      <c r="G45" s="83">
        <v>41782.573229166665</v>
      </c>
      <c r="H45" s="64"/>
      <c r="I45" s="73" t="s">
        <v>127</v>
      </c>
      <c r="J45" s="66" t="s">
        <v>328</v>
      </c>
      <c r="K45" s="67">
        <v>27545</v>
      </c>
      <c r="L45" s="103" t="str">
        <f t="shared" si="1"/>
        <v>X</v>
      </c>
      <c r="M45" s="82">
        <v>7242</v>
      </c>
      <c r="N45" s="84">
        <v>41766.313657407409</v>
      </c>
      <c r="O45" s="65"/>
      <c r="P45" s="77" t="s">
        <v>127</v>
      </c>
      <c r="Q45" s="51"/>
    </row>
    <row r="46" spans="1:17">
      <c r="A46" s="12" t="s">
        <v>508</v>
      </c>
      <c r="B46" s="49" t="s">
        <v>509</v>
      </c>
      <c r="C46" s="54" t="s">
        <v>127</v>
      </c>
      <c r="D46" s="68">
        <v>28461</v>
      </c>
      <c r="E46" s="99"/>
      <c r="F46" s="81">
        <v>7513</v>
      </c>
      <c r="G46" s="83">
        <v>41782.573229166665</v>
      </c>
      <c r="H46" s="64"/>
      <c r="I46" s="73" t="s">
        <v>127</v>
      </c>
      <c r="J46" s="66" t="s">
        <v>328</v>
      </c>
      <c r="K46" s="67">
        <v>27545</v>
      </c>
      <c r="L46" s="103" t="str">
        <f t="shared" si="1"/>
        <v>X</v>
      </c>
      <c r="M46" s="82">
        <v>7541</v>
      </c>
      <c r="N46" s="84">
        <v>41766.313657407409</v>
      </c>
      <c r="O46" s="65"/>
      <c r="P46" s="77" t="s">
        <v>127</v>
      </c>
      <c r="Q46" s="51"/>
    </row>
    <row r="47" spans="1:17">
      <c r="A47" s="12" t="s">
        <v>510</v>
      </c>
      <c r="B47" s="49" t="s">
        <v>326</v>
      </c>
      <c r="C47" s="54" t="s">
        <v>127</v>
      </c>
      <c r="D47" s="68">
        <v>28461</v>
      </c>
      <c r="E47" s="99"/>
      <c r="F47" s="81">
        <v>8809</v>
      </c>
      <c r="G47" s="83">
        <v>41782.573229166665</v>
      </c>
      <c r="H47" s="64"/>
      <c r="I47" s="73" t="s">
        <v>127</v>
      </c>
      <c r="J47" s="66" t="s">
        <v>328</v>
      </c>
      <c r="K47" s="67">
        <v>27545</v>
      </c>
      <c r="L47" s="103" t="str">
        <f t="shared" si="1"/>
        <v>X</v>
      </c>
      <c r="M47" s="82">
        <v>9126</v>
      </c>
      <c r="N47" s="84">
        <v>41766.313657407409</v>
      </c>
      <c r="O47" s="65"/>
      <c r="P47" s="77" t="s">
        <v>127</v>
      </c>
      <c r="Q47" s="51"/>
    </row>
    <row r="48" spans="1:17">
      <c r="A48" s="12" t="s">
        <v>510</v>
      </c>
      <c r="B48" s="49" t="s">
        <v>511</v>
      </c>
      <c r="C48" s="54" t="s">
        <v>127</v>
      </c>
      <c r="D48" s="68">
        <v>28461</v>
      </c>
      <c r="E48" s="99"/>
      <c r="F48" s="81">
        <v>7412</v>
      </c>
      <c r="G48" s="83">
        <v>41782.573229166665</v>
      </c>
      <c r="H48" s="64"/>
      <c r="I48" s="73" t="s">
        <v>127</v>
      </c>
      <c r="J48" s="66" t="s">
        <v>328</v>
      </c>
      <c r="K48" s="67">
        <v>27545</v>
      </c>
      <c r="L48" s="103" t="str">
        <f t="shared" si="1"/>
        <v>X</v>
      </c>
      <c r="M48" s="82">
        <v>7463</v>
      </c>
      <c r="N48" s="84">
        <v>41766.313657407409</v>
      </c>
      <c r="O48" s="65"/>
      <c r="P48" s="77" t="s">
        <v>127</v>
      </c>
      <c r="Q48" s="51"/>
    </row>
    <row r="49" spans="1:17">
      <c r="A49" s="12" t="s">
        <v>510</v>
      </c>
      <c r="B49" s="49" t="s">
        <v>512</v>
      </c>
      <c r="C49" s="54" t="s">
        <v>127</v>
      </c>
      <c r="D49" s="68">
        <v>28461</v>
      </c>
      <c r="E49" s="99"/>
      <c r="F49" s="81">
        <v>7441</v>
      </c>
      <c r="G49" s="83">
        <v>41782.573229166665</v>
      </c>
      <c r="H49" s="64"/>
      <c r="I49" s="73" t="s">
        <v>127</v>
      </c>
      <c r="J49" s="66" t="s">
        <v>328</v>
      </c>
      <c r="K49" s="67">
        <v>27545</v>
      </c>
      <c r="L49" s="103" t="str">
        <f t="shared" si="1"/>
        <v>X</v>
      </c>
      <c r="M49" s="82">
        <v>7357</v>
      </c>
      <c r="N49" s="84">
        <v>41766.313657407409</v>
      </c>
      <c r="O49" s="65"/>
      <c r="P49" s="77" t="s">
        <v>127</v>
      </c>
      <c r="Q49" s="51"/>
    </row>
    <row r="50" spans="1:17">
      <c r="A50" s="12" t="s">
        <v>510</v>
      </c>
      <c r="B50" s="49" t="s">
        <v>513</v>
      </c>
      <c r="C50" s="54" t="s">
        <v>127</v>
      </c>
      <c r="D50" s="68">
        <v>28461</v>
      </c>
      <c r="E50" s="99"/>
      <c r="F50" s="81">
        <v>7478</v>
      </c>
      <c r="G50" s="83">
        <v>41782.573229166665</v>
      </c>
      <c r="H50" s="64"/>
      <c r="I50" s="73" t="s">
        <v>127</v>
      </c>
      <c r="J50" s="66" t="s">
        <v>328</v>
      </c>
      <c r="K50" s="67">
        <v>27545</v>
      </c>
      <c r="L50" s="103" t="str">
        <f t="shared" si="1"/>
        <v>X</v>
      </c>
      <c r="M50" s="82">
        <v>7524</v>
      </c>
      <c r="N50" s="84">
        <v>41766.313657407409</v>
      </c>
      <c r="O50" s="65"/>
      <c r="P50" s="77" t="s">
        <v>127</v>
      </c>
      <c r="Q50" s="51"/>
    </row>
    <row r="51" spans="1:17">
      <c r="A51" s="12" t="s">
        <v>510</v>
      </c>
      <c r="B51" s="49" t="s">
        <v>514</v>
      </c>
      <c r="C51" s="54" t="s">
        <v>127</v>
      </c>
      <c r="D51" s="68">
        <v>28461</v>
      </c>
      <c r="E51" s="99"/>
      <c r="F51" s="81">
        <v>7216</v>
      </c>
      <c r="G51" s="83">
        <v>41782.573229166665</v>
      </c>
      <c r="H51" s="64"/>
      <c r="I51" s="73" t="s">
        <v>127</v>
      </c>
      <c r="J51" s="66" t="s">
        <v>328</v>
      </c>
      <c r="K51" s="67">
        <v>27545</v>
      </c>
      <c r="L51" s="103" t="str">
        <f t="shared" si="1"/>
        <v>X</v>
      </c>
      <c r="M51" s="82">
        <v>7332</v>
      </c>
      <c r="N51" s="84">
        <v>41766.313657407409</v>
      </c>
      <c r="O51" s="65"/>
      <c r="P51" s="77" t="s">
        <v>127</v>
      </c>
      <c r="Q51" s="51"/>
    </row>
    <row r="52" spans="1:17">
      <c r="A52" s="12" t="s">
        <v>510</v>
      </c>
      <c r="B52" s="49" t="s">
        <v>515</v>
      </c>
      <c r="C52" s="54" t="s">
        <v>127</v>
      </c>
      <c r="D52" s="68">
        <v>28461</v>
      </c>
      <c r="E52" s="99"/>
      <c r="F52" s="81">
        <v>7437</v>
      </c>
      <c r="G52" s="83">
        <v>41782.573229166665</v>
      </c>
      <c r="H52" s="64"/>
      <c r="I52" s="73" t="s">
        <v>127</v>
      </c>
      <c r="J52" s="66" t="s">
        <v>328</v>
      </c>
      <c r="K52" s="67">
        <v>27545</v>
      </c>
      <c r="L52" s="103" t="str">
        <f t="shared" si="1"/>
        <v>X</v>
      </c>
      <c r="M52" s="82">
        <v>7577</v>
      </c>
      <c r="N52" s="84">
        <v>41766.313657407409</v>
      </c>
      <c r="O52" s="65"/>
      <c r="P52" s="77" t="s">
        <v>127</v>
      </c>
      <c r="Q52" s="51"/>
    </row>
    <row r="53" spans="1:17">
      <c r="A53" s="12" t="s">
        <v>510</v>
      </c>
      <c r="B53" s="49" t="s">
        <v>516</v>
      </c>
      <c r="C53" s="54" t="s">
        <v>127</v>
      </c>
      <c r="D53" s="68">
        <v>28461</v>
      </c>
      <c r="E53" s="99"/>
      <c r="F53" s="81">
        <v>7089</v>
      </c>
      <c r="G53" s="83">
        <v>41782.573229166665</v>
      </c>
      <c r="H53" s="64"/>
      <c r="I53" s="73" t="s">
        <v>127</v>
      </c>
      <c r="J53" s="66" t="s">
        <v>328</v>
      </c>
      <c r="K53" s="67">
        <v>27545</v>
      </c>
      <c r="L53" s="103" t="str">
        <f t="shared" si="1"/>
        <v>X</v>
      </c>
      <c r="M53" s="82">
        <v>7213</v>
      </c>
      <c r="N53" s="84">
        <v>41766.313657407409</v>
      </c>
      <c r="O53" s="65"/>
      <c r="P53" s="77" t="s">
        <v>127</v>
      </c>
      <c r="Q53" s="51"/>
    </row>
    <row r="54" spans="1:17">
      <c r="A54" s="12" t="s">
        <v>26</v>
      </c>
      <c r="B54" s="49" t="s">
        <v>326</v>
      </c>
      <c r="C54" s="54" t="s">
        <v>127</v>
      </c>
      <c r="D54" s="68">
        <v>28461</v>
      </c>
      <c r="E54" s="99"/>
      <c r="F54" s="81">
        <v>7841</v>
      </c>
      <c r="G54" s="83">
        <v>41782.573229166665</v>
      </c>
      <c r="H54" s="64"/>
      <c r="I54" s="73" t="s">
        <v>127</v>
      </c>
      <c r="J54" s="66" t="s">
        <v>328</v>
      </c>
      <c r="K54" s="67">
        <v>27545</v>
      </c>
      <c r="L54" s="103" t="str">
        <f t="shared" si="1"/>
        <v>X</v>
      </c>
      <c r="M54" s="82">
        <v>8038</v>
      </c>
      <c r="N54" s="84">
        <v>41766.313657407409</v>
      </c>
      <c r="O54" s="65"/>
      <c r="P54" s="77" t="s">
        <v>127</v>
      </c>
      <c r="Q54" s="51"/>
    </row>
    <row r="55" spans="1:17">
      <c r="A55" s="12" t="s">
        <v>517</v>
      </c>
      <c r="B55" s="49" t="s">
        <v>326</v>
      </c>
      <c r="C55" s="54" t="s">
        <v>127</v>
      </c>
      <c r="D55" s="68">
        <v>28461</v>
      </c>
      <c r="E55" s="99"/>
      <c r="F55" s="81">
        <v>7423</v>
      </c>
      <c r="G55" s="83">
        <v>41782.573229166665</v>
      </c>
      <c r="H55" s="64"/>
      <c r="I55" s="73" t="s">
        <v>127</v>
      </c>
      <c r="J55" s="66" t="s">
        <v>328</v>
      </c>
      <c r="K55" s="67">
        <v>27545</v>
      </c>
      <c r="L55" s="103" t="str">
        <f t="shared" si="1"/>
        <v>X</v>
      </c>
      <c r="M55" s="82">
        <v>7615</v>
      </c>
      <c r="N55" s="84">
        <v>41766.313657407409</v>
      </c>
      <c r="O55" s="65"/>
      <c r="P55" s="77" t="s">
        <v>127</v>
      </c>
      <c r="Q55" s="51"/>
    </row>
    <row r="56" spans="1:17">
      <c r="A56" s="12" t="s">
        <v>517</v>
      </c>
      <c r="B56" s="49" t="s">
        <v>518</v>
      </c>
      <c r="C56" s="54" t="s">
        <v>127</v>
      </c>
      <c r="D56" s="68">
        <v>28461</v>
      </c>
      <c r="E56" s="99"/>
      <c r="F56" s="81">
        <v>7298</v>
      </c>
      <c r="G56" s="83">
        <v>41782.573229166665</v>
      </c>
      <c r="H56" s="64"/>
      <c r="I56" s="73" t="s">
        <v>127</v>
      </c>
      <c r="J56" s="66" t="s">
        <v>328</v>
      </c>
      <c r="K56" s="67">
        <v>27545</v>
      </c>
      <c r="L56" s="103" t="str">
        <f t="shared" si="1"/>
        <v>X</v>
      </c>
      <c r="M56" s="82">
        <v>7455</v>
      </c>
      <c r="N56" s="84">
        <v>41766.313657407409</v>
      </c>
      <c r="O56" s="65"/>
      <c r="P56" s="77" t="s">
        <v>127</v>
      </c>
      <c r="Q56" s="51"/>
    </row>
    <row r="57" spans="1:17">
      <c r="A57" s="12" t="s">
        <v>517</v>
      </c>
      <c r="B57" s="49" t="s">
        <v>519</v>
      </c>
      <c r="C57" s="54" t="s">
        <v>127</v>
      </c>
      <c r="D57" s="68">
        <v>28461</v>
      </c>
      <c r="E57" s="99"/>
      <c r="F57" s="81">
        <v>7807</v>
      </c>
      <c r="G57" s="83">
        <v>41782.573229166665</v>
      </c>
      <c r="H57" s="64"/>
      <c r="I57" s="73" t="s">
        <v>127</v>
      </c>
      <c r="J57" s="66" t="s">
        <v>328</v>
      </c>
      <c r="K57" s="67">
        <v>27545</v>
      </c>
      <c r="L57" s="103" t="str">
        <f t="shared" si="1"/>
        <v>X</v>
      </c>
      <c r="M57" s="82">
        <v>7966</v>
      </c>
      <c r="N57" s="84">
        <v>41766.313657407409</v>
      </c>
      <c r="O57" s="65"/>
      <c r="P57" s="77" t="s">
        <v>127</v>
      </c>
      <c r="Q57" s="51"/>
    </row>
    <row r="58" spans="1:17">
      <c r="A58" s="12" t="s">
        <v>520</v>
      </c>
      <c r="B58" s="49" t="s">
        <v>326</v>
      </c>
      <c r="C58" s="54" t="s">
        <v>127</v>
      </c>
      <c r="D58" s="68">
        <v>28461</v>
      </c>
      <c r="E58" s="99"/>
      <c r="F58" s="81">
        <v>7469</v>
      </c>
      <c r="G58" s="83">
        <v>41782.573229166665</v>
      </c>
      <c r="H58" s="64"/>
      <c r="I58" s="73" t="s">
        <v>127</v>
      </c>
      <c r="J58" s="66" t="s">
        <v>328</v>
      </c>
      <c r="K58" s="67">
        <v>27545</v>
      </c>
      <c r="L58" s="103" t="str">
        <f t="shared" si="1"/>
        <v>X</v>
      </c>
      <c r="M58" s="82">
        <v>7622</v>
      </c>
      <c r="N58" s="84">
        <v>41766.313657407409</v>
      </c>
      <c r="O58" s="65"/>
      <c r="P58" s="77" t="s">
        <v>127</v>
      </c>
      <c r="Q58" s="51"/>
    </row>
    <row r="59" spans="1:17">
      <c r="A59" s="12" t="s">
        <v>522</v>
      </c>
      <c r="B59" s="49" t="s">
        <v>326</v>
      </c>
      <c r="C59" s="54" t="s">
        <v>127</v>
      </c>
      <c r="D59" s="68">
        <v>28461</v>
      </c>
      <c r="E59" s="99"/>
      <c r="F59" s="81">
        <v>8481</v>
      </c>
      <c r="G59" s="83">
        <v>41782.573229166665</v>
      </c>
      <c r="H59" s="64"/>
      <c r="I59" s="73" t="s">
        <v>127</v>
      </c>
      <c r="J59" s="66" t="s">
        <v>328</v>
      </c>
      <c r="K59" s="67">
        <v>27545</v>
      </c>
      <c r="L59" s="103" t="str">
        <f t="shared" si="1"/>
        <v>X</v>
      </c>
      <c r="M59" s="82">
        <v>8687</v>
      </c>
      <c r="N59" s="84">
        <v>41766.313657407409</v>
      </c>
      <c r="O59" s="65"/>
      <c r="P59" s="77" t="s">
        <v>127</v>
      </c>
      <c r="Q59" s="51"/>
    </row>
    <row r="60" spans="1:17">
      <c r="A60" s="12"/>
      <c r="B60" s="49" t="s">
        <v>326</v>
      </c>
      <c r="C60" s="54" t="s">
        <v>127</v>
      </c>
      <c r="D60" s="68">
        <v>28461</v>
      </c>
      <c r="E60" s="99"/>
      <c r="F60" s="81">
        <v>7131</v>
      </c>
      <c r="G60" s="83">
        <v>41782.573229166665</v>
      </c>
      <c r="H60" s="64"/>
      <c r="I60" s="73" t="s">
        <v>127</v>
      </c>
      <c r="J60" s="66" t="s">
        <v>328</v>
      </c>
      <c r="K60" s="67">
        <v>27545</v>
      </c>
      <c r="L60" s="103" t="str">
        <f t="shared" si="1"/>
        <v>X</v>
      </c>
      <c r="M60" s="82">
        <v>7059</v>
      </c>
      <c r="N60" s="84">
        <v>41766.313657407409</v>
      </c>
      <c r="O60" s="65"/>
      <c r="P60" s="77" t="s">
        <v>127</v>
      </c>
      <c r="Q60" s="51"/>
    </row>
    <row r="61" spans="1:17" ht="6" customHeight="1">
      <c r="A61" s="51"/>
      <c r="B61" s="51"/>
      <c r="C61" s="51"/>
      <c r="D61" s="51"/>
      <c r="E61" s="53"/>
      <c r="F61" s="51"/>
      <c r="G61" s="51"/>
      <c r="H61" s="53"/>
      <c r="I61" s="75"/>
      <c r="J61" s="51"/>
      <c r="K61" s="51"/>
      <c r="L61" s="53"/>
      <c r="M61" s="51"/>
      <c r="N61" s="51"/>
      <c r="O61" s="53"/>
      <c r="P61" s="75"/>
      <c r="Q61" s="51"/>
    </row>
    <row r="235" ht="6" customHeight="1"/>
    <row r="236" ht="5.25" customHeight="1"/>
    <row r="237" ht="12.75" customHeight="1"/>
    <row r="239" ht="6" customHeight="1"/>
    <row r="321" ht="6.75" customHeight="1"/>
  </sheetData>
  <sheetProtection sheet="1" objects="1" scenarios="1" autoFilter="0"/>
  <autoFilter ref="A7:Q60"/>
  <sortState ref="A8:Q60">
    <sortCondition ref="A8"/>
    <sortCondition ref="B8"/>
  </sortState>
  <dataConsolidate/>
  <mergeCells count="2">
    <mergeCell ref="C4:I4"/>
    <mergeCell ref="J4:P4"/>
  </mergeCells>
  <conditionalFormatting sqref="J6">
    <cfRule type="expression" dxfId="1895" priority="664" stopIfTrue="1">
      <formula>IF($C6="Missing",TRUE,FALSE)</formula>
    </cfRule>
  </conditionalFormatting>
  <conditionalFormatting sqref="K6">
    <cfRule type="expression" dxfId="1894" priority="663" stopIfTrue="1">
      <formula>IF(AND(K6&lt;&gt;"",K6&lt;$D6,L6&lt;&gt;"C"),TRUE,FALSE)</formula>
    </cfRule>
  </conditionalFormatting>
  <conditionalFormatting sqref="J8">
    <cfRule type="expression" dxfId="1893" priority="106" stopIfTrue="1">
      <formula>IF($C8="Missing",TRUE,FALSE)</formula>
    </cfRule>
  </conditionalFormatting>
  <conditionalFormatting sqref="K8">
    <cfRule type="expression" dxfId="1892" priority="105" stopIfTrue="1">
      <formula>IF(AND(K8&lt;&gt;"",K8&lt;$D8,L8&lt;&gt;"C"),TRUE,FALSE)</formula>
    </cfRule>
  </conditionalFormatting>
  <conditionalFormatting sqref="J9">
    <cfRule type="expression" dxfId="1891" priority="104" stopIfTrue="1">
      <formula>IF($C9="Missing",TRUE,FALSE)</formula>
    </cfRule>
  </conditionalFormatting>
  <conditionalFormatting sqref="K9">
    <cfRule type="expression" dxfId="1890" priority="103" stopIfTrue="1">
      <formula>IF(AND(K9&lt;&gt;"",K9&lt;$D9,L9&lt;&gt;"C"),TRUE,FALSE)</formula>
    </cfRule>
  </conditionalFormatting>
  <conditionalFormatting sqref="J10">
    <cfRule type="expression" dxfId="1889" priority="102" stopIfTrue="1">
      <formula>IF($C10="Missing",TRUE,FALSE)</formula>
    </cfRule>
  </conditionalFormatting>
  <conditionalFormatting sqref="K10">
    <cfRule type="expression" dxfId="1888" priority="101" stopIfTrue="1">
      <formula>IF(AND(K10&lt;&gt;"",K10&lt;$D10,L10&lt;&gt;"C"),TRUE,FALSE)</formula>
    </cfRule>
  </conditionalFormatting>
  <conditionalFormatting sqref="J11">
    <cfRule type="expression" dxfId="1887" priority="100" stopIfTrue="1">
      <formula>IF($C11="Missing",TRUE,FALSE)</formula>
    </cfRule>
  </conditionalFormatting>
  <conditionalFormatting sqref="K11">
    <cfRule type="expression" dxfId="1886" priority="99" stopIfTrue="1">
      <formula>IF(AND(K11&lt;&gt;"",K11&lt;$D11,L11&lt;&gt;"C"),TRUE,FALSE)</formula>
    </cfRule>
  </conditionalFormatting>
  <conditionalFormatting sqref="J12">
    <cfRule type="expression" dxfId="1885" priority="98" stopIfTrue="1">
      <formula>IF($C12="Missing",TRUE,FALSE)</formula>
    </cfRule>
  </conditionalFormatting>
  <conditionalFormatting sqref="K12">
    <cfRule type="expression" dxfId="1884" priority="97" stopIfTrue="1">
      <formula>IF(AND(K12&lt;&gt;"",K12&lt;$D12,L12&lt;&gt;"C"),TRUE,FALSE)</formula>
    </cfRule>
  </conditionalFormatting>
  <conditionalFormatting sqref="J13">
    <cfRule type="expression" dxfId="1883" priority="96" stopIfTrue="1">
      <formula>IF($C13="Missing",TRUE,FALSE)</formula>
    </cfRule>
  </conditionalFormatting>
  <conditionalFormatting sqref="K13">
    <cfRule type="expression" dxfId="1882" priority="95" stopIfTrue="1">
      <formula>IF(AND(K13&lt;&gt;"",K13&lt;$D13,L13&lt;&gt;"C"),TRUE,FALSE)</formula>
    </cfRule>
  </conditionalFormatting>
  <conditionalFormatting sqref="J14">
    <cfRule type="expression" dxfId="1881" priority="94" stopIfTrue="1">
      <formula>IF($C14="Missing",TRUE,FALSE)</formula>
    </cfRule>
  </conditionalFormatting>
  <conditionalFormatting sqref="K14">
    <cfRule type="expression" dxfId="1880" priority="93" stopIfTrue="1">
      <formula>IF(AND(K14&lt;&gt;"",K14&lt;$D14,L14&lt;&gt;"C"),TRUE,FALSE)</formula>
    </cfRule>
  </conditionalFormatting>
  <conditionalFormatting sqref="J15">
    <cfRule type="expression" dxfId="1879" priority="92" stopIfTrue="1">
      <formula>IF($C15="Missing",TRUE,FALSE)</formula>
    </cfRule>
  </conditionalFormatting>
  <conditionalFormatting sqref="K15">
    <cfRule type="expression" dxfId="1878" priority="91" stopIfTrue="1">
      <formula>IF(AND(K15&lt;&gt;"",K15&lt;$D15,L15&lt;&gt;"C"),TRUE,FALSE)</formula>
    </cfRule>
  </conditionalFormatting>
  <conditionalFormatting sqref="J16">
    <cfRule type="expression" dxfId="1877" priority="90" stopIfTrue="1">
      <formula>IF($C16="Missing",TRUE,FALSE)</formula>
    </cfRule>
  </conditionalFormatting>
  <conditionalFormatting sqref="K16">
    <cfRule type="expression" dxfId="1876" priority="89" stopIfTrue="1">
      <formula>IF(AND(K16&lt;&gt;"",K16&lt;$D16,L16&lt;&gt;"C"),TRUE,FALSE)</formula>
    </cfRule>
  </conditionalFormatting>
  <conditionalFormatting sqref="J17">
    <cfRule type="expression" dxfId="1875" priority="88" stopIfTrue="1">
      <formula>IF($C17="Missing",TRUE,FALSE)</formula>
    </cfRule>
  </conditionalFormatting>
  <conditionalFormatting sqref="K17">
    <cfRule type="expression" dxfId="1874" priority="87" stopIfTrue="1">
      <formula>IF(AND(K17&lt;&gt;"",K17&lt;$D17,L17&lt;&gt;"C"),TRUE,FALSE)</formula>
    </cfRule>
  </conditionalFormatting>
  <conditionalFormatting sqref="J18">
    <cfRule type="expression" dxfId="1873" priority="86" stopIfTrue="1">
      <formula>IF($C18="Missing",TRUE,FALSE)</formula>
    </cfRule>
  </conditionalFormatting>
  <conditionalFormatting sqref="K18">
    <cfRule type="expression" dxfId="1872" priority="85" stopIfTrue="1">
      <formula>IF(AND(K18&lt;&gt;"",K18&lt;$D18,L18&lt;&gt;"C"),TRUE,FALSE)</formula>
    </cfRule>
  </conditionalFormatting>
  <conditionalFormatting sqref="J19">
    <cfRule type="expression" dxfId="1871" priority="84" stopIfTrue="1">
      <formula>IF($C19="Missing",TRUE,FALSE)</formula>
    </cfRule>
  </conditionalFormatting>
  <conditionalFormatting sqref="K19">
    <cfRule type="expression" dxfId="1870" priority="83" stopIfTrue="1">
      <formula>IF(AND(K19&lt;&gt;"",K19&lt;$D19,L19&lt;&gt;"C"),TRUE,FALSE)</formula>
    </cfRule>
  </conditionalFormatting>
  <conditionalFormatting sqref="J20">
    <cfRule type="expression" dxfId="1869" priority="82" stopIfTrue="1">
      <formula>IF($C20="Missing",TRUE,FALSE)</formula>
    </cfRule>
  </conditionalFormatting>
  <conditionalFormatting sqref="K20">
    <cfRule type="expression" dxfId="1868" priority="81" stopIfTrue="1">
      <formula>IF(AND(K20&lt;&gt;"",K20&lt;$D20,L20&lt;&gt;"C"),TRUE,FALSE)</formula>
    </cfRule>
  </conditionalFormatting>
  <conditionalFormatting sqref="J21">
    <cfRule type="expression" dxfId="1867" priority="80" stopIfTrue="1">
      <formula>IF($C21="Missing",TRUE,FALSE)</formula>
    </cfRule>
  </conditionalFormatting>
  <conditionalFormatting sqref="K21">
    <cfRule type="expression" dxfId="1866" priority="79" stopIfTrue="1">
      <formula>IF(AND(K21&lt;&gt;"",K21&lt;$D21,L21&lt;&gt;"C"),TRUE,FALSE)</formula>
    </cfRule>
  </conditionalFormatting>
  <conditionalFormatting sqref="J22">
    <cfRule type="expression" dxfId="1865" priority="78" stopIfTrue="1">
      <formula>IF($C22="Missing",TRUE,FALSE)</formula>
    </cfRule>
  </conditionalFormatting>
  <conditionalFormatting sqref="K22">
    <cfRule type="expression" dxfId="1864" priority="77" stopIfTrue="1">
      <formula>IF(AND(K22&lt;&gt;"",K22&lt;$D22,L22&lt;&gt;"C"),TRUE,FALSE)</formula>
    </cfRule>
  </conditionalFormatting>
  <conditionalFormatting sqref="J23">
    <cfRule type="expression" dxfId="1863" priority="76" stopIfTrue="1">
      <formula>IF($C23="Missing",TRUE,FALSE)</formula>
    </cfRule>
  </conditionalFormatting>
  <conditionalFormatting sqref="K23">
    <cfRule type="expression" dxfId="1862" priority="75" stopIfTrue="1">
      <formula>IF(AND(K23&lt;&gt;"",K23&lt;$D23,L23&lt;&gt;"C"),TRUE,FALSE)</formula>
    </cfRule>
  </conditionalFormatting>
  <conditionalFormatting sqref="J24">
    <cfRule type="expression" dxfId="1861" priority="74" stopIfTrue="1">
      <formula>IF($C24="Missing",TRUE,FALSE)</formula>
    </cfRule>
  </conditionalFormatting>
  <conditionalFormatting sqref="K24">
    <cfRule type="expression" dxfId="1860" priority="73" stopIfTrue="1">
      <formula>IF(AND(K24&lt;&gt;"",K24&lt;$D24,L24&lt;&gt;"C"),TRUE,FALSE)</formula>
    </cfRule>
  </conditionalFormatting>
  <conditionalFormatting sqref="J25">
    <cfRule type="expression" dxfId="1859" priority="72" stopIfTrue="1">
      <formula>IF($C25="Missing",TRUE,FALSE)</formula>
    </cfRule>
  </conditionalFormatting>
  <conditionalFormatting sqref="K25">
    <cfRule type="expression" dxfId="1858" priority="71" stopIfTrue="1">
      <formula>IF(AND(K25&lt;&gt;"",K25&lt;$D25,L25&lt;&gt;"C"),TRUE,FALSE)</formula>
    </cfRule>
  </conditionalFormatting>
  <conditionalFormatting sqref="J26">
    <cfRule type="expression" dxfId="1857" priority="70" stopIfTrue="1">
      <formula>IF($C26="Missing",TRUE,FALSE)</formula>
    </cfRule>
  </conditionalFormatting>
  <conditionalFormatting sqref="K26">
    <cfRule type="expression" dxfId="1856" priority="69" stopIfTrue="1">
      <formula>IF(AND(K26&lt;&gt;"",K26&lt;$D26,L26&lt;&gt;"C"),TRUE,FALSE)</formula>
    </cfRule>
  </conditionalFormatting>
  <conditionalFormatting sqref="J27">
    <cfRule type="expression" dxfId="1855" priority="68" stopIfTrue="1">
      <formula>IF($C27="Missing",TRUE,FALSE)</formula>
    </cfRule>
  </conditionalFormatting>
  <conditionalFormatting sqref="K27">
    <cfRule type="expression" dxfId="1854" priority="67" stopIfTrue="1">
      <formula>IF(AND(K27&lt;&gt;"",K27&lt;$D27,L27&lt;&gt;"C"),TRUE,FALSE)</formula>
    </cfRule>
  </conditionalFormatting>
  <conditionalFormatting sqref="J28">
    <cfRule type="expression" dxfId="1853" priority="66" stopIfTrue="1">
      <formula>IF($C28="Missing",TRUE,FALSE)</formula>
    </cfRule>
  </conditionalFormatting>
  <conditionalFormatting sqref="K28">
    <cfRule type="expression" dxfId="1852" priority="65" stopIfTrue="1">
      <formula>IF(AND(K28&lt;&gt;"",K28&lt;$D28,L28&lt;&gt;"C"),TRUE,FALSE)</formula>
    </cfRule>
  </conditionalFormatting>
  <conditionalFormatting sqref="J29">
    <cfRule type="expression" dxfId="1851" priority="64" stopIfTrue="1">
      <formula>IF($C29="Missing",TRUE,FALSE)</formula>
    </cfRule>
  </conditionalFormatting>
  <conditionalFormatting sqref="K29">
    <cfRule type="expression" dxfId="1850" priority="63" stopIfTrue="1">
      <formula>IF(AND(K29&lt;&gt;"",K29&lt;$D29,L29&lt;&gt;"C"),TRUE,FALSE)</formula>
    </cfRule>
  </conditionalFormatting>
  <conditionalFormatting sqref="J30">
    <cfRule type="expression" dxfId="1849" priority="62" stopIfTrue="1">
      <formula>IF($C30="Missing",TRUE,FALSE)</formula>
    </cfRule>
  </conditionalFormatting>
  <conditionalFormatting sqref="K30">
    <cfRule type="expression" dxfId="1848" priority="61" stopIfTrue="1">
      <formula>IF(AND(K30&lt;&gt;"",K30&lt;$D30,L30&lt;&gt;"C"),TRUE,FALSE)</formula>
    </cfRule>
  </conditionalFormatting>
  <conditionalFormatting sqref="J31">
    <cfRule type="expression" dxfId="1847" priority="60" stopIfTrue="1">
      <formula>IF($C31="Missing",TRUE,FALSE)</formula>
    </cfRule>
  </conditionalFormatting>
  <conditionalFormatting sqref="K31">
    <cfRule type="expression" dxfId="1846" priority="59" stopIfTrue="1">
      <formula>IF(AND(K31&lt;&gt;"",K31&lt;$D31,L31&lt;&gt;"C"),TRUE,FALSE)</formula>
    </cfRule>
  </conditionalFormatting>
  <conditionalFormatting sqref="J32">
    <cfRule type="expression" dxfId="1845" priority="58" stopIfTrue="1">
      <formula>IF($C32="Missing",TRUE,FALSE)</formula>
    </cfRule>
  </conditionalFormatting>
  <conditionalFormatting sqref="K32">
    <cfRule type="expression" dxfId="1844" priority="57" stopIfTrue="1">
      <formula>IF(AND(K32&lt;&gt;"",K32&lt;$D32,L32&lt;&gt;"C"),TRUE,FALSE)</formula>
    </cfRule>
  </conditionalFormatting>
  <conditionalFormatting sqref="J33">
    <cfRule type="expression" dxfId="1843" priority="56" stopIfTrue="1">
      <formula>IF($C33="Missing",TRUE,FALSE)</formula>
    </cfRule>
  </conditionalFormatting>
  <conditionalFormatting sqref="K33">
    <cfRule type="expression" dxfId="1842" priority="55" stopIfTrue="1">
      <formula>IF(AND(K33&lt;&gt;"",K33&lt;$D33,L33&lt;&gt;"C"),TRUE,FALSE)</formula>
    </cfRule>
  </conditionalFormatting>
  <conditionalFormatting sqref="J34">
    <cfRule type="expression" dxfId="1841" priority="54" stopIfTrue="1">
      <formula>IF($C34="Missing",TRUE,FALSE)</formula>
    </cfRule>
  </conditionalFormatting>
  <conditionalFormatting sqref="K34">
    <cfRule type="expression" dxfId="1840" priority="53" stopIfTrue="1">
      <formula>IF(AND(K34&lt;&gt;"",K34&lt;$D34,L34&lt;&gt;"C"),TRUE,FALSE)</formula>
    </cfRule>
  </conditionalFormatting>
  <conditionalFormatting sqref="J35">
    <cfRule type="expression" dxfId="1839" priority="52" stopIfTrue="1">
      <formula>IF($C35="Missing",TRUE,FALSE)</formula>
    </cfRule>
  </conditionalFormatting>
  <conditionalFormatting sqref="K35">
    <cfRule type="expression" dxfId="1838" priority="51" stopIfTrue="1">
      <formula>IF(AND(K35&lt;&gt;"",K35&lt;$D35,L35&lt;&gt;"C"),TRUE,FALSE)</formula>
    </cfRule>
  </conditionalFormatting>
  <conditionalFormatting sqref="J36">
    <cfRule type="expression" dxfId="1837" priority="50" stopIfTrue="1">
      <formula>IF($C36="Missing",TRUE,FALSE)</formula>
    </cfRule>
  </conditionalFormatting>
  <conditionalFormatting sqref="K36">
    <cfRule type="expression" dxfId="1836" priority="49" stopIfTrue="1">
      <formula>IF(AND(K36&lt;&gt;"",K36&lt;$D36,L36&lt;&gt;"C"),TRUE,FALSE)</formula>
    </cfRule>
  </conditionalFormatting>
  <conditionalFormatting sqref="J37">
    <cfRule type="expression" dxfId="1835" priority="48" stopIfTrue="1">
      <formula>IF($C37="Missing",TRUE,FALSE)</formula>
    </cfRule>
  </conditionalFormatting>
  <conditionalFormatting sqref="K37">
    <cfRule type="expression" dxfId="1834" priority="47" stopIfTrue="1">
      <formula>IF(AND(K37&lt;&gt;"",K37&lt;$D37,L37&lt;&gt;"C"),TRUE,FALSE)</formula>
    </cfRule>
  </conditionalFormatting>
  <conditionalFormatting sqref="J38">
    <cfRule type="expression" dxfId="1833" priority="46" stopIfTrue="1">
      <formula>IF($C38="Missing",TRUE,FALSE)</formula>
    </cfRule>
  </conditionalFormatting>
  <conditionalFormatting sqref="K38">
    <cfRule type="expression" dxfId="1832" priority="45" stopIfTrue="1">
      <formula>IF(AND(K38&lt;&gt;"",K38&lt;$D38,L38&lt;&gt;"C"),TRUE,FALSE)</formula>
    </cfRule>
  </conditionalFormatting>
  <conditionalFormatting sqref="J39">
    <cfRule type="expression" dxfId="1831" priority="44" stopIfTrue="1">
      <formula>IF($C39="Missing",TRUE,FALSE)</formula>
    </cfRule>
  </conditionalFormatting>
  <conditionalFormatting sqref="K39">
    <cfRule type="expression" dxfId="1830" priority="43" stopIfTrue="1">
      <formula>IF(AND(K39&lt;&gt;"",K39&lt;$D39,L39&lt;&gt;"C"),TRUE,FALSE)</formula>
    </cfRule>
  </conditionalFormatting>
  <conditionalFormatting sqref="J40">
    <cfRule type="expression" dxfId="1829" priority="42" stopIfTrue="1">
      <formula>IF($C40="Missing",TRUE,FALSE)</formula>
    </cfRule>
  </conditionalFormatting>
  <conditionalFormatting sqref="K40">
    <cfRule type="expression" dxfId="1828" priority="41" stopIfTrue="1">
      <formula>IF(AND(K40&lt;&gt;"",K40&lt;$D40,L40&lt;&gt;"C"),TRUE,FALSE)</formula>
    </cfRule>
  </conditionalFormatting>
  <conditionalFormatting sqref="J41">
    <cfRule type="expression" dxfId="1827" priority="40" stopIfTrue="1">
      <formula>IF($C41="Missing",TRUE,FALSE)</formula>
    </cfRule>
  </conditionalFormatting>
  <conditionalFormatting sqref="K41">
    <cfRule type="expression" dxfId="1826" priority="39" stopIfTrue="1">
      <formula>IF(AND(K41&lt;&gt;"",K41&lt;$D41,L41&lt;&gt;"C"),TRUE,FALSE)</formula>
    </cfRule>
  </conditionalFormatting>
  <conditionalFormatting sqref="J42">
    <cfRule type="expression" dxfId="1825" priority="38" stopIfTrue="1">
      <formula>IF($C42="Missing",TRUE,FALSE)</formula>
    </cfRule>
  </conditionalFormatting>
  <conditionalFormatting sqref="K42">
    <cfRule type="expression" dxfId="1824" priority="37" stopIfTrue="1">
      <formula>IF(AND(K42&lt;&gt;"",K42&lt;$D42,L42&lt;&gt;"C"),TRUE,FALSE)</formula>
    </cfRule>
  </conditionalFormatting>
  <conditionalFormatting sqref="J43">
    <cfRule type="expression" dxfId="1823" priority="36" stopIfTrue="1">
      <formula>IF($C43="Missing",TRUE,FALSE)</formula>
    </cfRule>
  </conditionalFormatting>
  <conditionalFormatting sqref="K43">
    <cfRule type="expression" dxfId="1822" priority="35" stopIfTrue="1">
      <formula>IF(AND(K43&lt;&gt;"",K43&lt;$D43,L43&lt;&gt;"C"),TRUE,FALSE)</formula>
    </cfRule>
  </conditionalFormatting>
  <conditionalFormatting sqref="J44">
    <cfRule type="expression" dxfId="1821" priority="34" stopIfTrue="1">
      <formula>IF($C44="Missing",TRUE,FALSE)</formula>
    </cfRule>
  </conditionalFormatting>
  <conditionalFormatting sqref="K44">
    <cfRule type="expression" dxfId="1820" priority="33" stopIfTrue="1">
      <formula>IF(AND(K44&lt;&gt;"",K44&lt;$D44,L44&lt;&gt;"C"),TRUE,FALSE)</formula>
    </cfRule>
  </conditionalFormatting>
  <conditionalFormatting sqref="J45">
    <cfRule type="expression" dxfId="1819" priority="32" stopIfTrue="1">
      <formula>IF($C45="Missing",TRUE,FALSE)</formula>
    </cfRule>
  </conditionalFormatting>
  <conditionalFormatting sqref="K45">
    <cfRule type="expression" dxfId="1818" priority="31" stopIfTrue="1">
      <formula>IF(AND(K45&lt;&gt;"",K45&lt;$D45,L45&lt;&gt;"C"),TRUE,FALSE)</formula>
    </cfRule>
  </conditionalFormatting>
  <conditionalFormatting sqref="J46">
    <cfRule type="expression" dxfId="1817" priority="30" stopIfTrue="1">
      <formula>IF($C46="Missing",TRUE,FALSE)</formula>
    </cfRule>
  </conditionalFormatting>
  <conditionalFormatting sqref="K46">
    <cfRule type="expression" dxfId="1816" priority="29" stopIfTrue="1">
      <formula>IF(AND(K46&lt;&gt;"",K46&lt;$D46,L46&lt;&gt;"C"),TRUE,FALSE)</formula>
    </cfRule>
  </conditionalFormatting>
  <conditionalFormatting sqref="J47">
    <cfRule type="expression" dxfId="1815" priority="28" stopIfTrue="1">
      <formula>IF($C47="Missing",TRUE,FALSE)</formula>
    </cfRule>
  </conditionalFormatting>
  <conditionalFormatting sqref="K47">
    <cfRule type="expression" dxfId="1814" priority="27" stopIfTrue="1">
      <formula>IF(AND(K47&lt;&gt;"",K47&lt;$D47,L47&lt;&gt;"C"),TRUE,FALSE)</formula>
    </cfRule>
  </conditionalFormatting>
  <conditionalFormatting sqref="J48">
    <cfRule type="expression" dxfId="1813" priority="26" stopIfTrue="1">
      <formula>IF($C48="Missing",TRUE,FALSE)</formula>
    </cfRule>
  </conditionalFormatting>
  <conditionalFormatting sqref="K48">
    <cfRule type="expression" dxfId="1812" priority="25" stopIfTrue="1">
      <formula>IF(AND(K48&lt;&gt;"",K48&lt;$D48,L48&lt;&gt;"C"),TRUE,FALSE)</formula>
    </cfRule>
  </conditionalFormatting>
  <conditionalFormatting sqref="J49">
    <cfRule type="expression" dxfId="1811" priority="24" stopIfTrue="1">
      <formula>IF($C49="Missing",TRUE,FALSE)</formula>
    </cfRule>
  </conditionalFormatting>
  <conditionalFormatting sqref="K49">
    <cfRule type="expression" dxfId="1810" priority="23" stopIfTrue="1">
      <formula>IF(AND(K49&lt;&gt;"",K49&lt;$D49,L49&lt;&gt;"C"),TRUE,FALSE)</formula>
    </cfRule>
  </conditionalFormatting>
  <conditionalFormatting sqref="J50">
    <cfRule type="expression" dxfId="1809" priority="22" stopIfTrue="1">
      <formula>IF($C50="Missing",TRUE,FALSE)</formula>
    </cfRule>
  </conditionalFormatting>
  <conditionalFormatting sqref="K50">
    <cfRule type="expression" dxfId="1808" priority="21" stopIfTrue="1">
      <formula>IF(AND(K50&lt;&gt;"",K50&lt;$D50,L50&lt;&gt;"C"),TRUE,FALSE)</formula>
    </cfRule>
  </conditionalFormatting>
  <conditionalFormatting sqref="J51">
    <cfRule type="expression" dxfId="1807" priority="20" stopIfTrue="1">
      <formula>IF($C51="Missing",TRUE,FALSE)</formula>
    </cfRule>
  </conditionalFormatting>
  <conditionalFormatting sqref="K51">
    <cfRule type="expression" dxfId="1806" priority="19" stopIfTrue="1">
      <formula>IF(AND(K51&lt;&gt;"",K51&lt;$D51,L51&lt;&gt;"C"),TRUE,FALSE)</formula>
    </cfRule>
  </conditionalFormatting>
  <conditionalFormatting sqref="J52">
    <cfRule type="expression" dxfId="1805" priority="18" stopIfTrue="1">
      <formula>IF($C52="Missing",TRUE,FALSE)</formula>
    </cfRule>
  </conditionalFormatting>
  <conditionalFormatting sqref="K52">
    <cfRule type="expression" dxfId="1804" priority="17" stopIfTrue="1">
      <formula>IF(AND(K52&lt;&gt;"",K52&lt;$D52,L52&lt;&gt;"C"),TRUE,FALSE)</formula>
    </cfRule>
  </conditionalFormatting>
  <conditionalFormatting sqref="J53">
    <cfRule type="expression" dxfId="1803" priority="16" stopIfTrue="1">
      <formula>IF($C53="Missing",TRUE,FALSE)</formula>
    </cfRule>
  </conditionalFormatting>
  <conditionalFormatting sqref="K53">
    <cfRule type="expression" dxfId="1802" priority="15" stopIfTrue="1">
      <formula>IF(AND(K53&lt;&gt;"",K53&lt;$D53,L53&lt;&gt;"C"),TRUE,FALSE)</formula>
    </cfRule>
  </conditionalFormatting>
  <conditionalFormatting sqref="J54">
    <cfRule type="expression" dxfId="1801" priority="14" stopIfTrue="1">
      <formula>IF($C54="Missing",TRUE,FALSE)</formula>
    </cfRule>
  </conditionalFormatting>
  <conditionalFormatting sqref="K54">
    <cfRule type="expression" dxfId="1800" priority="13" stopIfTrue="1">
      <formula>IF(AND(K54&lt;&gt;"",K54&lt;$D54,L54&lt;&gt;"C"),TRUE,FALSE)</formula>
    </cfRule>
  </conditionalFormatting>
  <conditionalFormatting sqref="J55">
    <cfRule type="expression" dxfId="1799" priority="12" stopIfTrue="1">
      <formula>IF($C55="Missing",TRUE,FALSE)</formula>
    </cfRule>
  </conditionalFormatting>
  <conditionalFormatting sqref="K55">
    <cfRule type="expression" dxfId="1798" priority="11" stopIfTrue="1">
      <formula>IF(AND(K55&lt;&gt;"",K55&lt;$D55,L55&lt;&gt;"C"),TRUE,FALSE)</formula>
    </cfRule>
  </conditionalFormatting>
  <conditionalFormatting sqref="J56">
    <cfRule type="expression" dxfId="1797" priority="10" stopIfTrue="1">
      <formula>IF($C56="Missing",TRUE,FALSE)</formula>
    </cfRule>
  </conditionalFormatting>
  <conditionalFormatting sqref="K56">
    <cfRule type="expression" dxfId="1796" priority="9" stopIfTrue="1">
      <formula>IF(AND(K56&lt;&gt;"",K56&lt;$D56,L56&lt;&gt;"C"),TRUE,FALSE)</formula>
    </cfRule>
  </conditionalFormatting>
  <conditionalFormatting sqref="J57">
    <cfRule type="expression" dxfId="1795" priority="8" stopIfTrue="1">
      <formula>IF($C57="Missing",TRUE,FALSE)</formula>
    </cfRule>
  </conditionalFormatting>
  <conditionalFormatting sqref="K57">
    <cfRule type="expression" dxfId="1794" priority="7" stopIfTrue="1">
      <formula>IF(AND(K57&lt;&gt;"",K57&lt;$D57,L57&lt;&gt;"C"),TRUE,FALSE)</formula>
    </cfRule>
  </conditionalFormatting>
  <conditionalFormatting sqref="J58">
    <cfRule type="expression" dxfId="1793" priority="6" stopIfTrue="1">
      <formula>IF($C58="Missing",TRUE,FALSE)</formula>
    </cfRule>
  </conditionalFormatting>
  <conditionalFormatting sqref="K58">
    <cfRule type="expression" dxfId="1792" priority="5" stopIfTrue="1">
      <formula>IF(AND(K58&lt;&gt;"",K58&lt;$D58,L58&lt;&gt;"C"),TRUE,FALSE)</formula>
    </cfRule>
  </conditionalFormatting>
  <conditionalFormatting sqref="J59">
    <cfRule type="expression" dxfId="1791" priority="4" stopIfTrue="1">
      <formula>IF($C59="Missing",TRUE,FALSE)</formula>
    </cfRule>
  </conditionalFormatting>
  <conditionalFormatting sqref="K59">
    <cfRule type="expression" dxfId="1790" priority="3" stopIfTrue="1">
      <formula>IF(AND(K59&lt;&gt;"",K59&lt;$D59,L59&lt;&gt;"C"),TRUE,FALSE)</formula>
    </cfRule>
  </conditionalFormatting>
  <conditionalFormatting sqref="J60">
    <cfRule type="expression" dxfId="1789" priority="2" stopIfTrue="1">
      <formula>IF($C60="Missing",TRUE,FALSE)</formula>
    </cfRule>
  </conditionalFormatting>
  <conditionalFormatting sqref="K60">
    <cfRule type="expression" dxfId="1788" priority="1" stopIfTrue="1">
      <formula>IF(AND(K60&lt;&gt;"",K60&lt;$D60,L60&lt;&gt;"C"),TRUE,FALSE)</formula>
    </cfRule>
  </conditionalFormatting>
  <dataValidations count="3">
    <dataValidation type="list" allowBlank="1" showInputMessage="1" showErrorMessage="1" sqref="O6 H6 O8:O60 H8:H60">
      <formula1>"X, "</formula1>
    </dataValidation>
    <dataValidation type="list" errorStyle="information" allowBlank="1" sqref="P6 I6 P8:P60 I8:I60">
      <formula1>"OK,INIT en,TRANS"</formula1>
    </dataValidation>
    <dataValidation type="list" allowBlank="1" showErrorMessage="1" sqref="L6 E6 L8:L60 E8:E60">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2.xml><?xml version="1.0" encoding="utf-8"?>
<worksheet xmlns="http://schemas.openxmlformats.org/spreadsheetml/2006/main" xmlns:r="http://schemas.openxmlformats.org/officeDocument/2006/relationships">
  <sheetPr codeName="Tabelle52"/>
  <dimension ref="A1:Q304"/>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41783.664675925924</v>
      </c>
      <c r="C1">
        <f>COUNTIF(C$7:C$44,"OK")</f>
        <v>36</v>
      </c>
      <c r="D1" t="s">
        <v>228</v>
      </c>
      <c r="G1" s="52"/>
      <c r="H1" s="52" t="s">
        <v>190</v>
      </c>
      <c r="I1" s="24">
        <f>COUNTIF(I$7:I$44,"OK*")</f>
        <v>34</v>
      </c>
      <c r="J1">
        <f>COUNTIF(J$7:J$44,"OK")</f>
        <v>0</v>
      </c>
      <c r="K1" t="s">
        <v>228</v>
      </c>
      <c r="N1" s="52"/>
      <c r="O1" s="52" t="s">
        <v>190</v>
      </c>
      <c r="P1" s="24">
        <f>COUNTIF(P$7:P$44,"OK*")</f>
        <v>27</v>
      </c>
    </row>
    <row r="2" spans="1:17">
      <c r="A2" s="39" t="s">
        <v>52</v>
      </c>
      <c r="B2" s="71" t="s">
        <v>618</v>
      </c>
      <c r="C2">
        <f>COUNTIF(C$7:C$44,"Missing")</f>
        <v>0</v>
      </c>
      <c r="D2" t="s">
        <v>229</v>
      </c>
      <c r="G2" s="52"/>
      <c r="J2">
        <f>COUNTIF(J$7:J$44,"Missing")</f>
        <v>36</v>
      </c>
      <c r="K2" t="s">
        <v>229</v>
      </c>
      <c r="N2" s="52"/>
    </row>
    <row r="3" spans="1:17">
      <c r="A3" s="43" t="s">
        <v>309</v>
      </c>
      <c r="B3" s="71" t="s">
        <v>619</v>
      </c>
      <c r="C3">
        <f>COUNTIF(E$7:E$44,"X")</f>
        <v>0</v>
      </c>
      <c r="D3" s="86" t="s">
        <v>196</v>
      </c>
      <c r="E3" s="98"/>
      <c r="F3" s="87">
        <f>SUMIF(H$7:H$44,"X",F$7:F$44)</f>
        <v>0</v>
      </c>
      <c r="G3" s="86"/>
      <c r="H3" s="88">
        <f>COUNTIF(H$7:H$44,"X")</f>
        <v>0</v>
      </c>
      <c r="J3">
        <f>COUNTIF(L$7:L$44,"X")</f>
        <v>27</v>
      </c>
      <c r="K3" s="86" t="s">
        <v>196</v>
      </c>
      <c r="L3" s="98"/>
      <c r="M3" s="87">
        <f>SUMIF(O$7:O$44,"X",M$7:M$44)</f>
        <v>0</v>
      </c>
      <c r="N3" s="86"/>
      <c r="O3" s="88">
        <f>COUNTIF(O$7:O$44,"X")</f>
        <v>0</v>
      </c>
    </row>
    <row r="4" spans="1:17">
      <c r="A4" s="39" t="s">
        <v>195</v>
      </c>
      <c r="B4" s="43">
        <f>ROW($44:$44) - ROW($7:$7)-1</f>
        <v>36</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25</v>
      </c>
      <c r="B8" s="49" t="s">
        <v>346</v>
      </c>
      <c r="C8" s="54" t="s">
        <v>127</v>
      </c>
      <c r="D8" s="68">
        <v>28461</v>
      </c>
      <c r="E8" s="99"/>
      <c r="F8" s="81">
        <v>7850</v>
      </c>
      <c r="G8" s="83">
        <v>41782.573229166665</v>
      </c>
      <c r="H8" s="64"/>
      <c r="I8" s="73" t="s">
        <v>127</v>
      </c>
      <c r="J8" s="66" t="s">
        <v>328</v>
      </c>
      <c r="K8" s="67">
        <v>27545</v>
      </c>
      <c r="L8" s="103" t="str">
        <f t="shared" ref="L8:L43" si="0">IF(K8="","",IF(K8&lt;$D8,"X",""))</f>
        <v>X</v>
      </c>
      <c r="M8" s="82">
        <v>7445</v>
      </c>
      <c r="N8" s="84">
        <v>41766.313611111109</v>
      </c>
      <c r="O8" s="65"/>
      <c r="P8" s="77" t="s">
        <v>127</v>
      </c>
      <c r="Q8" s="51"/>
    </row>
    <row r="9" spans="1:17">
      <c r="A9" s="12" t="s">
        <v>455</v>
      </c>
      <c r="B9" s="49" t="s">
        <v>456</v>
      </c>
      <c r="C9" s="54" t="s">
        <v>127</v>
      </c>
      <c r="D9" s="68">
        <v>28461</v>
      </c>
      <c r="E9" s="99"/>
      <c r="F9" s="81">
        <v>17815</v>
      </c>
      <c r="G9" s="83">
        <v>41782.573229166665</v>
      </c>
      <c r="H9" s="64"/>
      <c r="I9" s="73" t="s">
        <v>127</v>
      </c>
      <c r="J9" s="66" t="s">
        <v>328</v>
      </c>
      <c r="K9" s="67">
        <v>27545</v>
      </c>
      <c r="L9" s="103" t="str">
        <f t="shared" si="0"/>
        <v>X</v>
      </c>
      <c r="M9" s="82">
        <v>18136</v>
      </c>
      <c r="N9" s="84">
        <v>41766.313611111109</v>
      </c>
      <c r="O9" s="65"/>
      <c r="P9" s="77" t="s">
        <v>127</v>
      </c>
      <c r="Q9" s="51"/>
    </row>
    <row r="10" spans="1:17">
      <c r="A10" s="12" t="s">
        <v>455</v>
      </c>
      <c r="B10" s="49" t="s">
        <v>346</v>
      </c>
      <c r="C10" s="54" t="s">
        <v>127</v>
      </c>
      <c r="D10" s="68">
        <v>28461</v>
      </c>
      <c r="E10" s="99"/>
      <c r="F10" s="81">
        <v>8515</v>
      </c>
      <c r="G10" s="83">
        <v>41782.573229166665</v>
      </c>
      <c r="H10" s="64"/>
      <c r="I10" s="73" t="s">
        <v>127</v>
      </c>
      <c r="J10" s="66" t="s">
        <v>328</v>
      </c>
      <c r="K10" s="67">
        <v>27545</v>
      </c>
      <c r="L10" s="103" t="str">
        <f t="shared" si="0"/>
        <v>X</v>
      </c>
      <c r="M10" s="82">
        <v>8646</v>
      </c>
      <c r="N10" s="84">
        <v>41766.313611111109</v>
      </c>
      <c r="O10" s="65"/>
      <c r="P10" s="77" t="s">
        <v>127</v>
      </c>
      <c r="Q10" s="51"/>
    </row>
    <row r="11" spans="1:17">
      <c r="A11" s="12" t="s">
        <v>455</v>
      </c>
      <c r="B11" s="49" t="s">
        <v>457</v>
      </c>
      <c r="C11" s="54" t="s">
        <v>127</v>
      </c>
      <c r="D11" s="68">
        <v>28461</v>
      </c>
      <c r="E11" s="99"/>
      <c r="F11" s="81">
        <v>22264</v>
      </c>
      <c r="G11" s="83">
        <v>41782.573229166665</v>
      </c>
      <c r="H11" s="64"/>
      <c r="I11" s="73" t="s">
        <v>127</v>
      </c>
      <c r="J11" s="66" t="s">
        <v>328</v>
      </c>
      <c r="K11" s="67">
        <v>27545</v>
      </c>
      <c r="L11" s="103" t="str">
        <f t="shared" si="0"/>
        <v>X</v>
      </c>
      <c r="M11" s="82">
        <v>22926</v>
      </c>
      <c r="N11" s="84">
        <v>41766.313611111109</v>
      </c>
      <c r="O11" s="65"/>
      <c r="P11" s="77" t="s">
        <v>127</v>
      </c>
      <c r="Q11" s="51"/>
    </row>
    <row r="12" spans="1:17">
      <c r="A12" s="12" t="s">
        <v>455</v>
      </c>
      <c r="B12" s="49" t="s">
        <v>458</v>
      </c>
      <c r="C12" s="54" t="s">
        <v>127</v>
      </c>
      <c r="D12" s="68">
        <v>28461</v>
      </c>
      <c r="E12" s="99"/>
      <c r="F12" s="81">
        <v>18202</v>
      </c>
      <c r="G12" s="83">
        <v>41782.573229166665</v>
      </c>
      <c r="H12" s="64"/>
      <c r="I12" s="73" t="s">
        <v>127</v>
      </c>
      <c r="J12" s="66" t="s">
        <v>328</v>
      </c>
      <c r="K12" s="67">
        <v>27545</v>
      </c>
      <c r="L12" s="103" t="str">
        <f t="shared" si="0"/>
        <v>X</v>
      </c>
      <c r="M12" s="82">
        <v>18428</v>
      </c>
      <c r="N12" s="84">
        <v>41766.313611111109</v>
      </c>
      <c r="O12" s="65"/>
      <c r="P12" s="77" t="s">
        <v>127</v>
      </c>
      <c r="Q12" s="51"/>
    </row>
    <row r="13" spans="1:17">
      <c r="A13" s="12" t="s">
        <v>455</v>
      </c>
      <c r="B13" s="49" t="s">
        <v>459</v>
      </c>
      <c r="C13" s="54" t="s">
        <v>127</v>
      </c>
      <c r="D13" s="68">
        <v>28461</v>
      </c>
      <c r="E13" s="99"/>
      <c r="F13" s="81">
        <v>18015</v>
      </c>
      <c r="G13" s="83">
        <v>41782.573229166665</v>
      </c>
      <c r="H13" s="64"/>
      <c r="I13" s="73" t="s">
        <v>127</v>
      </c>
      <c r="J13" s="66" t="s">
        <v>328</v>
      </c>
      <c r="K13" s="67">
        <v>27545</v>
      </c>
      <c r="L13" s="103" t="str">
        <f t="shared" si="0"/>
        <v>X</v>
      </c>
      <c r="M13" s="82">
        <v>18305</v>
      </c>
      <c r="N13" s="84">
        <v>41766.313611111109</v>
      </c>
      <c r="O13" s="65"/>
      <c r="P13" s="77" t="s">
        <v>127</v>
      </c>
      <c r="Q13" s="51"/>
    </row>
    <row r="14" spans="1:17">
      <c r="A14" s="12" t="s">
        <v>460</v>
      </c>
      <c r="B14" s="49" t="s">
        <v>346</v>
      </c>
      <c r="C14" s="54" t="s">
        <v>127</v>
      </c>
      <c r="D14" s="68">
        <v>28461</v>
      </c>
      <c r="E14" s="99"/>
      <c r="F14" s="81">
        <v>7721</v>
      </c>
      <c r="G14" s="83">
        <v>41782.573229166665</v>
      </c>
      <c r="H14" s="64"/>
      <c r="I14" s="73" t="s">
        <v>127</v>
      </c>
      <c r="J14" s="66" t="s">
        <v>328</v>
      </c>
      <c r="K14" s="67">
        <v>27545</v>
      </c>
      <c r="L14" s="103" t="str">
        <f t="shared" si="0"/>
        <v>X</v>
      </c>
      <c r="M14" s="82">
        <v>7937</v>
      </c>
      <c r="N14" s="84">
        <v>41766.313611111109</v>
      </c>
      <c r="O14" s="65"/>
      <c r="P14" s="77" t="s">
        <v>127</v>
      </c>
      <c r="Q14" s="51"/>
    </row>
    <row r="15" spans="1:17">
      <c r="A15" s="12" t="s">
        <v>460</v>
      </c>
      <c r="B15" s="49" t="s">
        <v>461</v>
      </c>
      <c r="C15" s="54" t="s">
        <v>127</v>
      </c>
      <c r="D15" s="68">
        <v>28461</v>
      </c>
      <c r="E15" s="99"/>
      <c r="F15" s="81">
        <v>16795</v>
      </c>
      <c r="G15" s="83">
        <v>41782.573229166665</v>
      </c>
      <c r="H15" s="64"/>
      <c r="I15" s="73" t="s">
        <v>127</v>
      </c>
      <c r="J15" s="66" t="s">
        <v>328</v>
      </c>
      <c r="K15" s="67">
        <v>27545</v>
      </c>
      <c r="L15" s="103" t="str">
        <f t="shared" si="0"/>
        <v>X</v>
      </c>
      <c r="M15" s="82">
        <v>16962</v>
      </c>
      <c r="N15" s="84">
        <v>41766.313611111109</v>
      </c>
      <c r="O15" s="65"/>
      <c r="P15" s="77" t="s">
        <v>127</v>
      </c>
      <c r="Q15" s="51"/>
    </row>
    <row r="16" spans="1:17">
      <c r="A16" s="12" t="s">
        <v>460</v>
      </c>
      <c r="B16" s="49" t="s">
        <v>462</v>
      </c>
      <c r="C16" s="54" t="s">
        <v>127</v>
      </c>
      <c r="D16" s="68">
        <v>28461</v>
      </c>
      <c r="E16" s="99"/>
      <c r="F16" s="81">
        <v>20865</v>
      </c>
      <c r="G16" s="83">
        <v>41782.573229166665</v>
      </c>
      <c r="H16" s="64"/>
      <c r="I16" s="73" t="s">
        <v>127</v>
      </c>
      <c r="J16" s="66" t="s">
        <v>328</v>
      </c>
      <c r="K16" s="67">
        <v>27545</v>
      </c>
      <c r="L16" s="103" t="str">
        <f t="shared" si="0"/>
        <v>X</v>
      </c>
      <c r="M16" s="82">
        <v>21358</v>
      </c>
      <c r="N16" s="84">
        <v>41766.313611111109</v>
      </c>
      <c r="O16" s="65"/>
      <c r="P16" s="77" t="s">
        <v>127</v>
      </c>
      <c r="Q16" s="51"/>
    </row>
    <row r="17" spans="1:17">
      <c r="A17" s="12" t="s">
        <v>23</v>
      </c>
      <c r="B17" s="49" t="s">
        <v>463</v>
      </c>
      <c r="C17" s="54" t="s">
        <v>127</v>
      </c>
      <c r="D17" s="68">
        <v>28461</v>
      </c>
      <c r="E17" s="99"/>
      <c r="F17" s="81">
        <v>17305</v>
      </c>
      <c r="G17" s="83">
        <v>41782.573229166665</v>
      </c>
      <c r="H17" s="64"/>
      <c r="I17" s="73" t="s">
        <v>127</v>
      </c>
      <c r="J17" s="66" t="s">
        <v>328</v>
      </c>
      <c r="K17" s="67">
        <v>27545</v>
      </c>
      <c r="L17" s="103" t="str">
        <f t="shared" si="0"/>
        <v>X</v>
      </c>
      <c r="M17" s="82">
        <v>18308</v>
      </c>
      <c r="N17" s="84">
        <v>41766.313611111109</v>
      </c>
      <c r="O17" s="65"/>
      <c r="P17" s="77" t="s">
        <v>127</v>
      </c>
      <c r="Q17" s="51"/>
    </row>
    <row r="18" spans="1:17">
      <c r="A18" s="12" t="s">
        <v>464</v>
      </c>
      <c r="B18" s="49" t="s">
        <v>465</v>
      </c>
      <c r="C18" s="54" t="s">
        <v>127</v>
      </c>
      <c r="D18" s="68">
        <v>28461</v>
      </c>
      <c r="E18" s="99"/>
      <c r="F18" s="81">
        <v>13994</v>
      </c>
      <c r="G18" s="83">
        <v>41782.573229166665</v>
      </c>
      <c r="H18" s="64"/>
      <c r="I18" s="73" t="s">
        <v>127</v>
      </c>
      <c r="J18" s="66" t="s">
        <v>328</v>
      </c>
      <c r="K18" s="67"/>
      <c r="L18" s="103" t="str">
        <f t="shared" si="0"/>
        <v/>
      </c>
      <c r="M18" s="82"/>
      <c r="N18" s="84"/>
      <c r="O18" s="65"/>
      <c r="P18" s="77"/>
      <c r="Q18" s="51"/>
    </row>
    <row r="19" spans="1:17">
      <c r="A19" s="12" t="s">
        <v>464</v>
      </c>
      <c r="B19" s="49" t="s">
        <v>346</v>
      </c>
      <c r="C19" s="54" t="s">
        <v>127</v>
      </c>
      <c r="D19" s="68">
        <v>28461</v>
      </c>
      <c r="E19" s="99"/>
      <c r="F19" s="81">
        <v>7599</v>
      </c>
      <c r="G19" s="83">
        <v>41782.573229166665</v>
      </c>
      <c r="H19" s="64"/>
      <c r="I19" s="73" t="s">
        <v>127</v>
      </c>
      <c r="J19" s="66" t="s">
        <v>328</v>
      </c>
      <c r="K19" s="67">
        <v>27545</v>
      </c>
      <c r="L19" s="103" t="str">
        <f t="shared" si="0"/>
        <v>X</v>
      </c>
      <c r="M19" s="82">
        <v>7812</v>
      </c>
      <c r="N19" s="84">
        <v>41766.313599537039</v>
      </c>
      <c r="O19" s="65"/>
      <c r="P19" s="77" t="s">
        <v>127</v>
      </c>
      <c r="Q19" s="51"/>
    </row>
    <row r="20" spans="1:17">
      <c r="A20" s="12" t="s">
        <v>464</v>
      </c>
      <c r="B20" s="49" t="s">
        <v>466</v>
      </c>
      <c r="C20" s="54" t="s">
        <v>127</v>
      </c>
      <c r="D20" s="68">
        <v>28461</v>
      </c>
      <c r="E20" s="99"/>
      <c r="F20" s="81">
        <v>14131</v>
      </c>
      <c r="G20" s="83">
        <v>41782.573229166665</v>
      </c>
      <c r="H20" s="64"/>
      <c r="I20" s="73" t="s">
        <v>127</v>
      </c>
      <c r="J20" s="66" t="s">
        <v>328</v>
      </c>
      <c r="K20" s="67">
        <v>27545</v>
      </c>
      <c r="L20" s="103" t="str">
        <f t="shared" si="0"/>
        <v>X</v>
      </c>
      <c r="M20" s="82">
        <v>14566</v>
      </c>
      <c r="N20" s="84">
        <v>41766.313599537039</v>
      </c>
      <c r="O20" s="65"/>
      <c r="P20" s="77" t="s">
        <v>127</v>
      </c>
      <c r="Q20" s="51"/>
    </row>
    <row r="21" spans="1:17">
      <c r="A21" s="12" t="s">
        <v>467</v>
      </c>
      <c r="B21" s="49" t="s">
        <v>346</v>
      </c>
      <c r="C21" s="54" t="s">
        <v>127</v>
      </c>
      <c r="D21" s="68">
        <v>28461</v>
      </c>
      <c r="E21" s="99"/>
      <c r="F21" s="81">
        <v>8352</v>
      </c>
      <c r="G21" s="83">
        <v>41782.573229166665</v>
      </c>
      <c r="H21" s="64"/>
      <c r="I21" s="73" t="s">
        <v>127</v>
      </c>
      <c r="J21" s="66" t="s">
        <v>328</v>
      </c>
      <c r="K21" s="67">
        <v>27545</v>
      </c>
      <c r="L21" s="103" t="str">
        <f t="shared" si="0"/>
        <v>X</v>
      </c>
      <c r="M21" s="82">
        <v>8504</v>
      </c>
      <c r="N21" s="84">
        <v>41766.313611111109</v>
      </c>
      <c r="O21" s="65"/>
      <c r="P21" s="77" t="s">
        <v>127</v>
      </c>
      <c r="Q21" s="51"/>
    </row>
    <row r="22" spans="1:17">
      <c r="A22" s="12" t="s">
        <v>467</v>
      </c>
      <c r="B22" s="49" t="s">
        <v>468</v>
      </c>
      <c r="C22" s="54" t="s">
        <v>127</v>
      </c>
      <c r="D22" s="68">
        <v>28461</v>
      </c>
      <c r="E22" s="99"/>
      <c r="F22" s="81">
        <v>27115</v>
      </c>
      <c r="G22" s="83">
        <v>41782.573229166665</v>
      </c>
      <c r="H22" s="64"/>
      <c r="I22" s="73" t="s">
        <v>127</v>
      </c>
      <c r="J22" s="66" t="s">
        <v>328</v>
      </c>
      <c r="K22" s="67">
        <v>27545</v>
      </c>
      <c r="L22" s="103" t="str">
        <f t="shared" si="0"/>
        <v>X</v>
      </c>
      <c r="M22" s="82">
        <v>27445</v>
      </c>
      <c r="N22" s="84">
        <v>41766.313611111109</v>
      </c>
      <c r="O22" s="65"/>
      <c r="P22" s="77" t="s">
        <v>127</v>
      </c>
      <c r="Q22" s="51"/>
    </row>
    <row r="23" spans="1:17">
      <c r="A23" s="12" t="s">
        <v>467</v>
      </c>
      <c r="B23" s="49" t="s">
        <v>469</v>
      </c>
      <c r="C23" s="54" t="s">
        <v>127</v>
      </c>
      <c r="D23" s="68">
        <v>28461</v>
      </c>
      <c r="E23" s="99"/>
      <c r="F23" s="81">
        <v>17292</v>
      </c>
      <c r="G23" s="83">
        <v>41782.573229166665</v>
      </c>
      <c r="H23" s="64"/>
      <c r="I23" s="73" t="s">
        <v>127</v>
      </c>
      <c r="J23" s="66" t="s">
        <v>328</v>
      </c>
      <c r="K23" s="67">
        <v>27545</v>
      </c>
      <c r="L23" s="103" t="str">
        <f t="shared" si="0"/>
        <v>X</v>
      </c>
      <c r="M23" s="82">
        <v>17965</v>
      </c>
      <c r="N23" s="84">
        <v>41766.313611111109</v>
      </c>
      <c r="O23" s="65"/>
      <c r="P23" s="77" t="s">
        <v>127</v>
      </c>
      <c r="Q23" s="51"/>
    </row>
    <row r="24" spans="1:17">
      <c r="A24" s="12" t="s">
        <v>470</v>
      </c>
      <c r="B24" s="49" t="s">
        <v>471</v>
      </c>
      <c r="C24" s="54" t="s">
        <v>127</v>
      </c>
      <c r="D24" s="68">
        <v>28461</v>
      </c>
      <c r="E24" s="99"/>
      <c r="F24" s="81">
        <v>56716</v>
      </c>
      <c r="G24" s="83">
        <v>41782.573229166665</v>
      </c>
      <c r="H24" s="64"/>
      <c r="I24" s="73" t="s">
        <v>127</v>
      </c>
      <c r="J24" s="66" t="s">
        <v>328</v>
      </c>
      <c r="K24" s="67">
        <v>27545</v>
      </c>
      <c r="L24" s="103" t="str">
        <f t="shared" si="0"/>
        <v>X</v>
      </c>
      <c r="M24" s="82">
        <v>59866</v>
      </c>
      <c r="N24" s="84">
        <v>41766.313611111109</v>
      </c>
      <c r="O24" s="65"/>
      <c r="P24" s="77" t="s">
        <v>127</v>
      </c>
      <c r="Q24" s="51"/>
    </row>
    <row r="25" spans="1:17">
      <c r="A25" s="12" t="s">
        <v>470</v>
      </c>
      <c r="B25" s="49" t="s">
        <v>346</v>
      </c>
      <c r="C25" s="54" t="s">
        <v>127</v>
      </c>
      <c r="D25" s="68">
        <v>28461</v>
      </c>
      <c r="E25" s="99"/>
      <c r="F25" s="81">
        <v>8157</v>
      </c>
      <c r="G25" s="83">
        <v>41782.573229166665</v>
      </c>
      <c r="H25" s="64"/>
      <c r="I25" s="73" t="s">
        <v>127</v>
      </c>
      <c r="J25" s="66" t="s">
        <v>328</v>
      </c>
      <c r="K25" s="67">
        <v>27545</v>
      </c>
      <c r="L25" s="103" t="str">
        <f t="shared" si="0"/>
        <v>X</v>
      </c>
      <c r="M25" s="82">
        <v>8324</v>
      </c>
      <c r="N25" s="84">
        <v>41766.313611111109</v>
      </c>
      <c r="O25" s="65"/>
      <c r="P25" s="77" t="s">
        <v>127</v>
      </c>
      <c r="Q25" s="51"/>
    </row>
    <row r="26" spans="1:17">
      <c r="A26" s="12" t="s">
        <v>470</v>
      </c>
      <c r="B26" s="49" t="s">
        <v>472</v>
      </c>
      <c r="C26" s="54" t="s">
        <v>127</v>
      </c>
      <c r="D26" s="68">
        <v>28461</v>
      </c>
      <c r="E26" s="99"/>
      <c r="F26" s="81">
        <v>21959</v>
      </c>
      <c r="G26" s="83">
        <v>41782.573229166665</v>
      </c>
      <c r="H26" s="64"/>
      <c r="I26" s="73" t="s">
        <v>127</v>
      </c>
      <c r="J26" s="66" t="s">
        <v>328</v>
      </c>
      <c r="K26" s="67">
        <v>27545</v>
      </c>
      <c r="L26" s="103" t="str">
        <f t="shared" si="0"/>
        <v>X</v>
      </c>
      <c r="M26" s="82">
        <v>22485</v>
      </c>
      <c r="N26" s="84">
        <v>41766.313611111109</v>
      </c>
      <c r="O26" s="65"/>
      <c r="P26" s="77" t="s">
        <v>127</v>
      </c>
      <c r="Q26" s="51"/>
    </row>
    <row r="27" spans="1:17">
      <c r="A27" s="12" t="s">
        <v>470</v>
      </c>
      <c r="B27" s="49" t="s">
        <v>473</v>
      </c>
      <c r="C27" s="54" t="s">
        <v>127</v>
      </c>
      <c r="D27" s="68">
        <v>28461</v>
      </c>
      <c r="E27" s="99"/>
      <c r="F27" s="81">
        <v>24904</v>
      </c>
      <c r="G27" s="83">
        <v>41782.573229166665</v>
      </c>
      <c r="H27" s="64"/>
      <c r="I27" s="73" t="s">
        <v>127</v>
      </c>
      <c r="J27" s="66" t="s">
        <v>328</v>
      </c>
      <c r="K27" s="67">
        <v>27545</v>
      </c>
      <c r="L27" s="103" t="str">
        <f t="shared" si="0"/>
        <v>X</v>
      </c>
      <c r="M27" s="82">
        <v>25297</v>
      </c>
      <c r="N27" s="84">
        <v>41766.313611111109</v>
      </c>
      <c r="O27" s="65"/>
      <c r="P27" s="77" t="s">
        <v>127</v>
      </c>
      <c r="Q27" s="51"/>
    </row>
    <row r="28" spans="1:17">
      <c r="A28" s="12" t="s">
        <v>474</v>
      </c>
      <c r="B28" s="49" t="s">
        <v>346</v>
      </c>
      <c r="C28" s="54" t="s">
        <v>127</v>
      </c>
      <c r="D28" s="68">
        <v>28461</v>
      </c>
      <c r="E28" s="99"/>
      <c r="F28" s="81">
        <v>7614</v>
      </c>
      <c r="G28" s="83">
        <v>41782.573229166665</v>
      </c>
      <c r="H28" s="64"/>
      <c r="I28" s="73" t="s">
        <v>127</v>
      </c>
      <c r="J28" s="66" t="s">
        <v>328</v>
      </c>
      <c r="K28" s="67">
        <v>27545</v>
      </c>
      <c r="L28" s="103" t="str">
        <f t="shared" si="0"/>
        <v>X</v>
      </c>
      <c r="M28" s="82">
        <v>7745</v>
      </c>
      <c r="N28" s="84">
        <v>41766.313611111109</v>
      </c>
      <c r="O28" s="65"/>
      <c r="P28" s="77" t="s">
        <v>127</v>
      </c>
      <c r="Q28" s="51"/>
    </row>
    <row r="29" spans="1:17">
      <c r="A29" s="12" t="s">
        <v>474</v>
      </c>
      <c r="B29" s="49" t="s">
        <v>475</v>
      </c>
      <c r="C29" s="54" t="s">
        <v>127</v>
      </c>
      <c r="D29" s="68">
        <v>28461</v>
      </c>
      <c r="E29" s="99"/>
      <c r="F29" s="81">
        <v>17765</v>
      </c>
      <c r="G29" s="83">
        <v>41782.573229166665</v>
      </c>
      <c r="H29" s="64"/>
      <c r="I29" s="73" t="s">
        <v>127</v>
      </c>
      <c r="J29" s="66" t="s">
        <v>328</v>
      </c>
      <c r="K29" s="67">
        <v>27545</v>
      </c>
      <c r="L29" s="103" t="str">
        <f t="shared" si="0"/>
        <v>X</v>
      </c>
      <c r="M29" s="82">
        <v>18255</v>
      </c>
      <c r="N29" s="84">
        <v>41766.313611111109</v>
      </c>
      <c r="O29" s="65"/>
      <c r="P29" s="77" t="s">
        <v>127</v>
      </c>
      <c r="Q29" s="51"/>
    </row>
    <row r="30" spans="1:17">
      <c r="A30" s="12" t="s">
        <v>24</v>
      </c>
      <c r="B30" s="49" t="s">
        <v>346</v>
      </c>
      <c r="C30" s="54" t="s">
        <v>127</v>
      </c>
      <c r="D30" s="68">
        <v>28461</v>
      </c>
      <c r="E30" s="99"/>
      <c r="F30" s="81">
        <v>7514</v>
      </c>
      <c r="G30" s="83">
        <v>41782.573229166665</v>
      </c>
      <c r="H30" s="64"/>
      <c r="I30" s="73" t="s">
        <v>127</v>
      </c>
      <c r="J30" s="66" t="s">
        <v>328</v>
      </c>
      <c r="K30" s="67"/>
      <c r="L30" s="103" t="str">
        <f t="shared" si="0"/>
        <v/>
      </c>
      <c r="M30" s="82"/>
      <c r="N30" s="84"/>
      <c r="O30" s="65"/>
      <c r="P30" s="77"/>
      <c r="Q30" s="51"/>
    </row>
    <row r="31" spans="1:17">
      <c r="A31" s="12" t="s">
        <v>347</v>
      </c>
      <c r="B31" s="49" t="s">
        <v>348</v>
      </c>
      <c r="C31" s="54" t="s">
        <v>127</v>
      </c>
      <c r="D31" s="68">
        <v>28461</v>
      </c>
      <c r="E31" s="99"/>
      <c r="F31" s="81">
        <v>46151</v>
      </c>
      <c r="G31" s="83">
        <v>41782.573229166665</v>
      </c>
      <c r="H31" s="64"/>
      <c r="I31" s="73" t="s">
        <v>864</v>
      </c>
      <c r="J31" s="66" t="s">
        <v>328</v>
      </c>
      <c r="K31" s="67"/>
      <c r="L31" s="103" t="str">
        <f t="shared" si="0"/>
        <v/>
      </c>
      <c r="M31" s="82"/>
      <c r="N31" s="84"/>
      <c r="O31" s="65"/>
      <c r="P31" s="77"/>
      <c r="Q31" s="51"/>
    </row>
    <row r="32" spans="1:17">
      <c r="A32" s="12" t="s">
        <v>347</v>
      </c>
      <c r="B32" s="49" t="s">
        <v>476</v>
      </c>
      <c r="C32" s="54" t="s">
        <v>127</v>
      </c>
      <c r="D32" s="68">
        <v>28461</v>
      </c>
      <c r="E32" s="99"/>
      <c r="F32" s="81">
        <v>11206</v>
      </c>
      <c r="G32" s="83">
        <v>41782.573229166665</v>
      </c>
      <c r="H32" s="64"/>
      <c r="I32" s="73" t="s">
        <v>127</v>
      </c>
      <c r="J32" s="66" t="s">
        <v>328</v>
      </c>
      <c r="K32" s="67"/>
      <c r="L32" s="103" t="str">
        <f t="shared" si="0"/>
        <v/>
      </c>
      <c r="M32" s="82"/>
      <c r="N32" s="84"/>
      <c r="O32" s="65"/>
      <c r="P32" s="77"/>
      <c r="Q32" s="51"/>
    </row>
    <row r="33" spans="1:17">
      <c r="A33" s="12" t="s">
        <v>347</v>
      </c>
      <c r="B33" s="49" t="s">
        <v>469</v>
      </c>
      <c r="C33" s="54" t="s">
        <v>127</v>
      </c>
      <c r="D33" s="68">
        <v>28461</v>
      </c>
      <c r="E33" s="99"/>
      <c r="F33" s="81">
        <v>22965</v>
      </c>
      <c r="G33" s="83">
        <v>41782.573229166665</v>
      </c>
      <c r="H33" s="64"/>
      <c r="I33" s="73" t="s">
        <v>864</v>
      </c>
      <c r="J33" s="66" t="s">
        <v>328</v>
      </c>
      <c r="K33" s="67"/>
      <c r="L33" s="103" t="str">
        <f t="shared" si="0"/>
        <v/>
      </c>
      <c r="M33" s="82"/>
      <c r="N33" s="84"/>
      <c r="O33" s="65"/>
      <c r="P33" s="77"/>
      <c r="Q33" s="51"/>
    </row>
    <row r="34" spans="1:17">
      <c r="A34" s="12" t="s">
        <v>349</v>
      </c>
      <c r="B34" s="49" t="s">
        <v>350</v>
      </c>
      <c r="C34" s="54" t="s">
        <v>127</v>
      </c>
      <c r="D34" s="68">
        <v>28461</v>
      </c>
      <c r="E34" s="99"/>
      <c r="F34" s="81">
        <v>13843</v>
      </c>
      <c r="G34" s="83">
        <v>41782.573229166665</v>
      </c>
      <c r="H34" s="64"/>
      <c r="I34" s="73" t="s">
        <v>127</v>
      </c>
      <c r="J34" s="66" t="s">
        <v>328</v>
      </c>
      <c r="K34" s="67"/>
      <c r="L34" s="103" t="str">
        <f t="shared" si="0"/>
        <v/>
      </c>
      <c r="M34" s="82"/>
      <c r="N34" s="84"/>
      <c r="O34" s="65"/>
      <c r="P34" s="77"/>
      <c r="Q34" s="51"/>
    </row>
    <row r="35" spans="1:17">
      <c r="A35" s="12" t="s">
        <v>26</v>
      </c>
      <c r="B35" s="49" t="s">
        <v>346</v>
      </c>
      <c r="C35" s="54" t="s">
        <v>127</v>
      </c>
      <c r="D35" s="68">
        <v>28461</v>
      </c>
      <c r="E35" s="99"/>
      <c r="F35" s="81">
        <v>10564</v>
      </c>
      <c r="G35" s="83">
        <v>41782.573229166665</v>
      </c>
      <c r="H35" s="64"/>
      <c r="I35" s="73" t="s">
        <v>127</v>
      </c>
      <c r="J35" s="66" t="s">
        <v>328</v>
      </c>
      <c r="K35" s="67">
        <v>27545</v>
      </c>
      <c r="L35" s="103" t="str">
        <f t="shared" si="0"/>
        <v>X</v>
      </c>
      <c r="M35" s="82">
        <v>11109</v>
      </c>
      <c r="N35" s="84">
        <v>41766.313611111109</v>
      </c>
      <c r="O35" s="65"/>
      <c r="P35" s="77" t="s">
        <v>584</v>
      </c>
      <c r="Q35" s="51"/>
    </row>
    <row r="36" spans="1:17">
      <c r="A36" s="12" t="s">
        <v>477</v>
      </c>
      <c r="B36" s="49" t="s">
        <v>478</v>
      </c>
      <c r="C36" s="54" t="s">
        <v>127</v>
      </c>
      <c r="D36" s="68">
        <v>28461</v>
      </c>
      <c r="E36" s="99"/>
      <c r="F36" s="81">
        <v>7168</v>
      </c>
      <c r="G36" s="83">
        <v>41782.573229166665</v>
      </c>
      <c r="H36" s="64"/>
      <c r="I36" s="73" t="s">
        <v>127</v>
      </c>
      <c r="J36" s="66" t="s">
        <v>328</v>
      </c>
      <c r="K36" s="67"/>
      <c r="L36" s="103" t="str">
        <f t="shared" si="0"/>
        <v/>
      </c>
      <c r="M36" s="82"/>
      <c r="N36" s="84"/>
      <c r="O36" s="65"/>
      <c r="P36" s="77"/>
      <c r="Q36" s="51"/>
    </row>
    <row r="37" spans="1:17">
      <c r="A37" s="12" t="s">
        <v>477</v>
      </c>
      <c r="B37" s="49" t="s">
        <v>479</v>
      </c>
      <c r="C37" s="54" t="s">
        <v>127</v>
      </c>
      <c r="D37" s="68">
        <v>28461</v>
      </c>
      <c r="E37" s="99"/>
      <c r="F37" s="81">
        <v>7053</v>
      </c>
      <c r="G37" s="83">
        <v>41782.573229166665</v>
      </c>
      <c r="H37" s="64"/>
      <c r="I37" s="73" t="s">
        <v>127</v>
      </c>
      <c r="J37" s="66" t="s">
        <v>328</v>
      </c>
      <c r="K37" s="67"/>
      <c r="L37" s="103" t="str">
        <f t="shared" si="0"/>
        <v/>
      </c>
      <c r="M37" s="82"/>
      <c r="N37" s="84"/>
      <c r="O37" s="65"/>
      <c r="P37" s="77"/>
      <c r="Q37" s="51"/>
    </row>
    <row r="38" spans="1:17">
      <c r="A38" s="12" t="s">
        <v>477</v>
      </c>
      <c r="B38" s="49" t="s">
        <v>326</v>
      </c>
      <c r="C38" s="54" t="s">
        <v>127</v>
      </c>
      <c r="D38" s="68">
        <v>28461</v>
      </c>
      <c r="E38" s="99"/>
      <c r="F38" s="81">
        <v>7171</v>
      </c>
      <c r="G38" s="83">
        <v>41782.573229166665</v>
      </c>
      <c r="H38" s="64"/>
      <c r="I38" s="73" t="s">
        <v>127</v>
      </c>
      <c r="J38" s="66" t="s">
        <v>328</v>
      </c>
      <c r="K38" s="67"/>
      <c r="L38" s="103" t="str">
        <f t="shared" si="0"/>
        <v/>
      </c>
      <c r="M38" s="82"/>
      <c r="N38" s="84"/>
      <c r="O38" s="65"/>
      <c r="P38" s="77"/>
      <c r="Q38" s="51"/>
    </row>
    <row r="39" spans="1:17">
      <c r="A39" s="12" t="s">
        <v>480</v>
      </c>
      <c r="B39" s="49" t="s">
        <v>346</v>
      </c>
      <c r="C39" s="54" t="s">
        <v>127</v>
      </c>
      <c r="D39" s="68">
        <v>28461</v>
      </c>
      <c r="E39" s="99"/>
      <c r="F39" s="81">
        <v>7873</v>
      </c>
      <c r="G39" s="83">
        <v>41782.573229166665</v>
      </c>
      <c r="H39" s="64"/>
      <c r="I39" s="73" t="s">
        <v>127</v>
      </c>
      <c r="J39" s="66" t="s">
        <v>328</v>
      </c>
      <c r="K39" s="67">
        <v>27545</v>
      </c>
      <c r="L39" s="103" t="str">
        <f t="shared" si="0"/>
        <v>X</v>
      </c>
      <c r="M39" s="82">
        <v>7962</v>
      </c>
      <c r="N39" s="84">
        <v>41766.313599537039</v>
      </c>
      <c r="O39" s="65"/>
      <c r="P39" s="77" t="s">
        <v>127</v>
      </c>
      <c r="Q39" s="51"/>
    </row>
    <row r="40" spans="1:17">
      <c r="A40" s="12" t="s">
        <v>480</v>
      </c>
      <c r="B40" s="49" t="s">
        <v>481</v>
      </c>
      <c r="C40" s="54" t="s">
        <v>127</v>
      </c>
      <c r="D40" s="68">
        <v>28461</v>
      </c>
      <c r="E40" s="99"/>
      <c r="F40" s="81">
        <v>18209</v>
      </c>
      <c r="G40" s="83">
        <v>41782.573229166665</v>
      </c>
      <c r="H40" s="64"/>
      <c r="I40" s="73" t="s">
        <v>127</v>
      </c>
      <c r="J40" s="66" t="s">
        <v>328</v>
      </c>
      <c r="K40" s="67">
        <v>27545</v>
      </c>
      <c r="L40" s="103" t="str">
        <f t="shared" si="0"/>
        <v>X</v>
      </c>
      <c r="M40" s="82">
        <v>19159</v>
      </c>
      <c r="N40" s="84">
        <v>41766.313599537039</v>
      </c>
      <c r="O40" s="65"/>
      <c r="P40" s="77" t="s">
        <v>127</v>
      </c>
      <c r="Q40" s="51"/>
    </row>
    <row r="41" spans="1:17">
      <c r="A41" s="12" t="s">
        <v>480</v>
      </c>
      <c r="B41" s="49" t="s">
        <v>482</v>
      </c>
      <c r="C41" s="54" t="s">
        <v>127</v>
      </c>
      <c r="D41" s="68">
        <v>28461</v>
      </c>
      <c r="E41" s="99"/>
      <c r="F41" s="81">
        <v>14267</v>
      </c>
      <c r="G41" s="83">
        <v>41782.573229166665</v>
      </c>
      <c r="H41" s="64"/>
      <c r="I41" s="73" t="s">
        <v>127</v>
      </c>
      <c r="J41" s="66" t="s">
        <v>328</v>
      </c>
      <c r="K41" s="67">
        <v>27545</v>
      </c>
      <c r="L41" s="103" t="str">
        <f t="shared" si="0"/>
        <v>X</v>
      </c>
      <c r="M41" s="82">
        <v>14473</v>
      </c>
      <c r="N41" s="84">
        <v>41766.313599537039</v>
      </c>
      <c r="O41" s="65"/>
      <c r="P41" s="77" t="s">
        <v>127</v>
      </c>
      <c r="Q41" s="51"/>
    </row>
    <row r="42" spans="1:17">
      <c r="A42" s="12" t="s">
        <v>480</v>
      </c>
      <c r="B42" s="49" t="s">
        <v>483</v>
      </c>
      <c r="C42" s="54" t="s">
        <v>127</v>
      </c>
      <c r="D42" s="68">
        <v>28461</v>
      </c>
      <c r="E42" s="99"/>
      <c r="F42" s="81">
        <v>15058</v>
      </c>
      <c r="G42" s="83">
        <v>41782.573229166665</v>
      </c>
      <c r="H42" s="64"/>
      <c r="I42" s="73" t="s">
        <v>127</v>
      </c>
      <c r="J42" s="66" t="s">
        <v>328</v>
      </c>
      <c r="K42" s="67">
        <v>27545</v>
      </c>
      <c r="L42" s="103" t="str">
        <f t="shared" si="0"/>
        <v>X</v>
      </c>
      <c r="M42" s="82">
        <v>15598</v>
      </c>
      <c r="N42" s="84">
        <v>41766.313599537039</v>
      </c>
      <c r="O42" s="65"/>
      <c r="P42" s="77" t="s">
        <v>127</v>
      </c>
      <c r="Q42" s="51"/>
    </row>
    <row r="43" spans="1:17">
      <c r="A43" s="12"/>
      <c r="B43" s="49" t="s">
        <v>326</v>
      </c>
      <c r="C43" s="54" t="s">
        <v>127</v>
      </c>
      <c r="D43" s="68">
        <v>28461</v>
      </c>
      <c r="E43" s="99"/>
      <c r="F43" s="81">
        <v>15158</v>
      </c>
      <c r="G43" s="83">
        <v>41782.573229166665</v>
      </c>
      <c r="H43" s="64"/>
      <c r="I43" s="73" t="s">
        <v>127</v>
      </c>
      <c r="J43" s="66" t="s">
        <v>328</v>
      </c>
      <c r="K43" s="67">
        <v>27545</v>
      </c>
      <c r="L43" s="103" t="str">
        <f t="shared" si="0"/>
        <v>X</v>
      </c>
      <c r="M43" s="82">
        <v>14793</v>
      </c>
      <c r="N43" s="84">
        <v>41766.313611111109</v>
      </c>
      <c r="O43" s="65"/>
      <c r="P43" s="77" t="s">
        <v>127</v>
      </c>
      <c r="Q43" s="51"/>
    </row>
    <row r="44" spans="1:17" ht="6" customHeight="1">
      <c r="A44" s="51"/>
      <c r="B44" s="51"/>
      <c r="C44" s="51"/>
      <c r="D44" s="51"/>
      <c r="E44" s="53"/>
      <c r="F44" s="51"/>
      <c r="G44" s="51"/>
      <c r="H44" s="53"/>
      <c r="I44" s="75"/>
      <c r="J44" s="51"/>
      <c r="K44" s="51"/>
      <c r="L44" s="53"/>
      <c r="M44" s="51"/>
      <c r="N44" s="51"/>
      <c r="O44" s="53"/>
      <c r="P44" s="75"/>
      <c r="Q44" s="51"/>
    </row>
    <row r="218" ht="6" customHeight="1"/>
    <row r="219" ht="5.25" customHeight="1"/>
    <row r="220" ht="12.75" customHeight="1"/>
    <row r="222" ht="6" customHeight="1"/>
    <row r="304" ht="6.75" customHeight="1"/>
  </sheetData>
  <sheetProtection sheet="1" objects="1" scenarios="1" autoFilter="0"/>
  <autoFilter ref="A7:Q43"/>
  <sortState ref="A8:Q43">
    <sortCondition ref="A8"/>
    <sortCondition ref="B8"/>
  </sortState>
  <dataConsolidate/>
  <mergeCells count="2">
    <mergeCell ref="C4:I4"/>
    <mergeCell ref="J4:P4"/>
  </mergeCells>
  <conditionalFormatting sqref="J6">
    <cfRule type="expression" dxfId="1787" priority="382" stopIfTrue="1">
      <formula>IF($C6="Missing",TRUE,FALSE)</formula>
    </cfRule>
  </conditionalFormatting>
  <conditionalFormatting sqref="K6">
    <cfRule type="expression" dxfId="1786" priority="381" stopIfTrue="1">
      <formula>IF(AND(K6&lt;&gt;"",K6&lt;$D6,L6&lt;&gt;"C"),TRUE,FALSE)</formula>
    </cfRule>
  </conditionalFormatting>
  <conditionalFormatting sqref="J8">
    <cfRule type="expression" dxfId="1785" priority="72" stopIfTrue="1">
      <formula>IF($C8="Missing",TRUE,FALSE)</formula>
    </cfRule>
  </conditionalFormatting>
  <conditionalFormatting sqref="K8">
    <cfRule type="expression" dxfId="1784" priority="71" stopIfTrue="1">
      <formula>IF(AND(K8&lt;&gt;"",K8&lt;$D8,L8&lt;&gt;"C"),TRUE,FALSE)</formula>
    </cfRule>
  </conditionalFormatting>
  <conditionalFormatting sqref="J9">
    <cfRule type="expression" dxfId="1783" priority="70" stopIfTrue="1">
      <formula>IF($C9="Missing",TRUE,FALSE)</formula>
    </cfRule>
  </conditionalFormatting>
  <conditionalFormatting sqref="K9">
    <cfRule type="expression" dxfId="1782" priority="69" stopIfTrue="1">
      <formula>IF(AND(K9&lt;&gt;"",K9&lt;$D9,L9&lt;&gt;"C"),TRUE,FALSE)</formula>
    </cfRule>
  </conditionalFormatting>
  <conditionalFormatting sqref="J10">
    <cfRule type="expression" dxfId="1781" priority="68" stopIfTrue="1">
      <formula>IF($C10="Missing",TRUE,FALSE)</formula>
    </cfRule>
  </conditionalFormatting>
  <conditionalFormatting sqref="K10">
    <cfRule type="expression" dxfId="1780" priority="67" stopIfTrue="1">
      <formula>IF(AND(K10&lt;&gt;"",K10&lt;$D10,L10&lt;&gt;"C"),TRUE,FALSE)</formula>
    </cfRule>
  </conditionalFormatting>
  <conditionalFormatting sqref="J11">
    <cfRule type="expression" dxfId="1779" priority="66" stopIfTrue="1">
      <formula>IF($C11="Missing",TRUE,FALSE)</formula>
    </cfRule>
  </conditionalFormatting>
  <conditionalFormatting sqref="K11">
    <cfRule type="expression" dxfId="1778" priority="65" stopIfTrue="1">
      <formula>IF(AND(K11&lt;&gt;"",K11&lt;$D11,L11&lt;&gt;"C"),TRUE,FALSE)</formula>
    </cfRule>
  </conditionalFormatting>
  <conditionalFormatting sqref="J12">
    <cfRule type="expression" dxfId="1777" priority="64" stopIfTrue="1">
      <formula>IF($C12="Missing",TRUE,FALSE)</formula>
    </cfRule>
  </conditionalFormatting>
  <conditionalFormatting sqref="K12">
    <cfRule type="expression" dxfId="1776" priority="63" stopIfTrue="1">
      <formula>IF(AND(K12&lt;&gt;"",K12&lt;$D12,L12&lt;&gt;"C"),TRUE,FALSE)</formula>
    </cfRule>
  </conditionalFormatting>
  <conditionalFormatting sqref="J13">
    <cfRule type="expression" dxfId="1775" priority="62" stopIfTrue="1">
      <formula>IF($C13="Missing",TRUE,FALSE)</formula>
    </cfRule>
  </conditionalFormatting>
  <conditionalFormatting sqref="K13">
    <cfRule type="expression" dxfId="1774" priority="61" stopIfTrue="1">
      <formula>IF(AND(K13&lt;&gt;"",K13&lt;$D13,L13&lt;&gt;"C"),TRUE,FALSE)</formula>
    </cfRule>
  </conditionalFormatting>
  <conditionalFormatting sqref="J14">
    <cfRule type="expression" dxfId="1773" priority="60" stopIfTrue="1">
      <formula>IF($C14="Missing",TRUE,FALSE)</formula>
    </cfRule>
  </conditionalFormatting>
  <conditionalFormatting sqref="K14">
    <cfRule type="expression" dxfId="1772" priority="59" stopIfTrue="1">
      <formula>IF(AND(K14&lt;&gt;"",K14&lt;$D14,L14&lt;&gt;"C"),TRUE,FALSE)</formula>
    </cfRule>
  </conditionalFormatting>
  <conditionalFormatting sqref="J15">
    <cfRule type="expression" dxfId="1771" priority="58" stopIfTrue="1">
      <formula>IF($C15="Missing",TRUE,FALSE)</formula>
    </cfRule>
  </conditionalFormatting>
  <conditionalFormatting sqref="K15">
    <cfRule type="expression" dxfId="1770" priority="57" stopIfTrue="1">
      <formula>IF(AND(K15&lt;&gt;"",K15&lt;$D15,L15&lt;&gt;"C"),TRUE,FALSE)</formula>
    </cfRule>
  </conditionalFormatting>
  <conditionalFormatting sqref="J16">
    <cfRule type="expression" dxfId="1769" priority="56" stopIfTrue="1">
      <formula>IF($C16="Missing",TRUE,FALSE)</formula>
    </cfRule>
  </conditionalFormatting>
  <conditionalFormatting sqref="K16">
    <cfRule type="expression" dxfId="1768" priority="55" stopIfTrue="1">
      <formula>IF(AND(K16&lt;&gt;"",K16&lt;$D16,L16&lt;&gt;"C"),TRUE,FALSE)</formula>
    </cfRule>
  </conditionalFormatting>
  <conditionalFormatting sqref="J17">
    <cfRule type="expression" dxfId="1767" priority="54" stopIfTrue="1">
      <formula>IF($C17="Missing",TRUE,FALSE)</formula>
    </cfRule>
  </conditionalFormatting>
  <conditionalFormatting sqref="K17">
    <cfRule type="expression" dxfId="1766" priority="53" stopIfTrue="1">
      <formula>IF(AND(K17&lt;&gt;"",K17&lt;$D17,L17&lt;&gt;"C"),TRUE,FALSE)</formula>
    </cfRule>
  </conditionalFormatting>
  <conditionalFormatting sqref="J18">
    <cfRule type="expression" dxfId="1765" priority="52" stopIfTrue="1">
      <formula>IF($C18="Missing",TRUE,FALSE)</formula>
    </cfRule>
  </conditionalFormatting>
  <conditionalFormatting sqref="K18">
    <cfRule type="expression" dxfId="1764" priority="51" stopIfTrue="1">
      <formula>IF(AND(K18&lt;&gt;"",K18&lt;$D18,L18&lt;&gt;"C"),TRUE,FALSE)</formula>
    </cfRule>
  </conditionalFormatting>
  <conditionalFormatting sqref="J19">
    <cfRule type="expression" dxfId="1763" priority="50" stopIfTrue="1">
      <formula>IF($C19="Missing",TRUE,FALSE)</formula>
    </cfRule>
  </conditionalFormatting>
  <conditionalFormatting sqref="K19">
    <cfRule type="expression" dxfId="1762" priority="49" stopIfTrue="1">
      <formula>IF(AND(K19&lt;&gt;"",K19&lt;$D19,L19&lt;&gt;"C"),TRUE,FALSE)</formula>
    </cfRule>
  </conditionalFormatting>
  <conditionalFormatting sqref="J20">
    <cfRule type="expression" dxfId="1761" priority="48" stopIfTrue="1">
      <formula>IF($C20="Missing",TRUE,FALSE)</formula>
    </cfRule>
  </conditionalFormatting>
  <conditionalFormatting sqref="K20">
    <cfRule type="expression" dxfId="1760" priority="47" stopIfTrue="1">
      <formula>IF(AND(K20&lt;&gt;"",K20&lt;$D20,L20&lt;&gt;"C"),TRUE,FALSE)</formula>
    </cfRule>
  </conditionalFormatting>
  <conditionalFormatting sqref="J21">
    <cfRule type="expression" dxfId="1759" priority="46" stopIfTrue="1">
      <formula>IF($C21="Missing",TRUE,FALSE)</formula>
    </cfRule>
  </conditionalFormatting>
  <conditionalFormatting sqref="K21">
    <cfRule type="expression" dxfId="1758" priority="45" stopIfTrue="1">
      <formula>IF(AND(K21&lt;&gt;"",K21&lt;$D21,L21&lt;&gt;"C"),TRUE,FALSE)</formula>
    </cfRule>
  </conditionalFormatting>
  <conditionalFormatting sqref="J22">
    <cfRule type="expression" dxfId="1757" priority="44" stopIfTrue="1">
      <formula>IF($C22="Missing",TRUE,FALSE)</formula>
    </cfRule>
  </conditionalFormatting>
  <conditionalFormatting sqref="K22">
    <cfRule type="expression" dxfId="1756" priority="43" stopIfTrue="1">
      <formula>IF(AND(K22&lt;&gt;"",K22&lt;$D22,L22&lt;&gt;"C"),TRUE,FALSE)</formula>
    </cfRule>
  </conditionalFormatting>
  <conditionalFormatting sqref="J23">
    <cfRule type="expression" dxfId="1755" priority="42" stopIfTrue="1">
      <formula>IF($C23="Missing",TRUE,FALSE)</formula>
    </cfRule>
  </conditionalFormatting>
  <conditionalFormatting sqref="K23">
    <cfRule type="expression" dxfId="1754" priority="41" stopIfTrue="1">
      <formula>IF(AND(K23&lt;&gt;"",K23&lt;$D23,L23&lt;&gt;"C"),TRUE,FALSE)</formula>
    </cfRule>
  </conditionalFormatting>
  <conditionalFormatting sqref="J24">
    <cfRule type="expression" dxfId="1753" priority="40" stopIfTrue="1">
      <formula>IF($C24="Missing",TRUE,FALSE)</formula>
    </cfRule>
  </conditionalFormatting>
  <conditionalFormatting sqref="K24">
    <cfRule type="expression" dxfId="1752" priority="39" stopIfTrue="1">
      <formula>IF(AND(K24&lt;&gt;"",K24&lt;$D24,L24&lt;&gt;"C"),TRUE,FALSE)</formula>
    </cfRule>
  </conditionalFormatting>
  <conditionalFormatting sqref="J25">
    <cfRule type="expression" dxfId="1751" priority="38" stopIfTrue="1">
      <formula>IF($C25="Missing",TRUE,FALSE)</formula>
    </cfRule>
  </conditionalFormatting>
  <conditionalFormatting sqref="K25">
    <cfRule type="expression" dxfId="1750" priority="37" stopIfTrue="1">
      <formula>IF(AND(K25&lt;&gt;"",K25&lt;$D25,L25&lt;&gt;"C"),TRUE,FALSE)</formula>
    </cfRule>
  </conditionalFormatting>
  <conditionalFormatting sqref="J26">
    <cfRule type="expression" dxfId="1749" priority="36" stopIfTrue="1">
      <formula>IF($C26="Missing",TRUE,FALSE)</formula>
    </cfRule>
  </conditionalFormatting>
  <conditionalFormatting sqref="K26">
    <cfRule type="expression" dxfId="1748" priority="35" stopIfTrue="1">
      <formula>IF(AND(K26&lt;&gt;"",K26&lt;$D26,L26&lt;&gt;"C"),TRUE,FALSE)</formula>
    </cfRule>
  </conditionalFormatting>
  <conditionalFormatting sqref="J27">
    <cfRule type="expression" dxfId="1747" priority="34" stopIfTrue="1">
      <formula>IF($C27="Missing",TRUE,FALSE)</formula>
    </cfRule>
  </conditionalFormatting>
  <conditionalFormatting sqref="K27">
    <cfRule type="expression" dxfId="1746" priority="33" stopIfTrue="1">
      <formula>IF(AND(K27&lt;&gt;"",K27&lt;$D27,L27&lt;&gt;"C"),TRUE,FALSE)</formula>
    </cfRule>
  </conditionalFormatting>
  <conditionalFormatting sqref="J28">
    <cfRule type="expression" dxfId="1745" priority="32" stopIfTrue="1">
      <formula>IF($C28="Missing",TRUE,FALSE)</formula>
    </cfRule>
  </conditionalFormatting>
  <conditionalFormatting sqref="K28">
    <cfRule type="expression" dxfId="1744" priority="31" stopIfTrue="1">
      <formula>IF(AND(K28&lt;&gt;"",K28&lt;$D28,L28&lt;&gt;"C"),TRUE,FALSE)</formula>
    </cfRule>
  </conditionalFormatting>
  <conditionalFormatting sqref="J29">
    <cfRule type="expression" dxfId="1743" priority="30" stopIfTrue="1">
      <formula>IF($C29="Missing",TRUE,FALSE)</formula>
    </cfRule>
  </conditionalFormatting>
  <conditionalFormatting sqref="K29">
    <cfRule type="expression" dxfId="1742" priority="29" stopIfTrue="1">
      <formula>IF(AND(K29&lt;&gt;"",K29&lt;$D29,L29&lt;&gt;"C"),TRUE,FALSE)</formula>
    </cfRule>
  </conditionalFormatting>
  <conditionalFormatting sqref="J30">
    <cfRule type="expression" dxfId="1741" priority="28" stopIfTrue="1">
      <formula>IF($C30="Missing",TRUE,FALSE)</formula>
    </cfRule>
  </conditionalFormatting>
  <conditionalFormatting sqref="K30">
    <cfRule type="expression" dxfId="1740" priority="27" stopIfTrue="1">
      <formula>IF(AND(K30&lt;&gt;"",K30&lt;$D30,L30&lt;&gt;"C"),TRUE,FALSE)</formula>
    </cfRule>
  </conditionalFormatting>
  <conditionalFormatting sqref="J31">
    <cfRule type="expression" dxfId="1739" priority="26" stopIfTrue="1">
      <formula>IF($C31="Missing",TRUE,FALSE)</formula>
    </cfRule>
  </conditionalFormatting>
  <conditionalFormatting sqref="K31">
    <cfRule type="expression" dxfId="1738" priority="25" stopIfTrue="1">
      <formula>IF(AND(K31&lt;&gt;"",K31&lt;$D31,L31&lt;&gt;"C"),TRUE,FALSE)</formula>
    </cfRule>
  </conditionalFormatting>
  <conditionalFormatting sqref="J32">
    <cfRule type="expression" dxfId="1737" priority="24" stopIfTrue="1">
      <formula>IF($C32="Missing",TRUE,FALSE)</formula>
    </cfRule>
  </conditionalFormatting>
  <conditionalFormatting sqref="K32">
    <cfRule type="expression" dxfId="1736" priority="23" stopIfTrue="1">
      <formula>IF(AND(K32&lt;&gt;"",K32&lt;$D32,L32&lt;&gt;"C"),TRUE,FALSE)</formula>
    </cfRule>
  </conditionalFormatting>
  <conditionalFormatting sqref="J33">
    <cfRule type="expression" dxfId="1735" priority="22" stopIfTrue="1">
      <formula>IF($C33="Missing",TRUE,FALSE)</formula>
    </cfRule>
  </conditionalFormatting>
  <conditionalFormatting sqref="K33">
    <cfRule type="expression" dxfId="1734" priority="21" stopIfTrue="1">
      <formula>IF(AND(K33&lt;&gt;"",K33&lt;$D33,L33&lt;&gt;"C"),TRUE,FALSE)</formula>
    </cfRule>
  </conditionalFormatting>
  <conditionalFormatting sqref="J34">
    <cfRule type="expression" dxfId="1733" priority="20" stopIfTrue="1">
      <formula>IF($C34="Missing",TRUE,FALSE)</formula>
    </cfRule>
  </conditionalFormatting>
  <conditionalFormatting sqref="K34">
    <cfRule type="expression" dxfId="1732" priority="19" stopIfTrue="1">
      <formula>IF(AND(K34&lt;&gt;"",K34&lt;$D34,L34&lt;&gt;"C"),TRUE,FALSE)</formula>
    </cfRule>
  </conditionalFormatting>
  <conditionalFormatting sqref="J35">
    <cfRule type="expression" dxfId="1731" priority="18" stopIfTrue="1">
      <formula>IF($C35="Missing",TRUE,FALSE)</formula>
    </cfRule>
  </conditionalFormatting>
  <conditionalFormatting sqref="K35">
    <cfRule type="expression" dxfId="1730" priority="17" stopIfTrue="1">
      <formula>IF(AND(K35&lt;&gt;"",K35&lt;$D35,L35&lt;&gt;"C"),TRUE,FALSE)</formula>
    </cfRule>
  </conditionalFormatting>
  <conditionalFormatting sqref="J36">
    <cfRule type="expression" dxfId="1729" priority="16" stopIfTrue="1">
      <formula>IF($C36="Missing",TRUE,FALSE)</formula>
    </cfRule>
  </conditionalFormatting>
  <conditionalFormatting sqref="K36">
    <cfRule type="expression" dxfId="1728" priority="15" stopIfTrue="1">
      <formula>IF(AND(K36&lt;&gt;"",K36&lt;$D36,L36&lt;&gt;"C"),TRUE,FALSE)</formula>
    </cfRule>
  </conditionalFormatting>
  <conditionalFormatting sqref="J37">
    <cfRule type="expression" dxfId="1727" priority="14" stopIfTrue="1">
      <formula>IF($C37="Missing",TRUE,FALSE)</formula>
    </cfRule>
  </conditionalFormatting>
  <conditionalFormatting sqref="K37">
    <cfRule type="expression" dxfId="1726" priority="13" stopIfTrue="1">
      <formula>IF(AND(K37&lt;&gt;"",K37&lt;$D37,L37&lt;&gt;"C"),TRUE,FALSE)</formula>
    </cfRule>
  </conditionalFormatting>
  <conditionalFormatting sqref="J38">
    <cfRule type="expression" dxfId="1725" priority="12" stopIfTrue="1">
      <formula>IF($C38="Missing",TRUE,FALSE)</formula>
    </cfRule>
  </conditionalFormatting>
  <conditionalFormatting sqref="K38">
    <cfRule type="expression" dxfId="1724" priority="11" stopIfTrue="1">
      <formula>IF(AND(K38&lt;&gt;"",K38&lt;$D38,L38&lt;&gt;"C"),TRUE,FALSE)</formula>
    </cfRule>
  </conditionalFormatting>
  <conditionalFormatting sqref="J39">
    <cfRule type="expression" dxfId="1723" priority="10" stopIfTrue="1">
      <formula>IF($C39="Missing",TRUE,FALSE)</formula>
    </cfRule>
  </conditionalFormatting>
  <conditionalFormatting sqref="K39">
    <cfRule type="expression" dxfId="1722" priority="9" stopIfTrue="1">
      <formula>IF(AND(K39&lt;&gt;"",K39&lt;$D39,L39&lt;&gt;"C"),TRUE,FALSE)</formula>
    </cfRule>
  </conditionalFormatting>
  <conditionalFormatting sqref="J40">
    <cfRule type="expression" dxfId="1721" priority="8" stopIfTrue="1">
      <formula>IF($C40="Missing",TRUE,FALSE)</formula>
    </cfRule>
  </conditionalFormatting>
  <conditionalFormatting sqref="K40">
    <cfRule type="expression" dxfId="1720" priority="7" stopIfTrue="1">
      <formula>IF(AND(K40&lt;&gt;"",K40&lt;$D40,L40&lt;&gt;"C"),TRUE,FALSE)</formula>
    </cfRule>
  </conditionalFormatting>
  <conditionalFormatting sqref="J41">
    <cfRule type="expression" dxfId="1719" priority="6" stopIfTrue="1">
      <formula>IF($C41="Missing",TRUE,FALSE)</formula>
    </cfRule>
  </conditionalFormatting>
  <conditionalFormatting sqref="K41">
    <cfRule type="expression" dxfId="1718" priority="5" stopIfTrue="1">
      <formula>IF(AND(K41&lt;&gt;"",K41&lt;$D41,L41&lt;&gt;"C"),TRUE,FALSE)</formula>
    </cfRule>
  </conditionalFormatting>
  <conditionalFormatting sqref="J42">
    <cfRule type="expression" dxfId="1717" priority="4" stopIfTrue="1">
      <formula>IF($C42="Missing",TRUE,FALSE)</formula>
    </cfRule>
  </conditionalFormatting>
  <conditionalFormatting sqref="K42">
    <cfRule type="expression" dxfId="1716" priority="3" stopIfTrue="1">
      <formula>IF(AND(K42&lt;&gt;"",K42&lt;$D42,L42&lt;&gt;"C"),TRUE,FALSE)</formula>
    </cfRule>
  </conditionalFormatting>
  <conditionalFormatting sqref="J43">
    <cfRule type="expression" dxfId="1715" priority="2" stopIfTrue="1">
      <formula>IF($C43="Missing",TRUE,FALSE)</formula>
    </cfRule>
  </conditionalFormatting>
  <conditionalFormatting sqref="K43">
    <cfRule type="expression" dxfId="1714" priority="1" stopIfTrue="1">
      <formula>IF(AND(K43&lt;&gt;"",K43&lt;$D43,L43&lt;&gt;"C"),TRUE,FALSE)</formula>
    </cfRule>
  </conditionalFormatting>
  <dataValidations count="3">
    <dataValidation type="list" allowBlank="1" showInputMessage="1" showErrorMessage="1" sqref="O6 H6 H8:H43 O8:O43">
      <formula1>"X, "</formula1>
    </dataValidation>
    <dataValidation type="list" errorStyle="information" allowBlank="1" sqref="P6 I6 I8:I43 P8:P43">
      <formula1>"OK,INIT en,TRANS"</formula1>
    </dataValidation>
    <dataValidation type="list" allowBlank="1" showErrorMessage="1" sqref="L6 E6 E8:E43 L8:L43">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3.xml><?xml version="1.0" encoding="utf-8"?>
<worksheet xmlns="http://schemas.openxmlformats.org/spreadsheetml/2006/main" xmlns:r="http://schemas.openxmlformats.org/officeDocument/2006/relationships">
  <sheetPr codeName="Tabelle53"/>
  <dimension ref="A1:Q313"/>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41783.664490740739</v>
      </c>
      <c r="C1">
        <f>COUNTIF(C$7:C$53,"OK")</f>
        <v>45</v>
      </c>
      <c r="D1" t="s">
        <v>228</v>
      </c>
      <c r="G1" s="52"/>
      <c r="H1" s="52" t="s">
        <v>190</v>
      </c>
      <c r="I1" s="24">
        <f>COUNTIF(I$7:I$53,"OK*")</f>
        <v>45</v>
      </c>
      <c r="J1">
        <f>COUNTIF(J$7:J$53,"OK")</f>
        <v>0</v>
      </c>
      <c r="K1" t="s">
        <v>228</v>
      </c>
      <c r="N1" s="52"/>
      <c r="O1" s="52" t="s">
        <v>190</v>
      </c>
      <c r="P1" s="24">
        <f>COUNTIF(P$7:P$53,"OK*")</f>
        <v>45</v>
      </c>
    </row>
    <row r="2" spans="1:17">
      <c r="A2" s="39" t="s">
        <v>52</v>
      </c>
      <c r="B2" s="71" t="s">
        <v>620</v>
      </c>
      <c r="C2">
        <f>COUNTIF(C$7:C$53,"Missing")</f>
        <v>0</v>
      </c>
      <c r="D2" t="s">
        <v>229</v>
      </c>
      <c r="G2" s="52"/>
      <c r="J2">
        <f>COUNTIF(J$7:J$53,"Missing")</f>
        <v>45</v>
      </c>
      <c r="K2" t="s">
        <v>229</v>
      </c>
      <c r="N2" s="52"/>
    </row>
    <row r="3" spans="1:17">
      <c r="A3" s="43" t="s">
        <v>309</v>
      </c>
      <c r="B3" s="71" t="s">
        <v>621</v>
      </c>
      <c r="C3">
        <f>COUNTIF(E$7:E$53,"X")</f>
        <v>0</v>
      </c>
      <c r="D3" s="86" t="s">
        <v>196</v>
      </c>
      <c r="E3" s="98"/>
      <c r="F3" s="87">
        <f>SUMIF(H$7:H$53,"X",F$7:F$53)</f>
        <v>0</v>
      </c>
      <c r="G3" s="86"/>
      <c r="H3" s="88">
        <f>COUNTIF(H$7:H$53,"X")</f>
        <v>0</v>
      </c>
      <c r="J3">
        <f>COUNTIF(L$7:L$53,"X")</f>
        <v>45</v>
      </c>
      <c r="K3" s="86" t="s">
        <v>196</v>
      </c>
      <c r="L3" s="98"/>
      <c r="M3" s="87">
        <f>SUMIF(O$7:O$53,"X",M$7:M$53)</f>
        <v>0</v>
      </c>
      <c r="N3" s="86"/>
      <c r="O3" s="88">
        <f>COUNTIF(O$7:O$53,"X")</f>
        <v>0</v>
      </c>
    </row>
    <row r="4" spans="1:17">
      <c r="A4" s="39" t="s">
        <v>195</v>
      </c>
      <c r="B4" s="43">
        <f>ROW($53:$53) - ROW($7:$7)-1</f>
        <v>45</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524</v>
      </c>
      <c r="B8" s="49" t="s">
        <v>525</v>
      </c>
      <c r="C8" s="54" t="s">
        <v>127</v>
      </c>
      <c r="D8" s="68">
        <v>28461</v>
      </c>
      <c r="E8" s="99"/>
      <c r="F8" s="81">
        <v>10061</v>
      </c>
      <c r="G8" s="83">
        <v>41782.573229166665</v>
      </c>
      <c r="H8" s="64"/>
      <c r="I8" s="73" t="s">
        <v>127</v>
      </c>
      <c r="J8" s="66" t="s">
        <v>328</v>
      </c>
      <c r="K8" s="67">
        <v>27545</v>
      </c>
      <c r="L8" s="103" t="str">
        <f t="shared" ref="L8:L52" si="0">IF(K8="","",IF(K8&lt;$D8,"X",""))</f>
        <v>X</v>
      </c>
      <c r="M8" s="82">
        <v>10135</v>
      </c>
      <c r="N8" s="84">
        <v>41766.313622685186</v>
      </c>
      <c r="O8" s="65"/>
      <c r="P8" s="77" t="s">
        <v>127</v>
      </c>
      <c r="Q8" s="51"/>
    </row>
    <row r="9" spans="1:17">
      <c r="A9" s="12" t="s">
        <v>524</v>
      </c>
      <c r="B9" s="49" t="s">
        <v>526</v>
      </c>
      <c r="C9" s="54" t="s">
        <v>127</v>
      </c>
      <c r="D9" s="68">
        <v>28461</v>
      </c>
      <c r="E9" s="99"/>
      <c r="F9" s="81">
        <v>8513</v>
      </c>
      <c r="G9" s="83">
        <v>41782.573229166665</v>
      </c>
      <c r="H9" s="64"/>
      <c r="I9" s="73" t="s">
        <v>127</v>
      </c>
      <c r="J9" s="66" t="s">
        <v>328</v>
      </c>
      <c r="K9" s="67">
        <v>27545</v>
      </c>
      <c r="L9" s="103" t="str">
        <f t="shared" si="0"/>
        <v>X</v>
      </c>
      <c r="M9" s="82">
        <v>8605</v>
      </c>
      <c r="N9" s="84">
        <v>41766.313622685186</v>
      </c>
      <c r="O9" s="65"/>
      <c r="P9" s="77" t="s">
        <v>127</v>
      </c>
      <c r="Q9" s="51"/>
    </row>
    <row r="10" spans="1:17">
      <c r="A10" s="12" t="s">
        <v>524</v>
      </c>
      <c r="B10" s="49" t="s">
        <v>326</v>
      </c>
      <c r="C10" s="54" t="s">
        <v>127</v>
      </c>
      <c r="D10" s="68">
        <v>28461</v>
      </c>
      <c r="E10" s="99"/>
      <c r="F10" s="81">
        <v>10213</v>
      </c>
      <c r="G10" s="83">
        <v>41782.573229166665</v>
      </c>
      <c r="H10" s="64"/>
      <c r="I10" s="73" t="s">
        <v>127</v>
      </c>
      <c r="J10" s="66" t="s">
        <v>328</v>
      </c>
      <c r="K10" s="67">
        <v>27545</v>
      </c>
      <c r="L10" s="103" t="str">
        <f t="shared" si="0"/>
        <v>X</v>
      </c>
      <c r="M10" s="82">
        <v>10695</v>
      </c>
      <c r="N10" s="84">
        <v>41766.313622685186</v>
      </c>
      <c r="O10" s="65"/>
      <c r="P10" s="77" t="s">
        <v>127</v>
      </c>
      <c r="Q10" s="51"/>
    </row>
    <row r="11" spans="1:17">
      <c r="A11" s="12" t="s">
        <v>524</v>
      </c>
      <c r="B11" s="49" t="s">
        <v>527</v>
      </c>
      <c r="C11" s="54" t="s">
        <v>127</v>
      </c>
      <c r="D11" s="68">
        <v>28461</v>
      </c>
      <c r="E11" s="99"/>
      <c r="F11" s="81">
        <v>11227</v>
      </c>
      <c r="G11" s="83">
        <v>41782.573229166665</v>
      </c>
      <c r="H11" s="64"/>
      <c r="I11" s="73" t="s">
        <v>127</v>
      </c>
      <c r="J11" s="66" t="s">
        <v>328</v>
      </c>
      <c r="K11" s="67">
        <v>27545</v>
      </c>
      <c r="L11" s="103" t="str">
        <f t="shared" si="0"/>
        <v>X</v>
      </c>
      <c r="M11" s="82">
        <v>11225</v>
      </c>
      <c r="N11" s="84">
        <v>41766.313622685186</v>
      </c>
      <c r="O11" s="65"/>
      <c r="P11" s="77" t="s">
        <v>127</v>
      </c>
      <c r="Q11" s="51"/>
    </row>
    <row r="12" spans="1:17">
      <c r="A12" s="12" t="s">
        <v>524</v>
      </c>
      <c r="B12" s="49" t="s">
        <v>528</v>
      </c>
      <c r="C12" s="54" t="s">
        <v>127</v>
      </c>
      <c r="D12" s="68">
        <v>28461</v>
      </c>
      <c r="E12" s="99"/>
      <c r="F12" s="81">
        <v>8515</v>
      </c>
      <c r="G12" s="83">
        <v>41782.573229166665</v>
      </c>
      <c r="H12" s="64"/>
      <c r="I12" s="73" t="s">
        <v>127</v>
      </c>
      <c r="J12" s="66" t="s">
        <v>328</v>
      </c>
      <c r="K12" s="67">
        <v>27545</v>
      </c>
      <c r="L12" s="103" t="str">
        <f t="shared" si="0"/>
        <v>X</v>
      </c>
      <c r="M12" s="82">
        <v>8526</v>
      </c>
      <c r="N12" s="84">
        <v>41766.313622685186</v>
      </c>
      <c r="O12" s="65"/>
      <c r="P12" s="77" t="s">
        <v>127</v>
      </c>
      <c r="Q12" s="51"/>
    </row>
    <row r="13" spans="1:17">
      <c r="A13" s="12" t="s">
        <v>524</v>
      </c>
      <c r="B13" s="49" t="s">
        <v>529</v>
      </c>
      <c r="C13" s="54" t="s">
        <v>127</v>
      </c>
      <c r="D13" s="68">
        <v>28461</v>
      </c>
      <c r="E13" s="99"/>
      <c r="F13" s="81">
        <v>12267</v>
      </c>
      <c r="G13" s="83">
        <v>41782.573229166665</v>
      </c>
      <c r="H13" s="64"/>
      <c r="I13" s="73" t="s">
        <v>127</v>
      </c>
      <c r="J13" s="66" t="s">
        <v>328</v>
      </c>
      <c r="K13" s="67">
        <v>27545</v>
      </c>
      <c r="L13" s="103" t="str">
        <f t="shared" si="0"/>
        <v>X</v>
      </c>
      <c r="M13" s="82">
        <v>12491</v>
      </c>
      <c r="N13" s="84">
        <v>41766.313622685186</v>
      </c>
      <c r="O13" s="65"/>
      <c r="P13" s="77" t="s">
        <v>127</v>
      </c>
      <c r="Q13" s="51"/>
    </row>
    <row r="14" spans="1:17">
      <c r="A14" s="12" t="s">
        <v>524</v>
      </c>
      <c r="B14" s="49" t="s">
        <v>530</v>
      </c>
      <c r="C14" s="54" t="s">
        <v>127</v>
      </c>
      <c r="D14" s="68">
        <v>28461</v>
      </c>
      <c r="E14" s="99"/>
      <c r="F14" s="81">
        <v>9927</v>
      </c>
      <c r="G14" s="83">
        <v>41782.573229166665</v>
      </c>
      <c r="H14" s="64"/>
      <c r="I14" s="73" t="s">
        <v>127</v>
      </c>
      <c r="J14" s="66" t="s">
        <v>328</v>
      </c>
      <c r="K14" s="67">
        <v>27545</v>
      </c>
      <c r="L14" s="103" t="str">
        <f t="shared" si="0"/>
        <v>X</v>
      </c>
      <c r="M14" s="82">
        <v>10047</v>
      </c>
      <c r="N14" s="84">
        <v>41766.313622685186</v>
      </c>
      <c r="O14" s="65"/>
      <c r="P14" s="77" t="s">
        <v>127</v>
      </c>
      <c r="Q14" s="51"/>
    </row>
    <row r="15" spans="1:17">
      <c r="A15" s="12" t="s">
        <v>524</v>
      </c>
      <c r="B15" s="49" t="s">
        <v>531</v>
      </c>
      <c r="C15" s="54" t="s">
        <v>127</v>
      </c>
      <c r="D15" s="68">
        <v>28461</v>
      </c>
      <c r="E15" s="99"/>
      <c r="F15" s="81">
        <v>9559</v>
      </c>
      <c r="G15" s="83">
        <v>41782.573229166665</v>
      </c>
      <c r="H15" s="64"/>
      <c r="I15" s="73" t="s">
        <v>127</v>
      </c>
      <c r="J15" s="66" t="s">
        <v>328</v>
      </c>
      <c r="K15" s="67">
        <v>27545</v>
      </c>
      <c r="L15" s="103" t="str">
        <f t="shared" si="0"/>
        <v>X</v>
      </c>
      <c r="M15" s="82">
        <v>9527</v>
      </c>
      <c r="N15" s="84">
        <v>41766.313622685186</v>
      </c>
      <c r="O15" s="65"/>
      <c r="P15" s="77" t="s">
        <v>127</v>
      </c>
      <c r="Q15" s="51"/>
    </row>
    <row r="16" spans="1:17">
      <c r="A16" s="12" t="s">
        <v>532</v>
      </c>
      <c r="B16" s="49" t="s">
        <v>533</v>
      </c>
      <c r="C16" s="54" t="s">
        <v>127</v>
      </c>
      <c r="D16" s="68">
        <v>28461</v>
      </c>
      <c r="E16" s="99"/>
      <c r="F16" s="81">
        <v>7795</v>
      </c>
      <c r="G16" s="83">
        <v>41782.573229166665</v>
      </c>
      <c r="H16" s="64"/>
      <c r="I16" s="73" t="s">
        <v>127</v>
      </c>
      <c r="J16" s="66" t="s">
        <v>328</v>
      </c>
      <c r="K16" s="67">
        <v>27545</v>
      </c>
      <c r="L16" s="103" t="str">
        <f t="shared" si="0"/>
        <v>X</v>
      </c>
      <c r="M16" s="82">
        <v>7960</v>
      </c>
      <c r="N16" s="84">
        <v>41766.313622685186</v>
      </c>
      <c r="O16" s="65"/>
      <c r="P16" s="77" t="s">
        <v>127</v>
      </c>
      <c r="Q16" s="51"/>
    </row>
    <row r="17" spans="1:17">
      <c r="A17" s="12" t="s">
        <v>532</v>
      </c>
      <c r="B17" s="49" t="s">
        <v>534</v>
      </c>
      <c r="C17" s="54" t="s">
        <v>127</v>
      </c>
      <c r="D17" s="68">
        <v>28461</v>
      </c>
      <c r="E17" s="99"/>
      <c r="F17" s="81">
        <v>8500</v>
      </c>
      <c r="G17" s="83">
        <v>41782.573229166665</v>
      </c>
      <c r="H17" s="64"/>
      <c r="I17" s="73" t="s">
        <v>127</v>
      </c>
      <c r="J17" s="66" t="s">
        <v>328</v>
      </c>
      <c r="K17" s="67">
        <v>27545</v>
      </c>
      <c r="L17" s="103" t="str">
        <f t="shared" si="0"/>
        <v>X</v>
      </c>
      <c r="M17" s="82">
        <v>8515</v>
      </c>
      <c r="N17" s="84">
        <v>41766.313622685186</v>
      </c>
      <c r="O17" s="65"/>
      <c r="P17" s="77" t="s">
        <v>127</v>
      </c>
      <c r="Q17" s="51"/>
    </row>
    <row r="18" spans="1:17">
      <c r="A18" s="12" t="s">
        <v>532</v>
      </c>
      <c r="B18" s="49" t="s">
        <v>326</v>
      </c>
      <c r="C18" s="54" t="s">
        <v>127</v>
      </c>
      <c r="D18" s="68">
        <v>28461</v>
      </c>
      <c r="E18" s="99"/>
      <c r="F18" s="81">
        <v>9409</v>
      </c>
      <c r="G18" s="83">
        <v>41782.573229166665</v>
      </c>
      <c r="H18" s="64"/>
      <c r="I18" s="73" t="s">
        <v>127</v>
      </c>
      <c r="J18" s="66" t="s">
        <v>328</v>
      </c>
      <c r="K18" s="67">
        <v>27545</v>
      </c>
      <c r="L18" s="103" t="str">
        <f t="shared" si="0"/>
        <v>X</v>
      </c>
      <c r="M18" s="82">
        <v>9902</v>
      </c>
      <c r="N18" s="84">
        <v>41766.313622685186</v>
      </c>
      <c r="O18" s="65"/>
      <c r="P18" s="77" t="s">
        <v>127</v>
      </c>
      <c r="Q18" s="51"/>
    </row>
    <row r="19" spans="1:17">
      <c r="A19" s="12" t="s">
        <v>532</v>
      </c>
      <c r="B19" s="49" t="s">
        <v>537</v>
      </c>
      <c r="C19" s="54" t="s">
        <v>127</v>
      </c>
      <c r="D19" s="68">
        <v>28461</v>
      </c>
      <c r="E19" s="99"/>
      <c r="F19" s="81">
        <v>8632</v>
      </c>
      <c r="G19" s="83">
        <v>41782.573229166665</v>
      </c>
      <c r="H19" s="64"/>
      <c r="I19" s="73" t="s">
        <v>127</v>
      </c>
      <c r="J19" s="66" t="s">
        <v>328</v>
      </c>
      <c r="K19" s="67">
        <v>27545</v>
      </c>
      <c r="L19" s="103" t="str">
        <f t="shared" si="0"/>
        <v>X</v>
      </c>
      <c r="M19" s="82">
        <v>8652</v>
      </c>
      <c r="N19" s="84">
        <v>41766.313622685186</v>
      </c>
      <c r="O19" s="65"/>
      <c r="P19" s="77" t="s">
        <v>127</v>
      </c>
      <c r="Q19" s="51"/>
    </row>
    <row r="20" spans="1:17">
      <c r="A20" s="12" t="s">
        <v>532</v>
      </c>
      <c r="B20" s="49" t="s">
        <v>538</v>
      </c>
      <c r="C20" s="54" t="s">
        <v>127</v>
      </c>
      <c r="D20" s="68">
        <v>28461</v>
      </c>
      <c r="E20" s="99"/>
      <c r="F20" s="81">
        <v>8914</v>
      </c>
      <c r="G20" s="83">
        <v>41782.573229166665</v>
      </c>
      <c r="H20" s="64"/>
      <c r="I20" s="73" t="s">
        <v>127</v>
      </c>
      <c r="J20" s="66" t="s">
        <v>328</v>
      </c>
      <c r="K20" s="67">
        <v>27545</v>
      </c>
      <c r="L20" s="103" t="str">
        <f t="shared" si="0"/>
        <v>X</v>
      </c>
      <c r="M20" s="82">
        <v>9067</v>
      </c>
      <c r="N20" s="84">
        <v>41766.313622685186</v>
      </c>
      <c r="O20" s="65"/>
      <c r="P20" s="77" t="s">
        <v>127</v>
      </c>
      <c r="Q20" s="51"/>
    </row>
    <row r="21" spans="1:17">
      <c r="A21" s="12" t="s">
        <v>532</v>
      </c>
      <c r="B21" s="49" t="s">
        <v>539</v>
      </c>
      <c r="C21" s="54" t="s">
        <v>127</v>
      </c>
      <c r="D21" s="68">
        <v>28461</v>
      </c>
      <c r="E21" s="99"/>
      <c r="F21" s="81">
        <v>8646</v>
      </c>
      <c r="G21" s="83">
        <v>41782.573229166665</v>
      </c>
      <c r="H21" s="64"/>
      <c r="I21" s="73" t="s">
        <v>127</v>
      </c>
      <c r="J21" s="66" t="s">
        <v>328</v>
      </c>
      <c r="K21" s="67">
        <v>27545</v>
      </c>
      <c r="L21" s="103" t="str">
        <f t="shared" si="0"/>
        <v>X</v>
      </c>
      <c r="M21" s="82">
        <v>8682</v>
      </c>
      <c r="N21" s="84">
        <v>41766.313622685186</v>
      </c>
      <c r="O21" s="65"/>
      <c r="P21" s="77" t="s">
        <v>127</v>
      </c>
      <c r="Q21" s="51"/>
    </row>
    <row r="22" spans="1:17">
      <c r="A22" s="12" t="s">
        <v>540</v>
      </c>
      <c r="B22" s="49" t="s">
        <v>326</v>
      </c>
      <c r="C22" s="54" t="s">
        <v>127</v>
      </c>
      <c r="D22" s="68">
        <v>28461</v>
      </c>
      <c r="E22" s="99"/>
      <c r="F22" s="81">
        <v>8644</v>
      </c>
      <c r="G22" s="83">
        <v>41782.573229166665</v>
      </c>
      <c r="H22" s="64"/>
      <c r="I22" s="73" t="s">
        <v>127</v>
      </c>
      <c r="J22" s="66" t="s">
        <v>328</v>
      </c>
      <c r="K22" s="67">
        <v>27545</v>
      </c>
      <c r="L22" s="103" t="str">
        <f t="shared" si="0"/>
        <v>X</v>
      </c>
      <c r="M22" s="82">
        <v>8822</v>
      </c>
      <c r="N22" s="84">
        <v>41766.313622685186</v>
      </c>
      <c r="O22" s="65"/>
      <c r="P22" s="77" t="s">
        <v>127</v>
      </c>
      <c r="Q22" s="51"/>
    </row>
    <row r="23" spans="1:17">
      <c r="A23" s="12" t="s">
        <v>540</v>
      </c>
      <c r="B23" s="49" t="s">
        <v>541</v>
      </c>
      <c r="C23" s="54" t="s">
        <v>127</v>
      </c>
      <c r="D23" s="68">
        <v>28461</v>
      </c>
      <c r="E23" s="99"/>
      <c r="F23" s="81">
        <v>8697</v>
      </c>
      <c r="G23" s="83">
        <v>41782.573229166665</v>
      </c>
      <c r="H23" s="64"/>
      <c r="I23" s="73" t="s">
        <v>127</v>
      </c>
      <c r="J23" s="66" t="s">
        <v>328</v>
      </c>
      <c r="K23" s="67">
        <v>27545</v>
      </c>
      <c r="L23" s="103" t="str">
        <f t="shared" si="0"/>
        <v>X</v>
      </c>
      <c r="M23" s="82">
        <v>8477</v>
      </c>
      <c r="N23" s="84">
        <v>41766.313622685186</v>
      </c>
      <c r="O23" s="65"/>
      <c r="P23" s="77" t="s">
        <v>127</v>
      </c>
      <c r="Q23" s="51"/>
    </row>
    <row r="24" spans="1:17">
      <c r="A24" s="12" t="s">
        <v>540</v>
      </c>
      <c r="B24" s="49" t="s">
        <v>542</v>
      </c>
      <c r="C24" s="54" t="s">
        <v>127</v>
      </c>
      <c r="D24" s="68">
        <v>28461</v>
      </c>
      <c r="E24" s="99"/>
      <c r="F24" s="81">
        <v>8678</v>
      </c>
      <c r="G24" s="83">
        <v>41782.573229166665</v>
      </c>
      <c r="H24" s="64"/>
      <c r="I24" s="73" t="s">
        <v>127</v>
      </c>
      <c r="J24" s="66" t="s">
        <v>328</v>
      </c>
      <c r="K24" s="67">
        <v>27545</v>
      </c>
      <c r="L24" s="103" t="str">
        <f t="shared" si="0"/>
        <v>X</v>
      </c>
      <c r="M24" s="82">
        <v>8600</v>
      </c>
      <c r="N24" s="84">
        <v>41766.313622685186</v>
      </c>
      <c r="O24" s="65"/>
      <c r="P24" s="77" t="s">
        <v>127</v>
      </c>
      <c r="Q24" s="51"/>
    </row>
    <row r="25" spans="1:17">
      <c r="A25" s="12" t="s">
        <v>540</v>
      </c>
      <c r="B25" s="49" t="s">
        <v>543</v>
      </c>
      <c r="C25" s="54" t="s">
        <v>127</v>
      </c>
      <c r="D25" s="68">
        <v>28461</v>
      </c>
      <c r="E25" s="99"/>
      <c r="F25" s="81">
        <v>8970</v>
      </c>
      <c r="G25" s="83">
        <v>41782.573229166665</v>
      </c>
      <c r="H25" s="64"/>
      <c r="I25" s="73" t="s">
        <v>127</v>
      </c>
      <c r="J25" s="66" t="s">
        <v>328</v>
      </c>
      <c r="K25" s="67">
        <v>27545</v>
      </c>
      <c r="L25" s="103" t="str">
        <f t="shared" si="0"/>
        <v>X</v>
      </c>
      <c r="M25" s="82">
        <v>8852</v>
      </c>
      <c r="N25" s="84">
        <v>41766.313622685186</v>
      </c>
      <c r="O25" s="65"/>
      <c r="P25" s="77" t="s">
        <v>127</v>
      </c>
      <c r="Q25" s="51"/>
    </row>
    <row r="26" spans="1:17">
      <c r="A26" s="12" t="s">
        <v>544</v>
      </c>
      <c r="B26" s="49" t="s">
        <v>326</v>
      </c>
      <c r="C26" s="54" t="s">
        <v>127</v>
      </c>
      <c r="D26" s="68">
        <v>28461</v>
      </c>
      <c r="E26" s="99"/>
      <c r="F26" s="81">
        <v>7105</v>
      </c>
      <c r="G26" s="83">
        <v>41782.573229166665</v>
      </c>
      <c r="H26" s="64"/>
      <c r="I26" s="73" t="s">
        <v>127</v>
      </c>
      <c r="J26" s="66" t="s">
        <v>328</v>
      </c>
      <c r="K26" s="67">
        <v>27545</v>
      </c>
      <c r="L26" s="103" t="str">
        <f t="shared" si="0"/>
        <v>X</v>
      </c>
      <c r="M26" s="82">
        <v>7230</v>
      </c>
      <c r="N26" s="84">
        <v>41766.313622685186</v>
      </c>
      <c r="O26" s="65"/>
      <c r="P26" s="77" t="s">
        <v>127</v>
      </c>
      <c r="Q26" s="51"/>
    </row>
    <row r="27" spans="1:17">
      <c r="A27" s="12" t="s">
        <v>544</v>
      </c>
      <c r="B27" s="49" t="s">
        <v>545</v>
      </c>
      <c r="C27" s="54" t="s">
        <v>127</v>
      </c>
      <c r="D27" s="68">
        <v>28461</v>
      </c>
      <c r="E27" s="99"/>
      <c r="F27" s="81">
        <v>8833</v>
      </c>
      <c r="G27" s="83">
        <v>41782.573229166665</v>
      </c>
      <c r="H27" s="64"/>
      <c r="I27" s="73" t="s">
        <v>127</v>
      </c>
      <c r="J27" s="66" t="s">
        <v>328</v>
      </c>
      <c r="K27" s="67">
        <v>27545</v>
      </c>
      <c r="L27" s="103" t="str">
        <f t="shared" si="0"/>
        <v>X</v>
      </c>
      <c r="M27" s="82">
        <v>8978</v>
      </c>
      <c r="N27" s="84">
        <v>41766.313622685186</v>
      </c>
      <c r="O27" s="65"/>
      <c r="P27" s="77" t="s">
        <v>127</v>
      </c>
      <c r="Q27" s="51"/>
    </row>
    <row r="28" spans="1:17">
      <c r="A28" s="12" t="s">
        <v>546</v>
      </c>
      <c r="B28" s="49" t="s">
        <v>547</v>
      </c>
      <c r="C28" s="54" t="s">
        <v>127</v>
      </c>
      <c r="D28" s="68">
        <v>28461</v>
      </c>
      <c r="E28" s="99"/>
      <c r="F28" s="81">
        <v>9026</v>
      </c>
      <c r="G28" s="83">
        <v>41782.573229166665</v>
      </c>
      <c r="H28" s="64"/>
      <c r="I28" s="73" t="s">
        <v>127</v>
      </c>
      <c r="J28" s="66" t="s">
        <v>328</v>
      </c>
      <c r="K28" s="67">
        <v>27545</v>
      </c>
      <c r="L28" s="103" t="str">
        <f t="shared" si="0"/>
        <v>X</v>
      </c>
      <c r="M28" s="82">
        <v>9123</v>
      </c>
      <c r="N28" s="84">
        <v>41766.313634259262</v>
      </c>
      <c r="O28" s="65"/>
      <c r="P28" s="77" t="s">
        <v>127</v>
      </c>
      <c r="Q28" s="51"/>
    </row>
    <row r="29" spans="1:17">
      <c r="A29" s="12" t="s">
        <v>546</v>
      </c>
      <c r="B29" s="49" t="s">
        <v>548</v>
      </c>
      <c r="C29" s="54" t="s">
        <v>127</v>
      </c>
      <c r="D29" s="68">
        <v>28461</v>
      </c>
      <c r="E29" s="99"/>
      <c r="F29" s="81">
        <v>10848</v>
      </c>
      <c r="G29" s="83">
        <v>41782.573229166665</v>
      </c>
      <c r="H29" s="64"/>
      <c r="I29" s="73" t="s">
        <v>127</v>
      </c>
      <c r="J29" s="66" t="s">
        <v>328</v>
      </c>
      <c r="K29" s="67">
        <v>27545</v>
      </c>
      <c r="L29" s="103" t="str">
        <f t="shared" si="0"/>
        <v>X</v>
      </c>
      <c r="M29" s="82">
        <v>11119</v>
      </c>
      <c r="N29" s="84">
        <v>41766.313634259262</v>
      </c>
      <c r="O29" s="65"/>
      <c r="P29" s="77" t="s">
        <v>127</v>
      </c>
      <c r="Q29" s="51"/>
    </row>
    <row r="30" spans="1:17">
      <c r="A30" s="12" t="s">
        <v>546</v>
      </c>
      <c r="B30" s="49" t="s">
        <v>549</v>
      </c>
      <c r="C30" s="54" t="s">
        <v>127</v>
      </c>
      <c r="D30" s="68">
        <v>28461</v>
      </c>
      <c r="E30" s="99"/>
      <c r="F30" s="81">
        <v>11733</v>
      </c>
      <c r="G30" s="83">
        <v>41782.573229166665</v>
      </c>
      <c r="H30" s="64"/>
      <c r="I30" s="73" t="s">
        <v>127</v>
      </c>
      <c r="J30" s="66" t="s">
        <v>328</v>
      </c>
      <c r="K30" s="67">
        <v>27545</v>
      </c>
      <c r="L30" s="103" t="str">
        <f t="shared" si="0"/>
        <v>X</v>
      </c>
      <c r="M30" s="82">
        <v>11757</v>
      </c>
      <c r="N30" s="84">
        <v>41766.313634259262</v>
      </c>
      <c r="O30" s="65"/>
      <c r="P30" s="77" t="s">
        <v>127</v>
      </c>
      <c r="Q30" s="51"/>
    </row>
    <row r="31" spans="1:17">
      <c r="A31" s="12" t="s">
        <v>546</v>
      </c>
      <c r="B31" s="49" t="s">
        <v>550</v>
      </c>
      <c r="C31" s="54" t="s">
        <v>127</v>
      </c>
      <c r="D31" s="68">
        <v>28461</v>
      </c>
      <c r="E31" s="99"/>
      <c r="F31" s="81">
        <v>10478</v>
      </c>
      <c r="G31" s="83">
        <v>41782.573229166665</v>
      </c>
      <c r="H31" s="64"/>
      <c r="I31" s="73" t="s">
        <v>127</v>
      </c>
      <c r="J31" s="66" t="s">
        <v>328</v>
      </c>
      <c r="K31" s="67">
        <v>27545</v>
      </c>
      <c r="L31" s="103" t="str">
        <f t="shared" si="0"/>
        <v>X</v>
      </c>
      <c r="M31" s="82">
        <v>10610</v>
      </c>
      <c r="N31" s="84">
        <v>41766.313634259262</v>
      </c>
      <c r="O31" s="65"/>
      <c r="P31" s="77" t="s">
        <v>127</v>
      </c>
      <c r="Q31" s="51"/>
    </row>
    <row r="32" spans="1:17">
      <c r="A32" s="12" t="s">
        <v>546</v>
      </c>
      <c r="B32" s="49" t="s">
        <v>533</v>
      </c>
      <c r="C32" s="54" t="s">
        <v>127</v>
      </c>
      <c r="D32" s="68">
        <v>28461</v>
      </c>
      <c r="E32" s="99"/>
      <c r="F32" s="81">
        <v>9475</v>
      </c>
      <c r="G32" s="83">
        <v>41782.573229166665</v>
      </c>
      <c r="H32" s="64"/>
      <c r="I32" s="73" t="s">
        <v>127</v>
      </c>
      <c r="J32" s="66" t="s">
        <v>328</v>
      </c>
      <c r="K32" s="67">
        <v>27545</v>
      </c>
      <c r="L32" s="103" t="str">
        <f t="shared" si="0"/>
        <v>X</v>
      </c>
      <c r="M32" s="82">
        <v>9393</v>
      </c>
      <c r="N32" s="84">
        <v>41766.313634259262</v>
      </c>
      <c r="O32" s="65"/>
      <c r="P32" s="77" t="s">
        <v>127</v>
      </c>
      <c r="Q32" s="51"/>
    </row>
    <row r="33" spans="1:17">
      <c r="A33" s="12" t="s">
        <v>546</v>
      </c>
      <c r="B33" s="49" t="s">
        <v>551</v>
      </c>
      <c r="C33" s="54" t="s">
        <v>127</v>
      </c>
      <c r="D33" s="68">
        <v>28461</v>
      </c>
      <c r="E33" s="99"/>
      <c r="F33" s="81">
        <v>9056</v>
      </c>
      <c r="G33" s="83">
        <v>41782.573229166665</v>
      </c>
      <c r="H33" s="64"/>
      <c r="I33" s="73" t="s">
        <v>127</v>
      </c>
      <c r="J33" s="66" t="s">
        <v>328</v>
      </c>
      <c r="K33" s="67">
        <v>27545</v>
      </c>
      <c r="L33" s="103" t="str">
        <f t="shared" si="0"/>
        <v>X</v>
      </c>
      <c r="M33" s="82">
        <v>9121</v>
      </c>
      <c r="N33" s="84">
        <v>41766.313634259262</v>
      </c>
      <c r="O33" s="65"/>
      <c r="P33" s="77" t="s">
        <v>127</v>
      </c>
      <c r="Q33" s="51"/>
    </row>
    <row r="34" spans="1:17">
      <c r="A34" s="12" t="s">
        <v>546</v>
      </c>
      <c r="B34" s="49" t="s">
        <v>326</v>
      </c>
      <c r="C34" s="54" t="s">
        <v>127</v>
      </c>
      <c r="D34" s="68">
        <v>28461</v>
      </c>
      <c r="E34" s="99"/>
      <c r="F34" s="81">
        <v>13542</v>
      </c>
      <c r="G34" s="83">
        <v>41782.573229166665</v>
      </c>
      <c r="H34" s="64"/>
      <c r="I34" s="73" t="s">
        <v>127</v>
      </c>
      <c r="J34" s="66" t="s">
        <v>328</v>
      </c>
      <c r="K34" s="67">
        <v>27545</v>
      </c>
      <c r="L34" s="103" t="str">
        <f t="shared" si="0"/>
        <v>X</v>
      </c>
      <c r="M34" s="82">
        <v>14575</v>
      </c>
      <c r="N34" s="84">
        <v>41766.313634259262</v>
      </c>
      <c r="O34" s="65"/>
      <c r="P34" s="77" t="s">
        <v>127</v>
      </c>
      <c r="Q34" s="51"/>
    </row>
    <row r="35" spans="1:17">
      <c r="A35" s="12" t="s">
        <v>546</v>
      </c>
      <c r="B35" s="49" t="s">
        <v>552</v>
      </c>
      <c r="C35" s="54" t="s">
        <v>127</v>
      </c>
      <c r="D35" s="68">
        <v>28461</v>
      </c>
      <c r="E35" s="99"/>
      <c r="F35" s="81">
        <v>9821</v>
      </c>
      <c r="G35" s="83">
        <v>41782.573229166665</v>
      </c>
      <c r="H35" s="64"/>
      <c r="I35" s="73" t="s">
        <v>127</v>
      </c>
      <c r="J35" s="66" t="s">
        <v>328</v>
      </c>
      <c r="K35" s="67">
        <v>27545</v>
      </c>
      <c r="L35" s="103" t="str">
        <f t="shared" si="0"/>
        <v>X</v>
      </c>
      <c r="M35" s="82">
        <v>10050</v>
      </c>
      <c r="N35" s="84">
        <v>41766.313634259262</v>
      </c>
      <c r="O35" s="65"/>
      <c r="P35" s="77" t="s">
        <v>127</v>
      </c>
      <c r="Q35" s="51"/>
    </row>
    <row r="36" spans="1:17">
      <c r="A36" s="12" t="s">
        <v>546</v>
      </c>
      <c r="B36" s="49" t="s">
        <v>553</v>
      </c>
      <c r="C36" s="54" t="s">
        <v>127</v>
      </c>
      <c r="D36" s="68">
        <v>28461</v>
      </c>
      <c r="E36" s="99"/>
      <c r="F36" s="81">
        <v>9577</v>
      </c>
      <c r="G36" s="83">
        <v>41782.573229166665</v>
      </c>
      <c r="H36" s="64"/>
      <c r="I36" s="73" t="s">
        <v>127</v>
      </c>
      <c r="J36" s="66" t="s">
        <v>328</v>
      </c>
      <c r="K36" s="67">
        <v>27545</v>
      </c>
      <c r="L36" s="103" t="str">
        <f t="shared" si="0"/>
        <v>X</v>
      </c>
      <c r="M36" s="82">
        <v>9643</v>
      </c>
      <c r="N36" s="84">
        <v>41766.313634259262</v>
      </c>
      <c r="O36" s="65"/>
      <c r="P36" s="77" t="s">
        <v>127</v>
      </c>
      <c r="Q36" s="51"/>
    </row>
    <row r="37" spans="1:17">
      <c r="A37" s="12" t="s">
        <v>546</v>
      </c>
      <c r="B37" s="49" t="s">
        <v>554</v>
      </c>
      <c r="C37" s="54" t="s">
        <v>127</v>
      </c>
      <c r="D37" s="68">
        <v>28461</v>
      </c>
      <c r="E37" s="99"/>
      <c r="F37" s="81">
        <v>10114</v>
      </c>
      <c r="G37" s="83">
        <v>41782.573229166665</v>
      </c>
      <c r="H37" s="64"/>
      <c r="I37" s="73" t="s">
        <v>127</v>
      </c>
      <c r="J37" s="66" t="s">
        <v>328</v>
      </c>
      <c r="K37" s="67">
        <v>27545</v>
      </c>
      <c r="L37" s="103" t="str">
        <f t="shared" si="0"/>
        <v>X</v>
      </c>
      <c r="M37" s="82">
        <v>10164</v>
      </c>
      <c r="N37" s="84">
        <v>41766.313634259262</v>
      </c>
      <c r="O37" s="65"/>
      <c r="P37" s="77" t="s">
        <v>127</v>
      </c>
      <c r="Q37" s="51"/>
    </row>
    <row r="38" spans="1:17">
      <c r="A38" s="12" t="s">
        <v>546</v>
      </c>
      <c r="B38" s="49" t="s">
        <v>555</v>
      </c>
      <c r="C38" s="54" t="s">
        <v>127</v>
      </c>
      <c r="D38" s="68">
        <v>28461</v>
      </c>
      <c r="E38" s="99"/>
      <c r="F38" s="81">
        <v>20491</v>
      </c>
      <c r="G38" s="83">
        <v>41782.573229166665</v>
      </c>
      <c r="H38" s="64"/>
      <c r="I38" s="73" t="s">
        <v>127</v>
      </c>
      <c r="J38" s="66" t="s">
        <v>328</v>
      </c>
      <c r="K38" s="67">
        <v>27545</v>
      </c>
      <c r="L38" s="103" t="str">
        <f t="shared" si="0"/>
        <v>X</v>
      </c>
      <c r="M38" s="82">
        <v>21617</v>
      </c>
      <c r="N38" s="84">
        <v>41766.313634259262</v>
      </c>
      <c r="O38" s="65"/>
      <c r="P38" s="77" t="s">
        <v>127</v>
      </c>
      <c r="Q38" s="51"/>
    </row>
    <row r="39" spans="1:17">
      <c r="A39" s="12" t="s">
        <v>546</v>
      </c>
      <c r="B39" s="49" t="s">
        <v>556</v>
      </c>
      <c r="C39" s="54" t="s">
        <v>127</v>
      </c>
      <c r="D39" s="68">
        <v>28461</v>
      </c>
      <c r="E39" s="99"/>
      <c r="F39" s="81">
        <v>10315</v>
      </c>
      <c r="G39" s="83">
        <v>41782.573229166665</v>
      </c>
      <c r="H39" s="64"/>
      <c r="I39" s="73" t="s">
        <v>127</v>
      </c>
      <c r="J39" s="66" t="s">
        <v>328</v>
      </c>
      <c r="K39" s="67">
        <v>27545</v>
      </c>
      <c r="L39" s="103" t="str">
        <f t="shared" si="0"/>
        <v>X</v>
      </c>
      <c r="M39" s="82">
        <v>10478</v>
      </c>
      <c r="N39" s="84">
        <v>41766.313634259262</v>
      </c>
      <c r="O39" s="65"/>
      <c r="P39" s="77" t="s">
        <v>127</v>
      </c>
      <c r="Q39" s="51"/>
    </row>
    <row r="40" spans="1:17">
      <c r="A40" s="12" t="s">
        <v>546</v>
      </c>
      <c r="B40" s="49" t="s">
        <v>557</v>
      </c>
      <c r="C40" s="54" t="s">
        <v>127</v>
      </c>
      <c r="D40" s="68">
        <v>28461</v>
      </c>
      <c r="E40" s="99"/>
      <c r="F40" s="81">
        <v>10007</v>
      </c>
      <c r="G40" s="83">
        <v>41782.573229166665</v>
      </c>
      <c r="H40" s="64"/>
      <c r="I40" s="73" t="s">
        <v>127</v>
      </c>
      <c r="J40" s="66" t="s">
        <v>328</v>
      </c>
      <c r="K40" s="67">
        <v>27545</v>
      </c>
      <c r="L40" s="103" t="str">
        <f t="shared" si="0"/>
        <v>X</v>
      </c>
      <c r="M40" s="82">
        <v>10054</v>
      </c>
      <c r="N40" s="84">
        <v>41766.313634259262</v>
      </c>
      <c r="O40" s="65"/>
      <c r="P40" s="77" t="s">
        <v>127</v>
      </c>
      <c r="Q40" s="51"/>
    </row>
    <row r="41" spans="1:17">
      <c r="A41" s="12" t="s">
        <v>546</v>
      </c>
      <c r="B41" s="49" t="s">
        <v>558</v>
      </c>
      <c r="C41" s="54" t="s">
        <v>127</v>
      </c>
      <c r="D41" s="68">
        <v>28461</v>
      </c>
      <c r="E41" s="99"/>
      <c r="F41" s="81">
        <v>8447</v>
      </c>
      <c r="G41" s="83">
        <v>41782.573229166665</v>
      </c>
      <c r="H41" s="64"/>
      <c r="I41" s="73" t="s">
        <v>127</v>
      </c>
      <c r="J41" s="66" t="s">
        <v>328</v>
      </c>
      <c r="K41" s="67">
        <v>27545</v>
      </c>
      <c r="L41" s="103" t="str">
        <f t="shared" si="0"/>
        <v>X</v>
      </c>
      <c r="M41" s="82">
        <v>8419</v>
      </c>
      <c r="N41" s="84">
        <v>41766.313634259262</v>
      </c>
      <c r="O41" s="65"/>
      <c r="P41" s="77" t="s">
        <v>127</v>
      </c>
      <c r="Q41" s="51"/>
    </row>
    <row r="42" spans="1:17">
      <c r="A42" s="12" t="s">
        <v>546</v>
      </c>
      <c r="B42" s="49" t="s">
        <v>559</v>
      </c>
      <c r="C42" s="54" t="s">
        <v>127</v>
      </c>
      <c r="D42" s="68">
        <v>28461</v>
      </c>
      <c r="E42" s="99"/>
      <c r="F42" s="81">
        <v>9462</v>
      </c>
      <c r="G42" s="83">
        <v>41782.573229166665</v>
      </c>
      <c r="H42" s="64"/>
      <c r="I42" s="73" t="s">
        <v>127</v>
      </c>
      <c r="J42" s="66" t="s">
        <v>328</v>
      </c>
      <c r="K42" s="67">
        <v>27545</v>
      </c>
      <c r="L42" s="103" t="str">
        <f t="shared" si="0"/>
        <v>X</v>
      </c>
      <c r="M42" s="82">
        <v>9528</v>
      </c>
      <c r="N42" s="84">
        <v>41766.313634259262</v>
      </c>
      <c r="O42" s="65"/>
      <c r="P42" s="77" t="s">
        <v>127</v>
      </c>
      <c r="Q42" s="51"/>
    </row>
    <row r="43" spans="1:17">
      <c r="A43" s="12" t="s">
        <v>546</v>
      </c>
      <c r="B43" s="49" t="s">
        <v>560</v>
      </c>
      <c r="C43" s="54" t="s">
        <v>127</v>
      </c>
      <c r="D43" s="68">
        <v>28461</v>
      </c>
      <c r="E43" s="99"/>
      <c r="F43" s="81">
        <v>9887</v>
      </c>
      <c r="G43" s="83">
        <v>41782.573229166665</v>
      </c>
      <c r="H43" s="64"/>
      <c r="I43" s="73" t="s">
        <v>127</v>
      </c>
      <c r="J43" s="66" t="s">
        <v>328</v>
      </c>
      <c r="K43" s="67">
        <v>27545</v>
      </c>
      <c r="L43" s="103" t="str">
        <f t="shared" si="0"/>
        <v>X</v>
      </c>
      <c r="M43" s="82">
        <v>10069</v>
      </c>
      <c r="N43" s="84">
        <v>41766.313634259262</v>
      </c>
      <c r="O43" s="65"/>
      <c r="P43" s="77" t="s">
        <v>127</v>
      </c>
      <c r="Q43" s="51"/>
    </row>
    <row r="44" spans="1:17">
      <c r="A44" s="12" t="s">
        <v>546</v>
      </c>
      <c r="B44" s="49" t="s">
        <v>561</v>
      </c>
      <c r="C44" s="54" t="s">
        <v>127</v>
      </c>
      <c r="D44" s="68">
        <v>28461</v>
      </c>
      <c r="E44" s="99"/>
      <c r="F44" s="81">
        <v>13370</v>
      </c>
      <c r="G44" s="83">
        <v>41782.573229166665</v>
      </c>
      <c r="H44" s="64"/>
      <c r="I44" s="73" t="s">
        <v>127</v>
      </c>
      <c r="J44" s="66" t="s">
        <v>328</v>
      </c>
      <c r="K44" s="67">
        <v>27545</v>
      </c>
      <c r="L44" s="103" t="str">
        <f t="shared" si="0"/>
        <v>X</v>
      </c>
      <c r="M44" s="82">
        <v>13253</v>
      </c>
      <c r="N44" s="84">
        <v>41766.313634259262</v>
      </c>
      <c r="O44" s="65"/>
      <c r="P44" s="77" t="s">
        <v>127</v>
      </c>
      <c r="Q44" s="51"/>
    </row>
    <row r="45" spans="1:17">
      <c r="A45" s="12" t="s">
        <v>546</v>
      </c>
      <c r="B45" s="49" t="s">
        <v>562</v>
      </c>
      <c r="C45" s="54" t="s">
        <v>127</v>
      </c>
      <c r="D45" s="68">
        <v>28461</v>
      </c>
      <c r="E45" s="99"/>
      <c r="F45" s="81">
        <v>10441</v>
      </c>
      <c r="G45" s="83">
        <v>41782.573229166665</v>
      </c>
      <c r="H45" s="64"/>
      <c r="I45" s="73" t="s">
        <v>127</v>
      </c>
      <c r="J45" s="66" t="s">
        <v>328</v>
      </c>
      <c r="K45" s="67">
        <v>27545</v>
      </c>
      <c r="L45" s="103" t="str">
        <f t="shared" si="0"/>
        <v>X</v>
      </c>
      <c r="M45" s="82">
        <v>10608</v>
      </c>
      <c r="N45" s="84">
        <v>41766.313634259262</v>
      </c>
      <c r="O45" s="65"/>
      <c r="P45" s="77" t="s">
        <v>127</v>
      </c>
      <c r="Q45" s="51"/>
    </row>
    <row r="46" spans="1:17">
      <c r="A46" s="12" t="s">
        <v>563</v>
      </c>
      <c r="B46" s="49" t="s">
        <v>564</v>
      </c>
      <c r="C46" s="54" t="s">
        <v>127</v>
      </c>
      <c r="D46" s="68">
        <v>28461</v>
      </c>
      <c r="E46" s="99"/>
      <c r="F46" s="81">
        <v>8589</v>
      </c>
      <c r="G46" s="83">
        <v>41782.573229166665</v>
      </c>
      <c r="H46" s="64"/>
      <c r="I46" s="73" t="s">
        <v>127</v>
      </c>
      <c r="J46" s="66" t="s">
        <v>328</v>
      </c>
      <c r="K46" s="67">
        <v>27545</v>
      </c>
      <c r="L46" s="103" t="str">
        <f t="shared" si="0"/>
        <v>X</v>
      </c>
      <c r="M46" s="82">
        <v>8641</v>
      </c>
      <c r="N46" s="84">
        <v>41766.313622685186</v>
      </c>
      <c r="O46" s="65"/>
      <c r="P46" s="77" t="s">
        <v>127</v>
      </c>
      <c r="Q46" s="51"/>
    </row>
    <row r="47" spans="1:17">
      <c r="A47" s="12" t="s">
        <v>563</v>
      </c>
      <c r="B47" s="49" t="s">
        <v>326</v>
      </c>
      <c r="C47" s="54" t="s">
        <v>127</v>
      </c>
      <c r="D47" s="68">
        <v>28461</v>
      </c>
      <c r="E47" s="99"/>
      <c r="F47" s="81">
        <v>8392</v>
      </c>
      <c r="G47" s="83">
        <v>41782.573229166665</v>
      </c>
      <c r="H47" s="64"/>
      <c r="I47" s="73" t="s">
        <v>127</v>
      </c>
      <c r="J47" s="66" t="s">
        <v>328</v>
      </c>
      <c r="K47" s="67">
        <v>27545</v>
      </c>
      <c r="L47" s="103" t="str">
        <f t="shared" si="0"/>
        <v>X</v>
      </c>
      <c r="M47" s="82">
        <v>8632</v>
      </c>
      <c r="N47" s="84">
        <v>41766.313622685186</v>
      </c>
      <c r="O47" s="65"/>
      <c r="P47" s="77" t="s">
        <v>127</v>
      </c>
      <c r="Q47" s="51"/>
    </row>
    <row r="48" spans="1:17">
      <c r="A48" s="12" t="s">
        <v>563</v>
      </c>
      <c r="B48" s="49" t="s">
        <v>565</v>
      </c>
      <c r="C48" s="54" t="s">
        <v>127</v>
      </c>
      <c r="D48" s="68">
        <v>28461</v>
      </c>
      <c r="E48" s="99"/>
      <c r="F48" s="81">
        <v>8489</v>
      </c>
      <c r="G48" s="83">
        <v>41782.573229166665</v>
      </c>
      <c r="H48" s="64"/>
      <c r="I48" s="73" t="s">
        <v>127</v>
      </c>
      <c r="J48" s="66" t="s">
        <v>328</v>
      </c>
      <c r="K48" s="67">
        <v>27545</v>
      </c>
      <c r="L48" s="103" t="str">
        <f t="shared" si="0"/>
        <v>X</v>
      </c>
      <c r="M48" s="82">
        <v>8503</v>
      </c>
      <c r="N48" s="84">
        <v>41766.313622685186</v>
      </c>
      <c r="O48" s="65"/>
      <c r="P48" s="77" t="s">
        <v>127</v>
      </c>
      <c r="Q48" s="51"/>
    </row>
    <row r="49" spans="1:17">
      <c r="A49" s="12" t="s">
        <v>563</v>
      </c>
      <c r="B49" s="49" t="s">
        <v>566</v>
      </c>
      <c r="C49" s="54" t="s">
        <v>127</v>
      </c>
      <c r="D49" s="68">
        <v>28461</v>
      </c>
      <c r="E49" s="99"/>
      <c r="F49" s="81">
        <v>36850</v>
      </c>
      <c r="G49" s="83">
        <v>41782.573229166665</v>
      </c>
      <c r="H49" s="64"/>
      <c r="I49" s="73" t="s">
        <v>584</v>
      </c>
      <c r="J49" s="66" t="s">
        <v>328</v>
      </c>
      <c r="K49" s="67">
        <v>27545</v>
      </c>
      <c r="L49" s="103" t="str">
        <f t="shared" si="0"/>
        <v>X</v>
      </c>
      <c r="M49" s="82">
        <v>38894</v>
      </c>
      <c r="N49" s="84">
        <v>41766.313622685186</v>
      </c>
      <c r="O49" s="65"/>
      <c r="P49" s="77" t="s">
        <v>127</v>
      </c>
      <c r="Q49" s="51"/>
    </row>
    <row r="50" spans="1:17">
      <c r="A50" s="12" t="s">
        <v>563</v>
      </c>
      <c r="B50" s="49" t="s">
        <v>567</v>
      </c>
      <c r="C50" s="54" t="s">
        <v>127</v>
      </c>
      <c r="D50" s="68">
        <v>28461</v>
      </c>
      <c r="E50" s="99"/>
      <c r="F50" s="81">
        <v>16245</v>
      </c>
      <c r="G50" s="83">
        <v>41782.573229166665</v>
      </c>
      <c r="H50" s="64"/>
      <c r="I50" s="73" t="s">
        <v>127</v>
      </c>
      <c r="J50" s="66" t="s">
        <v>328</v>
      </c>
      <c r="K50" s="67">
        <v>27545</v>
      </c>
      <c r="L50" s="103" t="str">
        <f t="shared" si="0"/>
        <v>X</v>
      </c>
      <c r="M50" s="82">
        <v>16622</v>
      </c>
      <c r="N50" s="84">
        <v>41766.313622685186</v>
      </c>
      <c r="O50" s="65"/>
      <c r="P50" s="77" t="s">
        <v>127</v>
      </c>
      <c r="Q50" s="51"/>
    </row>
    <row r="51" spans="1:17">
      <c r="A51" s="12"/>
      <c r="B51" s="49" t="s">
        <v>523</v>
      </c>
      <c r="C51" s="54" t="s">
        <v>127</v>
      </c>
      <c r="D51" s="68">
        <v>28461</v>
      </c>
      <c r="E51" s="99"/>
      <c r="F51" s="81">
        <v>8848</v>
      </c>
      <c r="G51" s="83">
        <v>41782.573229166665</v>
      </c>
      <c r="H51" s="64"/>
      <c r="I51" s="73" t="s">
        <v>127</v>
      </c>
      <c r="J51" s="66" t="s">
        <v>328</v>
      </c>
      <c r="K51" s="67">
        <v>27545</v>
      </c>
      <c r="L51" s="103" t="str">
        <f t="shared" si="0"/>
        <v>X</v>
      </c>
      <c r="M51" s="82">
        <v>9119</v>
      </c>
      <c r="N51" s="84">
        <v>41766.313634259262</v>
      </c>
      <c r="O51" s="65"/>
      <c r="P51" s="77" t="s">
        <v>127</v>
      </c>
      <c r="Q51" s="51"/>
    </row>
    <row r="52" spans="1:17">
      <c r="A52" s="12"/>
      <c r="B52" s="49" t="s">
        <v>326</v>
      </c>
      <c r="C52" s="54" t="s">
        <v>127</v>
      </c>
      <c r="D52" s="68">
        <v>28461</v>
      </c>
      <c r="E52" s="99"/>
      <c r="F52" s="81">
        <v>12253</v>
      </c>
      <c r="G52" s="83">
        <v>41782.573229166665</v>
      </c>
      <c r="H52" s="64"/>
      <c r="I52" s="73" t="s">
        <v>127</v>
      </c>
      <c r="J52" s="66" t="s">
        <v>328</v>
      </c>
      <c r="K52" s="67">
        <v>27545</v>
      </c>
      <c r="L52" s="103" t="str">
        <f t="shared" si="0"/>
        <v>X</v>
      </c>
      <c r="M52" s="82">
        <v>12733</v>
      </c>
      <c r="N52" s="84">
        <v>41766.313634259262</v>
      </c>
      <c r="O52" s="65"/>
      <c r="P52" s="77" t="s">
        <v>127</v>
      </c>
      <c r="Q52" s="51"/>
    </row>
    <row r="53" spans="1:17" ht="6" customHeight="1">
      <c r="A53" s="51"/>
      <c r="B53" s="51"/>
      <c r="C53" s="51"/>
      <c r="D53" s="51"/>
      <c r="E53" s="53"/>
      <c r="F53" s="51"/>
      <c r="G53" s="51"/>
      <c r="H53" s="53"/>
      <c r="I53" s="75"/>
      <c r="J53" s="51"/>
      <c r="K53" s="51"/>
      <c r="L53" s="53"/>
      <c r="M53" s="51"/>
      <c r="N53" s="51"/>
      <c r="O53" s="53"/>
      <c r="P53" s="75"/>
      <c r="Q53" s="51"/>
    </row>
    <row r="227" ht="6" customHeight="1"/>
    <row r="228" ht="5.25" customHeight="1"/>
    <row r="229" ht="12.75" customHeight="1"/>
    <row r="231" ht="6" customHeight="1"/>
    <row r="313" ht="6.75" customHeight="1"/>
  </sheetData>
  <sheetProtection sheet="1" objects="1" scenarios="1" autoFilter="0"/>
  <autoFilter ref="A7:Q52"/>
  <sortState ref="A8:Q52">
    <sortCondition ref="A8"/>
    <sortCondition ref="B8"/>
  </sortState>
  <dataConsolidate/>
  <mergeCells count="2">
    <mergeCell ref="C4:I4"/>
    <mergeCell ref="J4:P4"/>
  </mergeCells>
  <conditionalFormatting sqref="J6">
    <cfRule type="expression" dxfId="1713" priority="774" stopIfTrue="1">
      <formula>IF($C6="Missing",TRUE,FALSE)</formula>
    </cfRule>
  </conditionalFormatting>
  <conditionalFormatting sqref="K6">
    <cfRule type="expression" dxfId="1712" priority="773" stopIfTrue="1">
      <formula>IF(AND(K6&lt;&gt;"",K6&lt;$D6,L6&lt;&gt;"C"),TRUE,FALSE)</formula>
    </cfRule>
  </conditionalFormatting>
  <conditionalFormatting sqref="J8">
    <cfRule type="expression" dxfId="1711" priority="90" stopIfTrue="1">
      <formula>IF($C8="Missing",TRUE,FALSE)</formula>
    </cfRule>
  </conditionalFormatting>
  <conditionalFormatting sqref="K8">
    <cfRule type="expression" dxfId="1710" priority="89" stopIfTrue="1">
      <formula>IF(AND(K8&lt;&gt;"",K8&lt;$D8,L8&lt;&gt;"C"),TRUE,FALSE)</formula>
    </cfRule>
  </conditionalFormatting>
  <conditionalFormatting sqref="J9">
    <cfRule type="expression" dxfId="1709" priority="88" stopIfTrue="1">
      <formula>IF($C9="Missing",TRUE,FALSE)</formula>
    </cfRule>
  </conditionalFormatting>
  <conditionalFormatting sqref="K9">
    <cfRule type="expression" dxfId="1708" priority="87" stopIfTrue="1">
      <formula>IF(AND(K9&lt;&gt;"",K9&lt;$D9,L9&lt;&gt;"C"),TRUE,FALSE)</formula>
    </cfRule>
  </conditionalFormatting>
  <conditionalFormatting sqref="J10">
    <cfRule type="expression" dxfId="1707" priority="86" stopIfTrue="1">
      <formula>IF($C10="Missing",TRUE,FALSE)</formula>
    </cfRule>
  </conditionalFormatting>
  <conditionalFormatting sqref="K10">
    <cfRule type="expression" dxfId="1706" priority="85" stopIfTrue="1">
      <formula>IF(AND(K10&lt;&gt;"",K10&lt;$D10,L10&lt;&gt;"C"),TRUE,FALSE)</formula>
    </cfRule>
  </conditionalFormatting>
  <conditionalFormatting sqref="J11">
    <cfRule type="expression" dxfId="1705" priority="84" stopIfTrue="1">
      <formula>IF($C11="Missing",TRUE,FALSE)</formula>
    </cfRule>
  </conditionalFormatting>
  <conditionalFormatting sqref="K11">
    <cfRule type="expression" dxfId="1704" priority="83" stopIfTrue="1">
      <formula>IF(AND(K11&lt;&gt;"",K11&lt;$D11,L11&lt;&gt;"C"),TRUE,FALSE)</formula>
    </cfRule>
  </conditionalFormatting>
  <conditionalFormatting sqref="J12">
    <cfRule type="expression" dxfId="1703" priority="82" stopIfTrue="1">
      <formula>IF($C12="Missing",TRUE,FALSE)</formula>
    </cfRule>
  </conditionalFormatting>
  <conditionalFormatting sqref="K12">
    <cfRule type="expression" dxfId="1702" priority="81" stopIfTrue="1">
      <formula>IF(AND(K12&lt;&gt;"",K12&lt;$D12,L12&lt;&gt;"C"),TRUE,FALSE)</formula>
    </cfRule>
  </conditionalFormatting>
  <conditionalFormatting sqref="J13">
    <cfRule type="expression" dxfId="1701" priority="80" stopIfTrue="1">
      <formula>IF($C13="Missing",TRUE,FALSE)</formula>
    </cfRule>
  </conditionalFormatting>
  <conditionalFormatting sqref="K13">
    <cfRule type="expression" dxfId="1700" priority="79" stopIfTrue="1">
      <formula>IF(AND(K13&lt;&gt;"",K13&lt;$D13,L13&lt;&gt;"C"),TRUE,FALSE)</formula>
    </cfRule>
  </conditionalFormatting>
  <conditionalFormatting sqref="J14">
    <cfRule type="expression" dxfId="1699" priority="78" stopIfTrue="1">
      <formula>IF($C14="Missing",TRUE,FALSE)</formula>
    </cfRule>
  </conditionalFormatting>
  <conditionalFormatting sqref="K14">
    <cfRule type="expression" dxfId="1698" priority="77" stopIfTrue="1">
      <formula>IF(AND(K14&lt;&gt;"",K14&lt;$D14,L14&lt;&gt;"C"),TRUE,FALSE)</formula>
    </cfRule>
  </conditionalFormatting>
  <conditionalFormatting sqref="J15">
    <cfRule type="expression" dxfId="1697" priority="76" stopIfTrue="1">
      <formula>IF($C15="Missing",TRUE,FALSE)</formula>
    </cfRule>
  </conditionalFormatting>
  <conditionalFormatting sqref="K15">
    <cfRule type="expression" dxfId="1696" priority="75" stopIfTrue="1">
      <formula>IF(AND(K15&lt;&gt;"",K15&lt;$D15,L15&lt;&gt;"C"),TRUE,FALSE)</formula>
    </cfRule>
  </conditionalFormatting>
  <conditionalFormatting sqref="J16">
    <cfRule type="expression" dxfId="1695" priority="74" stopIfTrue="1">
      <formula>IF($C16="Missing",TRUE,FALSE)</formula>
    </cfRule>
  </conditionalFormatting>
  <conditionalFormatting sqref="K16">
    <cfRule type="expression" dxfId="1694" priority="73" stopIfTrue="1">
      <formula>IF(AND(K16&lt;&gt;"",K16&lt;$D16,L16&lt;&gt;"C"),TRUE,FALSE)</formula>
    </cfRule>
  </conditionalFormatting>
  <conditionalFormatting sqref="J17">
    <cfRule type="expression" dxfId="1693" priority="72" stopIfTrue="1">
      <formula>IF($C17="Missing",TRUE,FALSE)</formula>
    </cfRule>
  </conditionalFormatting>
  <conditionalFormatting sqref="K17">
    <cfRule type="expression" dxfId="1692" priority="71" stopIfTrue="1">
      <formula>IF(AND(K17&lt;&gt;"",K17&lt;$D17,L17&lt;&gt;"C"),TRUE,FALSE)</formula>
    </cfRule>
  </conditionalFormatting>
  <conditionalFormatting sqref="J18">
    <cfRule type="expression" dxfId="1691" priority="70" stopIfTrue="1">
      <formula>IF($C18="Missing",TRUE,FALSE)</formula>
    </cfRule>
  </conditionalFormatting>
  <conditionalFormatting sqref="K18">
    <cfRule type="expression" dxfId="1690" priority="69" stopIfTrue="1">
      <formula>IF(AND(K18&lt;&gt;"",K18&lt;$D18,L18&lt;&gt;"C"),TRUE,FALSE)</formula>
    </cfRule>
  </conditionalFormatting>
  <conditionalFormatting sqref="J19">
    <cfRule type="expression" dxfId="1689" priority="68" stopIfTrue="1">
      <formula>IF($C19="Missing",TRUE,FALSE)</formula>
    </cfRule>
  </conditionalFormatting>
  <conditionalFormatting sqref="K19">
    <cfRule type="expression" dxfId="1688" priority="67" stopIfTrue="1">
      <formula>IF(AND(K19&lt;&gt;"",K19&lt;$D19,L19&lt;&gt;"C"),TRUE,FALSE)</formula>
    </cfRule>
  </conditionalFormatting>
  <conditionalFormatting sqref="J20">
    <cfRule type="expression" dxfId="1687" priority="66" stopIfTrue="1">
      <formula>IF($C20="Missing",TRUE,FALSE)</formula>
    </cfRule>
  </conditionalFormatting>
  <conditionalFormatting sqref="K20">
    <cfRule type="expression" dxfId="1686" priority="65" stopIfTrue="1">
      <formula>IF(AND(K20&lt;&gt;"",K20&lt;$D20,L20&lt;&gt;"C"),TRUE,FALSE)</formula>
    </cfRule>
  </conditionalFormatting>
  <conditionalFormatting sqref="J21">
    <cfRule type="expression" dxfId="1685" priority="64" stopIfTrue="1">
      <formula>IF($C21="Missing",TRUE,FALSE)</formula>
    </cfRule>
  </conditionalFormatting>
  <conditionalFormatting sqref="K21">
    <cfRule type="expression" dxfId="1684" priority="63" stopIfTrue="1">
      <formula>IF(AND(K21&lt;&gt;"",K21&lt;$D21,L21&lt;&gt;"C"),TRUE,FALSE)</formula>
    </cfRule>
  </conditionalFormatting>
  <conditionalFormatting sqref="J22">
    <cfRule type="expression" dxfId="1683" priority="62" stopIfTrue="1">
      <formula>IF($C22="Missing",TRUE,FALSE)</formula>
    </cfRule>
  </conditionalFormatting>
  <conditionalFormatting sqref="K22">
    <cfRule type="expression" dxfId="1682" priority="61" stopIfTrue="1">
      <formula>IF(AND(K22&lt;&gt;"",K22&lt;$D22,L22&lt;&gt;"C"),TRUE,FALSE)</formula>
    </cfRule>
  </conditionalFormatting>
  <conditionalFormatting sqref="J23">
    <cfRule type="expression" dxfId="1681" priority="60" stopIfTrue="1">
      <formula>IF($C23="Missing",TRUE,FALSE)</formula>
    </cfRule>
  </conditionalFormatting>
  <conditionalFormatting sqref="K23">
    <cfRule type="expression" dxfId="1680" priority="59" stopIfTrue="1">
      <formula>IF(AND(K23&lt;&gt;"",K23&lt;$D23,L23&lt;&gt;"C"),TRUE,FALSE)</formula>
    </cfRule>
  </conditionalFormatting>
  <conditionalFormatting sqref="J24">
    <cfRule type="expression" dxfId="1679" priority="58" stopIfTrue="1">
      <formula>IF($C24="Missing",TRUE,FALSE)</formula>
    </cfRule>
  </conditionalFormatting>
  <conditionalFormatting sqref="K24">
    <cfRule type="expression" dxfId="1678" priority="57" stopIfTrue="1">
      <formula>IF(AND(K24&lt;&gt;"",K24&lt;$D24,L24&lt;&gt;"C"),TRUE,FALSE)</formula>
    </cfRule>
  </conditionalFormatting>
  <conditionalFormatting sqref="J25">
    <cfRule type="expression" dxfId="1677" priority="56" stopIfTrue="1">
      <formula>IF($C25="Missing",TRUE,FALSE)</formula>
    </cfRule>
  </conditionalFormatting>
  <conditionalFormatting sqref="K25">
    <cfRule type="expression" dxfId="1676" priority="55" stopIfTrue="1">
      <formula>IF(AND(K25&lt;&gt;"",K25&lt;$D25,L25&lt;&gt;"C"),TRUE,FALSE)</formula>
    </cfRule>
  </conditionalFormatting>
  <conditionalFormatting sqref="J26">
    <cfRule type="expression" dxfId="1675" priority="54" stopIfTrue="1">
      <formula>IF($C26="Missing",TRUE,FALSE)</formula>
    </cfRule>
  </conditionalFormatting>
  <conditionalFormatting sqref="K26">
    <cfRule type="expression" dxfId="1674" priority="53" stopIfTrue="1">
      <formula>IF(AND(K26&lt;&gt;"",K26&lt;$D26,L26&lt;&gt;"C"),TRUE,FALSE)</formula>
    </cfRule>
  </conditionalFormatting>
  <conditionalFormatting sqref="J27">
    <cfRule type="expression" dxfId="1673" priority="52" stopIfTrue="1">
      <formula>IF($C27="Missing",TRUE,FALSE)</formula>
    </cfRule>
  </conditionalFormatting>
  <conditionalFormatting sqref="K27">
    <cfRule type="expression" dxfId="1672" priority="51" stopIfTrue="1">
      <formula>IF(AND(K27&lt;&gt;"",K27&lt;$D27,L27&lt;&gt;"C"),TRUE,FALSE)</formula>
    </cfRule>
  </conditionalFormatting>
  <conditionalFormatting sqref="J28">
    <cfRule type="expression" dxfId="1671" priority="50" stopIfTrue="1">
      <formula>IF($C28="Missing",TRUE,FALSE)</formula>
    </cfRule>
  </conditionalFormatting>
  <conditionalFormatting sqref="K28">
    <cfRule type="expression" dxfId="1670" priority="49" stopIfTrue="1">
      <formula>IF(AND(K28&lt;&gt;"",K28&lt;$D28,L28&lt;&gt;"C"),TRUE,FALSE)</formula>
    </cfRule>
  </conditionalFormatting>
  <conditionalFormatting sqref="J29">
    <cfRule type="expression" dxfId="1669" priority="48" stopIfTrue="1">
      <formula>IF($C29="Missing",TRUE,FALSE)</formula>
    </cfRule>
  </conditionalFormatting>
  <conditionalFormatting sqref="K29">
    <cfRule type="expression" dxfId="1668" priority="47" stopIfTrue="1">
      <formula>IF(AND(K29&lt;&gt;"",K29&lt;$D29,L29&lt;&gt;"C"),TRUE,FALSE)</formula>
    </cfRule>
  </conditionalFormatting>
  <conditionalFormatting sqref="J30">
    <cfRule type="expression" dxfId="1667" priority="46" stopIfTrue="1">
      <formula>IF($C30="Missing",TRUE,FALSE)</formula>
    </cfRule>
  </conditionalFormatting>
  <conditionalFormatting sqref="K30">
    <cfRule type="expression" dxfId="1666" priority="45" stopIfTrue="1">
      <formula>IF(AND(K30&lt;&gt;"",K30&lt;$D30,L30&lt;&gt;"C"),TRUE,FALSE)</formula>
    </cfRule>
  </conditionalFormatting>
  <conditionalFormatting sqref="J31">
    <cfRule type="expression" dxfId="1665" priority="44" stopIfTrue="1">
      <formula>IF($C31="Missing",TRUE,FALSE)</formula>
    </cfRule>
  </conditionalFormatting>
  <conditionalFormatting sqref="K31">
    <cfRule type="expression" dxfId="1664" priority="43" stopIfTrue="1">
      <formula>IF(AND(K31&lt;&gt;"",K31&lt;$D31,L31&lt;&gt;"C"),TRUE,FALSE)</formula>
    </cfRule>
  </conditionalFormatting>
  <conditionalFormatting sqref="J32">
    <cfRule type="expression" dxfId="1663" priority="42" stopIfTrue="1">
      <formula>IF($C32="Missing",TRUE,FALSE)</formula>
    </cfRule>
  </conditionalFormatting>
  <conditionalFormatting sqref="K32">
    <cfRule type="expression" dxfId="1662" priority="41" stopIfTrue="1">
      <formula>IF(AND(K32&lt;&gt;"",K32&lt;$D32,L32&lt;&gt;"C"),TRUE,FALSE)</formula>
    </cfRule>
  </conditionalFormatting>
  <conditionalFormatting sqref="J33">
    <cfRule type="expression" dxfId="1661" priority="40" stopIfTrue="1">
      <formula>IF($C33="Missing",TRUE,FALSE)</formula>
    </cfRule>
  </conditionalFormatting>
  <conditionalFormatting sqref="K33">
    <cfRule type="expression" dxfId="1660" priority="39" stopIfTrue="1">
      <formula>IF(AND(K33&lt;&gt;"",K33&lt;$D33,L33&lt;&gt;"C"),TRUE,FALSE)</formula>
    </cfRule>
  </conditionalFormatting>
  <conditionalFormatting sqref="J34">
    <cfRule type="expression" dxfId="1659" priority="38" stopIfTrue="1">
      <formula>IF($C34="Missing",TRUE,FALSE)</formula>
    </cfRule>
  </conditionalFormatting>
  <conditionalFormatting sqref="K34">
    <cfRule type="expression" dxfId="1658" priority="37" stopIfTrue="1">
      <formula>IF(AND(K34&lt;&gt;"",K34&lt;$D34,L34&lt;&gt;"C"),TRUE,FALSE)</formula>
    </cfRule>
  </conditionalFormatting>
  <conditionalFormatting sqref="J35">
    <cfRule type="expression" dxfId="1657" priority="36" stopIfTrue="1">
      <formula>IF($C35="Missing",TRUE,FALSE)</formula>
    </cfRule>
  </conditionalFormatting>
  <conditionalFormatting sqref="K35">
    <cfRule type="expression" dxfId="1656" priority="35" stopIfTrue="1">
      <formula>IF(AND(K35&lt;&gt;"",K35&lt;$D35,L35&lt;&gt;"C"),TRUE,FALSE)</formula>
    </cfRule>
  </conditionalFormatting>
  <conditionalFormatting sqref="J36">
    <cfRule type="expression" dxfId="1655" priority="34" stopIfTrue="1">
      <formula>IF($C36="Missing",TRUE,FALSE)</formula>
    </cfRule>
  </conditionalFormatting>
  <conditionalFormatting sqref="K36">
    <cfRule type="expression" dxfId="1654" priority="33" stopIfTrue="1">
      <formula>IF(AND(K36&lt;&gt;"",K36&lt;$D36,L36&lt;&gt;"C"),TRUE,FALSE)</formula>
    </cfRule>
  </conditionalFormatting>
  <conditionalFormatting sqref="J37">
    <cfRule type="expression" dxfId="1653" priority="32" stopIfTrue="1">
      <formula>IF($C37="Missing",TRUE,FALSE)</formula>
    </cfRule>
  </conditionalFormatting>
  <conditionalFormatting sqref="K37">
    <cfRule type="expression" dxfId="1652" priority="31" stopIfTrue="1">
      <formula>IF(AND(K37&lt;&gt;"",K37&lt;$D37,L37&lt;&gt;"C"),TRUE,FALSE)</formula>
    </cfRule>
  </conditionalFormatting>
  <conditionalFormatting sqref="J38">
    <cfRule type="expression" dxfId="1651" priority="30" stopIfTrue="1">
      <formula>IF($C38="Missing",TRUE,FALSE)</formula>
    </cfRule>
  </conditionalFormatting>
  <conditionalFormatting sqref="K38">
    <cfRule type="expression" dxfId="1650" priority="29" stopIfTrue="1">
      <formula>IF(AND(K38&lt;&gt;"",K38&lt;$D38,L38&lt;&gt;"C"),TRUE,FALSE)</formula>
    </cfRule>
  </conditionalFormatting>
  <conditionalFormatting sqref="J39">
    <cfRule type="expression" dxfId="1649" priority="28" stopIfTrue="1">
      <formula>IF($C39="Missing",TRUE,FALSE)</formula>
    </cfRule>
  </conditionalFormatting>
  <conditionalFormatting sqref="K39">
    <cfRule type="expression" dxfId="1648" priority="27" stopIfTrue="1">
      <formula>IF(AND(K39&lt;&gt;"",K39&lt;$D39,L39&lt;&gt;"C"),TRUE,FALSE)</formula>
    </cfRule>
  </conditionalFormatting>
  <conditionalFormatting sqref="J40">
    <cfRule type="expression" dxfId="1647" priority="26" stopIfTrue="1">
      <formula>IF($C40="Missing",TRUE,FALSE)</formula>
    </cfRule>
  </conditionalFormatting>
  <conditionalFormatting sqref="K40">
    <cfRule type="expression" dxfId="1646" priority="25" stopIfTrue="1">
      <formula>IF(AND(K40&lt;&gt;"",K40&lt;$D40,L40&lt;&gt;"C"),TRUE,FALSE)</formula>
    </cfRule>
  </conditionalFormatting>
  <conditionalFormatting sqref="J41">
    <cfRule type="expression" dxfId="1645" priority="24" stopIfTrue="1">
      <formula>IF($C41="Missing",TRUE,FALSE)</formula>
    </cfRule>
  </conditionalFormatting>
  <conditionalFormatting sqref="K41">
    <cfRule type="expression" dxfId="1644" priority="23" stopIfTrue="1">
      <formula>IF(AND(K41&lt;&gt;"",K41&lt;$D41,L41&lt;&gt;"C"),TRUE,FALSE)</formula>
    </cfRule>
  </conditionalFormatting>
  <conditionalFormatting sqref="J42">
    <cfRule type="expression" dxfId="1643" priority="22" stopIfTrue="1">
      <formula>IF($C42="Missing",TRUE,FALSE)</formula>
    </cfRule>
  </conditionalFormatting>
  <conditionalFormatting sqref="K42">
    <cfRule type="expression" dxfId="1642" priority="21" stopIfTrue="1">
      <formula>IF(AND(K42&lt;&gt;"",K42&lt;$D42,L42&lt;&gt;"C"),TRUE,FALSE)</formula>
    </cfRule>
  </conditionalFormatting>
  <conditionalFormatting sqref="J43">
    <cfRule type="expression" dxfId="1641" priority="20" stopIfTrue="1">
      <formula>IF($C43="Missing",TRUE,FALSE)</formula>
    </cfRule>
  </conditionalFormatting>
  <conditionalFormatting sqref="K43">
    <cfRule type="expression" dxfId="1640" priority="19" stopIfTrue="1">
      <formula>IF(AND(K43&lt;&gt;"",K43&lt;$D43,L43&lt;&gt;"C"),TRUE,FALSE)</formula>
    </cfRule>
  </conditionalFormatting>
  <conditionalFormatting sqref="J44">
    <cfRule type="expression" dxfId="1639" priority="18" stopIfTrue="1">
      <formula>IF($C44="Missing",TRUE,FALSE)</formula>
    </cfRule>
  </conditionalFormatting>
  <conditionalFormatting sqref="K44">
    <cfRule type="expression" dxfId="1638" priority="17" stopIfTrue="1">
      <formula>IF(AND(K44&lt;&gt;"",K44&lt;$D44,L44&lt;&gt;"C"),TRUE,FALSE)</formula>
    </cfRule>
  </conditionalFormatting>
  <conditionalFormatting sqref="J45">
    <cfRule type="expression" dxfId="1637" priority="16" stopIfTrue="1">
      <formula>IF($C45="Missing",TRUE,FALSE)</formula>
    </cfRule>
  </conditionalFormatting>
  <conditionalFormatting sqref="K45">
    <cfRule type="expression" dxfId="1636" priority="15" stopIfTrue="1">
      <formula>IF(AND(K45&lt;&gt;"",K45&lt;$D45,L45&lt;&gt;"C"),TRUE,FALSE)</formula>
    </cfRule>
  </conditionalFormatting>
  <conditionalFormatting sqref="J46">
    <cfRule type="expression" dxfId="1635" priority="14" stopIfTrue="1">
      <formula>IF($C46="Missing",TRUE,FALSE)</formula>
    </cfRule>
  </conditionalFormatting>
  <conditionalFormatting sqref="K46">
    <cfRule type="expression" dxfId="1634" priority="13" stopIfTrue="1">
      <formula>IF(AND(K46&lt;&gt;"",K46&lt;$D46,L46&lt;&gt;"C"),TRUE,FALSE)</formula>
    </cfRule>
  </conditionalFormatting>
  <conditionalFormatting sqref="J47">
    <cfRule type="expression" dxfId="1633" priority="12" stopIfTrue="1">
      <formula>IF($C47="Missing",TRUE,FALSE)</formula>
    </cfRule>
  </conditionalFormatting>
  <conditionalFormatting sqref="K47">
    <cfRule type="expression" dxfId="1632" priority="11" stopIfTrue="1">
      <formula>IF(AND(K47&lt;&gt;"",K47&lt;$D47,L47&lt;&gt;"C"),TRUE,FALSE)</formula>
    </cfRule>
  </conditionalFormatting>
  <conditionalFormatting sqref="J48">
    <cfRule type="expression" dxfId="1631" priority="10" stopIfTrue="1">
      <formula>IF($C48="Missing",TRUE,FALSE)</formula>
    </cfRule>
  </conditionalFormatting>
  <conditionalFormatting sqref="K48">
    <cfRule type="expression" dxfId="1630" priority="9" stopIfTrue="1">
      <formula>IF(AND(K48&lt;&gt;"",K48&lt;$D48,L48&lt;&gt;"C"),TRUE,FALSE)</formula>
    </cfRule>
  </conditionalFormatting>
  <conditionalFormatting sqref="J49">
    <cfRule type="expression" dxfId="1629" priority="8" stopIfTrue="1">
      <formula>IF($C49="Missing",TRUE,FALSE)</formula>
    </cfRule>
  </conditionalFormatting>
  <conditionalFormatting sqref="K49">
    <cfRule type="expression" dxfId="1628" priority="7" stopIfTrue="1">
      <formula>IF(AND(K49&lt;&gt;"",K49&lt;$D49,L49&lt;&gt;"C"),TRUE,FALSE)</formula>
    </cfRule>
  </conditionalFormatting>
  <conditionalFormatting sqref="J50">
    <cfRule type="expression" dxfId="1627" priority="6" stopIfTrue="1">
      <formula>IF($C50="Missing",TRUE,FALSE)</formula>
    </cfRule>
  </conditionalFormatting>
  <conditionalFormatting sqref="K50">
    <cfRule type="expression" dxfId="1626" priority="5" stopIfTrue="1">
      <formula>IF(AND(K50&lt;&gt;"",K50&lt;$D50,L50&lt;&gt;"C"),TRUE,FALSE)</formula>
    </cfRule>
  </conditionalFormatting>
  <conditionalFormatting sqref="J51">
    <cfRule type="expression" dxfId="1625" priority="4" stopIfTrue="1">
      <formula>IF($C51="Missing",TRUE,FALSE)</formula>
    </cfRule>
  </conditionalFormatting>
  <conditionalFormatting sqref="K51">
    <cfRule type="expression" dxfId="1624" priority="3" stopIfTrue="1">
      <formula>IF(AND(K51&lt;&gt;"",K51&lt;$D51,L51&lt;&gt;"C"),TRUE,FALSE)</formula>
    </cfRule>
  </conditionalFormatting>
  <conditionalFormatting sqref="J52">
    <cfRule type="expression" dxfId="1623" priority="2" stopIfTrue="1">
      <formula>IF($C52="Missing",TRUE,FALSE)</formula>
    </cfRule>
  </conditionalFormatting>
  <conditionalFormatting sqref="K52">
    <cfRule type="expression" dxfId="1622" priority="1" stopIfTrue="1">
      <formula>IF(AND(K52&lt;&gt;"",K52&lt;$D52,L52&lt;&gt;"C"),TRUE,FALSE)</formula>
    </cfRule>
  </conditionalFormatting>
  <dataValidations count="3">
    <dataValidation type="list" allowBlank="1" showErrorMessage="1" sqref="L6 E6 L8:L52 E8:E52">
      <formula1>"X,C"</formula1>
    </dataValidation>
    <dataValidation type="list" errorStyle="information" allowBlank="1" sqref="P6 I6 P8:P52 I8:I52">
      <formula1>"OK,INIT en,TRANS"</formula1>
    </dataValidation>
    <dataValidation type="list" allowBlank="1" showInputMessage="1" showErrorMessage="1" sqref="O6 H6 O8:O52 H8:H52">
      <formula1>"X, "</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4.xml><?xml version="1.0" encoding="utf-8"?>
<worksheet xmlns="http://schemas.openxmlformats.org/spreadsheetml/2006/main" xmlns:r="http://schemas.openxmlformats.org/officeDocument/2006/relationships">
  <sheetPr codeName="Tabelle56"/>
  <dimension ref="A1:Q411"/>
  <sheetViews>
    <sheetView showGridLines="0" workbookViewId="0">
      <pane xSplit="2" ySplit="7" topLeftCell="C49"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41783.668240740742</v>
      </c>
      <c r="C1">
        <f>COUNTIF(C$7:C$151,"OK")</f>
        <v>143</v>
      </c>
      <c r="D1" t="s">
        <v>228</v>
      </c>
      <c r="G1" s="52"/>
      <c r="H1" s="52" t="s">
        <v>190</v>
      </c>
      <c r="I1" s="24">
        <f>COUNTIF(I$7:I$151,"OK*")</f>
        <v>138</v>
      </c>
      <c r="J1">
        <f>COUNTIF(J$7:J$151,"OK")</f>
        <v>0</v>
      </c>
      <c r="K1" t="s">
        <v>228</v>
      </c>
      <c r="N1" s="52"/>
      <c r="O1" s="52" t="s">
        <v>190</v>
      </c>
      <c r="P1" s="24">
        <f>COUNTIF(P$7:P$151,"OK*")</f>
        <v>136</v>
      </c>
    </row>
    <row r="2" spans="1:17">
      <c r="A2" s="39" t="s">
        <v>52</v>
      </c>
      <c r="B2" s="71" t="s">
        <v>277</v>
      </c>
      <c r="C2">
        <f>COUNTIF(C$7:C$151,"Missing")</f>
        <v>0</v>
      </c>
      <c r="D2" t="s">
        <v>229</v>
      </c>
      <c r="G2" s="52"/>
      <c r="J2">
        <f>COUNTIF(J$7:J$151,"Missing")</f>
        <v>143</v>
      </c>
      <c r="K2" t="s">
        <v>229</v>
      </c>
      <c r="N2" s="52"/>
    </row>
    <row r="3" spans="1:17">
      <c r="A3" s="43" t="s">
        <v>309</v>
      </c>
      <c r="B3" s="71" t="s">
        <v>630</v>
      </c>
      <c r="C3">
        <f>COUNTIF(E$7:E$151,"X")</f>
        <v>0</v>
      </c>
      <c r="D3" s="86" t="s">
        <v>196</v>
      </c>
      <c r="E3" s="98"/>
      <c r="F3" s="87">
        <f>SUMIF(H$7:H$151,"X",F$7:F$151)</f>
        <v>0</v>
      </c>
      <c r="G3" s="86"/>
      <c r="H3" s="88">
        <f>COUNTIF(H$7:H$151,"X")</f>
        <v>0</v>
      </c>
      <c r="J3">
        <f>COUNTIF(L$7:L$151,"X")</f>
        <v>139</v>
      </c>
      <c r="K3" s="86" t="s">
        <v>196</v>
      </c>
      <c r="L3" s="98"/>
      <c r="M3" s="87">
        <f>SUMIF(O$7:O$151,"X",M$7:M$151)</f>
        <v>0</v>
      </c>
      <c r="N3" s="86"/>
      <c r="O3" s="88">
        <f>COUNTIF(O$7:O$151,"X")</f>
        <v>0</v>
      </c>
    </row>
    <row r="4" spans="1:17">
      <c r="A4" s="39" t="s">
        <v>195</v>
      </c>
      <c r="B4" s="43">
        <f>ROW($151:$151) - ROW($7:$7)-1</f>
        <v>143</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1222</v>
      </c>
      <c r="B8" s="49" t="s">
        <v>951</v>
      </c>
      <c r="C8" s="54" t="s">
        <v>127</v>
      </c>
      <c r="D8" s="68">
        <v>28461</v>
      </c>
      <c r="E8" s="99"/>
      <c r="F8" s="81">
        <v>11274</v>
      </c>
      <c r="G8" s="83">
        <v>41782.573229166665</v>
      </c>
      <c r="H8" s="64"/>
      <c r="I8" s="73" t="s">
        <v>127</v>
      </c>
      <c r="J8" s="66" t="s">
        <v>328</v>
      </c>
      <c r="K8" s="67">
        <v>27545</v>
      </c>
      <c r="L8" s="103" t="str">
        <f t="shared" ref="L8:L39" si="0">IF(K8="","",IF(K8&lt;$D8,"X",""))</f>
        <v>X</v>
      </c>
      <c r="M8" s="82">
        <v>11268</v>
      </c>
      <c r="N8" s="84">
        <v>41766.313460648147</v>
      </c>
      <c r="O8" s="65"/>
      <c r="P8" s="77" t="s">
        <v>127</v>
      </c>
      <c r="Q8" s="51"/>
    </row>
    <row r="9" spans="1:17">
      <c r="A9" s="12" t="s">
        <v>1222</v>
      </c>
      <c r="B9" s="49" t="s">
        <v>952</v>
      </c>
      <c r="C9" s="54" t="s">
        <v>127</v>
      </c>
      <c r="D9" s="68">
        <v>28461</v>
      </c>
      <c r="E9" s="99"/>
      <c r="F9" s="81">
        <v>13376</v>
      </c>
      <c r="G9" s="83">
        <v>41782.573229166665</v>
      </c>
      <c r="H9" s="64"/>
      <c r="I9" s="73" t="s">
        <v>584</v>
      </c>
      <c r="J9" s="66" t="s">
        <v>328</v>
      </c>
      <c r="K9" s="67">
        <v>27545</v>
      </c>
      <c r="L9" s="103" t="str">
        <f t="shared" si="0"/>
        <v>X</v>
      </c>
      <c r="M9" s="82">
        <v>11768</v>
      </c>
      <c r="N9" s="84">
        <v>41766.313460648147</v>
      </c>
      <c r="O9" s="65"/>
      <c r="P9" s="77" t="s">
        <v>127</v>
      </c>
      <c r="Q9" s="51"/>
    </row>
    <row r="10" spans="1:17">
      <c r="A10" s="12" t="s">
        <v>1222</v>
      </c>
      <c r="B10" s="49" t="s">
        <v>953</v>
      </c>
      <c r="C10" s="54" t="s">
        <v>127</v>
      </c>
      <c r="D10" s="68">
        <v>28461</v>
      </c>
      <c r="E10" s="99"/>
      <c r="F10" s="81">
        <v>8927</v>
      </c>
      <c r="G10" s="83">
        <v>41782.573229166665</v>
      </c>
      <c r="H10" s="64"/>
      <c r="I10" s="73" t="s">
        <v>127</v>
      </c>
      <c r="J10" s="66" t="s">
        <v>328</v>
      </c>
      <c r="K10" s="67">
        <v>27545</v>
      </c>
      <c r="L10" s="103" t="str">
        <f t="shared" si="0"/>
        <v>X</v>
      </c>
      <c r="M10" s="82">
        <v>8909</v>
      </c>
      <c r="N10" s="84">
        <v>41766.313460648147</v>
      </c>
      <c r="O10" s="65"/>
      <c r="P10" s="77" t="s">
        <v>127</v>
      </c>
      <c r="Q10" s="51"/>
    </row>
    <row r="11" spans="1:17">
      <c r="A11" s="12" t="s">
        <v>1222</v>
      </c>
      <c r="B11" s="49" t="s">
        <v>1287</v>
      </c>
      <c r="C11" s="54" t="s">
        <v>127</v>
      </c>
      <c r="D11" s="68">
        <v>28461</v>
      </c>
      <c r="E11" s="99"/>
      <c r="F11" s="81">
        <v>9373</v>
      </c>
      <c r="G11" s="83">
        <v>41782.573229166665</v>
      </c>
      <c r="H11" s="64"/>
      <c r="I11" s="73" t="s">
        <v>127</v>
      </c>
      <c r="J11" s="66" t="s">
        <v>328</v>
      </c>
      <c r="K11" s="67">
        <v>27545</v>
      </c>
      <c r="L11" s="103" t="str">
        <f t="shared" si="0"/>
        <v>X</v>
      </c>
      <c r="M11" s="82">
        <v>9142</v>
      </c>
      <c r="N11" s="84">
        <v>41766.313460648147</v>
      </c>
      <c r="O11" s="65"/>
      <c r="P11" s="77" t="s">
        <v>127</v>
      </c>
      <c r="Q11" s="51"/>
    </row>
    <row r="12" spans="1:17">
      <c r="A12" s="12" t="s">
        <v>1222</v>
      </c>
      <c r="B12" s="49" t="s">
        <v>954</v>
      </c>
      <c r="C12" s="54" t="s">
        <v>127</v>
      </c>
      <c r="D12" s="68">
        <v>28461</v>
      </c>
      <c r="E12" s="99"/>
      <c r="F12" s="81">
        <v>13850</v>
      </c>
      <c r="G12" s="83">
        <v>41782.573229166665</v>
      </c>
      <c r="H12" s="64"/>
      <c r="I12" s="73" t="s">
        <v>127</v>
      </c>
      <c r="J12" s="66" t="s">
        <v>328</v>
      </c>
      <c r="K12" s="67">
        <v>27545</v>
      </c>
      <c r="L12" s="103" t="str">
        <f t="shared" si="0"/>
        <v>X</v>
      </c>
      <c r="M12" s="82">
        <v>13790</v>
      </c>
      <c r="N12" s="84">
        <v>41766.313460648147</v>
      </c>
      <c r="O12" s="65"/>
      <c r="P12" s="77" t="s">
        <v>127</v>
      </c>
      <c r="Q12" s="51"/>
    </row>
    <row r="13" spans="1:17">
      <c r="A13" s="12" t="s">
        <v>1222</v>
      </c>
      <c r="B13" s="49" t="s">
        <v>1288</v>
      </c>
      <c r="C13" s="54" t="s">
        <v>127</v>
      </c>
      <c r="D13" s="68">
        <v>28461</v>
      </c>
      <c r="E13" s="99"/>
      <c r="F13" s="81">
        <v>10284</v>
      </c>
      <c r="G13" s="83">
        <v>41782.573229166665</v>
      </c>
      <c r="H13" s="64"/>
      <c r="I13" s="73" t="s">
        <v>584</v>
      </c>
      <c r="J13" s="66" t="s">
        <v>328</v>
      </c>
      <c r="K13" s="67">
        <v>27545</v>
      </c>
      <c r="L13" s="103" t="str">
        <f t="shared" si="0"/>
        <v>X</v>
      </c>
      <c r="M13" s="82">
        <v>10209</v>
      </c>
      <c r="N13" s="84">
        <v>41766.313460648147</v>
      </c>
      <c r="O13" s="65"/>
      <c r="P13" s="77" t="s">
        <v>127</v>
      </c>
      <c r="Q13" s="51"/>
    </row>
    <row r="14" spans="1:17">
      <c r="A14" s="12" t="s">
        <v>1222</v>
      </c>
      <c r="B14" s="49" t="s">
        <v>1053</v>
      </c>
      <c r="C14" s="54" t="s">
        <v>127</v>
      </c>
      <c r="D14" s="68">
        <v>28461</v>
      </c>
      <c r="E14" s="99"/>
      <c r="F14" s="81">
        <v>12455</v>
      </c>
      <c r="G14" s="83">
        <v>41782.573229166665</v>
      </c>
      <c r="H14" s="64"/>
      <c r="I14" s="73" t="s">
        <v>127</v>
      </c>
      <c r="J14" s="66" t="s">
        <v>328</v>
      </c>
      <c r="K14" s="67">
        <v>27545</v>
      </c>
      <c r="L14" s="103" t="str">
        <f t="shared" si="0"/>
        <v>X</v>
      </c>
      <c r="M14" s="82">
        <v>12149</v>
      </c>
      <c r="N14" s="84">
        <v>41766.313460648147</v>
      </c>
      <c r="O14" s="65"/>
      <c r="P14" s="77" t="s">
        <v>127</v>
      </c>
      <c r="Q14" s="51"/>
    </row>
    <row r="15" spans="1:17">
      <c r="A15" s="12" t="s">
        <v>1222</v>
      </c>
      <c r="B15" s="49" t="s">
        <v>955</v>
      </c>
      <c r="C15" s="54" t="s">
        <v>127</v>
      </c>
      <c r="D15" s="68">
        <v>28461</v>
      </c>
      <c r="E15" s="99"/>
      <c r="F15" s="81">
        <v>10206</v>
      </c>
      <c r="G15" s="83">
        <v>41782.573229166665</v>
      </c>
      <c r="H15" s="64"/>
      <c r="I15" s="73" t="s">
        <v>584</v>
      </c>
      <c r="J15" s="66" t="s">
        <v>328</v>
      </c>
      <c r="K15" s="67">
        <v>27545</v>
      </c>
      <c r="L15" s="103" t="str">
        <f t="shared" si="0"/>
        <v>X</v>
      </c>
      <c r="M15" s="82">
        <v>10089</v>
      </c>
      <c r="N15" s="84">
        <v>41766.313460648147</v>
      </c>
      <c r="O15" s="65"/>
      <c r="P15" s="77" t="s">
        <v>127</v>
      </c>
      <c r="Q15" s="51"/>
    </row>
    <row r="16" spans="1:17">
      <c r="A16" s="12" t="s">
        <v>1222</v>
      </c>
      <c r="B16" s="49" t="s">
        <v>956</v>
      </c>
      <c r="C16" s="54" t="s">
        <v>127</v>
      </c>
      <c r="D16" s="68">
        <v>28461</v>
      </c>
      <c r="E16" s="99"/>
      <c r="F16" s="81">
        <v>11302</v>
      </c>
      <c r="G16" s="83">
        <v>41782.573229166665</v>
      </c>
      <c r="H16" s="64"/>
      <c r="I16" s="73" t="s">
        <v>127</v>
      </c>
      <c r="J16" s="66" t="s">
        <v>328</v>
      </c>
      <c r="K16" s="67">
        <v>27545</v>
      </c>
      <c r="L16" s="103" t="str">
        <f t="shared" si="0"/>
        <v>X</v>
      </c>
      <c r="M16" s="82">
        <v>9943</v>
      </c>
      <c r="N16" s="84">
        <v>41766.313460648147</v>
      </c>
      <c r="O16" s="65"/>
      <c r="P16" s="77" t="s">
        <v>127</v>
      </c>
      <c r="Q16" s="51"/>
    </row>
    <row r="17" spans="1:17">
      <c r="A17" s="12" t="s">
        <v>1403</v>
      </c>
      <c r="B17" s="49" t="s">
        <v>952</v>
      </c>
      <c r="C17" s="54" t="s">
        <v>127</v>
      </c>
      <c r="D17" s="68">
        <v>28461</v>
      </c>
      <c r="E17" s="99"/>
      <c r="F17" s="81">
        <v>13274</v>
      </c>
      <c r="G17" s="83">
        <v>41782.573229166665</v>
      </c>
      <c r="H17" s="64"/>
      <c r="I17" s="73" t="s">
        <v>584</v>
      </c>
      <c r="J17" s="66" t="s">
        <v>328</v>
      </c>
      <c r="K17" s="67"/>
      <c r="L17" s="103" t="str">
        <f t="shared" si="0"/>
        <v/>
      </c>
      <c r="M17" s="82"/>
      <c r="N17" s="84"/>
      <c r="O17" s="65"/>
      <c r="P17" s="77"/>
      <c r="Q17" s="51"/>
    </row>
    <row r="18" spans="1:17">
      <c r="A18" s="12" t="s">
        <v>1403</v>
      </c>
      <c r="B18" s="49" t="s">
        <v>954</v>
      </c>
      <c r="C18" s="54" t="s">
        <v>127</v>
      </c>
      <c r="D18" s="68">
        <v>28461</v>
      </c>
      <c r="E18" s="99"/>
      <c r="F18" s="81">
        <v>13960</v>
      </c>
      <c r="G18" s="83">
        <v>41782.573229166665</v>
      </c>
      <c r="H18" s="64"/>
      <c r="I18" s="73" t="s">
        <v>127</v>
      </c>
      <c r="J18" s="66" t="s">
        <v>328</v>
      </c>
      <c r="K18" s="67"/>
      <c r="L18" s="103" t="str">
        <f t="shared" si="0"/>
        <v/>
      </c>
      <c r="M18" s="82"/>
      <c r="N18" s="84"/>
      <c r="O18" s="65"/>
      <c r="P18" s="77"/>
      <c r="Q18" s="51"/>
    </row>
    <row r="19" spans="1:17">
      <c r="A19" s="12" t="s">
        <v>1214</v>
      </c>
      <c r="B19" s="49" t="s">
        <v>1782</v>
      </c>
      <c r="C19" s="54" t="s">
        <v>127</v>
      </c>
      <c r="D19" s="68">
        <v>28461</v>
      </c>
      <c r="E19" s="99"/>
      <c r="F19" s="81">
        <v>15573</v>
      </c>
      <c r="G19" s="83">
        <v>41782.573229166665</v>
      </c>
      <c r="H19" s="64"/>
      <c r="I19" s="73" t="s">
        <v>1695</v>
      </c>
      <c r="J19" s="66" t="s">
        <v>328</v>
      </c>
      <c r="K19" s="67">
        <v>27966</v>
      </c>
      <c r="L19" s="103" t="str">
        <f t="shared" si="0"/>
        <v>X</v>
      </c>
      <c r="M19" s="82">
        <v>15850</v>
      </c>
      <c r="N19" s="84">
        <v>41772.478391203702</v>
      </c>
      <c r="O19" s="65"/>
      <c r="P19" s="77" t="s">
        <v>1695</v>
      </c>
      <c r="Q19" s="51"/>
    </row>
    <row r="20" spans="1:17">
      <c r="A20" s="12" t="s">
        <v>1214</v>
      </c>
      <c r="B20" s="49" t="s">
        <v>1289</v>
      </c>
      <c r="C20" s="54" t="s">
        <v>127</v>
      </c>
      <c r="D20" s="68">
        <v>28461</v>
      </c>
      <c r="E20" s="99"/>
      <c r="F20" s="81">
        <v>12659</v>
      </c>
      <c r="G20" s="83">
        <v>41782.573229166665</v>
      </c>
      <c r="H20" s="64"/>
      <c r="I20" s="73" t="s">
        <v>127</v>
      </c>
      <c r="J20" s="66" t="s">
        <v>328</v>
      </c>
      <c r="K20" s="67">
        <v>27545</v>
      </c>
      <c r="L20" s="103" t="str">
        <f t="shared" si="0"/>
        <v>X</v>
      </c>
      <c r="M20" s="82">
        <v>12638</v>
      </c>
      <c r="N20" s="84">
        <v>41766.313391203701</v>
      </c>
      <c r="O20" s="65"/>
      <c r="P20" s="77" t="s">
        <v>127</v>
      </c>
      <c r="Q20" s="51"/>
    </row>
    <row r="21" spans="1:17">
      <c r="A21" s="12" t="s">
        <v>1214</v>
      </c>
      <c r="B21" s="49" t="s">
        <v>1215</v>
      </c>
      <c r="C21" s="54" t="s">
        <v>127</v>
      </c>
      <c r="D21" s="68">
        <v>28461</v>
      </c>
      <c r="E21" s="99"/>
      <c r="F21" s="81">
        <v>15758</v>
      </c>
      <c r="G21" s="83">
        <v>41782.573229166665</v>
      </c>
      <c r="H21" s="64"/>
      <c r="I21" s="73" t="s">
        <v>584</v>
      </c>
      <c r="J21" s="66" t="s">
        <v>328</v>
      </c>
      <c r="K21" s="67">
        <v>27545</v>
      </c>
      <c r="L21" s="103" t="str">
        <f t="shared" si="0"/>
        <v>X</v>
      </c>
      <c r="M21" s="82">
        <v>13922</v>
      </c>
      <c r="N21" s="84">
        <v>41766.313391203701</v>
      </c>
      <c r="O21" s="65"/>
      <c r="P21" s="77" t="s">
        <v>127</v>
      </c>
      <c r="Q21" s="51"/>
    </row>
    <row r="22" spans="1:17">
      <c r="A22" s="12" t="s">
        <v>1167</v>
      </c>
      <c r="B22" s="49" t="s">
        <v>1168</v>
      </c>
      <c r="C22" s="54" t="s">
        <v>127</v>
      </c>
      <c r="D22" s="68">
        <v>28461</v>
      </c>
      <c r="E22" s="99"/>
      <c r="F22" s="81">
        <v>12115</v>
      </c>
      <c r="G22" s="83">
        <v>41782.573229166665</v>
      </c>
      <c r="H22" s="64"/>
      <c r="I22" s="73" t="s">
        <v>127</v>
      </c>
      <c r="J22" s="66" t="s">
        <v>328</v>
      </c>
      <c r="K22" s="67">
        <v>27545</v>
      </c>
      <c r="L22" s="103" t="str">
        <f t="shared" si="0"/>
        <v>X</v>
      </c>
      <c r="M22" s="82">
        <v>12434</v>
      </c>
      <c r="N22" s="84">
        <v>41766.313449074078</v>
      </c>
      <c r="O22" s="65"/>
      <c r="P22" s="77" t="s">
        <v>127</v>
      </c>
      <c r="Q22" s="51"/>
    </row>
    <row r="23" spans="1:17">
      <c r="A23" s="12" t="s">
        <v>1169</v>
      </c>
      <c r="B23" s="49" t="s">
        <v>960</v>
      </c>
      <c r="C23" s="54" t="s">
        <v>127</v>
      </c>
      <c r="D23" s="68">
        <v>28461</v>
      </c>
      <c r="E23" s="99"/>
      <c r="F23" s="81">
        <v>9056</v>
      </c>
      <c r="G23" s="83">
        <v>41782.573229166665</v>
      </c>
      <c r="H23" s="64"/>
      <c r="I23" s="73" t="s">
        <v>127</v>
      </c>
      <c r="J23" s="66" t="s">
        <v>328</v>
      </c>
      <c r="K23" s="67">
        <v>27545</v>
      </c>
      <c r="L23" s="103" t="str">
        <f t="shared" si="0"/>
        <v>X</v>
      </c>
      <c r="M23" s="82">
        <v>9409</v>
      </c>
      <c r="N23" s="84">
        <v>41766.313437500001</v>
      </c>
      <c r="O23" s="65"/>
      <c r="P23" s="77" t="s">
        <v>127</v>
      </c>
      <c r="Q23" s="51"/>
    </row>
    <row r="24" spans="1:17">
      <c r="A24" s="12" t="s">
        <v>1169</v>
      </c>
      <c r="B24" s="49" t="s">
        <v>961</v>
      </c>
      <c r="C24" s="54" t="s">
        <v>127</v>
      </c>
      <c r="D24" s="68">
        <v>28461</v>
      </c>
      <c r="E24" s="99"/>
      <c r="F24" s="81">
        <v>9021</v>
      </c>
      <c r="G24" s="83">
        <v>41782.573229166665</v>
      </c>
      <c r="H24" s="64"/>
      <c r="I24" s="73" t="s">
        <v>127</v>
      </c>
      <c r="J24" s="66" t="s">
        <v>328</v>
      </c>
      <c r="K24" s="67">
        <v>27545</v>
      </c>
      <c r="L24" s="103" t="str">
        <f t="shared" si="0"/>
        <v>X</v>
      </c>
      <c r="M24" s="82">
        <v>9377</v>
      </c>
      <c r="N24" s="84">
        <v>41766.313437500001</v>
      </c>
      <c r="O24" s="65"/>
      <c r="P24" s="77" t="s">
        <v>127</v>
      </c>
      <c r="Q24" s="51"/>
    </row>
    <row r="25" spans="1:17">
      <c r="A25" s="12" t="s">
        <v>1169</v>
      </c>
      <c r="B25" s="49" t="s">
        <v>962</v>
      </c>
      <c r="C25" s="54" t="s">
        <v>127</v>
      </c>
      <c r="D25" s="68">
        <v>28461</v>
      </c>
      <c r="E25" s="99"/>
      <c r="F25" s="81">
        <v>11318</v>
      </c>
      <c r="G25" s="83">
        <v>41782.573229166665</v>
      </c>
      <c r="H25" s="64"/>
      <c r="I25" s="73" t="s">
        <v>127</v>
      </c>
      <c r="J25" s="66" t="s">
        <v>328</v>
      </c>
      <c r="K25" s="67">
        <v>27545</v>
      </c>
      <c r="L25" s="103" t="str">
        <f t="shared" si="0"/>
        <v>X</v>
      </c>
      <c r="M25" s="82">
        <v>11698</v>
      </c>
      <c r="N25" s="84">
        <v>41766.313437500001</v>
      </c>
      <c r="O25" s="65"/>
      <c r="P25" s="77" t="s">
        <v>127</v>
      </c>
      <c r="Q25" s="51"/>
    </row>
    <row r="26" spans="1:17">
      <c r="A26" s="12" t="s">
        <v>1169</v>
      </c>
      <c r="B26" s="49" t="s">
        <v>963</v>
      </c>
      <c r="C26" s="54" t="s">
        <v>127</v>
      </c>
      <c r="D26" s="68">
        <v>28461</v>
      </c>
      <c r="E26" s="99"/>
      <c r="F26" s="81">
        <v>8981</v>
      </c>
      <c r="G26" s="83">
        <v>41782.573229166665</v>
      </c>
      <c r="H26" s="64"/>
      <c r="I26" s="73" t="s">
        <v>127</v>
      </c>
      <c r="J26" s="66" t="s">
        <v>328</v>
      </c>
      <c r="K26" s="67">
        <v>27545</v>
      </c>
      <c r="L26" s="103" t="str">
        <f t="shared" si="0"/>
        <v>X</v>
      </c>
      <c r="M26" s="82">
        <v>9334</v>
      </c>
      <c r="N26" s="84">
        <v>41766.313437500001</v>
      </c>
      <c r="O26" s="65"/>
      <c r="P26" s="77" t="s">
        <v>127</v>
      </c>
      <c r="Q26" s="51"/>
    </row>
    <row r="27" spans="1:17">
      <c r="A27" s="12" t="s">
        <v>1169</v>
      </c>
      <c r="B27" s="49" t="s">
        <v>964</v>
      </c>
      <c r="C27" s="54" t="s">
        <v>127</v>
      </c>
      <c r="D27" s="68">
        <v>28461</v>
      </c>
      <c r="E27" s="99"/>
      <c r="F27" s="81">
        <v>14399</v>
      </c>
      <c r="G27" s="83">
        <v>41782.573229166665</v>
      </c>
      <c r="H27" s="64"/>
      <c r="I27" s="73" t="s">
        <v>127</v>
      </c>
      <c r="J27" s="66" t="s">
        <v>328</v>
      </c>
      <c r="K27" s="67">
        <v>27545</v>
      </c>
      <c r="L27" s="103" t="str">
        <f t="shared" si="0"/>
        <v>X</v>
      </c>
      <c r="M27" s="82">
        <v>15324</v>
      </c>
      <c r="N27" s="84">
        <v>41766.313437500001</v>
      </c>
      <c r="O27" s="65"/>
      <c r="P27" s="77" t="s">
        <v>127</v>
      </c>
      <c r="Q27" s="51"/>
    </row>
    <row r="28" spans="1:17">
      <c r="A28" s="12" t="s">
        <v>1169</v>
      </c>
      <c r="B28" s="49" t="s">
        <v>965</v>
      </c>
      <c r="C28" s="54" t="s">
        <v>127</v>
      </c>
      <c r="D28" s="68">
        <v>28461</v>
      </c>
      <c r="E28" s="99"/>
      <c r="F28" s="81">
        <v>10510</v>
      </c>
      <c r="G28" s="83">
        <v>41782.573229166665</v>
      </c>
      <c r="H28" s="64"/>
      <c r="I28" s="73" t="s">
        <v>127</v>
      </c>
      <c r="J28" s="66" t="s">
        <v>328</v>
      </c>
      <c r="K28" s="67">
        <v>27545</v>
      </c>
      <c r="L28" s="103" t="str">
        <f t="shared" si="0"/>
        <v>X</v>
      </c>
      <c r="M28" s="82">
        <v>10649</v>
      </c>
      <c r="N28" s="84">
        <v>41766.313437500001</v>
      </c>
      <c r="O28" s="65"/>
      <c r="P28" s="77" t="s">
        <v>127</v>
      </c>
      <c r="Q28" s="51"/>
    </row>
    <row r="29" spans="1:17">
      <c r="A29" s="12" t="s">
        <v>1169</v>
      </c>
      <c r="B29" s="49" t="s">
        <v>966</v>
      </c>
      <c r="C29" s="54" t="s">
        <v>127</v>
      </c>
      <c r="D29" s="68">
        <v>28461</v>
      </c>
      <c r="E29" s="99"/>
      <c r="F29" s="81">
        <v>20009</v>
      </c>
      <c r="G29" s="83">
        <v>41782.573229166665</v>
      </c>
      <c r="H29" s="64"/>
      <c r="I29" s="73" t="s">
        <v>127</v>
      </c>
      <c r="J29" s="66" t="s">
        <v>328</v>
      </c>
      <c r="K29" s="67">
        <v>27545</v>
      </c>
      <c r="L29" s="103" t="str">
        <f t="shared" si="0"/>
        <v>X</v>
      </c>
      <c r="M29" s="82">
        <v>22998</v>
      </c>
      <c r="N29" s="84">
        <v>41766.313425925924</v>
      </c>
      <c r="O29" s="65"/>
      <c r="P29" s="77" t="s">
        <v>127</v>
      </c>
      <c r="Q29" s="51"/>
    </row>
    <row r="30" spans="1:17">
      <c r="A30" s="12" t="s">
        <v>1169</v>
      </c>
      <c r="B30" s="49" t="s">
        <v>967</v>
      </c>
      <c r="C30" s="54" t="s">
        <v>127</v>
      </c>
      <c r="D30" s="68">
        <v>28461</v>
      </c>
      <c r="E30" s="99"/>
      <c r="F30" s="81">
        <v>18492</v>
      </c>
      <c r="G30" s="83">
        <v>41782.573229166665</v>
      </c>
      <c r="H30" s="64"/>
      <c r="I30" s="73" t="s">
        <v>127</v>
      </c>
      <c r="J30" s="66" t="s">
        <v>328</v>
      </c>
      <c r="K30" s="67">
        <v>27545</v>
      </c>
      <c r="L30" s="103" t="str">
        <f t="shared" si="0"/>
        <v>X</v>
      </c>
      <c r="M30" s="82">
        <v>21035</v>
      </c>
      <c r="N30" s="84">
        <v>41766.313437500001</v>
      </c>
      <c r="O30" s="65"/>
      <c r="P30" s="77" t="s">
        <v>127</v>
      </c>
      <c r="Q30" s="51"/>
    </row>
    <row r="31" spans="1:17">
      <c r="A31" s="12" t="s">
        <v>1170</v>
      </c>
      <c r="B31" s="49" t="s">
        <v>968</v>
      </c>
      <c r="C31" s="54" t="s">
        <v>127</v>
      </c>
      <c r="D31" s="68">
        <v>28461</v>
      </c>
      <c r="E31" s="99"/>
      <c r="F31" s="81">
        <v>15020</v>
      </c>
      <c r="G31" s="83">
        <v>41782.573229166665</v>
      </c>
      <c r="H31" s="64"/>
      <c r="I31" s="73" t="s">
        <v>127</v>
      </c>
      <c r="J31" s="66" t="s">
        <v>328</v>
      </c>
      <c r="K31" s="67">
        <v>27545</v>
      </c>
      <c r="L31" s="103" t="str">
        <f t="shared" si="0"/>
        <v>X</v>
      </c>
      <c r="M31" s="82">
        <v>15802</v>
      </c>
      <c r="N31" s="84">
        <v>41766.313437500001</v>
      </c>
      <c r="O31" s="65"/>
      <c r="P31" s="77" t="s">
        <v>127</v>
      </c>
      <c r="Q31" s="51"/>
    </row>
    <row r="32" spans="1:17">
      <c r="A32" s="12" t="s">
        <v>1170</v>
      </c>
      <c r="B32" s="49" t="s">
        <v>969</v>
      </c>
      <c r="C32" s="54" t="s">
        <v>127</v>
      </c>
      <c r="D32" s="68">
        <v>28461</v>
      </c>
      <c r="E32" s="99"/>
      <c r="F32" s="81">
        <v>11580</v>
      </c>
      <c r="G32" s="83">
        <v>41782.573229166665</v>
      </c>
      <c r="H32" s="64"/>
      <c r="I32" s="73" t="s">
        <v>127</v>
      </c>
      <c r="J32" s="66" t="s">
        <v>328</v>
      </c>
      <c r="K32" s="67">
        <v>27545</v>
      </c>
      <c r="L32" s="103" t="str">
        <f t="shared" si="0"/>
        <v>X</v>
      </c>
      <c r="M32" s="82">
        <v>11352</v>
      </c>
      <c r="N32" s="84">
        <v>41766.313437500001</v>
      </c>
      <c r="O32" s="65"/>
      <c r="P32" s="77" t="s">
        <v>127</v>
      </c>
      <c r="Q32" s="51"/>
    </row>
    <row r="33" spans="1:17">
      <c r="A33" s="12" t="s">
        <v>1170</v>
      </c>
      <c r="B33" s="49" t="s">
        <v>970</v>
      </c>
      <c r="C33" s="54" t="s">
        <v>127</v>
      </c>
      <c r="D33" s="68">
        <v>28461</v>
      </c>
      <c r="E33" s="99"/>
      <c r="F33" s="81">
        <v>16995</v>
      </c>
      <c r="G33" s="83">
        <v>41782.573229166665</v>
      </c>
      <c r="H33" s="64"/>
      <c r="I33" s="73" t="s">
        <v>584</v>
      </c>
      <c r="J33" s="66" t="s">
        <v>328</v>
      </c>
      <c r="K33" s="67">
        <v>27545</v>
      </c>
      <c r="L33" s="103" t="str">
        <f t="shared" si="0"/>
        <v>X</v>
      </c>
      <c r="M33" s="82">
        <v>17194</v>
      </c>
      <c r="N33" s="84">
        <v>41766.313437500001</v>
      </c>
      <c r="O33" s="65"/>
      <c r="P33" s="77" t="s">
        <v>127</v>
      </c>
      <c r="Q33" s="51"/>
    </row>
    <row r="34" spans="1:17">
      <c r="A34" s="12" t="s">
        <v>1170</v>
      </c>
      <c r="B34" s="49" t="s">
        <v>971</v>
      </c>
      <c r="C34" s="54" t="s">
        <v>127</v>
      </c>
      <c r="D34" s="68">
        <v>28461</v>
      </c>
      <c r="E34" s="99"/>
      <c r="F34" s="81">
        <v>12477</v>
      </c>
      <c r="G34" s="83">
        <v>41782.573229166665</v>
      </c>
      <c r="H34" s="64"/>
      <c r="I34" s="73" t="s">
        <v>127</v>
      </c>
      <c r="J34" s="66" t="s">
        <v>328</v>
      </c>
      <c r="K34" s="67">
        <v>27545</v>
      </c>
      <c r="L34" s="103" t="str">
        <f t="shared" si="0"/>
        <v>X</v>
      </c>
      <c r="M34" s="82">
        <v>11991</v>
      </c>
      <c r="N34" s="84">
        <v>41766.313437500001</v>
      </c>
      <c r="O34" s="65"/>
      <c r="P34" s="77" t="s">
        <v>127</v>
      </c>
      <c r="Q34" s="51"/>
    </row>
    <row r="35" spans="1:17">
      <c r="A35" s="12" t="s">
        <v>1170</v>
      </c>
      <c r="B35" s="49" t="s">
        <v>972</v>
      </c>
      <c r="C35" s="54" t="s">
        <v>127</v>
      </c>
      <c r="D35" s="68">
        <v>28461</v>
      </c>
      <c r="E35" s="99"/>
      <c r="F35" s="81">
        <v>16849</v>
      </c>
      <c r="G35" s="83">
        <v>41782.573229166665</v>
      </c>
      <c r="H35" s="64"/>
      <c r="I35" s="73" t="s">
        <v>584</v>
      </c>
      <c r="J35" s="66" t="s">
        <v>328</v>
      </c>
      <c r="K35" s="67">
        <v>27545</v>
      </c>
      <c r="L35" s="103" t="str">
        <f t="shared" si="0"/>
        <v>X</v>
      </c>
      <c r="M35" s="82">
        <v>15324</v>
      </c>
      <c r="N35" s="84">
        <v>41766.313437500001</v>
      </c>
      <c r="O35" s="65"/>
      <c r="P35" s="77" t="s">
        <v>127</v>
      </c>
      <c r="Q35" s="51"/>
    </row>
    <row r="36" spans="1:17">
      <c r="A36" s="12" t="s">
        <v>1170</v>
      </c>
      <c r="B36" s="49" t="s">
        <v>973</v>
      </c>
      <c r="C36" s="54" t="s">
        <v>127</v>
      </c>
      <c r="D36" s="68">
        <v>28461</v>
      </c>
      <c r="E36" s="99"/>
      <c r="F36" s="81">
        <v>12631</v>
      </c>
      <c r="G36" s="83">
        <v>41782.573229166665</v>
      </c>
      <c r="H36" s="64"/>
      <c r="I36" s="73" t="s">
        <v>127</v>
      </c>
      <c r="J36" s="66" t="s">
        <v>328</v>
      </c>
      <c r="K36" s="67">
        <v>27545</v>
      </c>
      <c r="L36" s="103" t="str">
        <f t="shared" si="0"/>
        <v>X</v>
      </c>
      <c r="M36" s="82">
        <v>12779</v>
      </c>
      <c r="N36" s="84">
        <v>41766.313437500001</v>
      </c>
      <c r="O36" s="65"/>
      <c r="P36" s="77" t="s">
        <v>127</v>
      </c>
      <c r="Q36" s="51"/>
    </row>
    <row r="37" spans="1:17">
      <c r="A37" s="12" t="s">
        <v>1170</v>
      </c>
      <c r="B37" s="49" t="s">
        <v>974</v>
      </c>
      <c r="C37" s="54" t="s">
        <v>127</v>
      </c>
      <c r="D37" s="68">
        <v>28461</v>
      </c>
      <c r="E37" s="99"/>
      <c r="F37" s="81">
        <v>17492</v>
      </c>
      <c r="G37" s="83">
        <v>41782.573229166665</v>
      </c>
      <c r="H37" s="64"/>
      <c r="I37" s="73" t="s">
        <v>127</v>
      </c>
      <c r="J37" s="66" t="s">
        <v>328</v>
      </c>
      <c r="K37" s="67">
        <v>27545</v>
      </c>
      <c r="L37" s="103" t="str">
        <f t="shared" si="0"/>
        <v>X</v>
      </c>
      <c r="M37" s="82">
        <v>17992</v>
      </c>
      <c r="N37" s="84">
        <v>41766.313437500001</v>
      </c>
      <c r="O37" s="65"/>
      <c r="P37" s="77" t="s">
        <v>127</v>
      </c>
      <c r="Q37" s="51"/>
    </row>
    <row r="38" spans="1:17">
      <c r="A38" s="12" t="s">
        <v>1171</v>
      </c>
      <c r="B38" s="49" t="s">
        <v>866</v>
      </c>
      <c r="C38" s="54" t="s">
        <v>127</v>
      </c>
      <c r="D38" s="68">
        <v>28461</v>
      </c>
      <c r="E38" s="99"/>
      <c r="F38" s="81">
        <v>10228</v>
      </c>
      <c r="G38" s="83">
        <v>41782.573229166665</v>
      </c>
      <c r="H38" s="64"/>
      <c r="I38" s="73" t="s">
        <v>127</v>
      </c>
      <c r="J38" s="66" t="s">
        <v>328</v>
      </c>
      <c r="K38" s="67">
        <v>27545</v>
      </c>
      <c r="L38" s="103" t="str">
        <f t="shared" si="0"/>
        <v>X</v>
      </c>
      <c r="M38" s="82">
        <v>8788</v>
      </c>
      <c r="N38" s="84">
        <v>41766.313425925924</v>
      </c>
      <c r="O38" s="65"/>
      <c r="P38" s="77" t="s">
        <v>584</v>
      </c>
      <c r="Q38" s="51"/>
    </row>
    <row r="39" spans="1:17">
      <c r="A39" s="12" t="s">
        <v>1172</v>
      </c>
      <c r="B39" s="49" t="s">
        <v>1054</v>
      </c>
      <c r="C39" s="54" t="s">
        <v>127</v>
      </c>
      <c r="D39" s="68">
        <v>28461</v>
      </c>
      <c r="E39" s="99"/>
      <c r="F39" s="81">
        <v>14421</v>
      </c>
      <c r="G39" s="83">
        <v>41782.573229166665</v>
      </c>
      <c r="H39" s="64"/>
      <c r="I39" s="73" t="s">
        <v>127</v>
      </c>
      <c r="J39" s="66" t="s">
        <v>328</v>
      </c>
      <c r="K39" s="67">
        <v>27545</v>
      </c>
      <c r="L39" s="103" t="str">
        <f t="shared" si="0"/>
        <v>X</v>
      </c>
      <c r="M39" s="82">
        <v>14573</v>
      </c>
      <c r="N39" s="84">
        <v>41766.313425925924</v>
      </c>
      <c r="O39" s="65"/>
      <c r="P39" s="77" t="s">
        <v>127</v>
      </c>
      <c r="Q39" s="51"/>
    </row>
    <row r="40" spans="1:17">
      <c r="A40" s="12" t="s">
        <v>1172</v>
      </c>
      <c r="B40" s="49" t="s">
        <v>1055</v>
      </c>
      <c r="C40" s="54" t="s">
        <v>127</v>
      </c>
      <c r="D40" s="68">
        <v>28461</v>
      </c>
      <c r="E40" s="99"/>
      <c r="F40" s="81">
        <v>14772</v>
      </c>
      <c r="G40" s="83">
        <v>41782.573229166665</v>
      </c>
      <c r="H40" s="64"/>
      <c r="I40" s="73" t="s">
        <v>127</v>
      </c>
      <c r="J40" s="66" t="s">
        <v>328</v>
      </c>
      <c r="K40" s="67">
        <v>27545</v>
      </c>
      <c r="L40" s="103" t="str">
        <f t="shared" ref="L40:L71" si="1">IF(K40="","",IF(K40&lt;$D40,"X",""))</f>
        <v>X</v>
      </c>
      <c r="M40" s="82">
        <v>14861</v>
      </c>
      <c r="N40" s="84">
        <v>41766.313425925924</v>
      </c>
      <c r="O40" s="65"/>
      <c r="P40" s="77" t="s">
        <v>127</v>
      </c>
      <c r="Q40" s="51"/>
    </row>
    <row r="41" spans="1:17">
      <c r="A41" s="12" t="s">
        <v>1172</v>
      </c>
      <c r="B41" s="49" t="s">
        <v>1056</v>
      </c>
      <c r="C41" s="54" t="s">
        <v>127</v>
      </c>
      <c r="D41" s="68">
        <v>28461</v>
      </c>
      <c r="E41" s="99"/>
      <c r="F41" s="81">
        <v>17341</v>
      </c>
      <c r="G41" s="83">
        <v>41782.573229166665</v>
      </c>
      <c r="H41" s="64"/>
      <c r="I41" s="73" t="s">
        <v>127</v>
      </c>
      <c r="J41" s="66" t="s">
        <v>328</v>
      </c>
      <c r="K41" s="67">
        <v>27545</v>
      </c>
      <c r="L41" s="103" t="str">
        <f t="shared" si="1"/>
        <v>X</v>
      </c>
      <c r="M41" s="82">
        <v>17485</v>
      </c>
      <c r="N41" s="84">
        <v>41766.313425925924</v>
      </c>
      <c r="O41" s="65"/>
      <c r="P41" s="77" t="s">
        <v>127</v>
      </c>
      <c r="Q41" s="51"/>
    </row>
    <row r="42" spans="1:17">
      <c r="A42" s="12" t="s">
        <v>1172</v>
      </c>
      <c r="B42" s="49" t="s">
        <v>1057</v>
      </c>
      <c r="C42" s="54" t="s">
        <v>127</v>
      </c>
      <c r="D42" s="68">
        <v>28461</v>
      </c>
      <c r="E42" s="99"/>
      <c r="F42" s="81">
        <v>15509</v>
      </c>
      <c r="G42" s="83">
        <v>41782.573229166665</v>
      </c>
      <c r="H42" s="64"/>
      <c r="I42" s="73" t="s">
        <v>127</v>
      </c>
      <c r="J42" s="66" t="s">
        <v>328</v>
      </c>
      <c r="K42" s="67">
        <v>27545</v>
      </c>
      <c r="L42" s="103" t="str">
        <f t="shared" si="1"/>
        <v>X</v>
      </c>
      <c r="M42" s="82">
        <v>15601</v>
      </c>
      <c r="N42" s="84">
        <v>41766.313425925924</v>
      </c>
      <c r="O42" s="65"/>
      <c r="P42" s="77" t="s">
        <v>127</v>
      </c>
      <c r="Q42" s="51"/>
    </row>
    <row r="43" spans="1:17">
      <c r="A43" s="12" t="s">
        <v>1172</v>
      </c>
      <c r="B43" s="49" t="s">
        <v>1058</v>
      </c>
      <c r="C43" s="54" t="s">
        <v>127</v>
      </c>
      <c r="D43" s="68">
        <v>28461</v>
      </c>
      <c r="E43" s="99"/>
      <c r="F43" s="81">
        <v>15669</v>
      </c>
      <c r="G43" s="83">
        <v>41782.573229166665</v>
      </c>
      <c r="H43" s="64"/>
      <c r="I43" s="73" t="s">
        <v>127</v>
      </c>
      <c r="J43" s="66" t="s">
        <v>328</v>
      </c>
      <c r="K43" s="67">
        <v>27545</v>
      </c>
      <c r="L43" s="103" t="str">
        <f t="shared" si="1"/>
        <v>X</v>
      </c>
      <c r="M43" s="82">
        <v>15655</v>
      </c>
      <c r="N43" s="84">
        <v>41766.313425925924</v>
      </c>
      <c r="O43" s="65"/>
      <c r="P43" s="77" t="s">
        <v>127</v>
      </c>
      <c r="Q43" s="51"/>
    </row>
    <row r="44" spans="1:17">
      <c r="A44" s="12" t="s">
        <v>1172</v>
      </c>
      <c r="B44" s="49" t="s">
        <v>1059</v>
      </c>
      <c r="C44" s="54" t="s">
        <v>127</v>
      </c>
      <c r="D44" s="68">
        <v>28461</v>
      </c>
      <c r="E44" s="99"/>
      <c r="F44" s="81">
        <v>14524</v>
      </c>
      <c r="G44" s="83">
        <v>41782.573229166665</v>
      </c>
      <c r="H44" s="64"/>
      <c r="I44" s="73" t="s">
        <v>127</v>
      </c>
      <c r="J44" s="66" t="s">
        <v>328</v>
      </c>
      <c r="K44" s="67">
        <v>27545</v>
      </c>
      <c r="L44" s="103" t="str">
        <f t="shared" si="1"/>
        <v>X</v>
      </c>
      <c r="M44" s="82">
        <v>14610</v>
      </c>
      <c r="N44" s="84">
        <v>41766.313425925924</v>
      </c>
      <c r="O44" s="65"/>
      <c r="P44" s="77" t="s">
        <v>127</v>
      </c>
      <c r="Q44" s="51"/>
    </row>
    <row r="45" spans="1:17">
      <c r="A45" s="12" t="s">
        <v>1172</v>
      </c>
      <c r="B45" s="49" t="s">
        <v>1060</v>
      </c>
      <c r="C45" s="54" t="s">
        <v>127</v>
      </c>
      <c r="D45" s="68">
        <v>28461</v>
      </c>
      <c r="E45" s="99"/>
      <c r="F45" s="81">
        <v>14534</v>
      </c>
      <c r="G45" s="83">
        <v>41782.573229166665</v>
      </c>
      <c r="H45" s="64"/>
      <c r="I45" s="73" t="s">
        <v>127</v>
      </c>
      <c r="J45" s="66" t="s">
        <v>328</v>
      </c>
      <c r="K45" s="67">
        <v>27545</v>
      </c>
      <c r="L45" s="103" t="str">
        <f t="shared" si="1"/>
        <v>X</v>
      </c>
      <c r="M45" s="82">
        <v>14643</v>
      </c>
      <c r="N45" s="84">
        <v>41766.313425925924</v>
      </c>
      <c r="O45" s="65"/>
      <c r="P45" s="77" t="s">
        <v>127</v>
      </c>
      <c r="Q45" s="51"/>
    </row>
    <row r="46" spans="1:17">
      <c r="A46" s="12" t="s">
        <v>1172</v>
      </c>
      <c r="B46" s="49" t="s">
        <v>1061</v>
      </c>
      <c r="C46" s="54" t="s">
        <v>127</v>
      </c>
      <c r="D46" s="68">
        <v>28461</v>
      </c>
      <c r="E46" s="99"/>
      <c r="F46" s="81">
        <v>15602</v>
      </c>
      <c r="G46" s="83">
        <v>41782.573229166665</v>
      </c>
      <c r="H46" s="64"/>
      <c r="I46" s="73" t="s">
        <v>127</v>
      </c>
      <c r="J46" s="66" t="s">
        <v>328</v>
      </c>
      <c r="K46" s="67">
        <v>27545</v>
      </c>
      <c r="L46" s="103" t="str">
        <f t="shared" si="1"/>
        <v>X</v>
      </c>
      <c r="M46" s="82">
        <v>15686</v>
      </c>
      <c r="N46" s="84">
        <v>41766.313425925924</v>
      </c>
      <c r="O46" s="65"/>
      <c r="P46" s="77" t="s">
        <v>127</v>
      </c>
      <c r="Q46" s="51"/>
    </row>
    <row r="47" spans="1:17">
      <c r="A47" s="12" t="s">
        <v>1172</v>
      </c>
      <c r="B47" s="49" t="s">
        <v>1062</v>
      </c>
      <c r="C47" s="54" t="s">
        <v>127</v>
      </c>
      <c r="D47" s="68">
        <v>28461</v>
      </c>
      <c r="E47" s="99"/>
      <c r="F47" s="81">
        <v>15325</v>
      </c>
      <c r="G47" s="83">
        <v>41782.573229166665</v>
      </c>
      <c r="H47" s="64"/>
      <c r="I47" s="73" t="s">
        <v>127</v>
      </c>
      <c r="J47" s="66" t="s">
        <v>328</v>
      </c>
      <c r="K47" s="67">
        <v>27545</v>
      </c>
      <c r="L47" s="103" t="str">
        <f t="shared" si="1"/>
        <v>X</v>
      </c>
      <c r="M47" s="82">
        <v>15431</v>
      </c>
      <c r="N47" s="84">
        <v>41766.313425925924</v>
      </c>
      <c r="O47" s="65"/>
      <c r="P47" s="77" t="s">
        <v>127</v>
      </c>
      <c r="Q47" s="51"/>
    </row>
    <row r="48" spans="1:17">
      <c r="A48" s="12" t="s">
        <v>1172</v>
      </c>
      <c r="B48" s="49" t="s">
        <v>1063</v>
      </c>
      <c r="C48" s="54" t="s">
        <v>127</v>
      </c>
      <c r="D48" s="68">
        <v>28461</v>
      </c>
      <c r="E48" s="99"/>
      <c r="F48" s="81">
        <v>15026</v>
      </c>
      <c r="G48" s="83">
        <v>41782.573229166665</v>
      </c>
      <c r="H48" s="64"/>
      <c r="I48" s="73" t="s">
        <v>127</v>
      </c>
      <c r="J48" s="66" t="s">
        <v>328</v>
      </c>
      <c r="K48" s="67">
        <v>27545</v>
      </c>
      <c r="L48" s="103" t="str">
        <f t="shared" si="1"/>
        <v>X</v>
      </c>
      <c r="M48" s="82">
        <v>15078</v>
      </c>
      <c r="N48" s="84">
        <v>41766.313425925924</v>
      </c>
      <c r="O48" s="65"/>
      <c r="P48" s="77" t="s">
        <v>127</v>
      </c>
      <c r="Q48" s="51"/>
    </row>
    <row r="49" spans="1:17">
      <c r="A49" s="12" t="s">
        <v>1172</v>
      </c>
      <c r="B49" s="49" t="s">
        <v>1064</v>
      </c>
      <c r="C49" s="54" t="s">
        <v>127</v>
      </c>
      <c r="D49" s="68">
        <v>28461</v>
      </c>
      <c r="E49" s="99"/>
      <c r="F49" s="81">
        <v>14985</v>
      </c>
      <c r="G49" s="83">
        <v>41782.573229166665</v>
      </c>
      <c r="H49" s="64"/>
      <c r="I49" s="73" t="s">
        <v>127</v>
      </c>
      <c r="J49" s="66" t="s">
        <v>328</v>
      </c>
      <c r="K49" s="67">
        <v>27545</v>
      </c>
      <c r="L49" s="103" t="str">
        <f t="shared" si="1"/>
        <v>X</v>
      </c>
      <c r="M49" s="82">
        <v>15092</v>
      </c>
      <c r="N49" s="84">
        <v>41766.313425925924</v>
      </c>
      <c r="O49" s="65"/>
      <c r="P49" s="77" t="s">
        <v>127</v>
      </c>
      <c r="Q49" s="51"/>
    </row>
    <row r="50" spans="1:17">
      <c r="A50" s="12" t="s">
        <v>1172</v>
      </c>
      <c r="B50" s="49" t="s">
        <v>1065</v>
      </c>
      <c r="C50" s="54" t="s">
        <v>127</v>
      </c>
      <c r="D50" s="68">
        <v>28461</v>
      </c>
      <c r="E50" s="99"/>
      <c r="F50" s="81">
        <v>15723</v>
      </c>
      <c r="G50" s="83">
        <v>41782.573229166665</v>
      </c>
      <c r="H50" s="64"/>
      <c r="I50" s="73" t="s">
        <v>127</v>
      </c>
      <c r="J50" s="66" t="s">
        <v>328</v>
      </c>
      <c r="K50" s="67">
        <v>27545</v>
      </c>
      <c r="L50" s="103" t="str">
        <f t="shared" si="1"/>
        <v>X</v>
      </c>
      <c r="M50" s="82">
        <v>15909</v>
      </c>
      <c r="N50" s="84">
        <v>41766.313425925924</v>
      </c>
      <c r="O50" s="65"/>
      <c r="P50" s="77" t="s">
        <v>127</v>
      </c>
      <c r="Q50" s="51"/>
    </row>
    <row r="51" spans="1:17">
      <c r="A51" s="12" t="s">
        <v>1172</v>
      </c>
      <c r="B51" s="49" t="s">
        <v>1066</v>
      </c>
      <c r="C51" s="54" t="s">
        <v>127</v>
      </c>
      <c r="D51" s="68">
        <v>28461</v>
      </c>
      <c r="E51" s="99"/>
      <c r="F51" s="81">
        <v>14988</v>
      </c>
      <c r="G51" s="83">
        <v>41782.573229166665</v>
      </c>
      <c r="H51" s="64"/>
      <c r="I51" s="73" t="s">
        <v>127</v>
      </c>
      <c r="J51" s="66" t="s">
        <v>328</v>
      </c>
      <c r="K51" s="67">
        <v>27545</v>
      </c>
      <c r="L51" s="103" t="str">
        <f t="shared" si="1"/>
        <v>X</v>
      </c>
      <c r="M51" s="82">
        <v>15082</v>
      </c>
      <c r="N51" s="84">
        <v>41766.313425925924</v>
      </c>
      <c r="O51" s="65"/>
      <c r="P51" s="77" t="s">
        <v>127</v>
      </c>
      <c r="Q51" s="51"/>
    </row>
    <row r="52" spans="1:17">
      <c r="A52" s="12" t="s">
        <v>1172</v>
      </c>
      <c r="B52" s="49" t="s">
        <v>1067</v>
      </c>
      <c r="C52" s="54" t="s">
        <v>127</v>
      </c>
      <c r="D52" s="68">
        <v>28461</v>
      </c>
      <c r="E52" s="99"/>
      <c r="F52" s="81">
        <v>15565</v>
      </c>
      <c r="G52" s="83">
        <v>41782.573229166665</v>
      </c>
      <c r="H52" s="64"/>
      <c r="I52" s="73" t="s">
        <v>127</v>
      </c>
      <c r="J52" s="66" t="s">
        <v>328</v>
      </c>
      <c r="K52" s="67">
        <v>27545</v>
      </c>
      <c r="L52" s="103" t="str">
        <f t="shared" si="1"/>
        <v>X</v>
      </c>
      <c r="M52" s="82">
        <v>15539</v>
      </c>
      <c r="N52" s="84">
        <v>41766.313425925924</v>
      </c>
      <c r="O52" s="65"/>
      <c r="P52" s="77" t="s">
        <v>127</v>
      </c>
      <c r="Q52" s="51"/>
    </row>
    <row r="53" spans="1:17">
      <c r="A53" s="12" t="s">
        <v>1172</v>
      </c>
      <c r="B53" s="49" t="s">
        <v>1068</v>
      </c>
      <c r="C53" s="54" t="s">
        <v>127</v>
      </c>
      <c r="D53" s="68">
        <v>28461</v>
      </c>
      <c r="E53" s="99"/>
      <c r="F53" s="81">
        <v>15666</v>
      </c>
      <c r="G53" s="83">
        <v>41782.573229166665</v>
      </c>
      <c r="H53" s="64"/>
      <c r="I53" s="73" t="s">
        <v>127</v>
      </c>
      <c r="J53" s="66" t="s">
        <v>328</v>
      </c>
      <c r="K53" s="67">
        <v>27545</v>
      </c>
      <c r="L53" s="103" t="str">
        <f t="shared" si="1"/>
        <v>X</v>
      </c>
      <c r="M53" s="82">
        <v>15693</v>
      </c>
      <c r="N53" s="84">
        <v>41766.313425925924</v>
      </c>
      <c r="O53" s="65"/>
      <c r="P53" s="77" t="s">
        <v>127</v>
      </c>
      <c r="Q53" s="51"/>
    </row>
    <row r="54" spans="1:17">
      <c r="A54" s="12" t="s">
        <v>1172</v>
      </c>
      <c r="B54" s="49" t="s">
        <v>1069</v>
      </c>
      <c r="C54" s="54" t="s">
        <v>127</v>
      </c>
      <c r="D54" s="68">
        <v>28461</v>
      </c>
      <c r="E54" s="99"/>
      <c r="F54" s="81">
        <v>16831</v>
      </c>
      <c r="G54" s="83">
        <v>41782.573229166665</v>
      </c>
      <c r="H54" s="64"/>
      <c r="I54" s="73" t="s">
        <v>127</v>
      </c>
      <c r="J54" s="66" t="s">
        <v>328</v>
      </c>
      <c r="K54" s="67">
        <v>27545</v>
      </c>
      <c r="L54" s="103" t="str">
        <f t="shared" si="1"/>
        <v>X</v>
      </c>
      <c r="M54" s="82">
        <v>16867</v>
      </c>
      <c r="N54" s="84">
        <v>41766.313425925924</v>
      </c>
      <c r="O54" s="65"/>
      <c r="P54" s="77" t="s">
        <v>127</v>
      </c>
      <c r="Q54" s="51"/>
    </row>
    <row r="55" spans="1:17">
      <c r="A55" s="12" t="s">
        <v>1173</v>
      </c>
      <c r="B55" s="49" t="s">
        <v>1174</v>
      </c>
      <c r="C55" s="54" t="s">
        <v>127</v>
      </c>
      <c r="D55" s="68">
        <v>28461</v>
      </c>
      <c r="E55" s="99"/>
      <c r="F55" s="81">
        <v>15299</v>
      </c>
      <c r="G55" s="83">
        <v>41782.573229166665</v>
      </c>
      <c r="H55" s="64"/>
      <c r="I55" s="73" t="s">
        <v>584</v>
      </c>
      <c r="J55" s="66" t="s">
        <v>328</v>
      </c>
      <c r="K55" s="67">
        <v>27545</v>
      </c>
      <c r="L55" s="103" t="str">
        <f t="shared" si="1"/>
        <v>X</v>
      </c>
      <c r="M55" s="82">
        <v>15563</v>
      </c>
      <c r="N55" s="84">
        <v>41766.313402777778</v>
      </c>
      <c r="O55" s="65"/>
      <c r="P55" s="77" t="s">
        <v>584</v>
      </c>
      <c r="Q55" s="51"/>
    </row>
    <row r="56" spans="1:17">
      <c r="A56" s="12" t="s">
        <v>1173</v>
      </c>
      <c r="B56" s="49" t="s">
        <v>1175</v>
      </c>
      <c r="C56" s="54" t="s">
        <v>127</v>
      </c>
      <c r="D56" s="68">
        <v>28461</v>
      </c>
      <c r="E56" s="99"/>
      <c r="F56" s="81">
        <v>15584</v>
      </c>
      <c r="G56" s="83">
        <v>41782.573229166665</v>
      </c>
      <c r="H56" s="64"/>
      <c r="I56" s="73" t="s">
        <v>584</v>
      </c>
      <c r="J56" s="66" t="s">
        <v>328</v>
      </c>
      <c r="K56" s="67">
        <v>27545</v>
      </c>
      <c r="L56" s="103" t="str">
        <f t="shared" si="1"/>
        <v>X</v>
      </c>
      <c r="M56" s="82">
        <v>15830</v>
      </c>
      <c r="N56" s="84">
        <v>41766.313402777778</v>
      </c>
      <c r="O56" s="65"/>
      <c r="P56" s="77" t="s">
        <v>584</v>
      </c>
      <c r="Q56" s="51"/>
    </row>
    <row r="57" spans="1:17">
      <c r="A57" s="12" t="s">
        <v>1173</v>
      </c>
      <c r="B57" s="49" t="s">
        <v>1176</v>
      </c>
      <c r="C57" s="54" t="s">
        <v>127</v>
      </c>
      <c r="D57" s="68">
        <v>28461</v>
      </c>
      <c r="E57" s="99"/>
      <c r="F57" s="81">
        <v>15337</v>
      </c>
      <c r="G57" s="83">
        <v>41782.573229166665</v>
      </c>
      <c r="H57" s="64"/>
      <c r="I57" s="73" t="s">
        <v>584</v>
      </c>
      <c r="J57" s="66" t="s">
        <v>328</v>
      </c>
      <c r="K57" s="67">
        <v>27545</v>
      </c>
      <c r="L57" s="103" t="str">
        <f t="shared" si="1"/>
        <v>X</v>
      </c>
      <c r="M57" s="82">
        <v>15971</v>
      </c>
      <c r="N57" s="84">
        <v>41766.313402777778</v>
      </c>
      <c r="O57" s="65"/>
      <c r="P57" s="77" t="s">
        <v>584</v>
      </c>
      <c r="Q57" s="51"/>
    </row>
    <row r="58" spans="1:17">
      <c r="A58" s="12" t="s">
        <v>1177</v>
      </c>
      <c r="B58" s="49" t="s">
        <v>1070</v>
      </c>
      <c r="C58" s="54" t="s">
        <v>127</v>
      </c>
      <c r="D58" s="68">
        <v>28461</v>
      </c>
      <c r="E58" s="99"/>
      <c r="F58" s="81">
        <v>8451</v>
      </c>
      <c r="G58" s="83">
        <v>41782.573229166665</v>
      </c>
      <c r="H58" s="64"/>
      <c r="I58" s="73" t="s">
        <v>127</v>
      </c>
      <c r="J58" s="66" t="s">
        <v>328</v>
      </c>
      <c r="K58" s="67">
        <v>27545</v>
      </c>
      <c r="L58" s="103" t="str">
        <f t="shared" si="1"/>
        <v>X</v>
      </c>
      <c r="M58" s="82">
        <v>8692</v>
      </c>
      <c r="N58" s="84">
        <v>41766.313402777778</v>
      </c>
      <c r="O58" s="65"/>
      <c r="P58" s="77" t="s">
        <v>127</v>
      </c>
      <c r="Q58" s="51"/>
    </row>
    <row r="59" spans="1:17">
      <c r="A59" s="12" t="s">
        <v>1783</v>
      </c>
      <c r="B59" s="49" t="s">
        <v>1784</v>
      </c>
      <c r="C59" s="54" t="s">
        <v>127</v>
      </c>
      <c r="D59" s="68">
        <v>28461</v>
      </c>
      <c r="E59" s="99"/>
      <c r="F59" s="81">
        <v>14911</v>
      </c>
      <c r="G59" s="83">
        <v>41782.573229166665</v>
      </c>
      <c r="H59" s="64"/>
      <c r="I59" s="73" t="s">
        <v>1789</v>
      </c>
      <c r="J59" s="66" t="s">
        <v>328</v>
      </c>
      <c r="K59" s="67"/>
      <c r="L59" s="103" t="str">
        <f t="shared" si="1"/>
        <v/>
      </c>
      <c r="M59" s="82"/>
      <c r="N59" s="84"/>
      <c r="O59" s="65"/>
      <c r="P59" s="77"/>
      <c r="Q59" s="51"/>
    </row>
    <row r="60" spans="1:17">
      <c r="A60" s="12" t="s">
        <v>1783</v>
      </c>
      <c r="B60" s="49" t="s">
        <v>1785</v>
      </c>
      <c r="C60" s="54" t="s">
        <v>127</v>
      </c>
      <c r="D60" s="68">
        <v>28461</v>
      </c>
      <c r="E60" s="99"/>
      <c r="F60" s="81">
        <v>15428</v>
      </c>
      <c r="G60" s="83">
        <v>41782.573229166665</v>
      </c>
      <c r="H60" s="64"/>
      <c r="I60" s="73" t="s">
        <v>1789</v>
      </c>
      <c r="J60" s="66" t="s">
        <v>328</v>
      </c>
      <c r="K60" s="67"/>
      <c r="L60" s="103" t="str">
        <f t="shared" si="1"/>
        <v/>
      </c>
      <c r="M60" s="82"/>
      <c r="N60" s="84"/>
      <c r="O60" s="65"/>
      <c r="P60" s="77"/>
      <c r="Q60" s="51"/>
    </row>
    <row r="61" spans="1:17">
      <c r="A61" s="12" t="s">
        <v>1398</v>
      </c>
      <c r="B61" s="49" t="s">
        <v>1399</v>
      </c>
      <c r="C61" s="54" t="s">
        <v>127</v>
      </c>
      <c r="D61" s="68">
        <v>28461</v>
      </c>
      <c r="E61" s="99"/>
      <c r="F61" s="81">
        <v>15418</v>
      </c>
      <c r="G61" s="83">
        <v>41782.573229166665</v>
      </c>
      <c r="H61" s="64"/>
      <c r="I61" s="73" t="s">
        <v>584</v>
      </c>
      <c r="J61" s="66" t="s">
        <v>328</v>
      </c>
      <c r="K61" s="67">
        <v>27545</v>
      </c>
      <c r="L61" s="103" t="str">
        <f t="shared" si="1"/>
        <v>X</v>
      </c>
      <c r="M61" s="82">
        <v>16036</v>
      </c>
      <c r="N61" s="84">
        <v>41766.313402777778</v>
      </c>
      <c r="O61" s="65"/>
      <c r="P61" s="77" t="s">
        <v>584</v>
      </c>
      <c r="Q61" s="51"/>
    </row>
    <row r="62" spans="1:17">
      <c r="A62" s="12" t="s">
        <v>1178</v>
      </c>
      <c r="B62" s="49" t="s">
        <v>977</v>
      </c>
      <c r="C62" s="54" t="s">
        <v>127</v>
      </c>
      <c r="D62" s="68">
        <v>28461</v>
      </c>
      <c r="E62" s="99"/>
      <c r="F62" s="81">
        <v>12584</v>
      </c>
      <c r="G62" s="83">
        <v>41782.573229166665</v>
      </c>
      <c r="H62" s="64"/>
      <c r="I62" s="73" t="s">
        <v>127</v>
      </c>
      <c r="J62" s="66" t="s">
        <v>328</v>
      </c>
      <c r="K62" s="67">
        <v>27545</v>
      </c>
      <c r="L62" s="103" t="str">
        <f t="shared" si="1"/>
        <v>X</v>
      </c>
      <c r="M62" s="82">
        <v>12656</v>
      </c>
      <c r="N62" s="84">
        <v>41766.313437500001</v>
      </c>
      <c r="O62" s="65"/>
      <c r="P62" s="77" t="s">
        <v>127</v>
      </c>
      <c r="Q62" s="51"/>
    </row>
    <row r="63" spans="1:17">
      <c r="A63" s="12" t="s">
        <v>1178</v>
      </c>
      <c r="B63" s="49" t="s">
        <v>978</v>
      </c>
      <c r="C63" s="54" t="s">
        <v>127</v>
      </c>
      <c r="D63" s="68">
        <v>28461</v>
      </c>
      <c r="E63" s="99"/>
      <c r="F63" s="81">
        <v>11936</v>
      </c>
      <c r="G63" s="83">
        <v>41782.573229166665</v>
      </c>
      <c r="H63" s="64"/>
      <c r="I63" s="73" t="s">
        <v>127</v>
      </c>
      <c r="J63" s="66" t="s">
        <v>328</v>
      </c>
      <c r="K63" s="67">
        <v>27545</v>
      </c>
      <c r="L63" s="103" t="str">
        <f t="shared" si="1"/>
        <v>X</v>
      </c>
      <c r="M63" s="82">
        <v>12091</v>
      </c>
      <c r="N63" s="84">
        <v>41766.313437500001</v>
      </c>
      <c r="O63" s="65"/>
      <c r="P63" s="77" t="s">
        <v>127</v>
      </c>
      <c r="Q63" s="51"/>
    </row>
    <row r="64" spans="1:17">
      <c r="A64" s="12" t="s">
        <v>1178</v>
      </c>
      <c r="B64" s="49" t="s">
        <v>979</v>
      </c>
      <c r="C64" s="54" t="s">
        <v>127</v>
      </c>
      <c r="D64" s="68">
        <v>28461</v>
      </c>
      <c r="E64" s="99"/>
      <c r="F64" s="81">
        <v>16554</v>
      </c>
      <c r="G64" s="83">
        <v>41782.573229166665</v>
      </c>
      <c r="H64" s="64"/>
      <c r="I64" s="73" t="s">
        <v>127</v>
      </c>
      <c r="J64" s="66" t="s">
        <v>328</v>
      </c>
      <c r="K64" s="67">
        <v>27545</v>
      </c>
      <c r="L64" s="103" t="str">
        <f t="shared" si="1"/>
        <v>X</v>
      </c>
      <c r="M64" s="82">
        <v>16888</v>
      </c>
      <c r="N64" s="84">
        <v>41766.313437500001</v>
      </c>
      <c r="O64" s="65"/>
      <c r="P64" s="77" t="s">
        <v>127</v>
      </c>
      <c r="Q64" s="51"/>
    </row>
    <row r="65" spans="1:17">
      <c r="A65" s="12" t="s">
        <v>1178</v>
      </c>
      <c r="B65" s="49" t="s">
        <v>980</v>
      </c>
      <c r="C65" s="54" t="s">
        <v>127</v>
      </c>
      <c r="D65" s="68">
        <v>28461</v>
      </c>
      <c r="E65" s="99"/>
      <c r="F65" s="81">
        <v>12576</v>
      </c>
      <c r="G65" s="83">
        <v>41782.573229166665</v>
      </c>
      <c r="H65" s="64"/>
      <c r="I65" s="73" t="s">
        <v>127</v>
      </c>
      <c r="J65" s="66" t="s">
        <v>328</v>
      </c>
      <c r="K65" s="67">
        <v>27545</v>
      </c>
      <c r="L65" s="103" t="str">
        <f t="shared" si="1"/>
        <v>X</v>
      </c>
      <c r="M65" s="82">
        <v>13090</v>
      </c>
      <c r="N65" s="84">
        <v>41766.313437500001</v>
      </c>
      <c r="O65" s="65"/>
      <c r="P65" s="77" t="s">
        <v>127</v>
      </c>
      <c r="Q65" s="51"/>
    </row>
    <row r="66" spans="1:17">
      <c r="A66" s="12" t="s">
        <v>1178</v>
      </c>
      <c r="B66" s="49" t="s">
        <v>981</v>
      </c>
      <c r="C66" s="54" t="s">
        <v>127</v>
      </c>
      <c r="D66" s="68">
        <v>28461</v>
      </c>
      <c r="E66" s="99"/>
      <c r="F66" s="81">
        <v>14178</v>
      </c>
      <c r="G66" s="83">
        <v>41782.573229166665</v>
      </c>
      <c r="H66" s="64"/>
      <c r="I66" s="73" t="s">
        <v>127</v>
      </c>
      <c r="J66" s="66" t="s">
        <v>328</v>
      </c>
      <c r="K66" s="67">
        <v>27545</v>
      </c>
      <c r="L66" s="103" t="str">
        <f t="shared" si="1"/>
        <v>X</v>
      </c>
      <c r="M66" s="82">
        <v>14847</v>
      </c>
      <c r="N66" s="84">
        <v>41766.313437500001</v>
      </c>
      <c r="O66" s="65"/>
      <c r="P66" s="77" t="s">
        <v>127</v>
      </c>
      <c r="Q66" s="51"/>
    </row>
    <row r="67" spans="1:17">
      <c r="A67" s="12" t="s">
        <v>1178</v>
      </c>
      <c r="B67" s="49" t="s">
        <v>982</v>
      </c>
      <c r="C67" s="54" t="s">
        <v>127</v>
      </c>
      <c r="D67" s="68">
        <v>28461</v>
      </c>
      <c r="E67" s="99"/>
      <c r="F67" s="81">
        <v>12958</v>
      </c>
      <c r="G67" s="83">
        <v>41782.573229166665</v>
      </c>
      <c r="H67" s="64"/>
      <c r="I67" s="73" t="s">
        <v>127</v>
      </c>
      <c r="J67" s="66" t="s">
        <v>328</v>
      </c>
      <c r="K67" s="67">
        <v>27545</v>
      </c>
      <c r="L67" s="103" t="str">
        <f t="shared" si="1"/>
        <v>X</v>
      </c>
      <c r="M67" s="82">
        <v>13092</v>
      </c>
      <c r="N67" s="84">
        <v>41766.313437500001</v>
      </c>
      <c r="O67" s="65"/>
      <c r="P67" s="77" t="s">
        <v>127</v>
      </c>
      <c r="Q67" s="51"/>
    </row>
    <row r="68" spans="1:17">
      <c r="A68" s="12" t="s">
        <v>1178</v>
      </c>
      <c r="B68" s="49" t="s">
        <v>983</v>
      </c>
      <c r="C68" s="54" t="s">
        <v>127</v>
      </c>
      <c r="D68" s="68">
        <v>28461</v>
      </c>
      <c r="E68" s="99"/>
      <c r="F68" s="81">
        <v>14312</v>
      </c>
      <c r="G68" s="83">
        <v>41782.573229166665</v>
      </c>
      <c r="H68" s="64"/>
      <c r="I68" s="73" t="s">
        <v>127</v>
      </c>
      <c r="J68" s="66" t="s">
        <v>328</v>
      </c>
      <c r="K68" s="67">
        <v>27545</v>
      </c>
      <c r="L68" s="103" t="str">
        <f t="shared" si="1"/>
        <v>X</v>
      </c>
      <c r="M68" s="82">
        <v>14340</v>
      </c>
      <c r="N68" s="84">
        <v>41766.313437500001</v>
      </c>
      <c r="O68" s="65"/>
      <c r="P68" s="77" t="s">
        <v>127</v>
      </c>
      <c r="Q68" s="51"/>
    </row>
    <row r="69" spans="1:17">
      <c r="A69" s="12" t="s">
        <v>1178</v>
      </c>
      <c r="B69" s="49" t="s">
        <v>984</v>
      </c>
      <c r="C69" s="54" t="s">
        <v>127</v>
      </c>
      <c r="D69" s="68">
        <v>28461</v>
      </c>
      <c r="E69" s="99"/>
      <c r="F69" s="81">
        <v>12835</v>
      </c>
      <c r="G69" s="83">
        <v>41782.573229166665</v>
      </c>
      <c r="H69" s="64"/>
      <c r="I69" s="73" t="s">
        <v>127</v>
      </c>
      <c r="J69" s="66" t="s">
        <v>328</v>
      </c>
      <c r="K69" s="67">
        <v>27545</v>
      </c>
      <c r="L69" s="103" t="str">
        <f t="shared" si="1"/>
        <v>X</v>
      </c>
      <c r="M69" s="82">
        <v>13015</v>
      </c>
      <c r="N69" s="84">
        <v>41766.313437500001</v>
      </c>
      <c r="O69" s="65"/>
      <c r="P69" s="77" t="s">
        <v>127</v>
      </c>
      <c r="Q69" s="51"/>
    </row>
    <row r="70" spans="1:17">
      <c r="A70" s="12" t="s">
        <v>1178</v>
      </c>
      <c r="B70" s="49" t="s">
        <v>985</v>
      </c>
      <c r="C70" s="54" t="s">
        <v>127</v>
      </c>
      <c r="D70" s="68">
        <v>28461</v>
      </c>
      <c r="E70" s="99"/>
      <c r="F70" s="81">
        <v>11695</v>
      </c>
      <c r="G70" s="83">
        <v>41782.573229166665</v>
      </c>
      <c r="H70" s="64"/>
      <c r="I70" s="73" t="s">
        <v>127</v>
      </c>
      <c r="J70" s="66" t="s">
        <v>328</v>
      </c>
      <c r="K70" s="67">
        <v>27545</v>
      </c>
      <c r="L70" s="103" t="str">
        <f t="shared" si="1"/>
        <v>X</v>
      </c>
      <c r="M70" s="82">
        <v>11804</v>
      </c>
      <c r="N70" s="84">
        <v>41766.313437500001</v>
      </c>
      <c r="O70" s="65"/>
      <c r="P70" s="77" t="s">
        <v>127</v>
      </c>
      <c r="Q70" s="51"/>
    </row>
    <row r="71" spans="1:17">
      <c r="A71" s="12" t="s">
        <v>1178</v>
      </c>
      <c r="B71" s="49" t="s">
        <v>986</v>
      </c>
      <c r="C71" s="54" t="s">
        <v>127</v>
      </c>
      <c r="D71" s="68">
        <v>28461</v>
      </c>
      <c r="E71" s="99"/>
      <c r="F71" s="81">
        <v>19052</v>
      </c>
      <c r="G71" s="83">
        <v>41782.573229166665</v>
      </c>
      <c r="H71" s="64"/>
      <c r="I71" s="73" t="s">
        <v>127</v>
      </c>
      <c r="J71" s="66" t="s">
        <v>328</v>
      </c>
      <c r="K71" s="67">
        <v>27545</v>
      </c>
      <c r="L71" s="103" t="str">
        <f t="shared" si="1"/>
        <v>X</v>
      </c>
      <c r="M71" s="82">
        <v>19490</v>
      </c>
      <c r="N71" s="84">
        <v>41766.313437500001</v>
      </c>
      <c r="O71" s="65"/>
      <c r="P71" s="77" t="s">
        <v>127</v>
      </c>
      <c r="Q71" s="51"/>
    </row>
    <row r="72" spans="1:17">
      <c r="A72" s="12" t="s">
        <v>1178</v>
      </c>
      <c r="B72" s="49" t="s">
        <v>987</v>
      </c>
      <c r="C72" s="54" t="s">
        <v>127</v>
      </c>
      <c r="D72" s="68">
        <v>28461</v>
      </c>
      <c r="E72" s="99"/>
      <c r="F72" s="81">
        <v>18250</v>
      </c>
      <c r="G72" s="83">
        <v>41782.573229166665</v>
      </c>
      <c r="H72" s="64"/>
      <c r="I72" s="73" t="s">
        <v>127</v>
      </c>
      <c r="J72" s="66" t="s">
        <v>328</v>
      </c>
      <c r="K72" s="67">
        <v>27545</v>
      </c>
      <c r="L72" s="103" t="str">
        <f t="shared" ref="L72:L103" si="2">IF(K72="","",IF(K72&lt;$D72,"X",""))</f>
        <v>X</v>
      </c>
      <c r="M72" s="82">
        <v>18878</v>
      </c>
      <c r="N72" s="84">
        <v>41766.313437500001</v>
      </c>
      <c r="O72" s="65"/>
      <c r="P72" s="77" t="s">
        <v>127</v>
      </c>
      <c r="Q72" s="51"/>
    </row>
    <row r="73" spans="1:17">
      <c r="A73" s="12" t="s">
        <v>1761</v>
      </c>
      <c r="B73" s="49" t="s">
        <v>1355</v>
      </c>
      <c r="C73" s="54" t="s">
        <v>127</v>
      </c>
      <c r="D73" s="68">
        <v>28461</v>
      </c>
      <c r="E73" s="99"/>
      <c r="F73" s="81">
        <v>11635</v>
      </c>
      <c r="G73" s="83">
        <v>41782.573229166665</v>
      </c>
      <c r="H73" s="64"/>
      <c r="I73" s="73" t="s">
        <v>127</v>
      </c>
      <c r="J73" s="66" t="s">
        <v>328</v>
      </c>
      <c r="K73" s="67">
        <v>27738</v>
      </c>
      <c r="L73" s="103" t="str">
        <f t="shared" si="2"/>
        <v>X</v>
      </c>
      <c r="M73" s="82">
        <v>11479</v>
      </c>
      <c r="N73" s="84">
        <v>41767.547893518517</v>
      </c>
      <c r="O73" s="65"/>
      <c r="P73" s="77" t="s">
        <v>127</v>
      </c>
      <c r="Q73" s="51"/>
    </row>
    <row r="74" spans="1:17">
      <c r="A74" s="12" t="s">
        <v>1761</v>
      </c>
      <c r="B74" s="49" t="s">
        <v>1356</v>
      </c>
      <c r="C74" s="54" t="s">
        <v>127</v>
      </c>
      <c r="D74" s="68">
        <v>28461</v>
      </c>
      <c r="E74" s="99"/>
      <c r="F74" s="81">
        <v>18184</v>
      </c>
      <c r="G74" s="83">
        <v>41782.573229166665</v>
      </c>
      <c r="H74" s="64"/>
      <c r="I74" s="73" t="s">
        <v>127</v>
      </c>
      <c r="J74" s="66" t="s">
        <v>328</v>
      </c>
      <c r="K74" s="67">
        <v>27545</v>
      </c>
      <c r="L74" s="103" t="str">
        <f t="shared" si="2"/>
        <v>X</v>
      </c>
      <c r="M74" s="82">
        <v>18158</v>
      </c>
      <c r="N74" s="84">
        <v>41766.313391203701</v>
      </c>
      <c r="O74" s="65"/>
      <c r="P74" s="77" t="s">
        <v>127</v>
      </c>
      <c r="Q74" s="51"/>
    </row>
    <row r="75" spans="1:17">
      <c r="A75" s="12" t="s">
        <v>1216</v>
      </c>
      <c r="B75" s="49" t="s">
        <v>1290</v>
      </c>
      <c r="C75" s="54" t="s">
        <v>127</v>
      </c>
      <c r="D75" s="68">
        <v>28461</v>
      </c>
      <c r="E75" s="99"/>
      <c r="F75" s="81">
        <v>10831</v>
      </c>
      <c r="G75" s="83">
        <v>41782.573229166665</v>
      </c>
      <c r="H75" s="64"/>
      <c r="I75" s="73" t="s">
        <v>127</v>
      </c>
      <c r="J75" s="66" t="s">
        <v>328</v>
      </c>
      <c r="K75" s="67">
        <v>27545</v>
      </c>
      <c r="L75" s="103" t="str">
        <f t="shared" si="2"/>
        <v>X</v>
      </c>
      <c r="M75" s="82">
        <v>10995</v>
      </c>
      <c r="N75" s="84">
        <v>41766.313449074078</v>
      </c>
      <c r="O75" s="65"/>
      <c r="P75" s="77" t="s">
        <v>127</v>
      </c>
      <c r="Q75" s="51"/>
    </row>
    <row r="76" spans="1:17">
      <c r="A76" s="12" t="s">
        <v>1216</v>
      </c>
      <c r="B76" s="49" t="s">
        <v>1291</v>
      </c>
      <c r="C76" s="54" t="s">
        <v>127</v>
      </c>
      <c r="D76" s="68">
        <v>28461</v>
      </c>
      <c r="E76" s="99"/>
      <c r="F76" s="81">
        <v>10947</v>
      </c>
      <c r="G76" s="83">
        <v>41782.573229166665</v>
      </c>
      <c r="H76" s="64"/>
      <c r="I76" s="73" t="s">
        <v>127</v>
      </c>
      <c r="J76" s="66" t="s">
        <v>328</v>
      </c>
      <c r="K76" s="67">
        <v>27545</v>
      </c>
      <c r="L76" s="103" t="str">
        <f t="shared" si="2"/>
        <v>X</v>
      </c>
      <c r="M76" s="82">
        <v>11368</v>
      </c>
      <c r="N76" s="84">
        <v>41766.313449074078</v>
      </c>
      <c r="O76" s="65"/>
      <c r="P76" s="77" t="s">
        <v>127</v>
      </c>
      <c r="Q76" s="51"/>
    </row>
    <row r="77" spans="1:17">
      <c r="A77" s="12" t="s">
        <v>1216</v>
      </c>
      <c r="B77" s="49" t="s">
        <v>1292</v>
      </c>
      <c r="C77" s="54" t="s">
        <v>127</v>
      </c>
      <c r="D77" s="68">
        <v>28461</v>
      </c>
      <c r="E77" s="99"/>
      <c r="F77" s="81">
        <v>11088</v>
      </c>
      <c r="G77" s="83">
        <v>41782.573229166665</v>
      </c>
      <c r="H77" s="64"/>
      <c r="I77" s="73" t="s">
        <v>127</v>
      </c>
      <c r="J77" s="66" t="s">
        <v>328</v>
      </c>
      <c r="K77" s="67">
        <v>27545</v>
      </c>
      <c r="L77" s="103" t="str">
        <f t="shared" si="2"/>
        <v>X</v>
      </c>
      <c r="M77" s="82">
        <v>11232</v>
      </c>
      <c r="N77" s="84">
        <v>41766.313449074078</v>
      </c>
      <c r="O77" s="65"/>
      <c r="P77" s="77" t="s">
        <v>127</v>
      </c>
      <c r="Q77" s="51"/>
    </row>
    <row r="78" spans="1:17">
      <c r="A78" s="12" t="s">
        <v>1216</v>
      </c>
      <c r="B78" s="49" t="s">
        <v>863</v>
      </c>
      <c r="C78" s="54" t="s">
        <v>127</v>
      </c>
      <c r="D78" s="68">
        <v>28461</v>
      </c>
      <c r="E78" s="99"/>
      <c r="F78" s="81">
        <v>12085</v>
      </c>
      <c r="G78" s="83">
        <v>41782.573229166665</v>
      </c>
      <c r="H78" s="64"/>
      <c r="I78" s="73" t="s">
        <v>127</v>
      </c>
      <c r="J78" s="66" t="s">
        <v>328</v>
      </c>
      <c r="K78" s="67">
        <v>27545</v>
      </c>
      <c r="L78" s="103" t="str">
        <f t="shared" si="2"/>
        <v>X</v>
      </c>
      <c r="M78" s="82">
        <v>12084</v>
      </c>
      <c r="N78" s="84">
        <v>41766.313449074078</v>
      </c>
      <c r="O78" s="65"/>
      <c r="P78" s="77" t="s">
        <v>127</v>
      </c>
      <c r="Q78" s="51"/>
    </row>
    <row r="79" spans="1:17">
      <c r="A79" s="12" t="s">
        <v>1217</v>
      </c>
      <c r="B79" s="49" t="s">
        <v>1293</v>
      </c>
      <c r="C79" s="54" t="s">
        <v>127</v>
      </c>
      <c r="D79" s="68">
        <v>28461</v>
      </c>
      <c r="E79" s="99"/>
      <c r="F79" s="81">
        <v>10743</v>
      </c>
      <c r="G79" s="83">
        <v>41782.573229166665</v>
      </c>
      <c r="H79" s="64"/>
      <c r="I79" s="73" t="s">
        <v>127</v>
      </c>
      <c r="J79" s="66" t="s">
        <v>328</v>
      </c>
      <c r="K79" s="67">
        <v>27545</v>
      </c>
      <c r="L79" s="103" t="str">
        <f t="shared" si="2"/>
        <v>X</v>
      </c>
      <c r="M79" s="82">
        <v>12327</v>
      </c>
      <c r="N79" s="84">
        <v>41766.313391203701</v>
      </c>
      <c r="O79" s="65"/>
      <c r="P79" s="77" t="s">
        <v>127</v>
      </c>
      <c r="Q79" s="51"/>
    </row>
    <row r="80" spans="1:17">
      <c r="A80" s="12" t="s">
        <v>1217</v>
      </c>
      <c r="B80" s="49" t="s">
        <v>1294</v>
      </c>
      <c r="C80" s="54" t="s">
        <v>127</v>
      </c>
      <c r="D80" s="68">
        <v>28461</v>
      </c>
      <c r="E80" s="99"/>
      <c r="F80" s="81">
        <v>10046</v>
      </c>
      <c r="G80" s="83">
        <v>41782.573229166665</v>
      </c>
      <c r="H80" s="64"/>
      <c r="I80" s="73" t="s">
        <v>127</v>
      </c>
      <c r="J80" s="66" t="s">
        <v>328</v>
      </c>
      <c r="K80" s="67">
        <v>27545</v>
      </c>
      <c r="L80" s="103" t="str">
        <f t="shared" si="2"/>
        <v>X</v>
      </c>
      <c r="M80" s="82">
        <v>10103</v>
      </c>
      <c r="N80" s="84">
        <v>41766.313391203701</v>
      </c>
      <c r="O80" s="65"/>
      <c r="P80" s="77" t="s">
        <v>127</v>
      </c>
      <c r="Q80" s="51"/>
    </row>
    <row r="81" spans="1:17">
      <c r="A81" s="12" t="s">
        <v>1217</v>
      </c>
      <c r="B81" s="49" t="s">
        <v>1052</v>
      </c>
      <c r="C81" s="54" t="s">
        <v>127</v>
      </c>
      <c r="D81" s="68">
        <v>28461</v>
      </c>
      <c r="E81" s="99"/>
      <c r="F81" s="81">
        <v>13188</v>
      </c>
      <c r="G81" s="83">
        <v>41782.573229166665</v>
      </c>
      <c r="H81" s="64"/>
      <c r="I81" s="73" t="s">
        <v>127</v>
      </c>
      <c r="J81" s="66" t="s">
        <v>328</v>
      </c>
      <c r="K81" s="67">
        <v>27545</v>
      </c>
      <c r="L81" s="103" t="str">
        <f t="shared" si="2"/>
        <v>X</v>
      </c>
      <c r="M81" s="82">
        <v>13514</v>
      </c>
      <c r="N81" s="84">
        <v>41766.313391203701</v>
      </c>
      <c r="O81" s="65"/>
      <c r="P81" s="77" t="s">
        <v>127</v>
      </c>
      <c r="Q81" s="51"/>
    </row>
    <row r="82" spans="1:17">
      <c r="A82" s="12" t="s">
        <v>1217</v>
      </c>
      <c r="B82" s="49" t="s">
        <v>1397</v>
      </c>
      <c r="C82" s="54" t="s">
        <v>127</v>
      </c>
      <c r="D82" s="68">
        <v>28461</v>
      </c>
      <c r="E82" s="99"/>
      <c r="F82" s="81">
        <v>16624</v>
      </c>
      <c r="G82" s="83">
        <v>41782.573229166665</v>
      </c>
      <c r="H82" s="64"/>
      <c r="I82" s="73" t="s">
        <v>127</v>
      </c>
      <c r="J82" s="66" t="s">
        <v>328</v>
      </c>
      <c r="K82" s="67">
        <v>27545</v>
      </c>
      <c r="L82" s="103" t="str">
        <f t="shared" si="2"/>
        <v>X</v>
      </c>
      <c r="M82" s="82">
        <v>16711</v>
      </c>
      <c r="N82" s="84">
        <v>41766.313391203701</v>
      </c>
      <c r="O82" s="65"/>
      <c r="P82" s="77" t="s">
        <v>127</v>
      </c>
      <c r="Q82" s="51"/>
    </row>
    <row r="83" spans="1:17">
      <c r="A83" s="12" t="s">
        <v>1221</v>
      </c>
      <c r="B83" s="49" t="s">
        <v>1254</v>
      </c>
      <c r="C83" s="54" t="s">
        <v>127</v>
      </c>
      <c r="D83" s="68">
        <v>28461</v>
      </c>
      <c r="E83" s="99"/>
      <c r="F83" s="81">
        <v>9241</v>
      </c>
      <c r="G83" s="83">
        <v>41782.573229166665</v>
      </c>
      <c r="H83" s="64"/>
      <c r="I83" s="73" t="s">
        <v>127</v>
      </c>
      <c r="J83" s="66" t="s">
        <v>328</v>
      </c>
      <c r="K83" s="67">
        <v>27545</v>
      </c>
      <c r="L83" s="103" t="str">
        <f t="shared" si="2"/>
        <v>X</v>
      </c>
      <c r="M83" s="82">
        <v>9306</v>
      </c>
      <c r="N83" s="84">
        <v>41766.313472222224</v>
      </c>
      <c r="O83" s="65"/>
      <c r="P83" s="77" t="s">
        <v>127</v>
      </c>
      <c r="Q83" s="51"/>
    </row>
    <row r="84" spans="1:17">
      <c r="A84" s="12" t="s">
        <v>1221</v>
      </c>
      <c r="B84" s="49" t="s">
        <v>1255</v>
      </c>
      <c r="C84" s="54" t="s">
        <v>127</v>
      </c>
      <c r="D84" s="68">
        <v>28461</v>
      </c>
      <c r="E84" s="99"/>
      <c r="F84" s="81">
        <v>9926</v>
      </c>
      <c r="G84" s="83">
        <v>41782.573229166665</v>
      </c>
      <c r="H84" s="64"/>
      <c r="I84" s="73" t="s">
        <v>127</v>
      </c>
      <c r="J84" s="66" t="s">
        <v>328</v>
      </c>
      <c r="K84" s="67">
        <v>27545</v>
      </c>
      <c r="L84" s="103" t="str">
        <f t="shared" si="2"/>
        <v>X</v>
      </c>
      <c r="M84" s="82">
        <v>10102</v>
      </c>
      <c r="N84" s="84">
        <v>41766.313472222224</v>
      </c>
      <c r="O84" s="65"/>
      <c r="P84" s="77" t="s">
        <v>127</v>
      </c>
      <c r="Q84" s="51"/>
    </row>
    <row r="85" spans="1:17">
      <c r="A85" s="12" t="s">
        <v>1221</v>
      </c>
      <c r="B85" s="49" t="s">
        <v>1256</v>
      </c>
      <c r="C85" s="54" t="s">
        <v>127</v>
      </c>
      <c r="D85" s="68">
        <v>28461</v>
      </c>
      <c r="E85" s="99"/>
      <c r="F85" s="81">
        <v>13509</v>
      </c>
      <c r="G85" s="83">
        <v>41782.573229166665</v>
      </c>
      <c r="H85" s="64"/>
      <c r="I85" s="73" t="s">
        <v>127</v>
      </c>
      <c r="J85" s="66" t="s">
        <v>328</v>
      </c>
      <c r="K85" s="67">
        <v>27545</v>
      </c>
      <c r="L85" s="103" t="str">
        <f t="shared" si="2"/>
        <v>X</v>
      </c>
      <c r="M85" s="82">
        <v>13958</v>
      </c>
      <c r="N85" s="84">
        <v>41766.313472222224</v>
      </c>
      <c r="O85" s="65"/>
      <c r="P85" s="77" t="s">
        <v>127</v>
      </c>
      <c r="Q85" s="51"/>
    </row>
    <row r="86" spans="1:17">
      <c r="A86" s="12" t="s">
        <v>1221</v>
      </c>
      <c r="B86" s="49" t="s">
        <v>965</v>
      </c>
      <c r="C86" s="54" t="s">
        <v>127</v>
      </c>
      <c r="D86" s="68">
        <v>28461</v>
      </c>
      <c r="E86" s="99"/>
      <c r="F86" s="81">
        <v>9231</v>
      </c>
      <c r="G86" s="83">
        <v>41782.573229166665</v>
      </c>
      <c r="H86" s="64"/>
      <c r="I86" s="73" t="s">
        <v>127</v>
      </c>
      <c r="J86" s="66" t="s">
        <v>328</v>
      </c>
      <c r="K86" s="67">
        <v>27545</v>
      </c>
      <c r="L86" s="103" t="str">
        <f t="shared" si="2"/>
        <v>X</v>
      </c>
      <c r="M86" s="82">
        <v>9304</v>
      </c>
      <c r="N86" s="84">
        <v>41766.313472222224</v>
      </c>
      <c r="O86" s="65"/>
      <c r="P86" s="77" t="s">
        <v>127</v>
      </c>
      <c r="Q86" s="51"/>
    </row>
    <row r="87" spans="1:17">
      <c r="A87" s="12" t="s">
        <v>1221</v>
      </c>
      <c r="B87" s="49" t="s">
        <v>966</v>
      </c>
      <c r="C87" s="54" t="s">
        <v>127</v>
      </c>
      <c r="D87" s="68">
        <v>28461</v>
      </c>
      <c r="E87" s="99"/>
      <c r="F87" s="81">
        <v>17886</v>
      </c>
      <c r="G87" s="83">
        <v>41782.573229166665</v>
      </c>
      <c r="H87" s="64"/>
      <c r="I87" s="73" t="s">
        <v>1695</v>
      </c>
      <c r="J87" s="66" t="s">
        <v>328</v>
      </c>
      <c r="K87" s="67">
        <v>27545</v>
      </c>
      <c r="L87" s="103" t="str">
        <f t="shared" si="2"/>
        <v>X</v>
      </c>
      <c r="M87" s="82">
        <v>16956</v>
      </c>
      <c r="N87" s="84">
        <v>41766.313472222224</v>
      </c>
      <c r="O87" s="65"/>
      <c r="P87" s="77" t="s">
        <v>1695</v>
      </c>
      <c r="Q87" s="51"/>
    </row>
    <row r="88" spans="1:17">
      <c r="A88" s="12" t="s">
        <v>1221</v>
      </c>
      <c r="B88" s="49" t="s">
        <v>967</v>
      </c>
      <c r="C88" s="54" t="s">
        <v>127</v>
      </c>
      <c r="D88" s="68">
        <v>28461</v>
      </c>
      <c r="E88" s="99"/>
      <c r="F88" s="81">
        <v>16043</v>
      </c>
      <c r="G88" s="83">
        <v>41782.573229166665</v>
      </c>
      <c r="H88" s="64"/>
      <c r="I88" s="73" t="s">
        <v>127</v>
      </c>
      <c r="J88" s="66" t="s">
        <v>328</v>
      </c>
      <c r="K88" s="67">
        <v>27545</v>
      </c>
      <c r="L88" s="103" t="str">
        <f t="shared" si="2"/>
        <v>X</v>
      </c>
      <c r="M88" s="82">
        <v>16356</v>
      </c>
      <c r="N88" s="84">
        <v>41766.313472222224</v>
      </c>
      <c r="O88" s="65"/>
      <c r="P88" s="77" t="s">
        <v>127</v>
      </c>
      <c r="Q88" s="51"/>
    </row>
    <row r="89" spans="1:17">
      <c r="A89" s="12" t="s">
        <v>1179</v>
      </c>
      <c r="B89" s="49" t="s">
        <v>1180</v>
      </c>
      <c r="C89" s="54" t="s">
        <v>127</v>
      </c>
      <c r="D89" s="68">
        <v>28461</v>
      </c>
      <c r="E89" s="99"/>
      <c r="F89" s="81">
        <v>15434</v>
      </c>
      <c r="G89" s="83">
        <v>41782.573229166665</v>
      </c>
      <c r="H89" s="64"/>
      <c r="I89" s="73" t="s">
        <v>584</v>
      </c>
      <c r="J89" s="66" t="s">
        <v>328</v>
      </c>
      <c r="K89" s="67">
        <v>27545</v>
      </c>
      <c r="L89" s="103" t="str">
        <f t="shared" si="2"/>
        <v>X</v>
      </c>
      <c r="M89" s="82">
        <v>15545</v>
      </c>
      <c r="N89" s="84">
        <v>41766.313391203701</v>
      </c>
      <c r="O89" s="65"/>
      <c r="P89" s="77" t="s">
        <v>584</v>
      </c>
      <c r="Q89" s="51"/>
    </row>
    <row r="90" spans="1:17">
      <c r="A90" s="12" t="s">
        <v>1179</v>
      </c>
      <c r="B90" s="49" t="s">
        <v>1295</v>
      </c>
      <c r="C90" s="54" t="s">
        <v>127</v>
      </c>
      <c r="D90" s="68">
        <v>28461</v>
      </c>
      <c r="E90" s="99"/>
      <c r="F90" s="81">
        <v>9962</v>
      </c>
      <c r="G90" s="83">
        <v>41782.573229166665</v>
      </c>
      <c r="H90" s="64"/>
      <c r="I90" s="73" t="s">
        <v>127</v>
      </c>
      <c r="J90" s="66" t="s">
        <v>328</v>
      </c>
      <c r="K90" s="67">
        <v>27545</v>
      </c>
      <c r="L90" s="103" t="str">
        <f t="shared" si="2"/>
        <v>X</v>
      </c>
      <c r="M90" s="82">
        <v>10061</v>
      </c>
      <c r="N90" s="84">
        <v>41766.313391203701</v>
      </c>
      <c r="O90" s="65"/>
      <c r="P90" s="77" t="s">
        <v>127</v>
      </c>
      <c r="Q90" s="51"/>
    </row>
    <row r="91" spans="1:17">
      <c r="A91" s="12" t="s">
        <v>1179</v>
      </c>
      <c r="B91" s="49" t="s">
        <v>1181</v>
      </c>
      <c r="C91" s="54" t="s">
        <v>127</v>
      </c>
      <c r="D91" s="68">
        <v>28461</v>
      </c>
      <c r="E91" s="99"/>
      <c r="F91" s="81">
        <v>13953</v>
      </c>
      <c r="G91" s="83">
        <v>41782.573229166665</v>
      </c>
      <c r="H91" s="64"/>
      <c r="I91" s="73" t="s">
        <v>127</v>
      </c>
      <c r="J91" s="66" t="s">
        <v>328</v>
      </c>
      <c r="K91" s="67">
        <v>27545</v>
      </c>
      <c r="L91" s="103" t="str">
        <f t="shared" si="2"/>
        <v>X</v>
      </c>
      <c r="M91" s="82">
        <v>14996</v>
      </c>
      <c r="N91" s="84">
        <v>41766.313391203701</v>
      </c>
      <c r="O91" s="65"/>
      <c r="P91" s="77" t="s">
        <v>127</v>
      </c>
      <c r="Q91" s="51"/>
    </row>
    <row r="92" spans="1:17">
      <c r="A92" s="12" t="s">
        <v>1179</v>
      </c>
      <c r="B92" s="49" t="s">
        <v>1629</v>
      </c>
      <c r="C92" s="54" t="s">
        <v>127</v>
      </c>
      <c r="D92" s="68">
        <v>28461</v>
      </c>
      <c r="E92" s="99"/>
      <c r="F92" s="81">
        <v>12078</v>
      </c>
      <c r="G92" s="83">
        <v>41782.573229166665</v>
      </c>
      <c r="H92" s="64"/>
      <c r="I92" s="73" t="s">
        <v>584</v>
      </c>
      <c r="J92" s="66" t="s">
        <v>328</v>
      </c>
      <c r="K92" s="67">
        <v>27545</v>
      </c>
      <c r="L92" s="103" t="str">
        <f t="shared" si="2"/>
        <v>X</v>
      </c>
      <c r="M92" s="82">
        <v>12140</v>
      </c>
      <c r="N92" s="84">
        <v>41766.313391203701</v>
      </c>
      <c r="O92" s="65"/>
      <c r="P92" s="77" t="s">
        <v>584</v>
      </c>
      <c r="Q92" s="51"/>
    </row>
    <row r="93" spans="1:17">
      <c r="A93" s="12" t="s">
        <v>1179</v>
      </c>
      <c r="B93" s="49" t="s">
        <v>1182</v>
      </c>
      <c r="C93" s="54" t="s">
        <v>127</v>
      </c>
      <c r="D93" s="68">
        <v>28461</v>
      </c>
      <c r="E93" s="99"/>
      <c r="F93" s="81">
        <v>12054</v>
      </c>
      <c r="G93" s="83">
        <v>41782.573229166665</v>
      </c>
      <c r="H93" s="64"/>
      <c r="I93" s="73" t="s">
        <v>127</v>
      </c>
      <c r="J93" s="66" t="s">
        <v>328</v>
      </c>
      <c r="K93" s="67">
        <v>27545</v>
      </c>
      <c r="L93" s="103" t="str">
        <f t="shared" si="2"/>
        <v>X</v>
      </c>
      <c r="M93" s="82">
        <v>12428</v>
      </c>
      <c r="N93" s="84">
        <v>41766.313391203701</v>
      </c>
      <c r="O93" s="65"/>
      <c r="P93" s="77" t="s">
        <v>127</v>
      </c>
      <c r="Q93" s="51"/>
    </row>
    <row r="94" spans="1:17">
      <c r="A94" s="12" t="s">
        <v>1179</v>
      </c>
      <c r="B94" s="49" t="s">
        <v>1183</v>
      </c>
      <c r="C94" s="54" t="s">
        <v>127</v>
      </c>
      <c r="D94" s="68">
        <v>28461</v>
      </c>
      <c r="E94" s="99"/>
      <c r="F94" s="81">
        <v>10924</v>
      </c>
      <c r="G94" s="83">
        <v>41782.573229166665</v>
      </c>
      <c r="H94" s="64"/>
      <c r="I94" s="73" t="s">
        <v>127</v>
      </c>
      <c r="J94" s="66" t="s">
        <v>328</v>
      </c>
      <c r="K94" s="67">
        <v>27545</v>
      </c>
      <c r="L94" s="103" t="str">
        <f t="shared" si="2"/>
        <v>X</v>
      </c>
      <c r="M94" s="82">
        <v>11110</v>
      </c>
      <c r="N94" s="84">
        <v>41766.313391203701</v>
      </c>
      <c r="O94" s="65"/>
      <c r="P94" s="77" t="s">
        <v>127</v>
      </c>
      <c r="Q94" s="51"/>
    </row>
    <row r="95" spans="1:17">
      <c r="A95" s="12" t="s">
        <v>1179</v>
      </c>
      <c r="B95" s="49" t="s">
        <v>1296</v>
      </c>
      <c r="C95" s="54" t="s">
        <v>127</v>
      </c>
      <c r="D95" s="68">
        <v>28461</v>
      </c>
      <c r="E95" s="99"/>
      <c r="F95" s="81">
        <v>10149</v>
      </c>
      <c r="G95" s="83">
        <v>41782.573229166665</v>
      </c>
      <c r="H95" s="64"/>
      <c r="I95" s="73" t="s">
        <v>584</v>
      </c>
      <c r="J95" s="66" t="s">
        <v>328</v>
      </c>
      <c r="K95" s="67">
        <v>27545</v>
      </c>
      <c r="L95" s="103" t="str">
        <f t="shared" si="2"/>
        <v>X</v>
      </c>
      <c r="M95" s="82">
        <v>10232</v>
      </c>
      <c r="N95" s="84">
        <v>41766.313391203701</v>
      </c>
      <c r="O95" s="65"/>
      <c r="P95" s="77" t="s">
        <v>127</v>
      </c>
      <c r="Q95" s="51"/>
    </row>
    <row r="96" spans="1:17">
      <c r="A96" s="12" t="s">
        <v>1179</v>
      </c>
      <c r="B96" s="49" t="s">
        <v>1184</v>
      </c>
      <c r="C96" s="54" t="s">
        <v>127</v>
      </c>
      <c r="D96" s="68">
        <v>28461</v>
      </c>
      <c r="E96" s="99"/>
      <c r="F96" s="81">
        <v>12930</v>
      </c>
      <c r="G96" s="83">
        <v>41782.573229166665</v>
      </c>
      <c r="H96" s="64"/>
      <c r="I96" s="73" t="s">
        <v>127</v>
      </c>
      <c r="J96" s="66" t="s">
        <v>328</v>
      </c>
      <c r="K96" s="67">
        <v>27545</v>
      </c>
      <c r="L96" s="103" t="str">
        <f t="shared" si="2"/>
        <v>X</v>
      </c>
      <c r="M96" s="82">
        <v>13060</v>
      </c>
      <c r="N96" s="84">
        <v>41766.313391203701</v>
      </c>
      <c r="O96" s="65"/>
      <c r="P96" s="77" t="s">
        <v>127</v>
      </c>
      <c r="Q96" s="51"/>
    </row>
    <row r="97" spans="1:17">
      <c r="A97" s="12" t="s">
        <v>1400</v>
      </c>
      <c r="B97" s="49" t="s">
        <v>1401</v>
      </c>
      <c r="C97" s="54" t="s">
        <v>127</v>
      </c>
      <c r="D97" s="68">
        <v>28461</v>
      </c>
      <c r="E97" s="99"/>
      <c r="F97" s="81">
        <v>9084</v>
      </c>
      <c r="G97" s="83">
        <v>41782.573229166665</v>
      </c>
      <c r="H97" s="64"/>
      <c r="I97" s="73" t="s">
        <v>584</v>
      </c>
      <c r="J97" s="66" t="s">
        <v>328</v>
      </c>
      <c r="K97" s="67">
        <v>27545</v>
      </c>
      <c r="L97" s="103" t="str">
        <f t="shared" si="2"/>
        <v>X</v>
      </c>
      <c r="M97" s="82">
        <v>9213</v>
      </c>
      <c r="N97" s="84">
        <v>41766.313449074078</v>
      </c>
      <c r="O97" s="65"/>
      <c r="P97" s="77" t="s">
        <v>127</v>
      </c>
      <c r="Q97" s="51"/>
    </row>
    <row r="98" spans="1:17">
      <c r="A98" s="12" t="s">
        <v>1400</v>
      </c>
      <c r="B98" s="49" t="s">
        <v>1402</v>
      </c>
      <c r="C98" s="54" t="s">
        <v>127</v>
      </c>
      <c r="D98" s="68">
        <v>28461</v>
      </c>
      <c r="E98" s="99"/>
      <c r="F98" s="81">
        <v>13961</v>
      </c>
      <c r="G98" s="83">
        <v>41782.573229166665</v>
      </c>
      <c r="H98" s="64"/>
      <c r="I98" s="73" t="s">
        <v>584</v>
      </c>
      <c r="J98" s="66" t="s">
        <v>328</v>
      </c>
      <c r="K98" s="67">
        <v>27545</v>
      </c>
      <c r="L98" s="103" t="str">
        <f t="shared" si="2"/>
        <v>X</v>
      </c>
      <c r="M98" s="82">
        <v>14594</v>
      </c>
      <c r="N98" s="84">
        <v>41766.313449074078</v>
      </c>
      <c r="O98" s="65"/>
      <c r="P98" s="77" t="s">
        <v>127</v>
      </c>
      <c r="Q98" s="51"/>
    </row>
    <row r="99" spans="1:17">
      <c r="A99" s="12" t="s">
        <v>1225</v>
      </c>
      <c r="B99" s="49" t="s">
        <v>1297</v>
      </c>
      <c r="C99" s="54" t="s">
        <v>127</v>
      </c>
      <c r="D99" s="68">
        <v>28461</v>
      </c>
      <c r="E99" s="99"/>
      <c r="F99" s="81">
        <v>9912</v>
      </c>
      <c r="G99" s="83">
        <v>41782.573229166665</v>
      </c>
      <c r="H99" s="64"/>
      <c r="I99" s="73" t="s">
        <v>127</v>
      </c>
      <c r="J99" s="66" t="s">
        <v>328</v>
      </c>
      <c r="K99" s="67">
        <v>27545</v>
      </c>
      <c r="L99" s="103" t="str">
        <f t="shared" si="2"/>
        <v>X</v>
      </c>
      <c r="M99" s="82">
        <v>10128</v>
      </c>
      <c r="N99" s="84">
        <v>41766.313460648147</v>
      </c>
      <c r="O99" s="65"/>
      <c r="P99" s="77" t="s">
        <v>584</v>
      </c>
      <c r="Q99" s="51"/>
    </row>
    <row r="100" spans="1:17">
      <c r="A100" s="12" t="s">
        <v>1225</v>
      </c>
      <c r="B100" s="49" t="s">
        <v>1226</v>
      </c>
      <c r="C100" s="54" t="s">
        <v>127</v>
      </c>
      <c r="D100" s="68">
        <v>28461</v>
      </c>
      <c r="E100" s="99"/>
      <c r="F100" s="81">
        <v>12911</v>
      </c>
      <c r="G100" s="83">
        <v>41782.573229166665</v>
      </c>
      <c r="H100" s="64"/>
      <c r="I100" s="73" t="s">
        <v>127</v>
      </c>
      <c r="J100" s="66" t="s">
        <v>328</v>
      </c>
      <c r="K100" s="67">
        <v>27545</v>
      </c>
      <c r="L100" s="103" t="str">
        <f t="shared" si="2"/>
        <v>X</v>
      </c>
      <c r="M100" s="82">
        <v>13331</v>
      </c>
      <c r="N100" s="84">
        <v>41766.313460648147</v>
      </c>
      <c r="O100" s="65"/>
      <c r="P100" s="77" t="s">
        <v>127</v>
      </c>
      <c r="Q100" s="51"/>
    </row>
    <row r="101" spans="1:17">
      <c r="A101" s="12" t="s">
        <v>988</v>
      </c>
      <c r="B101" s="49" t="s">
        <v>1298</v>
      </c>
      <c r="C101" s="54" t="s">
        <v>127</v>
      </c>
      <c r="D101" s="68">
        <v>28461</v>
      </c>
      <c r="E101" s="99"/>
      <c r="F101" s="81">
        <v>12164</v>
      </c>
      <c r="G101" s="83">
        <v>41782.573229166665</v>
      </c>
      <c r="H101" s="64"/>
      <c r="I101" s="73" t="s">
        <v>127</v>
      </c>
      <c r="J101" s="66" t="s">
        <v>328</v>
      </c>
      <c r="K101" s="67">
        <v>27545</v>
      </c>
      <c r="L101" s="103" t="str">
        <f t="shared" si="2"/>
        <v>X</v>
      </c>
      <c r="M101" s="82">
        <v>12294</v>
      </c>
      <c r="N101" s="84">
        <v>41766.313472222224</v>
      </c>
      <c r="O101" s="65"/>
      <c r="P101" s="77" t="s">
        <v>127</v>
      </c>
      <c r="Q101" s="51"/>
    </row>
    <row r="102" spans="1:17">
      <c r="A102" s="12" t="s">
        <v>988</v>
      </c>
      <c r="B102" s="49" t="s">
        <v>989</v>
      </c>
      <c r="C102" s="54" t="s">
        <v>127</v>
      </c>
      <c r="D102" s="68">
        <v>28461</v>
      </c>
      <c r="E102" s="99"/>
      <c r="F102" s="81">
        <v>10263</v>
      </c>
      <c r="G102" s="83">
        <v>41782.573229166665</v>
      </c>
      <c r="H102" s="64"/>
      <c r="I102" s="73" t="s">
        <v>127</v>
      </c>
      <c r="J102" s="66" t="s">
        <v>328</v>
      </c>
      <c r="K102" s="67">
        <v>27545</v>
      </c>
      <c r="L102" s="103" t="str">
        <f t="shared" si="2"/>
        <v>X</v>
      </c>
      <c r="M102" s="82">
        <v>10347</v>
      </c>
      <c r="N102" s="84">
        <v>41766.313472222224</v>
      </c>
      <c r="O102" s="65"/>
      <c r="P102" s="77" t="s">
        <v>127</v>
      </c>
      <c r="Q102" s="51"/>
    </row>
    <row r="103" spans="1:17">
      <c r="A103" s="12" t="s">
        <v>988</v>
      </c>
      <c r="B103" s="49" t="s">
        <v>990</v>
      </c>
      <c r="C103" s="54" t="s">
        <v>127</v>
      </c>
      <c r="D103" s="68">
        <v>28461</v>
      </c>
      <c r="E103" s="99"/>
      <c r="F103" s="81">
        <v>8762</v>
      </c>
      <c r="G103" s="83">
        <v>41782.573229166665</v>
      </c>
      <c r="H103" s="64"/>
      <c r="I103" s="73" t="s">
        <v>127</v>
      </c>
      <c r="J103" s="66" t="s">
        <v>328</v>
      </c>
      <c r="K103" s="67">
        <v>27545</v>
      </c>
      <c r="L103" s="103" t="str">
        <f t="shared" si="2"/>
        <v>X</v>
      </c>
      <c r="M103" s="82">
        <v>8847</v>
      </c>
      <c r="N103" s="84">
        <v>41766.313472222224</v>
      </c>
      <c r="O103" s="65"/>
      <c r="P103" s="77" t="s">
        <v>127</v>
      </c>
      <c r="Q103" s="51"/>
    </row>
    <row r="104" spans="1:17">
      <c r="A104" s="12" t="s">
        <v>988</v>
      </c>
      <c r="B104" s="49" t="s">
        <v>991</v>
      </c>
      <c r="C104" s="54" t="s">
        <v>127</v>
      </c>
      <c r="D104" s="68">
        <v>28461</v>
      </c>
      <c r="E104" s="99"/>
      <c r="F104" s="81">
        <v>14250</v>
      </c>
      <c r="G104" s="83">
        <v>41782.573229166665</v>
      </c>
      <c r="H104" s="64"/>
      <c r="I104" s="73" t="s">
        <v>127</v>
      </c>
      <c r="J104" s="66" t="s">
        <v>328</v>
      </c>
      <c r="K104" s="67">
        <v>27545</v>
      </c>
      <c r="L104" s="103" t="str">
        <f t="shared" ref="L104:L135" si="3">IF(K104="","",IF(K104&lt;$D104,"X",""))</f>
        <v>X</v>
      </c>
      <c r="M104" s="82">
        <v>14566</v>
      </c>
      <c r="N104" s="84">
        <v>41766.313472222224</v>
      </c>
      <c r="O104" s="65"/>
      <c r="P104" s="77" t="s">
        <v>584</v>
      </c>
      <c r="Q104" s="51"/>
    </row>
    <row r="105" spans="1:17">
      <c r="A105" s="12" t="s">
        <v>988</v>
      </c>
      <c r="B105" s="49" t="s">
        <v>1299</v>
      </c>
      <c r="C105" s="54" t="s">
        <v>127</v>
      </c>
      <c r="D105" s="68">
        <v>28461</v>
      </c>
      <c r="E105" s="99"/>
      <c r="F105" s="81">
        <v>10320</v>
      </c>
      <c r="G105" s="83">
        <v>41782.573229166665</v>
      </c>
      <c r="H105" s="64"/>
      <c r="I105" s="73" t="s">
        <v>127</v>
      </c>
      <c r="J105" s="66" t="s">
        <v>328</v>
      </c>
      <c r="K105" s="67">
        <v>27545</v>
      </c>
      <c r="L105" s="103" t="str">
        <f t="shared" si="3"/>
        <v>X</v>
      </c>
      <c r="M105" s="82">
        <v>10371</v>
      </c>
      <c r="N105" s="84">
        <v>41766.313472222224</v>
      </c>
      <c r="O105" s="65"/>
      <c r="P105" s="77" t="s">
        <v>127</v>
      </c>
      <c r="Q105" s="51"/>
    </row>
    <row r="106" spans="1:17">
      <c r="A106" s="12" t="s">
        <v>988</v>
      </c>
      <c r="B106" s="49" t="s">
        <v>1071</v>
      </c>
      <c r="C106" s="54" t="s">
        <v>127</v>
      </c>
      <c r="D106" s="68">
        <v>28461</v>
      </c>
      <c r="E106" s="99"/>
      <c r="F106" s="81">
        <v>9838</v>
      </c>
      <c r="G106" s="83">
        <v>41782.573229166665</v>
      </c>
      <c r="H106" s="64"/>
      <c r="I106" s="73" t="s">
        <v>127</v>
      </c>
      <c r="J106" s="66" t="s">
        <v>328</v>
      </c>
      <c r="K106" s="67">
        <v>27545</v>
      </c>
      <c r="L106" s="103" t="str">
        <f t="shared" si="3"/>
        <v>X</v>
      </c>
      <c r="M106" s="82">
        <v>9896</v>
      </c>
      <c r="N106" s="84">
        <v>41766.313472222224</v>
      </c>
      <c r="O106" s="65"/>
      <c r="P106" s="77" t="s">
        <v>127</v>
      </c>
      <c r="Q106" s="51"/>
    </row>
    <row r="107" spans="1:17">
      <c r="A107" s="12" t="s">
        <v>988</v>
      </c>
      <c r="B107" s="49" t="s">
        <v>1300</v>
      </c>
      <c r="C107" s="54" t="s">
        <v>127</v>
      </c>
      <c r="D107" s="68">
        <v>28461</v>
      </c>
      <c r="E107" s="99"/>
      <c r="F107" s="81">
        <v>9533</v>
      </c>
      <c r="G107" s="83">
        <v>41782.573229166665</v>
      </c>
      <c r="H107" s="64"/>
      <c r="I107" s="73" t="s">
        <v>584</v>
      </c>
      <c r="J107" s="66" t="s">
        <v>328</v>
      </c>
      <c r="K107" s="67">
        <v>27545</v>
      </c>
      <c r="L107" s="103" t="str">
        <f t="shared" si="3"/>
        <v>X</v>
      </c>
      <c r="M107" s="82">
        <v>9540</v>
      </c>
      <c r="N107" s="84">
        <v>41766.313472222224</v>
      </c>
      <c r="O107" s="65"/>
      <c r="P107" s="77" t="s">
        <v>127</v>
      </c>
      <c r="Q107" s="51"/>
    </row>
    <row r="108" spans="1:17">
      <c r="A108" s="12" t="s">
        <v>988</v>
      </c>
      <c r="B108" s="49" t="s">
        <v>1072</v>
      </c>
      <c r="C108" s="54" t="s">
        <v>127</v>
      </c>
      <c r="D108" s="68">
        <v>28461</v>
      </c>
      <c r="E108" s="99"/>
      <c r="F108" s="81">
        <v>12489</v>
      </c>
      <c r="G108" s="83">
        <v>41782.573229166665</v>
      </c>
      <c r="H108" s="64"/>
      <c r="I108" s="73" t="s">
        <v>127</v>
      </c>
      <c r="J108" s="66" t="s">
        <v>328</v>
      </c>
      <c r="K108" s="67">
        <v>27545</v>
      </c>
      <c r="L108" s="103" t="str">
        <f t="shared" si="3"/>
        <v>X</v>
      </c>
      <c r="M108" s="82">
        <v>12669</v>
      </c>
      <c r="N108" s="84">
        <v>41766.313472222224</v>
      </c>
      <c r="O108" s="65"/>
      <c r="P108" s="77" t="s">
        <v>127</v>
      </c>
      <c r="Q108" s="51"/>
    </row>
    <row r="109" spans="1:17">
      <c r="A109" s="12" t="s">
        <v>988</v>
      </c>
      <c r="B109" s="49" t="s">
        <v>1301</v>
      </c>
      <c r="C109" s="54" t="s">
        <v>127</v>
      </c>
      <c r="D109" s="68">
        <v>28461</v>
      </c>
      <c r="E109" s="99"/>
      <c r="F109" s="81">
        <v>10860</v>
      </c>
      <c r="G109" s="83">
        <v>41782.573229166665</v>
      </c>
      <c r="H109" s="64"/>
      <c r="I109" s="73" t="s">
        <v>127</v>
      </c>
      <c r="J109" s="66" t="s">
        <v>328</v>
      </c>
      <c r="K109" s="67">
        <v>27545</v>
      </c>
      <c r="L109" s="103" t="str">
        <f t="shared" si="3"/>
        <v>X</v>
      </c>
      <c r="M109" s="82">
        <v>11094</v>
      </c>
      <c r="N109" s="84">
        <v>41766.313472222224</v>
      </c>
      <c r="O109" s="65"/>
      <c r="P109" s="77" t="s">
        <v>127</v>
      </c>
      <c r="Q109" s="51"/>
    </row>
    <row r="110" spans="1:17">
      <c r="A110" s="12" t="s">
        <v>988</v>
      </c>
      <c r="B110" s="49" t="s">
        <v>1073</v>
      </c>
      <c r="C110" s="54" t="s">
        <v>127</v>
      </c>
      <c r="D110" s="68">
        <v>28461</v>
      </c>
      <c r="E110" s="99"/>
      <c r="F110" s="81">
        <v>15529</v>
      </c>
      <c r="G110" s="83">
        <v>41782.573229166665</v>
      </c>
      <c r="H110" s="64"/>
      <c r="I110" s="73" t="s">
        <v>127</v>
      </c>
      <c r="J110" s="66" t="s">
        <v>328</v>
      </c>
      <c r="K110" s="67">
        <v>27545</v>
      </c>
      <c r="L110" s="103" t="str">
        <f t="shared" si="3"/>
        <v>X</v>
      </c>
      <c r="M110" s="82">
        <v>15906</v>
      </c>
      <c r="N110" s="84">
        <v>41766.313472222224</v>
      </c>
      <c r="O110" s="65"/>
      <c r="P110" s="77" t="s">
        <v>127</v>
      </c>
      <c r="Q110" s="51"/>
    </row>
    <row r="111" spans="1:17">
      <c r="A111" s="12" t="s">
        <v>988</v>
      </c>
      <c r="B111" s="49" t="s">
        <v>1302</v>
      </c>
      <c r="C111" s="54" t="s">
        <v>127</v>
      </c>
      <c r="D111" s="68">
        <v>28461</v>
      </c>
      <c r="E111" s="99"/>
      <c r="F111" s="81">
        <v>8856</v>
      </c>
      <c r="G111" s="83">
        <v>41782.573229166665</v>
      </c>
      <c r="H111" s="64"/>
      <c r="I111" s="73" t="s">
        <v>127</v>
      </c>
      <c r="J111" s="66" t="s">
        <v>328</v>
      </c>
      <c r="K111" s="67">
        <v>27545</v>
      </c>
      <c r="L111" s="103" t="str">
        <f t="shared" si="3"/>
        <v>X</v>
      </c>
      <c r="M111" s="82">
        <v>8960</v>
      </c>
      <c r="N111" s="84">
        <v>41766.313472222224</v>
      </c>
      <c r="O111" s="65"/>
      <c r="P111" s="77" t="s">
        <v>127</v>
      </c>
      <c r="Q111" s="51"/>
    </row>
    <row r="112" spans="1:17">
      <c r="A112" s="12" t="s">
        <v>1117</v>
      </c>
      <c r="B112" s="49" t="s">
        <v>1218</v>
      </c>
      <c r="C112" s="54" t="s">
        <v>127</v>
      </c>
      <c r="D112" s="68">
        <v>28461</v>
      </c>
      <c r="E112" s="99"/>
      <c r="F112" s="81">
        <v>14151</v>
      </c>
      <c r="G112" s="83">
        <v>41782.573229166665</v>
      </c>
      <c r="H112" s="64"/>
      <c r="I112" s="73" t="s">
        <v>127</v>
      </c>
      <c r="J112" s="66" t="s">
        <v>328</v>
      </c>
      <c r="K112" s="67">
        <v>27545</v>
      </c>
      <c r="L112" s="103" t="str">
        <f t="shared" si="3"/>
        <v>X</v>
      </c>
      <c r="M112" s="82">
        <v>14850</v>
      </c>
      <c r="N112" s="84">
        <v>41766.313460648147</v>
      </c>
      <c r="O112" s="65"/>
      <c r="P112" s="77" t="s">
        <v>127</v>
      </c>
      <c r="Q112" s="51"/>
    </row>
    <row r="113" spans="1:17">
      <c r="A113" s="12" t="s">
        <v>1117</v>
      </c>
      <c r="B113" s="49" t="s">
        <v>1185</v>
      </c>
      <c r="C113" s="54" t="s">
        <v>127</v>
      </c>
      <c r="D113" s="68">
        <v>28461</v>
      </c>
      <c r="E113" s="99"/>
      <c r="F113" s="81">
        <v>12150</v>
      </c>
      <c r="G113" s="83">
        <v>41782.573229166665</v>
      </c>
      <c r="H113" s="64"/>
      <c r="I113" s="73" t="s">
        <v>127</v>
      </c>
      <c r="J113" s="66" t="s">
        <v>328</v>
      </c>
      <c r="K113" s="67">
        <v>27545</v>
      </c>
      <c r="L113" s="103" t="str">
        <f t="shared" si="3"/>
        <v>X</v>
      </c>
      <c r="M113" s="82">
        <v>12267</v>
      </c>
      <c r="N113" s="84">
        <v>41766.313460648147</v>
      </c>
      <c r="O113" s="65"/>
      <c r="P113" s="77" t="s">
        <v>127</v>
      </c>
      <c r="Q113" s="51"/>
    </row>
    <row r="114" spans="1:17">
      <c r="A114" s="12" t="s">
        <v>1117</v>
      </c>
      <c r="B114" s="49" t="s">
        <v>1118</v>
      </c>
      <c r="C114" s="54" t="s">
        <v>127</v>
      </c>
      <c r="D114" s="68">
        <v>28461</v>
      </c>
      <c r="E114" s="99"/>
      <c r="F114" s="81">
        <v>13473</v>
      </c>
      <c r="G114" s="83">
        <v>41782.573229166665</v>
      </c>
      <c r="H114" s="64"/>
      <c r="I114" s="73" t="s">
        <v>127</v>
      </c>
      <c r="J114" s="66" t="s">
        <v>328</v>
      </c>
      <c r="K114" s="67">
        <v>27545</v>
      </c>
      <c r="L114" s="103" t="str">
        <f t="shared" si="3"/>
        <v>X</v>
      </c>
      <c r="M114" s="82">
        <v>13813</v>
      </c>
      <c r="N114" s="84">
        <v>41766.313460648147</v>
      </c>
      <c r="O114" s="65"/>
      <c r="P114" s="77" t="s">
        <v>127</v>
      </c>
      <c r="Q114" s="51"/>
    </row>
    <row r="115" spans="1:17">
      <c r="A115" s="12" t="s">
        <v>1224</v>
      </c>
      <c r="B115" s="49" t="s">
        <v>975</v>
      </c>
      <c r="C115" s="54" t="s">
        <v>127</v>
      </c>
      <c r="D115" s="68">
        <v>28461</v>
      </c>
      <c r="E115" s="99"/>
      <c r="F115" s="81">
        <v>12498</v>
      </c>
      <c r="G115" s="83">
        <v>41782.573229166665</v>
      </c>
      <c r="H115" s="64"/>
      <c r="I115" s="73" t="s">
        <v>127</v>
      </c>
      <c r="J115" s="66" t="s">
        <v>328</v>
      </c>
      <c r="K115" s="67">
        <v>27545</v>
      </c>
      <c r="L115" s="103" t="str">
        <f t="shared" si="3"/>
        <v>X</v>
      </c>
      <c r="M115" s="82">
        <v>12639</v>
      </c>
      <c r="N115" s="84">
        <v>41766.313402777778</v>
      </c>
      <c r="O115" s="65"/>
      <c r="P115" s="77" t="s">
        <v>127</v>
      </c>
      <c r="Q115" s="51"/>
    </row>
    <row r="116" spans="1:17">
      <c r="A116" s="12" t="s">
        <v>1224</v>
      </c>
      <c r="B116" s="49" t="s">
        <v>976</v>
      </c>
      <c r="C116" s="54" t="s">
        <v>127</v>
      </c>
      <c r="D116" s="68">
        <v>28461</v>
      </c>
      <c r="E116" s="99"/>
      <c r="F116" s="81">
        <v>19220</v>
      </c>
      <c r="G116" s="83">
        <v>41782.573229166665</v>
      </c>
      <c r="H116" s="64"/>
      <c r="I116" s="73" t="s">
        <v>127</v>
      </c>
      <c r="J116" s="66" t="s">
        <v>328</v>
      </c>
      <c r="K116" s="67">
        <v>27545</v>
      </c>
      <c r="L116" s="103" t="str">
        <f t="shared" si="3"/>
        <v>X</v>
      </c>
      <c r="M116" s="82">
        <v>19600</v>
      </c>
      <c r="N116" s="84">
        <v>41766.313402777778</v>
      </c>
      <c r="O116" s="65"/>
      <c r="P116" s="77" t="s">
        <v>127</v>
      </c>
      <c r="Q116" s="51"/>
    </row>
    <row r="117" spans="1:17">
      <c r="A117" s="12" t="s">
        <v>1626</v>
      </c>
      <c r="B117" s="49" t="s">
        <v>1628</v>
      </c>
      <c r="C117" s="54" t="s">
        <v>127</v>
      </c>
      <c r="D117" s="68">
        <v>28461</v>
      </c>
      <c r="E117" s="99"/>
      <c r="F117" s="81">
        <v>12051</v>
      </c>
      <c r="G117" s="83">
        <v>41782.573229166665</v>
      </c>
      <c r="H117" s="64"/>
      <c r="I117" s="73" t="s">
        <v>584</v>
      </c>
      <c r="J117" s="66" t="s">
        <v>328</v>
      </c>
      <c r="K117" s="67">
        <v>27545</v>
      </c>
      <c r="L117" s="103" t="str">
        <f t="shared" si="3"/>
        <v>X</v>
      </c>
      <c r="M117" s="82">
        <v>12112</v>
      </c>
      <c r="N117" s="84">
        <v>41766.313402777778</v>
      </c>
      <c r="O117" s="65"/>
      <c r="P117" s="77" t="s">
        <v>584</v>
      </c>
      <c r="Q117" s="51"/>
    </row>
    <row r="118" spans="1:17">
      <c r="A118" s="12" t="s">
        <v>1626</v>
      </c>
      <c r="B118" s="49" t="s">
        <v>1627</v>
      </c>
      <c r="C118" s="54" t="s">
        <v>127</v>
      </c>
      <c r="D118" s="68">
        <v>28461</v>
      </c>
      <c r="E118" s="99"/>
      <c r="F118" s="81">
        <v>15976</v>
      </c>
      <c r="G118" s="83">
        <v>41782.573229166665</v>
      </c>
      <c r="H118" s="64"/>
      <c r="I118" s="73" t="s">
        <v>584</v>
      </c>
      <c r="J118" s="66" t="s">
        <v>328</v>
      </c>
      <c r="K118" s="67">
        <v>27545</v>
      </c>
      <c r="L118" s="103" t="str">
        <f t="shared" si="3"/>
        <v>X</v>
      </c>
      <c r="M118" s="82">
        <v>16390</v>
      </c>
      <c r="N118" s="84">
        <v>41766.313402777778</v>
      </c>
      <c r="O118" s="65"/>
      <c r="P118" s="77" t="s">
        <v>584</v>
      </c>
      <c r="Q118" s="51"/>
    </row>
    <row r="119" spans="1:17">
      <c r="A119" s="12" t="s">
        <v>992</v>
      </c>
      <c r="B119" s="49" t="s">
        <v>993</v>
      </c>
      <c r="C119" s="54" t="s">
        <v>127</v>
      </c>
      <c r="D119" s="68">
        <v>28461</v>
      </c>
      <c r="E119" s="99"/>
      <c r="F119" s="81">
        <v>8963</v>
      </c>
      <c r="G119" s="83">
        <v>41782.573229166665</v>
      </c>
      <c r="H119" s="64"/>
      <c r="I119" s="73" t="s">
        <v>127</v>
      </c>
      <c r="J119" s="66" t="s">
        <v>328</v>
      </c>
      <c r="K119" s="67">
        <v>27545</v>
      </c>
      <c r="L119" s="103" t="str">
        <f t="shared" si="3"/>
        <v>X</v>
      </c>
      <c r="M119" s="82">
        <v>9488</v>
      </c>
      <c r="N119" s="84">
        <v>41766.313449074078</v>
      </c>
      <c r="O119" s="65"/>
      <c r="P119" s="77" t="s">
        <v>127</v>
      </c>
      <c r="Q119" s="51"/>
    </row>
    <row r="120" spans="1:17">
      <c r="A120" s="12" t="s">
        <v>992</v>
      </c>
      <c r="B120" s="49" t="s">
        <v>994</v>
      </c>
      <c r="C120" s="54" t="s">
        <v>127</v>
      </c>
      <c r="D120" s="68">
        <v>28461</v>
      </c>
      <c r="E120" s="99"/>
      <c r="F120" s="81">
        <v>12099</v>
      </c>
      <c r="G120" s="83">
        <v>41782.573229166665</v>
      </c>
      <c r="H120" s="64"/>
      <c r="I120" s="73" t="s">
        <v>127</v>
      </c>
      <c r="J120" s="66" t="s">
        <v>328</v>
      </c>
      <c r="K120" s="67">
        <v>27545</v>
      </c>
      <c r="L120" s="103" t="str">
        <f t="shared" si="3"/>
        <v>X</v>
      </c>
      <c r="M120" s="82">
        <v>12539</v>
      </c>
      <c r="N120" s="84">
        <v>41766.313449074078</v>
      </c>
      <c r="O120" s="65"/>
      <c r="P120" s="77" t="s">
        <v>127</v>
      </c>
      <c r="Q120" s="51"/>
    </row>
    <row r="121" spans="1:17">
      <c r="A121" s="12" t="s">
        <v>1223</v>
      </c>
      <c r="B121" s="49" t="s">
        <v>972</v>
      </c>
      <c r="C121" s="54" t="s">
        <v>127</v>
      </c>
      <c r="D121" s="68">
        <v>28461</v>
      </c>
      <c r="E121" s="99"/>
      <c r="F121" s="81">
        <v>11633</v>
      </c>
      <c r="G121" s="83">
        <v>41782.573229166665</v>
      </c>
      <c r="H121" s="64"/>
      <c r="I121" s="73" t="s">
        <v>127</v>
      </c>
      <c r="J121" s="66" t="s">
        <v>328</v>
      </c>
      <c r="K121" s="67">
        <v>27545</v>
      </c>
      <c r="L121" s="103" t="str">
        <f t="shared" si="3"/>
        <v>X</v>
      </c>
      <c r="M121" s="82">
        <v>11757</v>
      </c>
      <c r="N121" s="84">
        <v>41766.313449074078</v>
      </c>
      <c r="O121" s="65"/>
      <c r="P121" s="77" t="s">
        <v>127</v>
      </c>
      <c r="Q121" s="51"/>
    </row>
    <row r="122" spans="1:17">
      <c r="A122" s="12" t="s">
        <v>1223</v>
      </c>
      <c r="B122" s="49" t="s">
        <v>978</v>
      </c>
      <c r="C122" s="54" t="s">
        <v>127</v>
      </c>
      <c r="D122" s="68">
        <v>28461</v>
      </c>
      <c r="E122" s="99"/>
      <c r="F122" s="81">
        <v>8729</v>
      </c>
      <c r="G122" s="83">
        <v>41782.573229166665</v>
      </c>
      <c r="H122" s="64"/>
      <c r="I122" s="73" t="s">
        <v>127</v>
      </c>
      <c r="J122" s="66" t="s">
        <v>328</v>
      </c>
      <c r="K122" s="67">
        <v>27545</v>
      </c>
      <c r="L122" s="103" t="str">
        <f t="shared" si="3"/>
        <v>X</v>
      </c>
      <c r="M122" s="82">
        <v>8855</v>
      </c>
      <c r="N122" s="84">
        <v>41766.313449074078</v>
      </c>
      <c r="O122" s="65"/>
      <c r="P122" s="77" t="s">
        <v>127</v>
      </c>
      <c r="Q122" s="51"/>
    </row>
    <row r="123" spans="1:17">
      <c r="A123" s="12" t="s">
        <v>1223</v>
      </c>
      <c r="B123" s="49" t="s">
        <v>979</v>
      </c>
      <c r="C123" s="54" t="s">
        <v>127</v>
      </c>
      <c r="D123" s="68">
        <v>28461</v>
      </c>
      <c r="E123" s="99"/>
      <c r="F123" s="81">
        <v>14291</v>
      </c>
      <c r="G123" s="83">
        <v>41782.573229166665</v>
      </c>
      <c r="H123" s="64"/>
      <c r="I123" s="73" t="s">
        <v>127</v>
      </c>
      <c r="J123" s="66" t="s">
        <v>328</v>
      </c>
      <c r="K123" s="67">
        <v>27545</v>
      </c>
      <c r="L123" s="103" t="str">
        <f t="shared" si="3"/>
        <v>X</v>
      </c>
      <c r="M123" s="82">
        <v>14790</v>
      </c>
      <c r="N123" s="84">
        <v>41766.313449074078</v>
      </c>
      <c r="O123" s="65"/>
      <c r="P123" s="77" t="s">
        <v>584</v>
      </c>
      <c r="Q123" s="51"/>
    </row>
    <row r="124" spans="1:17">
      <c r="A124" s="12" t="s">
        <v>1223</v>
      </c>
      <c r="B124" s="49" t="s">
        <v>974</v>
      </c>
      <c r="C124" s="54" t="s">
        <v>127</v>
      </c>
      <c r="D124" s="68">
        <v>28461</v>
      </c>
      <c r="E124" s="99"/>
      <c r="F124" s="81">
        <v>13405</v>
      </c>
      <c r="G124" s="83">
        <v>41782.573229166665</v>
      </c>
      <c r="H124" s="64"/>
      <c r="I124" s="73" t="s">
        <v>127</v>
      </c>
      <c r="J124" s="66" t="s">
        <v>328</v>
      </c>
      <c r="K124" s="67">
        <v>27545</v>
      </c>
      <c r="L124" s="103" t="str">
        <f t="shared" si="3"/>
        <v>X</v>
      </c>
      <c r="M124" s="82">
        <v>13587</v>
      </c>
      <c r="N124" s="84">
        <v>41766.313449074078</v>
      </c>
      <c r="O124" s="65"/>
      <c r="P124" s="77" t="s">
        <v>127</v>
      </c>
      <c r="Q124" s="51"/>
    </row>
    <row r="125" spans="1:17">
      <c r="A125" s="12" t="s">
        <v>1223</v>
      </c>
      <c r="B125" s="49" t="s">
        <v>980</v>
      </c>
      <c r="C125" s="54" t="s">
        <v>127</v>
      </c>
      <c r="D125" s="68">
        <v>28461</v>
      </c>
      <c r="E125" s="99"/>
      <c r="F125" s="81">
        <v>8832</v>
      </c>
      <c r="G125" s="83">
        <v>41782.573229166665</v>
      </c>
      <c r="H125" s="64"/>
      <c r="I125" s="73" t="s">
        <v>127</v>
      </c>
      <c r="J125" s="66" t="s">
        <v>328</v>
      </c>
      <c r="K125" s="67">
        <v>27545</v>
      </c>
      <c r="L125" s="103" t="str">
        <f t="shared" si="3"/>
        <v>X</v>
      </c>
      <c r="M125" s="82">
        <v>8812</v>
      </c>
      <c r="N125" s="84">
        <v>41766.313449074078</v>
      </c>
      <c r="O125" s="65"/>
      <c r="P125" s="77" t="s">
        <v>127</v>
      </c>
      <c r="Q125" s="51"/>
    </row>
    <row r="126" spans="1:17">
      <c r="A126" s="12" t="s">
        <v>1223</v>
      </c>
      <c r="B126" s="49" t="s">
        <v>981</v>
      </c>
      <c r="C126" s="54" t="s">
        <v>127</v>
      </c>
      <c r="D126" s="68">
        <v>28461</v>
      </c>
      <c r="E126" s="99"/>
      <c r="F126" s="81">
        <v>13313</v>
      </c>
      <c r="G126" s="83">
        <v>41782.573229166665</v>
      </c>
      <c r="H126" s="64"/>
      <c r="I126" s="73" t="s">
        <v>127</v>
      </c>
      <c r="J126" s="66" t="s">
        <v>328</v>
      </c>
      <c r="K126" s="67">
        <v>27545</v>
      </c>
      <c r="L126" s="103" t="str">
        <f t="shared" si="3"/>
        <v>X</v>
      </c>
      <c r="M126" s="82">
        <v>13890</v>
      </c>
      <c r="N126" s="84">
        <v>41766.313449074078</v>
      </c>
      <c r="O126" s="65"/>
      <c r="P126" s="77" t="s">
        <v>127</v>
      </c>
      <c r="Q126" s="51"/>
    </row>
    <row r="127" spans="1:17">
      <c r="A127" s="12" t="s">
        <v>1223</v>
      </c>
      <c r="B127" s="49" t="s">
        <v>982</v>
      </c>
      <c r="C127" s="54" t="s">
        <v>127</v>
      </c>
      <c r="D127" s="68">
        <v>28461</v>
      </c>
      <c r="E127" s="99"/>
      <c r="F127" s="81">
        <v>8807</v>
      </c>
      <c r="G127" s="83">
        <v>41782.573229166665</v>
      </c>
      <c r="H127" s="64"/>
      <c r="I127" s="73" t="s">
        <v>127</v>
      </c>
      <c r="J127" s="66" t="s">
        <v>328</v>
      </c>
      <c r="K127" s="67">
        <v>27545</v>
      </c>
      <c r="L127" s="103" t="str">
        <f t="shared" si="3"/>
        <v>X</v>
      </c>
      <c r="M127" s="82">
        <v>8779</v>
      </c>
      <c r="N127" s="84">
        <v>41766.313449074078</v>
      </c>
      <c r="O127" s="65"/>
      <c r="P127" s="77" t="s">
        <v>127</v>
      </c>
      <c r="Q127" s="51"/>
    </row>
    <row r="128" spans="1:17">
      <c r="A128" s="12" t="s">
        <v>1223</v>
      </c>
      <c r="B128" s="49" t="s">
        <v>983</v>
      </c>
      <c r="C128" s="54" t="s">
        <v>127</v>
      </c>
      <c r="D128" s="68">
        <v>28461</v>
      </c>
      <c r="E128" s="99"/>
      <c r="F128" s="81">
        <v>8843</v>
      </c>
      <c r="G128" s="83">
        <v>41782.573229166665</v>
      </c>
      <c r="H128" s="64"/>
      <c r="I128" s="73" t="s">
        <v>127</v>
      </c>
      <c r="J128" s="66" t="s">
        <v>328</v>
      </c>
      <c r="K128" s="67">
        <v>27545</v>
      </c>
      <c r="L128" s="103" t="str">
        <f t="shared" si="3"/>
        <v>X</v>
      </c>
      <c r="M128" s="82">
        <v>8816</v>
      </c>
      <c r="N128" s="84">
        <v>41766.313449074078</v>
      </c>
      <c r="O128" s="65"/>
      <c r="P128" s="77" t="s">
        <v>127</v>
      </c>
      <c r="Q128" s="51"/>
    </row>
    <row r="129" spans="1:17">
      <c r="A129" s="12" t="s">
        <v>1223</v>
      </c>
      <c r="B129" s="49" t="s">
        <v>984</v>
      </c>
      <c r="C129" s="54" t="s">
        <v>127</v>
      </c>
      <c r="D129" s="68">
        <v>28461</v>
      </c>
      <c r="E129" s="99"/>
      <c r="F129" s="81">
        <v>8793</v>
      </c>
      <c r="G129" s="83">
        <v>41782.573229166665</v>
      </c>
      <c r="H129" s="64"/>
      <c r="I129" s="73" t="s">
        <v>127</v>
      </c>
      <c r="J129" s="66" t="s">
        <v>328</v>
      </c>
      <c r="K129" s="67">
        <v>27545</v>
      </c>
      <c r="L129" s="103" t="str">
        <f t="shared" si="3"/>
        <v>X</v>
      </c>
      <c r="M129" s="82">
        <v>8792</v>
      </c>
      <c r="N129" s="84">
        <v>41766.313449074078</v>
      </c>
      <c r="O129" s="65"/>
      <c r="P129" s="77" t="s">
        <v>127</v>
      </c>
      <c r="Q129" s="51"/>
    </row>
    <row r="130" spans="1:17">
      <c r="A130" s="12" t="s">
        <v>1223</v>
      </c>
      <c r="B130" s="49" t="s">
        <v>985</v>
      </c>
      <c r="C130" s="54" t="s">
        <v>127</v>
      </c>
      <c r="D130" s="68">
        <v>28461</v>
      </c>
      <c r="E130" s="99"/>
      <c r="F130" s="81">
        <v>8561</v>
      </c>
      <c r="G130" s="83">
        <v>41782.573229166665</v>
      </c>
      <c r="H130" s="64"/>
      <c r="I130" s="73" t="s">
        <v>127</v>
      </c>
      <c r="J130" s="66" t="s">
        <v>328</v>
      </c>
      <c r="K130" s="67">
        <v>27545</v>
      </c>
      <c r="L130" s="103" t="str">
        <f t="shared" si="3"/>
        <v>X</v>
      </c>
      <c r="M130" s="82">
        <v>9146</v>
      </c>
      <c r="N130" s="84">
        <v>41766.313449074078</v>
      </c>
      <c r="O130" s="65"/>
      <c r="P130" s="77" t="s">
        <v>127</v>
      </c>
      <c r="Q130" s="51"/>
    </row>
    <row r="131" spans="1:17">
      <c r="A131" s="12" t="s">
        <v>1223</v>
      </c>
      <c r="B131" s="49" t="s">
        <v>986</v>
      </c>
      <c r="C131" s="54" t="s">
        <v>127</v>
      </c>
      <c r="D131" s="68">
        <v>28461</v>
      </c>
      <c r="E131" s="99"/>
      <c r="F131" s="81">
        <v>14787</v>
      </c>
      <c r="G131" s="83">
        <v>41782.573229166665</v>
      </c>
      <c r="H131" s="64"/>
      <c r="I131" s="73" t="s">
        <v>127</v>
      </c>
      <c r="J131" s="66" t="s">
        <v>328</v>
      </c>
      <c r="K131" s="67">
        <v>27545</v>
      </c>
      <c r="L131" s="103" t="str">
        <f t="shared" si="3"/>
        <v>X</v>
      </c>
      <c r="M131" s="82">
        <v>15059</v>
      </c>
      <c r="N131" s="84">
        <v>41766.313449074078</v>
      </c>
      <c r="O131" s="65"/>
      <c r="P131" s="77" t="s">
        <v>584</v>
      </c>
      <c r="Q131" s="51"/>
    </row>
    <row r="132" spans="1:17">
      <c r="A132" s="12" t="s">
        <v>1223</v>
      </c>
      <c r="B132" s="49" t="s">
        <v>987</v>
      </c>
      <c r="C132" s="54" t="s">
        <v>127</v>
      </c>
      <c r="D132" s="68">
        <v>28461</v>
      </c>
      <c r="E132" s="99"/>
      <c r="F132" s="81">
        <v>17981</v>
      </c>
      <c r="G132" s="83">
        <v>41782.573229166665</v>
      </c>
      <c r="H132" s="64"/>
      <c r="I132" s="73" t="s">
        <v>127</v>
      </c>
      <c r="J132" s="66" t="s">
        <v>328</v>
      </c>
      <c r="K132" s="67">
        <v>27545</v>
      </c>
      <c r="L132" s="103" t="str">
        <f t="shared" si="3"/>
        <v>X</v>
      </c>
      <c r="M132" s="82">
        <v>18517</v>
      </c>
      <c r="N132" s="84">
        <v>41766.313449074078</v>
      </c>
      <c r="O132" s="65"/>
      <c r="P132" s="77" t="s">
        <v>127</v>
      </c>
      <c r="Q132" s="51"/>
    </row>
    <row r="133" spans="1:17">
      <c r="A133" s="12" t="s">
        <v>1259</v>
      </c>
      <c r="B133" s="49" t="s">
        <v>1260</v>
      </c>
      <c r="C133" s="54" t="s">
        <v>127</v>
      </c>
      <c r="D133" s="68">
        <v>28461</v>
      </c>
      <c r="E133" s="99"/>
      <c r="F133" s="81">
        <v>17400</v>
      </c>
      <c r="G133" s="83">
        <v>41782.573229166665</v>
      </c>
      <c r="H133" s="64"/>
      <c r="I133" s="73" t="s">
        <v>1695</v>
      </c>
      <c r="J133" s="66" t="s">
        <v>328</v>
      </c>
      <c r="K133" s="67">
        <v>27545</v>
      </c>
      <c r="L133" s="103" t="str">
        <f t="shared" si="3"/>
        <v>X</v>
      </c>
      <c r="M133" s="82">
        <v>17067</v>
      </c>
      <c r="N133" s="84">
        <v>41766.313402777778</v>
      </c>
      <c r="O133" s="65"/>
      <c r="P133" s="77" t="s">
        <v>1695</v>
      </c>
      <c r="Q133" s="51"/>
    </row>
    <row r="134" spans="1:17">
      <c r="A134" s="12" t="s">
        <v>1303</v>
      </c>
      <c r="B134" s="49" t="s">
        <v>1304</v>
      </c>
      <c r="C134" s="54" t="s">
        <v>127</v>
      </c>
      <c r="D134" s="68">
        <v>28461</v>
      </c>
      <c r="E134" s="99"/>
      <c r="F134" s="81">
        <v>11024</v>
      </c>
      <c r="G134" s="83">
        <v>41782.573229166665</v>
      </c>
      <c r="H134" s="64"/>
      <c r="I134" s="73" t="s">
        <v>127</v>
      </c>
      <c r="J134" s="66" t="s">
        <v>328</v>
      </c>
      <c r="K134" s="67">
        <v>27545</v>
      </c>
      <c r="L134" s="103" t="str">
        <f t="shared" si="3"/>
        <v>X</v>
      </c>
      <c r="M134" s="82">
        <v>11007</v>
      </c>
      <c r="N134" s="84">
        <v>41766.313402777778</v>
      </c>
      <c r="O134" s="65"/>
      <c r="P134" s="77" t="s">
        <v>127</v>
      </c>
      <c r="Q134" s="51"/>
    </row>
    <row r="135" spans="1:17">
      <c r="A135" s="12" t="s">
        <v>1303</v>
      </c>
      <c r="B135" s="49" t="s">
        <v>1305</v>
      </c>
      <c r="C135" s="54" t="s">
        <v>127</v>
      </c>
      <c r="D135" s="68">
        <v>28461</v>
      </c>
      <c r="E135" s="99"/>
      <c r="F135" s="81">
        <v>12125</v>
      </c>
      <c r="G135" s="83">
        <v>41782.573229166665</v>
      </c>
      <c r="H135" s="64"/>
      <c r="I135" s="73" t="s">
        <v>584</v>
      </c>
      <c r="J135" s="66" t="s">
        <v>328</v>
      </c>
      <c r="K135" s="67">
        <v>27545</v>
      </c>
      <c r="L135" s="103" t="str">
        <f t="shared" si="3"/>
        <v>X</v>
      </c>
      <c r="M135" s="82">
        <v>10904</v>
      </c>
      <c r="N135" s="84">
        <v>41766.313402777778</v>
      </c>
      <c r="O135" s="65"/>
      <c r="P135" s="77" t="s">
        <v>127</v>
      </c>
      <c r="Q135" s="51"/>
    </row>
    <row r="136" spans="1:17">
      <c r="A136" s="12" t="s">
        <v>1306</v>
      </c>
      <c r="B136" s="49" t="s">
        <v>1307</v>
      </c>
      <c r="C136" s="54" t="s">
        <v>127</v>
      </c>
      <c r="D136" s="68">
        <v>28461</v>
      </c>
      <c r="E136" s="99"/>
      <c r="F136" s="81">
        <v>11065</v>
      </c>
      <c r="G136" s="83">
        <v>41782.573229166665</v>
      </c>
      <c r="H136" s="64"/>
      <c r="I136" s="73" t="s">
        <v>127</v>
      </c>
      <c r="J136" s="66" t="s">
        <v>328</v>
      </c>
      <c r="K136" s="67">
        <v>27545</v>
      </c>
      <c r="L136" s="103" t="str">
        <f t="shared" ref="L136:L150" si="4">IF(K136="","",IF(K136&lt;$D136,"X",""))</f>
        <v>X</v>
      </c>
      <c r="M136" s="82">
        <v>11026</v>
      </c>
      <c r="N136" s="84">
        <v>41766.313402777778</v>
      </c>
      <c r="O136" s="65"/>
      <c r="P136" s="77" t="s">
        <v>127</v>
      </c>
      <c r="Q136" s="51"/>
    </row>
    <row r="137" spans="1:17">
      <c r="A137" s="12" t="s">
        <v>1308</v>
      </c>
      <c r="B137" s="49" t="s">
        <v>1309</v>
      </c>
      <c r="C137" s="54" t="s">
        <v>127</v>
      </c>
      <c r="D137" s="68">
        <v>28461</v>
      </c>
      <c r="E137" s="99"/>
      <c r="F137" s="81">
        <v>15864</v>
      </c>
      <c r="G137" s="83">
        <v>41782.573229166665</v>
      </c>
      <c r="H137" s="64"/>
      <c r="I137" s="73" t="s">
        <v>584</v>
      </c>
      <c r="J137" s="66" t="s">
        <v>328</v>
      </c>
      <c r="K137" s="67">
        <v>27545</v>
      </c>
      <c r="L137" s="103" t="str">
        <f t="shared" si="4"/>
        <v>X</v>
      </c>
      <c r="M137" s="82">
        <v>16223</v>
      </c>
      <c r="N137" s="84">
        <v>41766.313402777778</v>
      </c>
      <c r="O137" s="65"/>
      <c r="P137" s="77" t="s">
        <v>127</v>
      </c>
      <c r="Q137" s="51"/>
    </row>
    <row r="138" spans="1:17">
      <c r="A138" s="12" t="s">
        <v>330</v>
      </c>
      <c r="B138" s="49" t="s">
        <v>995</v>
      </c>
      <c r="C138" s="54" t="s">
        <v>127</v>
      </c>
      <c r="D138" s="68">
        <v>28461</v>
      </c>
      <c r="E138" s="99"/>
      <c r="F138" s="81">
        <v>9290</v>
      </c>
      <c r="G138" s="83">
        <v>41782.573229166665</v>
      </c>
      <c r="H138" s="64"/>
      <c r="I138" s="73" t="s">
        <v>127</v>
      </c>
      <c r="J138" s="66" t="s">
        <v>328</v>
      </c>
      <c r="K138" s="67">
        <v>27545</v>
      </c>
      <c r="L138" s="103" t="str">
        <f t="shared" si="4"/>
        <v>X</v>
      </c>
      <c r="M138" s="82">
        <v>9324</v>
      </c>
      <c r="N138" s="84">
        <v>41766.313483796293</v>
      </c>
      <c r="O138" s="65"/>
      <c r="P138" s="77" t="s">
        <v>127</v>
      </c>
      <c r="Q138" s="51"/>
    </row>
    <row r="139" spans="1:17">
      <c r="A139" s="12" t="s">
        <v>330</v>
      </c>
      <c r="B139" s="49" t="s">
        <v>996</v>
      </c>
      <c r="C139" s="54" t="s">
        <v>127</v>
      </c>
      <c r="D139" s="68">
        <v>28461</v>
      </c>
      <c r="E139" s="99"/>
      <c r="F139" s="81">
        <v>9236</v>
      </c>
      <c r="G139" s="83">
        <v>41782.573229166665</v>
      </c>
      <c r="H139" s="64"/>
      <c r="I139" s="73" t="s">
        <v>584</v>
      </c>
      <c r="J139" s="66" t="s">
        <v>328</v>
      </c>
      <c r="K139" s="67">
        <v>27545</v>
      </c>
      <c r="L139" s="103" t="str">
        <f t="shared" si="4"/>
        <v>X</v>
      </c>
      <c r="M139" s="82">
        <v>9288</v>
      </c>
      <c r="N139" s="84">
        <v>41766.313483796293</v>
      </c>
      <c r="O139" s="65"/>
      <c r="P139" s="77" t="s">
        <v>127</v>
      </c>
      <c r="Q139" s="51"/>
    </row>
    <row r="140" spans="1:17">
      <c r="A140" s="12" t="s">
        <v>330</v>
      </c>
      <c r="B140" s="49" t="s">
        <v>1186</v>
      </c>
      <c r="C140" s="54" t="s">
        <v>127</v>
      </c>
      <c r="D140" s="68">
        <v>28461</v>
      </c>
      <c r="E140" s="99"/>
      <c r="F140" s="81">
        <v>25361</v>
      </c>
      <c r="G140" s="83">
        <v>41782.573229166665</v>
      </c>
      <c r="H140" s="64"/>
      <c r="I140" s="73" t="s">
        <v>584</v>
      </c>
      <c r="J140" s="66" t="s">
        <v>328</v>
      </c>
      <c r="K140" s="67">
        <v>27545</v>
      </c>
      <c r="L140" s="103" t="str">
        <f t="shared" si="4"/>
        <v>X</v>
      </c>
      <c r="M140" s="82">
        <v>27747</v>
      </c>
      <c r="N140" s="84">
        <v>41766.313483796293</v>
      </c>
      <c r="O140" s="65"/>
      <c r="P140" s="77" t="s">
        <v>584</v>
      </c>
      <c r="Q140" s="51"/>
    </row>
    <row r="141" spans="1:17">
      <c r="A141" s="12" t="s">
        <v>330</v>
      </c>
      <c r="B141" s="49" t="s">
        <v>1074</v>
      </c>
      <c r="C141" s="54" t="s">
        <v>127</v>
      </c>
      <c r="D141" s="68">
        <v>28461</v>
      </c>
      <c r="E141" s="99"/>
      <c r="F141" s="81">
        <v>23103</v>
      </c>
      <c r="G141" s="83">
        <v>41782.573229166665</v>
      </c>
      <c r="H141" s="64"/>
      <c r="I141" s="73" t="s">
        <v>584</v>
      </c>
      <c r="J141" s="66" t="s">
        <v>328</v>
      </c>
      <c r="K141" s="67">
        <v>27732</v>
      </c>
      <c r="L141" s="103" t="str">
        <f t="shared" si="4"/>
        <v>X</v>
      </c>
      <c r="M141" s="82">
        <v>24973</v>
      </c>
      <c r="N141" s="84">
        <v>41767.581087962964</v>
      </c>
      <c r="O141" s="65"/>
      <c r="P141" s="77" t="s">
        <v>584</v>
      </c>
      <c r="Q141" s="51"/>
    </row>
    <row r="142" spans="1:17">
      <c r="A142" s="12" t="s">
        <v>330</v>
      </c>
      <c r="B142" s="49" t="s">
        <v>1075</v>
      </c>
      <c r="C142" s="54" t="s">
        <v>127</v>
      </c>
      <c r="D142" s="68">
        <v>28461</v>
      </c>
      <c r="E142" s="99"/>
      <c r="F142" s="81">
        <v>33236</v>
      </c>
      <c r="G142" s="83">
        <v>41782.573229166665</v>
      </c>
      <c r="H142" s="64"/>
      <c r="I142" s="73" t="s">
        <v>584</v>
      </c>
      <c r="J142" s="66" t="s">
        <v>328</v>
      </c>
      <c r="K142" s="67">
        <v>27545</v>
      </c>
      <c r="L142" s="103" t="str">
        <f t="shared" si="4"/>
        <v>X</v>
      </c>
      <c r="M142" s="82">
        <v>34452</v>
      </c>
      <c r="N142" s="84">
        <v>41766.313483796293</v>
      </c>
      <c r="O142" s="65"/>
      <c r="P142" s="77" t="s">
        <v>584</v>
      </c>
      <c r="Q142" s="51"/>
    </row>
    <row r="143" spans="1:17">
      <c r="A143" s="12" t="s">
        <v>330</v>
      </c>
      <c r="B143" s="49" t="s">
        <v>326</v>
      </c>
      <c r="C143" s="54" t="s">
        <v>127</v>
      </c>
      <c r="D143" s="68">
        <v>28461</v>
      </c>
      <c r="E143" s="99"/>
      <c r="F143" s="81">
        <v>8468</v>
      </c>
      <c r="G143" s="83">
        <v>41782.573229166665</v>
      </c>
      <c r="H143" s="64"/>
      <c r="I143" s="73" t="s">
        <v>127</v>
      </c>
      <c r="J143" s="66" t="s">
        <v>328</v>
      </c>
      <c r="K143" s="67">
        <v>27545</v>
      </c>
      <c r="L143" s="103" t="str">
        <f t="shared" si="4"/>
        <v>X</v>
      </c>
      <c r="M143" s="82">
        <v>8547</v>
      </c>
      <c r="N143" s="84">
        <v>41766.313483796293</v>
      </c>
      <c r="O143" s="65"/>
      <c r="P143" s="77" t="s">
        <v>584</v>
      </c>
      <c r="Q143" s="51"/>
    </row>
    <row r="144" spans="1:17">
      <c r="A144" s="12" t="s">
        <v>330</v>
      </c>
      <c r="B144" s="49" t="s">
        <v>1076</v>
      </c>
      <c r="C144" s="54" t="s">
        <v>127</v>
      </c>
      <c r="D144" s="68">
        <v>28461</v>
      </c>
      <c r="E144" s="99"/>
      <c r="F144" s="81">
        <v>17295</v>
      </c>
      <c r="G144" s="83">
        <v>41782.573229166665</v>
      </c>
      <c r="H144" s="64"/>
      <c r="I144" s="73" t="s">
        <v>584</v>
      </c>
      <c r="J144" s="66" t="s">
        <v>328</v>
      </c>
      <c r="K144" s="67">
        <v>27545</v>
      </c>
      <c r="L144" s="103" t="str">
        <f t="shared" si="4"/>
        <v>X</v>
      </c>
      <c r="M144" s="82">
        <v>19357</v>
      </c>
      <c r="N144" s="84">
        <v>41766.313483796293</v>
      </c>
      <c r="O144" s="65"/>
      <c r="P144" s="77" t="s">
        <v>584</v>
      </c>
      <c r="Q144" s="51"/>
    </row>
    <row r="145" spans="1:17">
      <c r="A145" s="12" t="s">
        <v>330</v>
      </c>
      <c r="B145" s="49" t="s">
        <v>997</v>
      </c>
      <c r="C145" s="54" t="s">
        <v>127</v>
      </c>
      <c r="D145" s="68">
        <v>28461</v>
      </c>
      <c r="E145" s="99"/>
      <c r="F145" s="81">
        <v>14746</v>
      </c>
      <c r="G145" s="83">
        <v>41782.573229166665</v>
      </c>
      <c r="H145" s="64"/>
      <c r="I145" s="73" t="s">
        <v>127</v>
      </c>
      <c r="J145" s="66" t="s">
        <v>328</v>
      </c>
      <c r="K145" s="67">
        <v>27545</v>
      </c>
      <c r="L145" s="103" t="str">
        <f t="shared" si="4"/>
        <v>X</v>
      </c>
      <c r="M145" s="82">
        <v>14952</v>
      </c>
      <c r="N145" s="84">
        <v>41766.313483796293</v>
      </c>
      <c r="O145" s="65"/>
      <c r="P145" s="77" t="s">
        <v>584</v>
      </c>
      <c r="Q145" s="51"/>
    </row>
    <row r="146" spans="1:17">
      <c r="A146" s="12" t="s">
        <v>330</v>
      </c>
      <c r="B146" s="49" t="s">
        <v>1077</v>
      </c>
      <c r="C146" s="54" t="s">
        <v>127</v>
      </c>
      <c r="D146" s="68">
        <v>28461</v>
      </c>
      <c r="E146" s="99"/>
      <c r="F146" s="81">
        <v>11965</v>
      </c>
      <c r="G146" s="83">
        <v>41782.573229166665</v>
      </c>
      <c r="H146" s="64"/>
      <c r="I146" s="73" t="s">
        <v>127</v>
      </c>
      <c r="J146" s="66" t="s">
        <v>328</v>
      </c>
      <c r="K146" s="67">
        <v>27545</v>
      </c>
      <c r="L146" s="103" t="str">
        <f t="shared" si="4"/>
        <v>X</v>
      </c>
      <c r="M146" s="82">
        <v>12027</v>
      </c>
      <c r="N146" s="84">
        <v>41766.313483796293</v>
      </c>
      <c r="O146" s="65"/>
      <c r="P146" s="77" t="s">
        <v>127</v>
      </c>
      <c r="Q146" s="51"/>
    </row>
    <row r="147" spans="1:17">
      <c r="A147" s="12" t="s">
        <v>330</v>
      </c>
      <c r="B147" s="49" t="s">
        <v>1187</v>
      </c>
      <c r="C147" s="54" t="s">
        <v>127</v>
      </c>
      <c r="D147" s="68">
        <v>28461</v>
      </c>
      <c r="E147" s="99"/>
      <c r="F147" s="81">
        <v>10837</v>
      </c>
      <c r="G147" s="83">
        <v>41782.573229166665</v>
      </c>
      <c r="H147" s="64"/>
      <c r="I147" s="73" t="s">
        <v>127</v>
      </c>
      <c r="J147" s="66" t="s">
        <v>328</v>
      </c>
      <c r="K147" s="67">
        <v>27545</v>
      </c>
      <c r="L147" s="103" t="str">
        <f t="shared" si="4"/>
        <v>X</v>
      </c>
      <c r="M147" s="82">
        <v>10735</v>
      </c>
      <c r="N147" s="84">
        <v>41766.313483796293</v>
      </c>
      <c r="O147" s="65"/>
      <c r="P147" s="77" t="s">
        <v>584</v>
      </c>
      <c r="Q147" s="51"/>
    </row>
    <row r="148" spans="1:17">
      <c r="A148" s="12" t="s">
        <v>330</v>
      </c>
      <c r="B148" s="49" t="s">
        <v>1078</v>
      </c>
      <c r="C148" s="54" t="s">
        <v>127</v>
      </c>
      <c r="D148" s="68">
        <v>28461</v>
      </c>
      <c r="E148" s="99"/>
      <c r="F148" s="81">
        <v>18739</v>
      </c>
      <c r="G148" s="83">
        <v>41782.573229166665</v>
      </c>
      <c r="H148" s="64"/>
      <c r="I148" s="73" t="s">
        <v>584</v>
      </c>
      <c r="J148" s="66" t="s">
        <v>328</v>
      </c>
      <c r="K148" s="67">
        <v>27545</v>
      </c>
      <c r="L148" s="103" t="str">
        <f t="shared" si="4"/>
        <v>X</v>
      </c>
      <c r="M148" s="82">
        <v>20394</v>
      </c>
      <c r="N148" s="84">
        <v>41766.313483796293</v>
      </c>
      <c r="O148" s="65"/>
      <c r="P148" s="77" t="s">
        <v>584</v>
      </c>
      <c r="Q148" s="51"/>
    </row>
    <row r="149" spans="1:17">
      <c r="A149" s="12" t="s">
        <v>327</v>
      </c>
      <c r="B149" s="49" t="s">
        <v>326</v>
      </c>
      <c r="C149" s="54" t="s">
        <v>127</v>
      </c>
      <c r="D149" s="68">
        <v>28461</v>
      </c>
      <c r="E149" s="99"/>
      <c r="F149" s="81">
        <v>7146</v>
      </c>
      <c r="G149" s="83">
        <v>41782.573229166665</v>
      </c>
      <c r="H149" s="64"/>
      <c r="I149" s="73" t="s">
        <v>127</v>
      </c>
      <c r="J149" s="66" t="s">
        <v>328</v>
      </c>
      <c r="K149" s="67">
        <v>27545</v>
      </c>
      <c r="L149" s="103" t="str">
        <f t="shared" si="4"/>
        <v>X</v>
      </c>
      <c r="M149" s="82">
        <v>7255</v>
      </c>
      <c r="N149" s="84">
        <v>41766.313472222224</v>
      </c>
      <c r="O149" s="65"/>
      <c r="P149" s="77" t="s">
        <v>127</v>
      </c>
      <c r="Q149" s="51"/>
    </row>
    <row r="150" spans="1:17">
      <c r="A150" s="12"/>
      <c r="B150" s="49" t="s">
        <v>326</v>
      </c>
      <c r="C150" s="54" t="s">
        <v>127</v>
      </c>
      <c r="D150" s="68">
        <v>28461</v>
      </c>
      <c r="E150" s="99"/>
      <c r="F150" s="81">
        <v>6496</v>
      </c>
      <c r="G150" s="83">
        <v>41782.573229166665</v>
      </c>
      <c r="H150" s="64"/>
      <c r="I150" s="73" t="s">
        <v>127</v>
      </c>
      <c r="J150" s="66" t="s">
        <v>328</v>
      </c>
      <c r="K150" s="67">
        <v>27545</v>
      </c>
      <c r="L150" s="103" t="str">
        <f t="shared" si="4"/>
        <v>X</v>
      </c>
      <c r="M150" s="82">
        <v>6196</v>
      </c>
      <c r="N150" s="84">
        <v>41766.313483796293</v>
      </c>
      <c r="O150" s="65"/>
      <c r="P150" s="77" t="s">
        <v>127</v>
      </c>
      <c r="Q150" s="51"/>
    </row>
    <row r="151" spans="1:17" ht="6" customHeight="1">
      <c r="A151" s="51"/>
      <c r="B151" s="51"/>
      <c r="C151" s="51"/>
      <c r="D151" s="51"/>
      <c r="E151" s="53"/>
      <c r="F151" s="51"/>
      <c r="G151" s="51"/>
      <c r="H151" s="53"/>
      <c r="I151" s="75"/>
      <c r="J151" s="51"/>
      <c r="K151" s="51"/>
      <c r="L151" s="53"/>
      <c r="M151" s="51"/>
      <c r="N151" s="51"/>
      <c r="O151" s="53"/>
      <c r="P151" s="75"/>
      <c r="Q151" s="51"/>
    </row>
    <row r="325" ht="6" customHeight="1"/>
    <row r="326" ht="5.25" customHeight="1"/>
    <row r="327" ht="12.75" customHeight="1"/>
    <row r="329" ht="6" customHeight="1"/>
    <row r="411" ht="6.75" customHeight="1"/>
  </sheetData>
  <sheetProtection sheet="1" objects="1" scenarios="1" autoFilter="0"/>
  <autoFilter ref="A7:Q150"/>
  <sortState ref="A8:Q150">
    <sortCondition ref="A8"/>
    <sortCondition ref="B8"/>
  </sortState>
  <dataConsolidate/>
  <mergeCells count="2">
    <mergeCell ref="C4:I4"/>
    <mergeCell ref="J4:P4"/>
  </mergeCells>
  <conditionalFormatting sqref="J6">
    <cfRule type="expression" dxfId="1621" priority="942" stopIfTrue="1">
      <formula>IF($C6="Missing",TRUE,FALSE)</formula>
    </cfRule>
  </conditionalFormatting>
  <conditionalFormatting sqref="K6">
    <cfRule type="expression" dxfId="1620" priority="941" stopIfTrue="1">
      <formula>IF(AND(K6&lt;&gt;"",K6&lt;$D6,L6&lt;&gt;"C"),TRUE,FALSE)</formula>
    </cfRule>
  </conditionalFormatting>
  <conditionalFormatting sqref="J8">
    <cfRule type="expression" dxfId="1619" priority="286" stopIfTrue="1">
      <formula>IF($C8="Missing",TRUE,FALSE)</formula>
    </cfRule>
  </conditionalFormatting>
  <conditionalFormatting sqref="K8">
    <cfRule type="expression" dxfId="1618" priority="285" stopIfTrue="1">
      <formula>IF(AND(K8&lt;&gt;"",K8&lt;$D8,L8&lt;&gt;"C"),TRUE,FALSE)</formula>
    </cfRule>
  </conditionalFormatting>
  <conditionalFormatting sqref="J9">
    <cfRule type="expression" dxfId="1617" priority="284" stopIfTrue="1">
      <formula>IF($C9="Missing",TRUE,FALSE)</formula>
    </cfRule>
  </conditionalFormatting>
  <conditionalFormatting sqref="K9">
    <cfRule type="expression" dxfId="1616" priority="283" stopIfTrue="1">
      <formula>IF(AND(K9&lt;&gt;"",K9&lt;$D9,L9&lt;&gt;"C"),TRUE,FALSE)</formula>
    </cfRule>
  </conditionalFormatting>
  <conditionalFormatting sqref="J10">
    <cfRule type="expression" dxfId="1615" priority="282" stopIfTrue="1">
      <formula>IF($C10="Missing",TRUE,FALSE)</formula>
    </cfRule>
  </conditionalFormatting>
  <conditionalFormatting sqref="K10">
    <cfRule type="expression" dxfId="1614" priority="281" stopIfTrue="1">
      <formula>IF(AND(K10&lt;&gt;"",K10&lt;$D10,L10&lt;&gt;"C"),TRUE,FALSE)</formula>
    </cfRule>
  </conditionalFormatting>
  <conditionalFormatting sqref="J11">
    <cfRule type="expression" dxfId="1613" priority="280" stopIfTrue="1">
      <formula>IF($C11="Missing",TRUE,FALSE)</formula>
    </cfRule>
  </conditionalFormatting>
  <conditionalFormatting sqref="K11">
    <cfRule type="expression" dxfId="1612" priority="279" stopIfTrue="1">
      <formula>IF(AND(K11&lt;&gt;"",K11&lt;$D11,L11&lt;&gt;"C"),TRUE,FALSE)</formula>
    </cfRule>
  </conditionalFormatting>
  <conditionalFormatting sqref="J12">
    <cfRule type="expression" dxfId="1611" priority="278" stopIfTrue="1">
      <formula>IF($C12="Missing",TRUE,FALSE)</formula>
    </cfRule>
  </conditionalFormatting>
  <conditionalFormatting sqref="K12">
    <cfRule type="expression" dxfId="1610" priority="277" stopIfTrue="1">
      <formula>IF(AND(K12&lt;&gt;"",K12&lt;$D12,L12&lt;&gt;"C"),TRUE,FALSE)</formula>
    </cfRule>
  </conditionalFormatting>
  <conditionalFormatting sqref="J13">
    <cfRule type="expression" dxfId="1609" priority="276" stopIfTrue="1">
      <formula>IF($C13="Missing",TRUE,FALSE)</formula>
    </cfRule>
  </conditionalFormatting>
  <conditionalFormatting sqref="K13">
    <cfRule type="expression" dxfId="1608" priority="275" stopIfTrue="1">
      <formula>IF(AND(K13&lt;&gt;"",K13&lt;$D13,L13&lt;&gt;"C"),TRUE,FALSE)</formula>
    </cfRule>
  </conditionalFormatting>
  <conditionalFormatting sqref="J14">
    <cfRule type="expression" dxfId="1607" priority="274" stopIfTrue="1">
      <formula>IF($C14="Missing",TRUE,FALSE)</formula>
    </cfRule>
  </conditionalFormatting>
  <conditionalFormatting sqref="K14">
    <cfRule type="expression" dxfId="1606" priority="273" stopIfTrue="1">
      <formula>IF(AND(K14&lt;&gt;"",K14&lt;$D14,L14&lt;&gt;"C"),TRUE,FALSE)</formula>
    </cfRule>
  </conditionalFormatting>
  <conditionalFormatting sqref="J15">
    <cfRule type="expression" dxfId="1605" priority="272" stopIfTrue="1">
      <formula>IF($C15="Missing",TRUE,FALSE)</formula>
    </cfRule>
  </conditionalFormatting>
  <conditionalFormatting sqref="K15">
    <cfRule type="expression" dxfId="1604" priority="271" stopIfTrue="1">
      <formula>IF(AND(K15&lt;&gt;"",K15&lt;$D15,L15&lt;&gt;"C"),TRUE,FALSE)</formula>
    </cfRule>
  </conditionalFormatting>
  <conditionalFormatting sqref="J16">
    <cfRule type="expression" dxfId="1603" priority="270" stopIfTrue="1">
      <formula>IF($C16="Missing",TRUE,FALSE)</formula>
    </cfRule>
  </conditionalFormatting>
  <conditionalFormatting sqref="K16">
    <cfRule type="expression" dxfId="1602" priority="269" stopIfTrue="1">
      <formula>IF(AND(K16&lt;&gt;"",K16&lt;$D16,L16&lt;&gt;"C"),TRUE,FALSE)</formula>
    </cfRule>
  </conditionalFormatting>
  <conditionalFormatting sqref="J17">
    <cfRule type="expression" dxfId="1601" priority="268" stopIfTrue="1">
      <formula>IF($C17="Missing",TRUE,FALSE)</formula>
    </cfRule>
  </conditionalFormatting>
  <conditionalFormatting sqref="K17">
    <cfRule type="expression" dxfId="1600" priority="267" stopIfTrue="1">
      <formula>IF(AND(K17&lt;&gt;"",K17&lt;$D17,L17&lt;&gt;"C"),TRUE,FALSE)</formula>
    </cfRule>
  </conditionalFormatting>
  <conditionalFormatting sqref="J18">
    <cfRule type="expression" dxfId="1599" priority="266" stopIfTrue="1">
      <formula>IF($C18="Missing",TRUE,FALSE)</formula>
    </cfRule>
  </conditionalFormatting>
  <conditionalFormatting sqref="K18">
    <cfRule type="expression" dxfId="1598" priority="265" stopIfTrue="1">
      <formula>IF(AND(K18&lt;&gt;"",K18&lt;$D18,L18&lt;&gt;"C"),TRUE,FALSE)</formula>
    </cfRule>
  </conditionalFormatting>
  <conditionalFormatting sqref="J19">
    <cfRule type="expression" dxfId="1597" priority="264" stopIfTrue="1">
      <formula>IF($C19="Missing",TRUE,FALSE)</formula>
    </cfRule>
  </conditionalFormatting>
  <conditionalFormatting sqref="K19">
    <cfRule type="expression" dxfId="1596" priority="263" stopIfTrue="1">
      <formula>IF(AND(K19&lt;&gt;"",K19&lt;$D19,L19&lt;&gt;"C"),TRUE,FALSE)</formula>
    </cfRule>
  </conditionalFormatting>
  <conditionalFormatting sqref="J20">
    <cfRule type="expression" dxfId="1595" priority="262" stopIfTrue="1">
      <formula>IF($C20="Missing",TRUE,FALSE)</formula>
    </cfRule>
  </conditionalFormatting>
  <conditionalFormatting sqref="K20">
    <cfRule type="expression" dxfId="1594" priority="261" stopIfTrue="1">
      <formula>IF(AND(K20&lt;&gt;"",K20&lt;$D20,L20&lt;&gt;"C"),TRUE,FALSE)</formula>
    </cfRule>
  </conditionalFormatting>
  <conditionalFormatting sqref="J21">
    <cfRule type="expression" dxfId="1593" priority="260" stopIfTrue="1">
      <formula>IF($C21="Missing",TRUE,FALSE)</formula>
    </cfRule>
  </conditionalFormatting>
  <conditionalFormatting sqref="K21">
    <cfRule type="expression" dxfId="1592" priority="259" stopIfTrue="1">
      <formula>IF(AND(K21&lt;&gt;"",K21&lt;$D21,L21&lt;&gt;"C"),TRUE,FALSE)</formula>
    </cfRule>
  </conditionalFormatting>
  <conditionalFormatting sqref="J22">
    <cfRule type="expression" dxfId="1591" priority="258" stopIfTrue="1">
      <formula>IF($C22="Missing",TRUE,FALSE)</formula>
    </cfRule>
  </conditionalFormatting>
  <conditionalFormatting sqref="K22">
    <cfRule type="expression" dxfId="1590" priority="257" stopIfTrue="1">
      <formula>IF(AND(K22&lt;&gt;"",K22&lt;$D22,L22&lt;&gt;"C"),TRUE,FALSE)</formula>
    </cfRule>
  </conditionalFormatting>
  <conditionalFormatting sqref="J23">
    <cfRule type="expression" dxfId="1589" priority="256" stopIfTrue="1">
      <formula>IF($C23="Missing",TRUE,FALSE)</formula>
    </cfRule>
  </conditionalFormatting>
  <conditionalFormatting sqref="K23">
    <cfRule type="expression" dxfId="1588" priority="255" stopIfTrue="1">
      <formula>IF(AND(K23&lt;&gt;"",K23&lt;$D23,L23&lt;&gt;"C"),TRUE,FALSE)</formula>
    </cfRule>
  </conditionalFormatting>
  <conditionalFormatting sqref="J24">
    <cfRule type="expression" dxfId="1587" priority="254" stopIfTrue="1">
      <formula>IF($C24="Missing",TRUE,FALSE)</formula>
    </cfRule>
  </conditionalFormatting>
  <conditionalFormatting sqref="K24">
    <cfRule type="expression" dxfId="1586" priority="253" stopIfTrue="1">
      <formula>IF(AND(K24&lt;&gt;"",K24&lt;$D24,L24&lt;&gt;"C"),TRUE,FALSE)</formula>
    </cfRule>
  </conditionalFormatting>
  <conditionalFormatting sqref="J25">
    <cfRule type="expression" dxfId="1585" priority="252" stopIfTrue="1">
      <formula>IF($C25="Missing",TRUE,FALSE)</formula>
    </cfRule>
  </conditionalFormatting>
  <conditionalFormatting sqref="K25">
    <cfRule type="expression" dxfId="1584" priority="251" stopIfTrue="1">
      <formula>IF(AND(K25&lt;&gt;"",K25&lt;$D25,L25&lt;&gt;"C"),TRUE,FALSE)</formula>
    </cfRule>
  </conditionalFormatting>
  <conditionalFormatting sqref="J26">
    <cfRule type="expression" dxfId="1583" priority="250" stopIfTrue="1">
      <formula>IF($C26="Missing",TRUE,FALSE)</formula>
    </cfRule>
  </conditionalFormatting>
  <conditionalFormatting sqref="K26">
    <cfRule type="expression" dxfId="1582" priority="249" stopIfTrue="1">
      <formula>IF(AND(K26&lt;&gt;"",K26&lt;$D26,L26&lt;&gt;"C"),TRUE,FALSE)</formula>
    </cfRule>
  </conditionalFormatting>
  <conditionalFormatting sqref="J27">
    <cfRule type="expression" dxfId="1581" priority="248" stopIfTrue="1">
      <formula>IF($C27="Missing",TRUE,FALSE)</formula>
    </cfRule>
  </conditionalFormatting>
  <conditionalFormatting sqref="K27">
    <cfRule type="expression" dxfId="1580" priority="247" stopIfTrue="1">
      <formula>IF(AND(K27&lt;&gt;"",K27&lt;$D27,L27&lt;&gt;"C"),TRUE,FALSE)</formula>
    </cfRule>
  </conditionalFormatting>
  <conditionalFormatting sqref="J28">
    <cfRule type="expression" dxfId="1579" priority="246" stopIfTrue="1">
      <formula>IF($C28="Missing",TRUE,FALSE)</formula>
    </cfRule>
  </conditionalFormatting>
  <conditionalFormatting sqref="K28">
    <cfRule type="expression" dxfId="1578" priority="245" stopIfTrue="1">
      <formula>IF(AND(K28&lt;&gt;"",K28&lt;$D28,L28&lt;&gt;"C"),TRUE,FALSE)</formula>
    </cfRule>
  </conditionalFormatting>
  <conditionalFormatting sqref="J29">
    <cfRule type="expression" dxfId="1577" priority="244" stopIfTrue="1">
      <formula>IF($C29="Missing",TRUE,FALSE)</formula>
    </cfRule>
  </conditionalFormatting>
  <conditionalFormatting sqref="K29">
    <cfRule type="expression" dxfId="1576" priority="243" stopIfTrue="1">
      <formula>IF(AND(K29&lt;&gt;"",K29&lt;$D29,L29&lt;&gt;"C"),TRUE,FALSE)</formula>
    </cfRule>
  </conditionalFormatting>
  <conditionalFormatting sqref="J30">
    <cfRule type="expression" dxfId="1575" priority="242" stopIfTrue="1">
      <formula>IF($C30="Missing",TRUE,FALSE)</formula>
    </cfRule>
  </conditionalFormatting>
  <conditionalFormatting sqref="K30">
    <cfRule type="expression" dxfId="1574" priority="241" stopIfTrue="1">
      <formula>IF(AND(K30&lt;&gt;"",K30&lt;$D30,L30&lt;&gt;"C"),TRUE,FALSE)</formula>
    </cfRule>
  </conditionalFormatting>
  <conditionalFormatting sqref="J31">
    <cfRule type="expression" dxfId="1573" priority="240" stopIfTrue="1">
      <formula>IF($C31="Missing",TRUE,FALSE)</formula>
    </cfRule>
  </conditionalFormatting>
  <conditionalFormatting sqref="K31">
    <cfRule type="expression" dxfId="1572" priority="239" stopIfTrue="1">
      <formula>IF(AND(K31&lt;&gt;"",K31&lt;$D31,L31&lt;&gt;"C"),TRUE,FALSE)</formula>
    </cfRule>
  </conditionalFormatting>
  <conditionalFormatting sqref="J32">
    <cfRule type="expression" dxfId="1571" priority="238" stopIfTrue="1">
      <formula>IF($C32="Missing",TRUE,FALSE)</formula>
    </cfRule>
  </conditionalFormatting>
  <conditionalFormatting sqref="K32">
    <cfRule type="expression" dxfId="1570" priority="237" stopIfTrue="1">
      <formula>IF(AND(K32&lt;&gt;"",K32&lt;$D32,L32&lt;&gt;"C"),TRUE,FALSE)</formula>
    </cfRule>
  </conditionalFormatting>
  <conditionalFormatting sqref="J33">
    <cfRule type="expression" dxfId="1569" priority="236" stopIfTrue="1">
      <formula>IF($C33="Missing",TRUE,FALSE)</formula>
    </cfRule>
  </conditionalFormatting>
  <conditionalFormatting sqref="K33">
    <cfRule type="expression" dxfId="1568" priority="235" stopIfTrue="1">
      <formula>IF(AND(K33&lt;&gt;"",K33&lt;$D33,L33&lt;&gt;"C"),TRUE,FALSE)</formula>
    </cfRule>
  </conditionalFormatting>
  <conditionalFormatting sqref="J34">
    <cfRule type="expression" dxfId="1567" priority="234" stopIfTrue="1">
      <formula>IF($C34="Missing",TRUE,FALSE)</formula>
    </cfRule>
  </conditionalFormatting>
  <conditionalFormatting sqref="K34">
    <cfRule type="expression" dxfId="1566" priority="233" stopIfTrue="1">
      <formula>IF(AND(K34&lt;&gt;"",K34&lt;$D34,L34&lt;&gt;"C"),TRUE,FALSE)</formula>
    </cfRule>
  </conditionalFormatting>
  <conditionalFormatting sqref="J35">
    <cfRule type="expression" dxfId="1565" priority="232" stopIfTrue="1">
      <formula>IF($C35="Missing",TRUE,FALSE)</formula>
    </cfRule>
  </conditionalFormatting>
  <conditionalFormatting sqref="K35">
    <cfRule type="expression" dxfId="1564" priority="231" stopIfTrue="1">
      <formula>IF(AND(K35&lt;&gt;"",K35&lt;$D35,L35&lt;&gt;"C"),TRUE,FALSE)</formula>
    </cfRule>
  </conditionalFormatting>
  <conditionalFormatting sqref="J36">
    <cfRule type="expression" dxfId="1563" priority="230" stopIfTrue="1">
      <formula>IF($C36="Missing",TRUE,FALSE)</formula>
    </cfRule>
  </conditionalFormatting>
  <conditionalFormatting sqref="K36">
    <cfRule type="expression" dxfId="1562" priority="229" stopIfTrue="1">
      <formula>IF(AND(K36&lt;&gt;"",K36&lt;$D36,L36&lt;&gt;"C"),TRUE,FALSE)</formula>
    </cfRule>
  </conditionalFormatting>
  <conditionalFormatting sqref="J37">
    <cfRule type="expression" dxfId="1561" priority="228" stopIfTrue="1">
      <formula>IF($C37="Missing",TRUE,FALSE)</formula>
    </cfRule>
  </conditionalFormatting>
  <conditionalFormatting sqref="K37">
    <cfRule type="expression" dxfId="1560" priority="227" stopIfTrue="1">
      <formula>IF(AND(K37&lt;&gt;"",K37&lt;$D37,L37&lt;&gt;"C"),TRUE,FALSE)</formula>
    </cfRule>
  </conditionalFormatting>
  <conditionalFormatting sqref="J38">
    <cfRule type="expression" dxfId="1559" priority="226" stopIfTrue="1">
      <formula>IF($C38="Missing",TRUE,FALSE)</formula>
    </cfRule>
  </conditionalFormatting>
  <conditionalFormatting sqref="K38">
    <cfRule type="expression" dxfId="1558" priority="225" stopIfTrue="1">
      <formula>IF(AND(K38&lt;&gt;"",K38&lt;$D38,L38&lt;&gt;"C"),TRUE,FALSE)</formula>
    </cfRule>
  </conditionalFormatting>
  <conditionalFormatting sqref="J39">
    <cfRule type="expression" dxfId="1557" priority="224" stopIfTrue="1">
      <formula>IF($C39="Missing",TRUE,FALSE)</formula>
    </cfRule>
  </conditionalFormatting>
  <conditionalFormatting sqref="K39">
    <cfRule type="expression" dxfId="1556" priority="223" stopIfTrue="1">
      <formula>IF(AND(K39&lt;&gt;"",K39&lt;$D39,L39&lt;&gt;"C"),TRUE,FALSE)</formula>
    </cfRule>
  </conditionalFormatting>
  <conditionalFormatting sqref="J40">
    <cfRule type="expression" dxfId="1555" priority="222" stopIfTrue="1">
      <formula>IF($C40="Missing",TRUE,FALSE)</formula>
    </cfRule>
  </conditionalFormatting>
  <conditionalFormatting sqref="K40">
    <cfRule type="expression" dxfId="1554" priority="221" stopIfTrue="1">
      <formula>IF(AND(K40&lt;&gt;"",K40&lt;$D40,L40&lt;&gt;"C"),TRUE,FALSE)</formula>
    </cfRule>
  </conditionalFormatting>
  <conditionalFormatting sqref="J41">
    <cfRule type="expression" dxfId="1553" priority="220" stopIfTrue="1">
      <formula>IF($C41="Missing",TRUE,FALSE)</formula>
    </cfRule>
  </conditionalFormatting>
  <conditionalFormatting sqref="K41">
    <cfRule type="expression" dxfId="1552" priority="219" stopIfTrue="1">
      <formula>IF(AND(K41&lt;&gt;"",K41&lt;$D41,L41&lt;&gt;"C"),TRUE,FALSE)</formula>
    </cfRule>
  </conditionalFormatting>
  <conditionalFormatting sqref="J42">
    <cfRule type="expression" dxfId="1551" priority="218" stopIfTrue="1">
      <formula>IF($C42="Missing",TRUE,FALSE)</formula>
    </cfRule>
  </conditionalFormatting>
  <conditionalFormatting sqref="K42">
    <cfRule type="expression" dxfId="1550" priority="217" stopIfTrue="1">
      <formula>IF(AND(K42&lt;&gt;"",K42&lt;$D42,L42&lt;&gt;"C"),TRUE,FALSE)</formula>
    </cfRule>
  </conditionalFormatting>
  <conditionalFormatting sqref="J43">
    <cfRule type="expression" dxfId="1549" priority="216" stopIfTrue="1">
      <formula>IF($C43="Missing",TRUE,FALSE)</formula>
    </cfRule>
  </conditionalFormatting>
  <conditionalFormatting sqref="K43">
    <cfRule type="expression" dxfId="1548" priority="215" stopIfTrue="1">
      <formula>IF(AND(K43&lt;&gt;"",K43&lt;$D43,L43&lt;&gt;"C"),TRUE,FALSE)</formula>
    </cfRule>
  </conditionalFormatting>
  <conditionalFormatting sqref="J44">
    <cfRule type="expression" dxfId="1547" priority="214" stopIfTrue="1">
      <formula>IF($C44="Missing",TRUE,FALSE)</formula>
    </cfRule>
  </conditionalFormatting>
  <conditionalFormatting sqref="K44">
    <cfRule type="expression" dxfId="1546" priority="213" stopIfTrue="1">
      <formula>IF(AND(K44&lt;&gt;"",K44&lt;$D44,L44&lt;&gt;"C"),TRUE,FALSE)</formula>
    </cfRule>
  </conditionalFormatting>
  <conditionalFormatting sqref="J45">
    <cfRule type="expression" dxfId="1545" priority="212" stopIfTrue="1">
      <formula>IF($C45="Missing",TRUE,FALSE)</formula>
    </cfRule>
  </conditionalFormatting>
  <conditionalFormatting sqref="K45">
    <cfRule type="expression" dxfId="1544" priority="211" stopIfTrue="1">
      <formula>IF(AND(K45&lt;&gt;"",K45&lt;$D45,L45&lt;&gt;"C"),TRUE,FALSE)</formula>
    </cfRule>
  </conditionalFormatting>
  <conditionalFormatting sqref="J46">
    <cfRule type="expression" dxfId="1543" priority="210" stopIfTrue="1">
      <formula>IF($C46="Missing",TRUE,FALSE)</formula>
    </cfRule>
  </conditionalFormatting>
  <conditionalFormatting sqref="K46">
    <cfRule type="expression" dxfId="1542" priority="209" stopIfTrue="1">
      <formula>IF(AND(K46&lt;&gt;"",K46&lt;$D46,L46&lt;&gt;"C"),TRUE,FALSE)</formula>
    </cfRule>
  </conditionalFormatting>
  <conditionalFormatting sqref="J47">
    <cfRule type="expression" dxfId="1541" priority="208" stopIfTrue="1">
      <formula>IF($C47="Missing",TRUE,FALSE)</formula>
    </cfRule>
  </conditionalFormatting>
  <conditionalFormatting sqref="K47">
    <cfRule type="expression" dxfId="1540" priority="207" stopIfTrue="1">
      <formula>IF(AND(K47&lt;&gt;"",K47&lt;$D47,L47&lt;&gt;"C"),TRUE,FALSE)</formula>
    </cfRule>
  </conditionalFormatting>
  <conditionalFormatting sqref="J48">
    <cfRule type="expression" dxfId="1539" priority="206" stopIfTrue="1">
      <formula>IF($C48="Missing",TRUE,FALSE)</formula>
    </cfRule>
  </conditionalFormatting>
  <conditionalFormatting sqref="K48">
    <cfRule type="expression" dxfId="1538" priority="205" stopIfTrue="1">
      <formula>IF(AND(K48&lt;&gt;"",K48&lt;$D48,L48&lt;&gt;"C"),TRUE,FALSE)</formula>
    </cfRule>
  </conditionalFormatting>
  <conditionalFormatting sqref="J49">
    <cfRule type="expression" dxfId="1537" priority="204" stopIfTrue="1">
      <formula>IF($C49="Missing",TRUE,FALSE)</formula>
    </cfRule>
  </conditionalFormatting>
  <conditionalFormatting sqref="K49">
    <cfRule type="expression" dxfId="1536" priority="203" stopIfTrue="1">
      <formula>IF(AND(K49&lt;&gt;"",K49&lt;$D49,L49&lt;&gt;"C"),TRUE,FALSE)</formula>
    </cfRule>
  </conditionalFormatting>
  <conditionalFormatting sqref="J50">
    <cfRule type="expression" dxfId="1535" priority="202" stopIfTrue="1">
      <formula>IF($C50="Missing",TRUE,FALSE)</formula>
    </cfRule>
  </conditionalFormatting>
  <conditionalFormatting sqref="K50">
    <cfRule type="expression" dxfId="1534" priority="201" stopIfTrue="1">
      <formula>IF(AND(K50&lt;&gt;"",K50&lt;$D50,L50&lt;&gt;"C"),TRUE,FALSE)</formula>
    </cfRule>
  </conditionalFormatting>
  <conditionalFormatting sqref="J51">
    <cfRule type="expression" dxfId="1533" priority="200" stopIfTrue="1">
      <formula>IF($C51="Missing",TRUE,FALSE)</formula>
    </cfRule>
  </conditionalFormatting>
  <conditionalFormatting sqref="K51">
    <cfRule type="expression" dxfId="1532" priority="199" stopIfTrue="1">
      <formula>IF(AND(K51&lt;&gt;"",K51&lt;$D51,L51&lt;&gt;"C"),TRUE,FALSE)</formula>
    </cfRule>
  </conditionalFormatting>
  <conditionalFormatting sqref="J52">
    <cfRule type="expression" dxfId="1531" priority="198" stopIfTrue="1">
      <formula>IF($C52="Missing",TRUE,FALSE)</formula>
    </cfRule>
  </conditionalFormatting>
  <conditionalFormatting sqref="K52">
    <cfRule type="expression" dxfId="1530" priority="197" stopIfTrue="1">
      <formula>IF(AND(K52&lt;&gt;"",K52&lt;$D52,L52&lt;&gt;"C"),TRUE,FALSE)</formula>
    </cfRule>
  </conditionalFormatting>
  <conditionalFormatting sqref="J53">
    <cfRule type="expression" dxfId="1529" priority="196" stopIfTrue="1">
      <formula>IF($C53="Missing",TRUE,FALSE)</formula>
    </cfRule>
  </conditionalFormatting>
  <conditionalFormatting sqref="K53">
    <cfRule type="expression" dxfId="1528" priority="195" stopIfTrue="1">
      <formula>IF(AND(K53&lt;&gt;"",K53&lt;$D53,L53&lt;&gt;"C"),TRUE,FALSE)</formula>
    </cfRule>
  </conditionalFormatting>
  <conditionalFormatting sqref="J54">
    <cfRule type="expression" dxfId="1527" priority="194" stopIfTrue="1">
      <formula>IF($C54="Missing",TRUE,FALSE)</formula>
    </cfRule>
  </conditionalFormatting>
  <conditionalFormatting sqref="K54">
    <cfRule type="expression" dxfId="1526" priority="193" stopIfTrue="1">
      <formula>IF(AND(K54&lt;&gt;"",K54&lt;$D54,L54&lt;&gt;"C"),TRUE,FALSE)</formula>
    </cfRule>
  </conditionalFormatting>
  <conditionalFormatting sqref="J55">
    <cfRule type="expression" dxfId="1525" priority="192" stopIfTrue="1">
      <formula>IF($C55="Missing",TRUE,FALSE)</formula>
    </cfRule>
  </conditionalFormatting>
  <conditionalFormatting sqref="K55">
    <cfRule type="expression" dxfId="1524" priority="191" stopIfTrue="1">
      <formula>IF(AND(K55&lt;&gt;"",K55&lt;$D55,L55&lt;&gt;"C"),TRUE,FALSE)</formula>
    </cfRule>
  </conditionalFormatting>
  <conditionalFormatting sqref="J56">
    <cfRule type="expression" dxfId="1523" priority="190" stopIfTrue="1">
      <formula>IF($C56="Missing",TRUE,FALSE)</formula>
    </cfRule>
  </conditionalFormatting>
  <conditionalFormatting sqref="K56">
    <cfRule type="expression" dxfId="1522" priority="189" stopIfTrue="1">
      <formula>IF(AND(K56&lt;&gt;"",K56&lt;$D56,L56&lt;&gt;"C"),TRUE,FALSE)</formula>
    </cfRule>
  </conditionalFormatting>
  <conditionalFormatting sqref="J57">
    <cfRule type="expression" dxfId="1521" priority="188" stopIfTrue="1">
      <formula>IF($C57="Missing",TRUE,FALSE)</formula>
    </cfRule>
  </conditionalFormatting>
  <conditionalFormatting sqref="K57">
    <cfRule type="expression" dxfId="1520" priority="187" stopIfTrue="1">
      <formula>IF(AND(K57&lt;&gt;"",K57&lt;$D57,L57&lt;&gt;"C"),TRUE,FALSE)</formula>
    </cfRule>
  </conditionalFormatting>
  <conditionalFormatting sqref="J58">
    <cfRule type="expression" dxfId="1519" priority="186" stopIfTrue="1">
      <formula>IF($C58="Missing",TRUE,FALSE)</formula>
    </cfRule>
  </conditionalFormatting>
  <conditionalFormatting sqref="K58">
    <cfRule type="expression" dxfId="1518" priority="185" stopIfTrue="1">
      <formula>IF(AND(K58&lt;&gt;"",K58&lt;$D58,L58&lt;&gt;"C"),TRUE,FALSE)</formula>
    </cfRule>
  </conditionalFormatting>
  <conditionalFormatting sqref="J59">
    <cfRule type="expression" dxfId="1517" priority="184" stopIfTrue="1">
      <formula>IF($C59="Missing",TRUE,FALSE)</formula>
    </cfRule>
  </conditionalFormatting>
  <conditionalFormatting sqref="K59">
    <cfRule type="expression" dxfId="1516" priority="183" stopIfTrue="1">
      <formula>IF(AND(K59&lt;&gt;"",K59&lt;$D59,L59&lt;&gt;"C"),TRUE,FALSE)</formula>
    </cfRule>
  </conditionalFormatting>
  <conditionalFormatting sqref="J60">
    <cfRule type="expression" dxfId="1515" priority="182" stopIfTrue="1">
      <formula>IF($C60="Missing",TRUE,FALSE)</formula>
    </cfRule>
  </conditionalFormatting>
  <conditionalFormatting sqref="K60">
    <cfRule type="expression" dxfId="1514" priority="181" stopIfTrue="1">
      <formula>IF(AND(K60&lt;&gt;"",K60&lt;$D60,L60&lt;&gt;"C"),TRUE,FALSE)</formula>
    </cfRule>
  </conditionalFormatting>
  <conditionalFormatting sqref="J61">
    <cfRule type="expression" dxfId="1513" priority="180" stopIfTrue="1">
      <formula>IF($C61="Missing",TRUE,FALSE)</formula>
    </cfRule>
  </conditionalFormatting>
  <conditionalFormatting sqref="K61">
    <cfRule type="expression" dxfId="1512" priority="179" stopIfTrue="1">
      <formula>IF(AND(K61&lt;&gt;"",K61&lt;$D61,L61&lt;&gt;"C"),TRUE,FALSE)</formula>
    </cfRule>
  </conditionalFormatting>
  <conditionalFormatting sqref="J62">
    <cfRule type="expression" dxfId="1511" priority="178" stopIfTrue="1">
      <formula>IF($C62="Missing",TRUE,FALSE)</formula>
    </cfRule>
  </conditionalFormatting>
  <conditionalFormatting sqref="K62">
    <cfRule type="expression" dxfId="1510" priority="177" stopIfTrue="1">
      <formula>IF(AND(K62&lt;&gt;"",K62&lt;$D62,L62&lt;&gt;"C"),TRUE,FALSE)</formula>
    </cfRule>
  </conditionalFormatting>
  <conditionalFormatting sqref="J63">
    <cfRule type="expression" dxfId="1509" priority="176" stopIfTrue="1">
      <formula>IF($C63="Missing",TRUE,FALSE)</formula>
    </cfRule>
  </conditionalFormatting>
  <conditionalFormatting sqref="K63">
    <cfRule type="expression" dxfId="1508" priority="175" stopIfTrue="1">
      <formula>IF(AND(K63&lt;&gt;"",K63&lt;$D63,L63&lt;&gt;"C"),TRUE,FALSE)</formula>
    </cfRule>
  </conditionalFormatting>
  <conditionalFormatting sqref="J64">
    <cfRule type="expression" dxfId="1507" priority="174" stopIfTrue="1">
      <formula>IF($C64="Missing",TRUE,FALSE)</formula>
    </cfRule>
  </conditionalFormatting>
  <conditionalFormatting sqref="K64">
    <cfRule type="expression" dxfId="1506" priority="173" stopIfTrue="1">
      <formula>IF(AND(K64&lt;&gt;"",K64&lt;$D64,L64&lt;&gt;"C"),TRUE,FALSE)</formula>
    </cfRule>
  </conditionalFormatting>
  <conditionalFormatting sqref="J65">
    <cfRule type="expression" dxfId="1505" priority="172" stopIfTrue="1">
      <formula>IF($C65="Missing",TRUE,FALSE)</formula>
    </cfRule>
  </conditionalFormatting>
  <conditionalFormatting sqref="K65">
    <cfRule type="expression" dxfId="1504" priority="171" stopIfTrue="1">
      <formula>IF(AND(K65&lt;&gt;"",K65&lt;$D65,L65&lt;&gt;"C"),TRUE,FALSE)</formula>
    </cfRule>
  </conditionalFormatting>
  <conditionalFormatting sqref="J66">
    <cfRule type="expression" dxfId="1503" priority="170" stopIfTrue="1">
      <formula>IF($C66="Missing",TRUE,FALSE)</formula>
    </cfRule>
  </conditionalFormatting>
  <conditionalFormatting sqref="K66">
    <cfRule type="expression" dxfId="1502" priority="169" stopIfTrue="1">
      <formula>IF(AND(K66&lt;&gt;"",K66&lt;$D66,L66&lt;&gt;"C"),TRUE,FALSE)</formula>
    </cfRule>
  </conditionalFormatting>
  <conditionalFormatting sqref="J67">
    <cfRule type="expression" dxfId="1501" priority="168" stopIfTrue="1">
      <formula>IF($C67="Missing",TRUE,FALSE)</formula>
    </cfRule>
  </conditionalFormatting>
  <conditionalFormatting sqref="K67">
    <cfRule type="expression" dxfId="1500" priority="167" stopIfTrue="1">
      <formula>IF(AND(K67&lt;&gt;"",K67&lt;$D67,L67&lt;&gt;"C"),TRUE,FALSE)</formula>
    </cfRule>
  </conditionalFormatting>
  <conditionalFormatting sqref="J68">
    <cfRule type="expression" dxfId="1499" priority="166" stopIfTrue="1">
      <formula>IF($C68="Missing",TRUE,FALSE)</formula>
    </cfRule>
  </conditionalFormatting>
  <conditionalFormatting sqref="K68">
    <cfRule type="expression" dxfId="1498" priority="165" stopIfTrue="1">
      <formula>IF(AND(K68&lt;&gt;"",K68&lt;$D68,L68&lt;&gt;"C"),TRUE,FALSE)</formula>
    </cfRule>
  </conditionalFormatting>
  <conditionalFormatting sqref="J69">
    <cfRule type="expression" dxfId="1497" priority="164" stopIfTrue="1">
      <formula>IF($C69="Missing",TRUE,FALSE)</formula>
    </cfRule>
  </conditionalFormatting>
  <conditionalFormatting sqref="K69">
    <cfRule type="expression" dxfId="1496" priority="163" stopIfTrue="1">
      <formula>IF(AND(K69&lt;&gt;"",K69&lt;$D69,L69&lt;&gt;"C"),TRUE,FALSE)</formula>
    </cfRule>
  </conditionalFormatting>
  <conditionalFormatting sqref="J70">
    <cfRule type="expression" dxfId="1495" priority="162" stopIfTrue="1">
      <formula>IF($C70="Missing",TRUE,FALSE)</formula>
    </cfRule>
  </conditionalFormatting>
  <conditionalFormatting sqref="K70">
    <cfRule type="expression" dxfId="1494" priority="161" stopIfTrue="1">
      <formula>IF(AND(K70&lt;&gt;"",K70&lt;$D70,L70&lt;&gt;"C"),TRUE,FALSE)</formula>
    </cfRule>
  </conditionalFormatting>
  <conditionalFormatting sqref="J71">
    <cfRule type="expression" dxfId="1493" priority="160" stopIfTrue="1">
      <formula>IF($C71="Missing",TRUE,FALSE)</formula>
    </cfRule>
  </conditionalFormatting>
  <conditionalFormatting sqref="K71">
    <cfRule type="expression" dxfId="1492" priority="159" stopIfTrue="1">
      <formula>IF(AND(K71&lt;&gt;"",K71&lt;$D71,L71&lt;&gt;"C"),TRUE,FALSE)</formula>
    </cfRule>
  </conditionalFormatting>
  <conditionalFormatting sqref="J72">
    <cfRule type="expression" dxfId="1491" priority="158" stopIfTrue="1">
      <formula>IF($C72="Missing",TRUE,FALSE)</formula>
    </cfRule>
  </conditionalFormatting>
  <conditionalFormatting sqref="K72">
    <cfRule type="expression" dxfId="1490" priority="157" stopIfTrue="1">
      <formula>IF(AND(K72&lt;&gt;"",K72&lt;$D72,L72&lt;&gt;"C"),TRUE,FALSE)</formula>
    </cfRule>
  </conditionalFormatting>
  <conditionalFormatting sqref="J73">
    <cfRule type="expression" dxfId="1489" priority="156" stopIfTrue="1">
      <formula>IF($C73="Missing",TRUE,FALSE)</formula>
    </cfRule>
  </conditionalFormatting>
  <conditionalFormatting sqref="K73">
    <cfRule type="expression" dxfId="1488" priority="155" stopIfTrue="1">
      <formula>IF(AND(K73&lt;&gt;"",K73&lt;$D73,L73&lt;&gt;"C"),TRUE,FALSE)</formula>
    </cfRule>
  </conditionalFormatting>
  <conditionalFormatting sqref="J74">
    <cfRule type="expression" dxfId="1487" priority="154" stopIfTrue="1">
      <formula>IF($C74="Missing",TRUE,FALSE)</formula>
    </cfRule>
  </conditionalFormatting>
  <conditionalFormatting sqref="K74">
    <cfRule type="expression" dxfId="1486" priority="153" stopIfTrue="1">
      <formula>IF(AND(K74&lt;&gt;"",K74&lt;$D74,L74&lt;&gt;"C"),TRUE,FALSE)</formula>
    </cfRule>
  </conditionalFormatting>
  <conditionalFormatting sqref="J75">
    <cfRule type="expression" dxfId="1485" priority="152" stopIfTrue="1">
      <formula>IF($C75="Missing",TRUE,FALSE)</formula>
    </cfRule>
  </conditionalFormatting>
  <conditionalFormatting sqref="K75">
    <cfRule type="expression" dxfId="1484" priority="151" stopIfTrue="1">
      <formula>IF(AND(K75&lt;&gt;"",K75&lt;$D75,L75&lt;&gt;"C"),TRUE,FALSE)</formula>
    </cfRule>
  </conditionalFormatting>
  <conditionalFormatting sqref="J76">
    <cfRule type="expression" dxfId="1483" priority="150" stopIfTrue="1">
      <formula>IF($C76="Missing",TRUE,FALSE)</formula>
    </cfRule>
  </conditionalFormatting>
  <conditionalFormatting sqref="K76">
    <cfRule type="expression" dxfId="1482" priority="149" stopIfTrue="1">
      <formula>IF(AND(K76&lt;&gt;"",K76&lt;$D76,L76&lt;&gt;"C"),TRUE,FALSE)</formula>
    </cfRule>
  </conditionalFormatting>
  <conditionalFormatting sqref="J77">
    <cfRule type="expression" dxfId="1481" priority="148" stopIfTrue="1">
      <formula>IF($C77="Missing",TRUE,FALSE)</formula>
    </cfRule>
  </conditionalFormatting>
  <conditionalFormatting sqref="K77">
    <cfRule type="expression" dxfId="1480" priority="147" stopIfTrue="1">
      <formula>IF(AND(K77&lt;&gt;"",K77&lt;$D77,L77&lt;&gt;"C"),TRUE,FALSE)</formula>
    </cfRule>
  </conditionalFormatting>
  <conditionalFormatting sqref="J78">
    <cfRule type="expression" dxfId="1479" priority="146" stopIfTrue="1">
      <formula>IF($C78="Missing",TRUE,FALSE)</formula>
    </cfRule>
  </conditionalFormatting>
  <conditionalFormatting sqref="K78">
    <cfRule type="expression" dxfId="1478" priority="145" stopIfTrue="1">
      <formula>IF(AND(K78&lt;&gt;"",K78&lt;$D78,L78&lt;&gt;"C"),TRUE,FALSE)</formula>
    </cfRule>
  </conditionalFormatting>
  <conditionalFormatting sqref="J79">
    <cfRule type="expression" dxfId="1477" priority="144" stopIfTrue="1">
      <formula>IF($C79="Missing",TRUE,FALSE)</formula>
    </cfRule>
  </conditionalFormatting>
  <conditionalFormatting sqref="K79">
    <cfRule type="expression" dxfId="1476" priority="143" stopIfTrue="1">
      <formula>IF(AND(K79&lt;&gt;"",K79&lt;$D79,L79&lt;&gt;"C"),TRUE,FALSE)</formula>
    </cfRule>
  </conditionalFormatting>
  <conditionalFormatting sqref="J80">
    <cfRule type="expression" dxfId="1475" priority="142" stopIfTrue="1">
      <formula>IF($C80="Missing",TRUE,FALSE)</formula>
    </cfRule>
  </conditionalFormatting>
  <conditionalFormatting sqref="K80">
    <cfRule type="expression" dxfId="1474" priority="141" stopIfTrue="1">
      <formula>IF(AND(K80&lt;&gt;"",K80&lt;$D80,L80&lt;&gt;"C"),TRUE,FALSE)</formula>
    </cfRule>
  </conditionalFormatting>
  <conditionalFormatting sqref="J81">
    <cfRule type="expression" dxfId="1473" priority="140" stopIfTrue="1">
      <formula>IF($C81="Missing",TRUE,FALSE)</formula>
    </cfRule>
  </conditionalFormatting>
  <conditionalFormatting sqref="K81">
    <cfRule type="expression" dxfId="1472" priority="139" stopIfTrue="1">
      <formula>IF(AND(K81&lt;&gt;"",K81&lt;$D81,L81&lt;&gt;"C"),TRUE,FALSE)</formula>
    </cfRule>
  </conditionalFormatting>
  <conditionalFormatting sqref="J82">
    <cfRule type="expression" dxfId="1471" priority="138" stopIfTrue="1">
      <formula>IF($C82="Missing",TRUE,FALSE)</formula>
    </cfRule>
  </conditionalFormatting>
  <conditionalFormatting sqref="K82">
    <cfRule type="expression" dxfId="1470" priority="137" stopIfTrue="1">
      <formula>IF(AND(K82&lt;&gt;"",K82&lt;$D82,L82&lt;&gt;"C"),TRUE,FALSE)</formula>
    </cfRule>
  </conditionalFormatting>
  <conditionalFormatting sqref="J83">
    <cfRule type="expression" dxfId="1469" priority="136" stopIfTrue="1">
      <formula>IF($C83="Missing",TRUE,FALSE)</formula>
    </cfRule>
  </conditionalFormatting>
  <conditionalFormatting sqref="K83">
    <cfRule type="expression" dxfId="1468" priority="135" stopIfTrue="1">
      <formula>IF(AND(K83&lt;&gt;"",K83&lt;$D83,L83&lt;&gt;"C"),TRUE,FALSE)</formula>
    </cfRule>
  </conditionalFormatting>
  <conditionalFormatting sqref="J84">
    <cfRule type="expression" dxfId="1467" priority="134" stopIfTrue="1">
      <formula>IF($C84="Missing",TRUE,FALSE)</formula>
    </cfRule>
  </conditionalFormatting>
  <conditionalFormatting sqref="K84">
    <cfRule type="expression" dxfId="1466" priority="133" stopIfTrue="1">
      <formula>IF(AND(K84&lt;&gt;"",K84&lt;$D84,L84&lt;&gt;"C"),TRUE,FALSE)</formula>
    </cfRule>
  </conditionalFormatting>
  <conditionalFormatting sqref="J85">
    <cfRule type="expression" dxfId="1465" priority="132" stopIfTrue="1">
      <formula>IF($C85="Missing",TRUE,FALSE)</formula>
    </cfRule>
  </conditionalFormatting>
  <conditionalFormatting sqref="K85">
    <cfRule type="expression" dxfId="1464" priority="131" stopIfTrue="1">
      <formula>IF(AND(K85&lt;&gt;"",K85&lt;$D85,L85&lt;&gt;"C"),TRUE,FALSE)</formula>
    </cfRule>
  </conditionalFormatting>
  <conditionalFormatting sqref="J86">
    <cfRule type="expression" dxfId="1463" priority="130" stopIfTrue="1">
      <formula>IF($C86="Missing",TRUE,FALSE)</formula>
    </cfRule>
  </conditionalFormatting>
  <conditionalFormatting sqref="K86">
    <cfRule type="expression" dxfId="1462" priority="129" stopIfTrue="1">
      <formula>IF(AND(K86&lt;&gt;"",K86&lt;$D86,L86&lt;&gt;"C"),TRUE,FALSE)</formula>
    </cfRule>
  </conditionalFormatting>
  <conditionalFormatting sqref="J87">
    <cfRule type="expression" dxfId="1461" priority="128" stopIfTrue="1">
      <formula>IF($C87="Missing",TRUE,FALSE)</formula>
    </cfRule>
  </conditionalFormatting>
  <conditionalFormatting sqref="K87">
    <cfRule type="expression" dxfId="1460" priority="127" stopIfTrue="1">
      <formula>IF(AND(K87&lt;&gt;"",K87&lt;$D87,L87&lt;&gt;"C"),TRUE,FALSE)</formula>
    </cfRule>
  </conditionalFormatting>
  <conditionalFormatting sqref="J88">
    <cfRule type="expression" dxfId="1459" priority="126" stopIfTrue="1">
      <formula>IF($C88="Missing",TRUE,FALSE)</formula>
    </cfRule>
  </conditionalFormatting>
  <conditionalFormatting sqref="K88">
    <cfRule type="expression" dxfId="1458" priority="125" stopIfTrue="1">
      <formula>IF(AND(K88&lt;&gt;"",K88&lt;$D88,L88&lt;&gt;"C"),TRUE,FALSE)</formula>
    </cfRule>
  </conditionalFormatting>
  <conditionalFormatting sqref="J89">
    <cfRule type="expression" dxfId="1457" priority="124" stopIfTrue="1">
      <formula>IF($C89="Missing",TRUE,FALSE)</formula>
    </cfRule>
  </conditionalFormatting>
  <conditionalFormatting sqref="K89">
    <cfRule type="expression" dxfId="1456" priority="123" stopIfTrue="1">
      <formula>IF(AND(K89&lt;&gt;"",K89&lt;$D89,L89&lt;&gt;"C"),TRUE,FALSE)</formula>
    </cfRule>
  </conditionalFormatting>
  <conditionalFormatting sqref="J90">
    <cfRule type="expression" dxfId="1455" priority="122" stopIfTrue="1">
      <formula>IF($C90="Missing",TRUE,FALSE)</formula>
    </cfRule>
  </conditionalFormatting>
  <conditionalFormatting sqref="K90">
    <cfRule type="expression" dxfId="1454" priority="121" stopIfTrue="1">
      <formula>IF(AND(K90&lt;&gt;"",K90&lt;$D90,L90&lt;&gt;"C"),TRUE,FALSE)</formula>
    </cfRule>
  </conditionalFormatting>
  <conditionalFormatting sqref="J91">
    <cfRule type="expression" dxfId="1453" priority="120" stopIfTrue="1">
      <formula>IF($C91="Missing",TRUE,FALSE)</formula>
    </cfRule>
  </conditionalFormatting>
  <conditionalFormatting sqref="K91">
    <cfRule type="expression" dxfId="1452" priority="119" stopIfTrue="1">
      <formula>IF(AND(K91&lt;&gt;"",K91&lt;$D91,L91&lt;&gt;"C"),TRUE,FALSE)</formula>
    </cfRule>
  </conditionalFormatting>
  <conditionalFormatting sqref="J92">
    <cfRule type="expression" dxfId="1451" priority="118" stopIfTrue="1">
      <formula>IF($C92="Missing",TRUE,FALSE)</formula>
    </cfRule>
  </conditionalFormatting>
  <conditionalFormatting sqref="K92">
    <cfRule type="expression" dxfId="1450" priority="117" stopIfTrue="1">
      <formula>IF(AND(K92&lt;&gt;"",K92&lt;$D92,L92&lt;&gt;"C"),TRUE,FALSE)</formula>
    </cfRule>
  </conditionalFormatting>
  <conditionalFormatting sqref="J93">
    <cfRule type="expression" dxfId="1449" priority="116" stopIfTrue="1">
      <formula>IF($C93="Missing",TRUE,FALSE)</formula>
    </cfRule>
  </conditionalFormatting>
  <conditionalFormatting sqref="K93">
    <cfRule type="expression" dxfId="1448" priority="115" stopIfTrue="1">
      <formula>IF(AND(K93&lt;&gt;"",K93&lt;$D93,L93&lt;&gt;"C"),TRUE,FALSE)</formula>
    </cfRule>
  </conditionalFormatting>
  <conditionalFormatting sqref="J94">
    <cfRule type="expression" dxfId="1447" priority="114" stopIfTrue="1">
      <formula>IF($C94="Missing",TRUE,FALSE)</formula>
    </cfRule>
  </conditionalFormatting>
  <conditionalFormatting sqref="K94">
    <cfRule type="expression" dxfId="1446" priority="113" stopIfTrue="1">
      <formula>IF(AND(K94&lt;&gt;"",K94&lt;$D94,L94&lt;&gt;"C"),TRUE,FALSE)</formula>
    </cfRule>
  </conditionalFormatting>
  <conditionalFormatting sqref="J95">
    <cfRule type="expression" dxfId="1445" priority="112" stopIfTrue="1">
      <formula>IF($C95="Missing",TRUE,FALSE)</formula>
    </cfRule>
  </conditionalFormatting>
  <conditionalFormatting sqref="K95">
    <cfRule type="expression" dxfId="1444" priority="111" stopIfTrue="1">
      <formula>IF(AND(K95&lt;&gt;"",K95&lt;$D95,L95&lt;&gt;"C"),TRUE,FALSE)</formula>
    </cfRule>
  </conditionalFormatting>
  <conditionalFormatting sqref="J96">
    <cfRule type="expression" dxfId="1443" priority="110" stopIfTrue="1">
      <formula>IF($C96="Missing",TRUE,FALSE)</formula>
    </cfRule>
  </conditionalFormatting>
  <conditionalFormatting sqref="K96">
    <cfRule type="expression" dxfId="1442" priority="109" stopIfTrue="1">
      <formula>IF(AND(K96&lt;&gt;"",K96&lt;$D96,L96&lt;&gt;"C"),TRUE,FALSE)</formula>
    </cfRule>
  </conditionalFormatting>
  <conditionalFormatting sqref="J97">
    <cfRule type="expression" dxfId="1441" priority="108" stopIfTrue="1">
      <formula>IF($C97="Missing",TRUE,FALSE)</formula>
    </cfRule>
  </conditionalFormatting>
  <conditionalFormatting sqref="K97">
    <cfRule type="expression" dxfId="1440" priority="107" stopIfTrue="1">
      <formula>IF(AND(K97&lt;&gt;"",K97&lt;$D97,L97&lt;&gt;"C"),TRUE,FALSE)</formula>
    </cfRule>
  </conditionalFormatting>
  <conditionalFormatting sqref="J98">
    <cfRule type="expression" dxfId="1439" priority="106" stopIfTrue="1">
      <formula>IF($C98="Missing",TRUE,FALSE)</formula>
    </cfRule>
  </conditionalFormatting>
  <conditionalFormatting sqref="K98">
    <cfRule type="expression" dxfId="1438" priority="105" stopIfTrue="1">
      <formula>IF(AND(K98&lt;&gt;"",K98&lt;$D98,L98&lt;&gt;"C"),TRUE,FALSE)</formula>
    </cfRule>
  </conditionalFormatting>
  <conditionalFormatting sqref="J99">
    <cfRule type="expression" dxfId="1437" priority="104" stopIfTrue="1">
      <formula>IF($C99="Missing",TRUE,FALSE)</formula>
    </cfRule>
  </conditionalFormatting>
  <conditionalFormatting sqref="K99">
    <cfRule type="expression" dxfId="1436" priority="103" stopIfTrue="1">
      <formula>IF(AND(K99&lt;&gt;"",K99&lt;$D99,L99&lt;&gt;"C"),TRUE,FALSE)</formula>
    </cfRule>
  </conditionalFormatting>
  <conditionalFormatting sqref="J100">
    <cfRule type="expression" dxfId="1435" priority="102" stopIfTrue="1">
      <formula>IF($C100="Missing",TRUE,FALSE)</formula>
    </cfRule>
  </conditionalFormatting>
  <conditionalFormatting sqref="K100">
    <cfRule type="expression" dxfId="1434" priority="101" stopIfTrue="1">
      <formula>IF(AND(K100&lt;&gt;"",K100&lt;$D100,L100&lt;&gt;"C"),TRUE,FALSE)</formula>
    </cfRule>
  </conditionalFormatting>
  <conditionalFormatting sqref="J101">
    <cfRule type="expression" dxfId="1433" priority="100" stopIfTrue="1">
      <formula>IF($C101="Missing",TRUE,FALSE)</formula>
    </cfRule>
  </conditionalFormatting>
  <conditionalFormatting sqref="K101">
    <cfRule type="expression" dxfId="1432" priority="99" stopIfTrue="1">
      <formula>IF(AND(K101&lt;&gt;"",K101&lt;$D101,L101&lt;&gt;"C"),TRUE,FALSE)</formula>
    </cfRule>
  </conditionalFormatting>
  <conditionalFormatting sqref="J102">
    <cfRule type="expression" dxfId="1431" priority="98" stopIfTrue="1">
      <formula>IF($C102="Missing",TRUE,FALSE)</formula>
    </cfRule>
  </conditionalFormatting>
  <conditionalFormatting sqref="K102">
    <cfRule type="expression" dxfId="1430" priority="97" stopIfTrue="1">
      <formula>IF(AND(K102&lt;&gt;"",K102&lt;$D102,L102&lt;&gt;"C"),TRUE,FALSE)</formula>
    </cfRule>
  </conditionalFormatting>
  <conditionalFormatting sqref="J103">
    <cfRule type="expression" dxfId="1429" priority="96" stopIfTrue="1">
      <formula>IF($C103="Missing",TRUE,FALSE)</formula>
    </cfRule>
  </conditionalFormatting>
  <conditionalFormatting sqref="K103">
    <cfRule type="expression" dxfId="1428" priority="95" stopIfTrue="1">
      <formula>IF(AND(K103&lt;&gt;"",K103&lt;$D103,L103&lt;&gt;"C"),TRUE,FALSE)</formula>
    </cfRule>
  </conditionalFormatting>
  <conditionalFormatting sqref="J104">
    <cfRule type="expression" dxfId="1427" priority="94" stopIfTrue="1">
      <formula>IF($C104="Missing",TRUE,FALSE)</formula>
    </cfRule>
  </conditionalFormatting>
  <conditionalFormatting sqref="K104">
    <cfRule type="expression" dxfId="1426" priority="93" stopIfTrue="1">
      <formula>IF(AND(K104&lt;&gt;"",K104&lt;$D104,L104&lt;&gt;"C"),TRUE,FALSE)</formula>
    </cfRule>
  </conditionalFormatting>
  <conditionalFormatting sqref="J105">
    <cfRule type="expression" dxfId="1425" priority="92" stopIfTrue="1">
      <formula>IF($C105="Missing",TRUE,FALSE)</formula>
    </cfRule>
  </conditionalFormatting>
  <conditionalFormatting sqref="K105">
    <cfRule type="expression" dxfId="1424" priority="91" stopIfTrue="1">
      <formula>IF(AND(K105&lt;&gt;"",K105&lt;$D105,L105&lt;&gt;"C"),TRUE,FALSE)</formula>
    </cfRule>
  </conditionalFormatting>
  <conditionalFormatting sqref="J106">
    <cfRule type="expression" dxfId="1423" priority="90" stopIfTrue="1">
      <formula>IF($C106="Missing",TRUE,FALSE)</formula>
    </cfRule>
  </conditionalFormatting>
  <conditionalFormatting sqref="K106">
    <cfRule type="expression" dxfId="1422" priority="89" stopIfTrue="1">
      <formula>IF(AND(K106&lt;&gt;"",K106&lt;$D106,L106&lt;&gt;"C"),TRUE,FALSE)</formula>
    </cfRule>
  </conditionalFormatting>
  <conditionalFormatting sqref="J107">
    <cfRule type="expression" dxfId="1421" priority="88" stopIfTrue="1">
      <formula>IF($C107="Missing",TRUE,FALSE)</formula>
    </cfRule>
  </conditionalFormatting>
  <conditionalFormatting sqref="K107">
    <cfRule type="expression" dxfId="1420" priority="87" stopIfTrue="1">
      <formula>IF(AND(K107&lt;&gt;"",K107&lt;$D107,L107&lt;&gt;"C"),TRUE,FALSE)</formula>
    </cfRule>
  </conditionalFormatting>
  <conditionalFormatting sqref="J108">
    <cfRule type="expression" dxfId="1419" priority="86" stopIfTrue="1">
      <formula>IF($C108="Missing",TRUE,FALSE)</formula>
    </cfRule>
  </conditionalFormatting>
  <conditionalFormatting sqref="K108">
    <cfRule type="expression" dxfId="1418" priority="85" stopIfTrue="1">
      <formula>IF(AND(K108&lt;&gt;"",K108&lt;$D108,L108&lt;&gt;"C"),TRUE,FALSE)</formula>
    </cfRule>
  </conditionalFormatting>
  <conditionalFormatting sqref="J109">
    <cfRule type="expression" dxfId="1417" priority="84" stopIfTrue="1">
      <formula>IF($C109="Missing",TRUE,FALSE)</formula>
    </cfRule>
  </conditionalFormatting>
  <conditionalFormatting sqref="K109">
    <cfRule type="expression" dxfId="1416" priority="83" stopIfTrue="1">
      <formula>IF(AND(K109&lt;&gt;"",K109&lt;$D109,L109&lt;&gt;"C"),TRUE,FALSE)</formula>
    </cfRule>
  </conditionalFormatting>
  <conditionalFormatting sqref="J110">
    <cfRule type="expression" dxfId="1415" priority="82" stopIfTrue="1">
      <formula>IF($C110="Missing",TRUE,FALSE)</formula>
    </cfRule>
  </conditionalFormatting>
  <conditionalFormatting sqref="K110">
    <cfRule type="expression" dxfId="1414" priority="81" stopIfTrue="1">
      <formula>IF(AND(K110&lt;&gt;"",K110&lt;$D110,L110&lt;&gt;"C"),TRUE,FALSE)</formula>
    </cfRule>
  </conditionalFormatting>
  <conditionalFormatting sqref="J111">
    <cfRule type="expression" dxfId="1413" priority="80" stopIfTrue="1">
      <formula>IF($C111="Missing",TRUE,FALSE)</formula>
    </cfRule>
  </conditionalFormatting>
  <conditionalFormatting sqref="K111">
    <cfRule type="expression" dxfId="1412" priority="79" stopIfTrue="1">
      <formula>IF(AND(K111&lt;&gt;"",K111&lt;$D111,L111&lt;&gt;"C"),TRUE,FALSE)</formula>
    </cfRule>
  </conditionalFormatting>
  <conditionalFormatting sqref="J112">
    <cfRule type="expression" dxfId="1411" priority="78" stopIfTrue="1">
      <formula>IF($C112="Missing",TRUE,FALSE)</formula>
    </cfRule>
  </conditionalFormatting>
  <conditionalFormatting sqref="K112">
    <cfRule type="expression" dxfId="1410" priority="77" stopIfTrue="1">
      <formula>IF(AND(K112&lt;&gt;"",K112&lt;$D112,L112&lt;&gt;"C"),TRUE,FALSE)</formula>
    </cfRule>
  </conditionalFormatting>
  <conditionalFormatting sqref="J113">
    <cfRule type="expression" dxfId="1409" priority="76" stopIfTrue="1">
      <formula>IF($C113="Missing",TRUE,FALSE)</formula>
    </cfRule>
  </conditionalFormatting>
  <conditionalFormatting sqref="K113">
    <cfRule type="expression" dxfId="1408" priority="75" stopIfTrue="1">
      <formula>IF(AND(K113&lt;&gt;"",K113&lt;$D113,L113&lt;&gt;"C"),TRUE,FALSE)</formula>
    </cfRule>
  </conditionalFormatting>
  <conditionalFormatting sqref="J114">
    <cfRule type="expression" dxfId="1407" priority="74" stopIfTrue="1">
      <formula>IF($C114="Missing",TRUE,FALSE)</formula>
    </cfRule>
  </conditionalFormatting>
  <conditionalFormatting sqref="K114">
    <cfRule type="expression" dxfId="1406" priority="73" stopIfTrue="1">
      <formula>IF(AND(K114&lt;&gt;"",K114&lt;$D114,L114&lt;&gt;"C"),TRUE,FALSE)</formula>
    </cfRule>
  </conditionalFormatting>
  <conditionalFormatting sqref="J115">
    <cfRule type="expression" dxfId="1405" priority="72" stopIfTrue="1">
      <formula>IF($C115="Missing",TRUE,FALSE)</formula>
    </cfRule>
  </conditionalFormatting>
  <conditionalFormatting sqref="K115">
    <cfRule type="expression" dxfId="1404" priority="71" stopIfTrue="1">
      <formula>IF(AND(K115&lt;&gt;"",K115&lt;$D115,L115&lt;&gt;"C"),TRUE,FALSE)</formula>
    </cfRule>
  </conditionalFormatting>
  <conditionalFormatting sqref="J116">
    <cfRule type="expression" dxfId="1403" priority="70" stopIfTrue="1">
      <formula>IF($C116="Missing",TRUE,FALSE)</formula>
    </cfRule>
  </conditionalFormatting>
  <conditionalFormatting sqref="K116">
    <cfRule type="expression" dxfId="1402" priority="69" stopIfTrue="1">
      <formula>IF(AND(K116&lt;&gt;"",K116&lt;$D116,L116&lt;&gt;"C"),TRUE,FALSE)</formula>
    </cfRule>
  </conditionalFormatting>
  <conditionalFormatting sqref="J117">
    <cfRule type="expression" dxfId="1401" priority="68" stopIfTrue="1">
      <formula>IF($C117="Missing",TRUE,FALSE)</formula>
    </cfRule>
  </conditionalFormatting>
  <conditionalFormatting sqref="K117">
    <cfRule type="expression" dxfId="1400" priority="67" stopIfTrue="1">
      <formula>IF(AND(K117&lt;&gt;"",K117&lt;$D117,L117&lt;&gt;"C"),TRUE,FALSE)</formula>
    </cfRule>
  </conditionalFormatting>
  <conditionalFormatting sqref="J118">
    <cfRule type="expression" dxfId="1399" priority="66" stopIfTrue="1">
      <formula>IF($C118="Missing",TRUE,FALSE)</formula>
    </cfRule>
  </conditionalFormatting>
  <conditionalFormatting sqref="K118">
    <cfRule type="expression" dxfId="1398" priority="65" stopIfTrue="1">
      <formula>IF(AND(K118&lt;&gt;"",K118&lt;$D118,L118&lt;&gt;"C"),TRUE,FALSE)</formula>
    </cfRule>
  </conditionalFormatting>
  <conditionalFormatting sqref="J119">
    <cfRule type="expression" dxfId="1397" priority="64" stopIfTrue="1">
      <formula>IF($C119="Missing",TRUE,FALSE)</formula>
    </cfRule>
  </conditionalFormatting>
  <conditionalFormatting sqref="K119">
    <cfRule type="expression" dxfId="1396" priority="63" stopIfTrue="1">
      <formula>IF(AND(K119&lt;&gt;"",K119&lt;$D119,L119&lt;&gt;"C"),TRUE,FALSE)</formula>
    </cfRule>
  </conditionalFormatting>
  <conditionalFormatting sqref="J120">
    <cfRule type="expression" dxfId="1395" priority="62" stopIfTrue="1">
      <formula>IF($C120="Missing",TRUE,FALSE)</formula>
    </cfRule>
  </conditionalFormatting>
  <conditionalFormatting sqref="K120">
    <cfRule type="expression" dxfId="1394" priority="61" stopIfTrue="1">
      <formula>IF(AND(K120&lt;&gt;"",K120&lt;$D120,L120&lt;&gt;"C"),TRUE,FALSE)</formula>
    </cfRule>
  </conditionalFormatting>
  <conditionalFormatting sqref="J121">
    <cfRule type="expression" dxfId="1393" priority="60" stopIfTrue="1">
      <formula>IF($C121="Missing",TRUE,FALSE)</formula>
    </cfRule>
  </conditionalFormatting>
  <conditionalFormatting sqref="K121">
    <cfRule type="expression" dxfId="1392" priority="59" stopIfTrue="1">
      <formula>IF(AND(K121&lt;&gt;"",K121&lt;$D121,L121&lt;&gt;"C"),TRUE,FALSE)</formula>
    </cfRule>
  </conditionalFormatting>
  <conditionalFormatting sqref="J122">
    <cfRule type="expression" dxfId="1391" priority="58" stopIfTrue="1">
      <formula>IF($C122="Missing",TRUE,FALSE)</formula>
    </cfRule>
  </conditionalFormatting>
  <conditionalFormatting sqref="K122">
    <cfRule type="expression" dxfId="1390" priority="57" stopIfTrue="1">
      <formula>IF(AND(K122&lt;&gt;"",K122&lt;$D122,L122&lt;&gt;"C"),TRUE,FALSE)</formula>
    </cfRule>
  </conditionalFormatting>
  <conditionalFormatting sqref="J123">
    <cfRule type="expression" dxfId="1389" priority="56" stopIfTrue="1">
      <formula>IF($C123="Missing",TRUE,FALSE)</formula>
    </cfRule>
  </conditionalFormatting>
  <conditionalFormatting sqref="K123">
    <cfRule type="expression" dxfId="1388" priority="55" stopIfTrue="1">
      <formula>IF(AND(K123&lt;&gt;"",K123&lt;$D123,L123&lt;&gt;"C"),TRUE,FALSE)</formula>
    </cfRule>
  </conditionalFormatting>
  <conditionalFormatting sqref="J124">
    <cfRule type="expression" dxfId="1387" priority="54" stopIfTrue="1">
      <formula>IF($C124="Missing",TRUE,FALSE)</formula>
    </cfRule>
  </conditionalFormatting>
  <conditionalFormatting sqref="K124">
    <cfRule type="expression" dxfId="1386" priority="53" stopIfTrue="1">
      <formula>IF(AND(K124&lt;&gt;"",K124&lt;$D124,L124&lt;&gt;"C"),TRUE,FALSE)</formula>
    </cfRule>
  </conditionalFormatting>
  <conditionalFormatting sqref="J125">
    <cfRule type="expression" dxfId="1385" priority="52" stopIfTrue="1">
      <formula>IF($C125="Missing",TRUE,FALSE)</formula>
    </cfRule>
  </conditionalFormatting>
  <conditionalFormatting sqref="K125">
    <cfRule type="expression" dxfId="1384" priority="51" stopIfTrue="1">
      <formula>IF(AND(K125&lt;&gt;"",K125&lt;$D125,L125&lt;&gt;"C"),TRUE,FALSE)</formula>
    </cfRule>
  </conditionalFormatting>
  <conditionalFormatting sqref="J126">
    <cfRule type="expression" dxfId="1383" priority="50" stopIfTrue="1">
      <formula>IF($C126="Missing",TRUE,FALSE)</formula>
    </cfRule>
  </conditionalFormatting>
  <conditionalFormatting sqref="K126">
    <cfRule type="expression" dxfId="1382" priority="49" stopIfTrue="1">
      <formula>IF(AND(K126&lt;&gt;"",K126&lt;$D126,L126&lt;&gt;"C"),TRUE,FALSE)</formula>
    </cfRule>
  </conditionalFormatting>
  <conditionalFormatting sqref="J127">
    <cfRule type="expression" dxfId="1381" priority="48" stopIfTrue="1">
      <formula>IF($C127="Missing",TRUE,FALSE)</formula>
    </cfRule>
  </conditionalFormatting>
  <conditionalFormatting sqref="K127">
    <cfRule type="expression" dxfId="1380" priority="47" stopIfTrue="1">
      <formula>IF(AND(K127&lt;&gt;"",K127&lt;$D127,L127&lt;&gt;"C"),TRUE,FALSE)</formula>
    </cfRule>
  </conditionalFormatting>
  <conditionalFormatting sqref="J128">
    <cfRule type="expression" dxfId="1379" priority="46" stopIfTrue="1">
      <formula>IF($C128="Missing",TRUE,FALSE)</formula>
    </cfRule>
  </conditionalFormatting>
  <conditionalFormatting sqref="K128">
    <cfRule type="expression" dxfId="1378" priority="45" stopIfTrue="1">
      <formula>IF(AND(K128&lt;&gt;"",K128&lt;$D128,L128&lt;&gt;"C"),TRUE,FALSE)</formula>
    </cfRule>
  </conditionalFormatting>
  <conditionalFormatting sqref="J129">
    <cfRule type="expression" dxfId="1377" priority="44" stopIfTrue="1">
      <formula>IF($C129="Missing",TRUE,FALSE)</formula>
    </cfRule>
  </conditionalFormatting>
  <conditionalFormatting sqref="K129">
    <cfRule type="expression" dxfId="1376" priority="43" stopIfTrue="1">
      <formula>IF(AND(K129&lt;&gt;"",K129&lt;$D129,L129&lt;&gt;"C"),TRUE,FALSE)</formula>
    </cfRule>
  </conditionalFormatting>
  <conditionalFormatting sqref="J130">
    <cfRule type="expression" dxfId="1375" priority="42" stopIfTrue="1">
      <formula>IF($C130="Missing",TRUE,FALSE)</formula>
    </cfRule>
  </conditionalFormatting>
  <conditionalFormatting sqref="K130">
    <cfRule type="expression" dxfId="1374" priority="41" stopIfTrue="1">
      <formula>IF(AND(K130&lt;&gt;"",K130&lt;$D130,L130&lt;&gt;"C"),TRUE,FALSE)</formula>
    </cfRule>
  </conditionalFormatting>
  <conditionalFormatting sqref="J131">
    <cfRule type="expression" dxfId="1373" priority="40" stopIfTrue="1">
      <formula>IF($C131="Missing",TRUE,FALSE)</formula>
    </cfRule>
  </conditionalFormatting>
  <conditionalFormatting sqref="K131">
    <cfRule type="expression" dxfId="1372" priority="39" stopIfTrue="1">
      <formula>IF(AND(K131&lt;&gt;"",K131&lt;$D131,L131&lt;&gt;"C"),TRUE,FALSE)</formula>
    </cfRule>
  </conditionalFormatting>
  <conditionalFormatting sqref="J132">
    <cfRule type="expression" dxfId="1371" priority="38" stopIfTrue="1">
      <formula>IF($C132="Missing",TRUE,FALSE)</formula>
    </cfRule>
  </conditionalFormatting>
  <conditionalFormatting sqref="K132">
    <cfRule type="expression" dxfId="1370" priority="37" stopIfTrue="1">
      <formula>IF(AND(K132&lt;&gt;"",K132&lt;$D132,L132&lt;&gt;"C"),TRUE,FALSE)</formula>
    </cfRule>
  </conditionalFormatting>
  <conditionalFormatting sqref="J133">
    <cfRule type="expression" dxfId="1369" priority="36" stopIfTrue="1">
      <formula>IF($C133="Missing",TRUE,FALSE)</formula>
    </cfRule>
  </conditionalFormatting>
  <conditionalFormatting sqref="K133">
    <cfRule type="expression" dxfId="1368" priority="35" stopIfTrue="1">
      <formula>IF(AND(K133&lt;&gt;"",K133&lt;$D133,L133&lt;&gt;"C"),TRUE,FALSE)</formula>
    </cfRule>
  </conditionalFormatting>
  <conditionalFormatting sqref="J134">
    <cfRule type="expression" dxfId="1367" priority="34" stopIfTrue="1">
      <formula>IF($C134="Missing",TRUE,FALSE)</formula>
    </cfRule>
  </conditionalFormatting>
  <conditionalFormatting sqref="K134">
    <cfRule type="expression" dxfId="1366" priority="33" stopIfTrue="1">
      <formula>IF(AND(K134&lt;&gt;"",K134&lt;$D134,L134&lt;&gt;"C"),TRUE,FALSE)</formula>
    </cfRule>
  </conditionalFormatting>
  <conditionalFormatting sqref="J135">
    <cfRule type="expression" dxfId="1365" priority="32" stopIfTrue="1">
      <formula>IF($C135="Missing",TRUE,FALSE)</formula>
    </cfRule>
  </conditionalFormatting>
  <conditionalFormatting sqref="K135">
    <cfRule type="expression" dxfId="1364" priority="31" stopIfTrue="1">
      <formula>IF(AND(K135&lt;&gt;"",K135&lt;$D135,L135&lt;&gt;"C"),TRUE,FALSE)</formula>
    </cfRule>
  </conditionalFormatting>
  <conditionalFormatting sqref="J136">
    <cfRule type="expression" dxfId="1363" priority="30" stopIfTrue="1">
      <formula>IF($C136="Missing",TRUE,FALSE)</formula>
    </cfRule>
  </conditionalFormatting>
  <conditionalFormatting sqref="K136">
    <cfRule type="expression" dxfId="1362" priority="29" stopIfTrue="1">
      <formula>IF(AND(K136&lt;&gt;"",K136&lt;$D136,L136&lt;&gt;"C"),TRUE,FALSE)</formula>
    </cfRule>
  </conditionalFormatting>
  <conditionalFormatting sqref="J137">
    <cfRule type="expression" dxfId="1361" priority="28" stopIfTrue="1">
      <formula>IF($C137="Missing",TRUE,FALSE)</formula>
    </cfRule>
  </conditionalFormatting>
  <conditionalFormatting sqref="K137">
    <cfRule type="expression" dxfId="1360" priority="27" stopIfTrue="1">
      <formula>IF(AND(K137&lt;&gt;"",K137&lt;$D137,L137&lt;&gt;"C"),TRUE,FALSE)</formula>
    </cfRule>
  </conditionalFormatting>
  <conditionalFormatting sqref="J138">
    <cfRule type="expression" dxfId="1359" priority="26" stopIfTrue="1">
      <formula>IF($C138="Missing",TRUE,FALSE)</formula>
    </cfRule>
  </conditionalFormatting>
  <conditionalFormatting sqref="K138">
    <cfRule type="expression" dxfId="1358" priority="25" stopIfTrue="1">
      <formula>IF(AND(K138&lt;&gt;"",K138&lt;$D138,L138&lt;&gt;"C"),TRUE,FALSE)</formula>
    </cfRule>
  </conditionalFormatting>
  <conditionalFormatting sqref="J139">
    <cfRule type="expression" dxfId="1357" priority="24" stopIfTrue="1">
      <formula>IF($C139="Missing",TRUE,FALSE)</formula>
    </cfRule>
  </conditionalFormatting>
  <conditionalFormatting sqref="K139">
    <cfRule type="expression" dxfId="1356" priority="23" stopIfTrue="1">
      <formula>IF(AND(K139&lt;&gt;"",K139&lt;$D139,L139&lt;&gt;"C"),TRUE,FALSE)</formula>
    </cfRule>
  </conditionalFormatting>
  <conditionalFormatting sqref="J140">
    <cfRule type="expression" dxfId="1355" priority="22" stopIfTrue="1">
      <formula>IF($C140="Missing",TRUE,FALSE)</formula>
    </cfRule>
  </conditionalFormatting>
  <conditionalFormatting sqref="K140">
    <cfRule type="expression" dxfId="1354" priority="21" stopIfTrue="1">
      <formula>IF(AND(K140&lt;&gt;"",K140&lt;$D140,L140&lt;&gt;"C"),TRUE,FALSE)</formula>
    </cfRule>
  </conditionalFormatting>
  <conditionalFormatting sqref="J141">
    <cfRule type="expression" dxfId="1353" priority="20" stopIfTrue="1">
      <formula>IF($C141="Missing",TRUE,FALSE)</formula>
    </cfRule>
  </conditionalFormatting>
  <conditionalFormatting sqref="K141">
    <cfRule type="expression" dxfId="1352" priority="19" stopIfTrue="1">
      <formula>IF(AND(K141&lt;&gt;"",K141&lt;$D141,L141&lt;&gt;"C"),TRUE,FALSE)</formula>
    </cfRule>
  </conditionalFormatting>
  <conditionalFormatting sqref="J142">
    <cfRule type="expression" dxfId="1351" priority="18" stopIfTrue="1">
      <formula>IF($C142="Missing",TRUE,FALSE)</formula>
    </cfRule>
  </conditionalFormatting>
  <conditionalFormatting sqref="K142">
    <cfRule type="expression" dxfId="1350" priority="17" stopIfTrue="1">
      <formula>IF(AND(K142&lt;&gt;"",K142&lt;$D142,L142&lt;&gt;"C"),TRUE,FALSE)</formula>
    </cfRule>
  </conditionalFormatting>
  <conditionalFormatting sqref="J143">
    <cfRule type="expression" dxfId="1349" priority="16" stopIfTrue="1">
      <formula>IF($C143="Missing",TRUE,FALSE)</formula>
    </cfRule>
  </conditionalFormatting>
  <conditionalFormatting sqref="K143">
    <cfRule type="expression" dxfId="1348" priority="15" stopIfTrue="1">
      <formula>IF(AND(K143&lt;&gt;"",K143&lt;$D143,L143&lt;&gt;"C"),TRUE,FALSE)</formula>
    </cfRule>
  </conditionalFormatting>
  <conditionalFormatting sqref="J144">
    <cfRule type="expression" dxfId="1347" priority="14" stopIfTrue="1">
      <formula>IF($C144="Missing",TRUE,FALSE)</formula>
    </cfRule>
  </conditionalFormatting>
  <conditionalFormatting sqref="K144">
    <cfRule type="expression" dxfId="1346" priority="13" stopIfTrue="1">
      <formula>IF(AND(K144&lt;&gt;"",K144&lt;$D144,L144&lt;&gt;"C"),TRUE,FALSE)</formula>
    </cfRule>
  </conditionalFormatting>
  <conditionalFormatting sqref="J145">
    <cfRule type="expression" dxfId="1345" priority="12" stopIfTrue="1">
      <formula>IF($C145="Missing",TRUE,FALSE)</formula>
    </cfRule>
  </conditionalFormatting>
  <conditionalFormatting sqref="K145">
    <cfRule type="expression" dxfId="1344" priority="11" stopIfTrue="1">
      <formula>IF(AND(K145&lt;&gt;"",K145&lt;$D145,L145&lt;&gt;"C"),TRUE,FALSE)</formula>
    </cfRule>
  </conditionalFormatting>
  <conditionalFormatting sqref="J146">
    <cfRule type="expression" dxfId="1343" priority="10" stopIfTrue="1">
      <formula>IF($C146="Missing",TRUE,FALSE)</formula>
    </cfRule>
  </conditionalFormatting>
  <conditionalFormatting sqref="K146">
    <cfRule type="expression" dxfId="1342" priority="9" stopIfTrue="1">
      <formula>IF(AND(K146&lt;&gt;"",K146&lt;$D146,L146&lt;&gt;"C"),TRUE,FALSE)</formula>
    </cfRule>
  </conditionalFormatting>
  <conditionalFormatting sqref="J147">
    <cfRule type="expression" dxfId="1341" priority="8" stopIfTrue="1">
      <formula>IF($C147="Missing",TRUE,FALSE)</formula>
    </cfRule>
  </conditionalFormatting>
  <conditionalFormatting sqref="K147">
    <cfRule type="expression" dxfId="1340" priority="7" stopIfTrue="1">
      <formula>IF(AND(K147&lt;&gt;"",K147&lt;$D147,L147&lt;&gt;"C"),TRUE,FALSE)</formula>
    </cfRule>
  </conditionalFormatting>
  <conditionalFormatting sqref="J148">
    <cfRule type="expression" dxfId="1339" priority="6" stopIfTrue="1">
      <formula>IF($C148="Missing",TRUE,FALSE)</formula>
    </cfRule>
  </conditionalFormatting>
  <conditionalFormatting sqref="K148">
    <cfRule type="expression" dxfId="1338" priority="5" stopIfTrue="1">
      <formula>IF(AND(K148&lt;&gt;"",K148&lt;$D148,L148&lt;&gt;"C"),TRUE,FALSE)</formula>
    </cfRule>
  </conditionalFormatting>
  <conditionalFormatting sqref="J149">
    <cfRule type="expression" dxfId="1337" priority="4" stopIfTrue="1">
      <formula>IF($C149="Missing",TRUE,FALSE)</formula>
    </cfRule>
  </conditionalFormatting>
  <conditionalFormatting sqref="K149">
    <cfRule type="expression" dxfId="1336" priority="3" stopIfTrue="1">
      <formula>IF(AND(K149&lt;&gt;"",K149&lt;$D149,L149&lt;&gt;"C"),TRUE,FALSE)</formula>
    </cfRule>
  </conditionalFormatting>
  <conditionalFormatting sqref="J150">
    <cfRule type="expression" dxfId="1335" priority="2" stopIfTrue="1">
      <formula>IF($C150="Missing",TRUE,FALSE)</formula>
    </cfRule>
  </conditionalFormatting>
  <conditionalFormatting sqref="K150">
    <cfRule type="expression" dxfId="1334" priority="1" stopIfTrue="1">
      <formula>IF(AND(K150&lt;&gt;"",K150&lt;$D150,L150&lt;&gt;"C"),TRUE,FALSE)</formula>
    </cfRule>
  </conditionalFormatting>
  <dataValidations count="3">
    <dataValidation type="list" allowBlank="1" showInputMessage="1" showErrorMessage="1" sqref="H6 O6 H8:H150 O8:O150">
      <formula1>"X, "</formula1>
    </dataValidation>
    <dataValidation type="list" errorStyle="information" allowBlank="1" sqref="I6 P6 I8:I150 P8:P150">
      <formula1>"OK,INIT en,TRANS"</formula1>
    </dataValidation>
    <dataValidation type="list" allowBlank="1" showErrorMessage="1" sqref="E6 L6 E8:E150 L8:L150">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5.xml><?xml version="1.0" encoding="utf-8"?>
<worksheet xmlns="http://schemas.openxmlformats.org/spreadsheetml/2006/main" xmlns:r="http://schemas.openxmlformats.org/officeDocument/2006/relationships">
  <sheetPr codeName="Tabelle58"/>
  <dimension ref="A1:Q333"/>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41783.66574074074</v>
      </c>
      <c r="C1">
        <f>COUNTIF(C$7:C$73,"OK")</f>
        <v>64</v>
      </c>
      <c r="D1" t="s">
        <v>228</v>
      </c>
      <c r="G1" s="52"/>
      <c r="H1" s="52" t="s">
        <v>190</v>
      </c>
      <c r="I1" s="24">
        <f>COUNTIF(I$7:I$73,"OK*")</f>
        <v>65</v>
      </c>
      <c r="J1">
        <f>COUNTIF(J$7:J$73,"OK")</f>
        <v>0</v>
      </c>
      <c r="K1" t="s">
        <v>228</v>
      </c>
      <c r="N1" s="52"/>
      <c r="O1" s="52" t="s">
        <v>190</v>
      </c>
      <c r="P1" s="24">
        <f>COUNTIF(P$7:P$73,"OK*")</f>
        <v>65</v>
      </c>
    </row>
    <row r="2" spans="1:17">
      <c r="A2" s="39" t="s">
        <v>52</v>
      </c>
      <c r="B2" s="71" t="s">
        <v>603</v>
      </c>
      <c r="C2">
        <f>COUNTIF(C$7:C$73,"Missing")</f>
        <v>1</v>
      </c>
      <c r="D2" t="s">
        <v>229</v>
      </c>
      <c r="G2" s="52"/>
      <c r="J2">
        <f>COUNTIF(J$7:J$73,"Missing")</f>
        <v>65</v>
      </c>
      <c r="K2" t="s">
        <v>229</v>
      </c>
      <c r="N2" s="52"/>
    </row>
    <row r="3" spans="1:17">
      <c r="A3" s="43" t="s">
        <v>309</v>
      </c>
      <c r="B3" s="71" t="s">
        <v>638</v>
      </c>
      <c r="C3">
        <f>COUNTIF(E$7:E$73,"X")</f>
        <v>0</v>
      </c>
      <c r="D3" s="86" t="s">
        <v>196</v>
      </c>
      <c r="E3" s="98"/>
      <c r="F3" s="87">
        <f>SUMIF(H$7:H$73,"X",F$7:F$73)</f>
        <v>0</v>
      </c>
      <c r="G3" s="86"/>
      <c r="H3" s="88">
        <f>COUNTIF(H$7:H$73,"X")</f>
        <v>0</v>
      </c>
      <c r="J3">
        <f>COUNTIF(L$7:L$73,"X")</f>
        <v>64</v>
      </c>
      <c r="K3" s="86" t="s">
        <v>196</v>
      </c>
      <c r="L3" s="98"/>
      <c r="M3" s="87">
        <f>SUMIF(O$7:O$73,"X",M$7:M$73)</f>
        <v>0</v>
      </c>
      <c r="N3" s="86"/>
      <c r="O3" s="88">
        <f>COUNTIF(O$7:O$73,"X")</f>
        <v>0</v>
      </c>
    </row>
    <row r="4" spans="1:17">
      <c r="A4" s="39" t="s">
        <v>195</v>
      </c>
      <c r="B4" s="43">
        <f>ROW($73:$73) - ROW($7:$7)-1</f>
        <v>65</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1126</v>
      </c>
      <c r="B8" s="49" t="s">
        <v>694</v>
      </c>
      <c r="C8" s="54" t="s">
        <v>127</v>
      </c>
      <c r="D8" s="68">
        <v>28461</v>
      </c>
      <c r="E8" s="99"/>
      <c r="F8" s="81">
        <v>18639</v>
      </c>
      <c r="G8" s="83">
        <v>41782.573229166665</v>
      </c>
      <c r="H8" s="64"/>
      <c r="I8" s="73" t="s">
        <v>127</v>
      </c>
      <c r="J8" s="66" t="s">
        <v>328</v>
      </c>
      <c r="K8" s="67">
        <v>27545</v>
      </c>
      <c r="L8" s="103" t="str">
        <f t="shared" ref="L8:L39" si="0">IF(K8="","",IF(K8&lt;$D8,"X",""))</f>
        <v>X</v>
      </c>
      <c r="M8" s="82">
        <v>18703</v>
      </c>
      <c r="N8" s="84">
        <v>41766.31391203704</v>
      </c>
      <c r="O8" s="65"/>
      <c r="P8" s="77" t="s">
        <v>127</v>
      </c>
      <c r="Q8" s="51"/>
    </row>
    <row r="9" spans="1:17">
      <c r="A9" s="12" t="s">
        <v>1126</v>
      </c>
      <c r="B9" s="49" t="s">
        <v>875</v>
      </c>
      <c r="C9" s="54" t="s">
        <v>127</v>
      </c>
      <c r="D9" s="68">
        <v>28461</v>
      </c>
      <c r="E9" s="99"/>
      <c r="F9" s="81">
        <v>10804</v>
      </c>
      <c r="G9" s="83">
        <v>41782.573229166665</v>
      </c>
      <c r="H9" s="64"/>
      <c r="I9" s="73" t="s">
        <v>127</v>
      </c>
      <c r="J9" s="66" t="s">
        <v>328</v>
      </c>
      <c r="K9" s="67">
        <v>27545</v>
      </c>
      <c r="L9" s="103" t="str">
        <f t="shared" si="0"/>
        <v>X</v>
      </c>
      <c r="M9" s="82">
        <v>11066</v>
      </c>
      <c r="N9" s="84">
        <v>41766.31391203704</v>
      </c>
      <c r="O9" s="65"/>
      <c r="P9" s="77" t="s">
        <v>127</v>
      </c>
      <c r="Q9" s="51"/>
    </row>
    <row r="10" spans="1:17">
      <c r="A10" s="12" t="s">
        <v>1126</v>
      </c>
      <c r="B10" s="49" t="s">
        <v>876</v>
      </c>
      <c r="C10" s="54" t="s">
        <v>127</v>
      </c>
      <c r="D10" s="68">
        <v>28461</v>
      </c>
      <c r="E10" s="99"/>
      <c r="F10" s="81">
        <v>7104</v>
      </c>
      <c r="G10" s="83">
        <v>41782.573229166665</v>
      </c>
      <c r="H10" s="64"/>
      <c r="I10" s="73" t="s">
        <v>127</v>
      </c>
      <c r="J10" s="66" t="s">
        <v>328</v>
      </c>
      <c r="K10" s="67">
        <v>27545</v>
      </c>
      <c r="L10" s="103" t="str">
        <f t="shared" si="0"/>
        <v>X</v>
      </c>
      <c r="M10" s="82">
        <v>7066</v>
      </c>
      <c r="N10" s="84">
        <v>41766.31391203704</v>
      </c>
      <c r="O10" s="65"/>
      <c r="P10" s="77" t="s">
        <v>127</v>
      </c>
      <c r="Q10" s="51"/>
    </row>
    <row r="11" spans="1:17">
      <c r="A11" s="12" t="s">
        <v>1126</v>
      </c>
      <c r="B11" s="49" t="s">
        <v>877</v>
      </c>
      <c r="C11" s="54" t="s">
        <v>127</v>
      </c>
      <c r="D11" s="68">
        <v>28461</v>
      </c>
      <c r="E11" s="99"/>
      <c r="F11" s="81">
        <v>10023</v>
      </c>
      <c r="G11" s="83">
        <v>41782.573229166665</v>
      </c>
      <c r="H11" s="64"/>
      <c r="I11" s="73" t="s">
        <v>127</v>
      </c>
      <c r="J11" s="66" t="s">
        <v>328</v>
      </c>
      <c r="K11" s="67">
        <v>27545</v>
      </c>
      <c r="L11" s="103" t="str">
        <f t="shared" si="0"/>
        <v>X</v>
      </c>
      <c r="M11" s="82">
        <v>10134</v>
      </c>
      <c r="N11" s="84">
        <v>41766.31391203704</v>
      </c>
      <c r="O11" s="65"/>
      <c r="P11" s="77" t="s">
        <v>127</v>
      </c>
      <c r="Q11" s="51"/>
    </row>
    <row r="12" spans="1:17">
      <c r="A12" s="12" t="s">
        <v>1126</v>
      </c>
      <c r="B12" s="49" t="s">
        <v>1728</v>
      </c>
      <c r="C12" s="54" t="s">
        <v>127</v>
      </c>
      <c r="D12" s="68">
        <v>28461</v>
      </c>
      <c r="E12" s="99"/>
      <c r="F12" s="81">
        <v>10579</v>
      </c>
      <c r="G12" s="83">
        <v>41782.573229166665</v>
      </c>
      <c r="H12" s="64"/>
      <c r="I12" s="73" t="s">
        <v>584</v>
      </c>
      <c r="J12" s="66" t="s">
        <v>328</v>
      </c>
      <c r="K12" s="67">
        <v>27545</v>
      </c>
      <c r="L12" s="103" t="str">
        <f t="shared" si="0"/>
        <v>X</v>
      </c>
      <c r="M12" s="82">
        <v>10842</v>
      </c>
      <c r="N12" s="84">
        <v>41772.443865740737</v>
      </c>
      <c r="O12" s="65"/>
      <c r="P12" s="77" t="s">
        <v>584</v>
      </c>
      <c r="Q12" s="51"/>
    </row>
    <row r="13" spans="1:17">
      <c r="A13" s="12" t="s">
        <v>1126</v>
      </c>
      <c r="B13" s="49" t="s">
        <v>1166</v>
      </c>
      <c r="C13" s="54" t="s">
        <v>127</v>
      </c>
      <c r="D13" s="68">
        <v>28461</v>
      </c>
      <c r="E13" s="99"/>
      <c r="F13" s="81">
        <v>10438</v>
      </c>
      <c r="G13" s="83">
        <v>41782.573229166665</v>
      </c>
      <c r="H13" s="64"/>
      <c r="I13" s="73" t="s">
        <v>127</v>
      </c>
      <c r="J13" s="66" t="s">
        <v>328</v>
      </c>
      <c r="K13" s="67">
        <v>27545</v>
      </c>
      <c r="L13" s="103" t="str">
        <f t="shared" si="0"/>
        <v>X</v>
      </c>
      <c r="M13" s="82">
        <v>10520</v>
      </c>
      <c r="N13" s="84">
        <v>41766.31391203704</v>
      </c>
      <c r="O13" s="65"/>
      <c r="P13" s="77" t="s">
        <v>127</v>
      </c>
      <c r="Q13" s="51"/>
    </row>
    <row r="14" spans="1:17">
      <c r="A14" s="12" t="s">
        <v>1126</v>
      </c>
      <c r="B14" s="49" t="s">
        <v>1123</v>
      </c>
      <c r="C14" s="54" t="s">
        <v>328</v>
      </c>
      <c r="D14" s="68">
        <v>18123</v>
      </c>
      <c r="E14" s="99"/>
      <c r="F14" s="81">
        <v>10145</v>
      </c>
      <c r="G14" s="83">
        <v>41582.313738425924</v>
      </c>
      <c r="H14" s="64"/>
      <c r="I14" s="73" t="s">
        <v>127</v>
      </c>
      <c r="J14" s="66" t="s">
        <v>328</v>
      </c>
      <c r="K14" s="67">
        <v>18123</v>
      </c>
      <c r="L14" s="103" t="str">
        <f t="shared" si="0"/>
        <v/>
      </c>
      <c r="M14" s="82">
        <v>10262</v>
      </c>
      <c r="N14" s="84">
        <v>41582.31422453704</v>
      </c>
      <c r="O14" s="65"/>
      <c r="P14" s="77" t="s">
        <v>127</v>
      </c>
      <c r="Q14" s="51"/>
    </row>
    <row r="15" spans="1:17">
      <c r="A15" s="12" t="s">
        <v>1126</v>
      </c>
      <c r="B15" s="49" t="s">
        <v>1729</v>
      </c>
      <c r="C15" s="54" t="s">
        <v>127</v>
      </c>
      <c r="D15" s="68">
        <v>28461</v>
      </c>
      <c r="E15" s="99"/>
      <c r="F15" s="81">
        <v>10627</v>
      </c>
      <c r="G15" s="83">
        <v>41782.573229166665</v>
      </c>
      <c r="H15" s="64"/>
      <c r="I15" s="73" t="s">
        <v>584</v>
      </c>
      <c r="J15" s="66" t="s">
        <v>328</v>
      </c>
      <c r="K15" s="67">
        <v>27545</v>
      </c>
      <c r="L15" s="103" t="str">
        <f t="shared" si="0"/>
        <v>X</v>
      </c>
      <c r="M15" s="82">
        <v>10698</v>
      </c>
      <c r="N15" s="84">
        <v>41772.443865740737</v>
      </c>
      <c r="O15" s="65"/>
      <c r="P15" s="77" t="s">
        <v>584</v>
      </c>
      <c r="Q15" s="51"/>
    </row>
    <row r="16" spans="1:17">
      <c r="A16" s="12" t="s">
        <v>695</v>
      </c>
      <c r="B16" s="49" t="s">
        <v>696</v>
      </c>
      <c r="C16" s="54" t="s">
        <v>127</v>
      </c>
      <c r="D16" s="68">
        <v>28461</v>
      </c>
      <c r="E16" s="99"/>
      <c r="F16" s="81">
        <v>13379</v>
      </c>
      <c r="G16" s="83">
        <v>41782.573229166665</v>
      </c>
      <c r="H16" s="64"/>
      <c r="I16" s="73" t="s">
        <v>127</v>
      </c>
      <c r="J16" s="66" t="s">
        <v>328</v>
      </c>
      <c r="K16" s="67">
        <v>27545</v>
      </c>
      <c r="L16" s="103" t="str">
        <f t="shared" si="0"/>
        <v>X</v>
      </c>
      <c r="M16" s="82">
        <v>14029</v>
      </c>
      <c r="N16" s="84">
        <v>41766.31391203704</v>
      </c>
      <c r="O16" s="65"/>
      <c r="P16" s="77" t="s">
        <v>127</v>
      </c>
      <c r="Q16" s="51"/>
    </row>
    <row r="17" spans="1:17">
      <c r="A17" s="12" t="s">
        <v>695</v>
      </c>
      <c r="B17" s="49" t="s">
        <v>697</v>
      </c>
      <c r="C17" s="54" t="s">
        <v>127</v>
      </c>
      <c r="D17" s="68">
        <v>28461</v>
      </c>
      <c r="E17" s="99"/>
      <c r="F17" s="81">
        <v>8936</v>
      </c>
      <c r="G17" s="83">
        <v>41782.573229166665</v>
      </c>
      <c r="H17" s="64"/>
      <c r="I17" s="73" t="s">
        <v>127</v>
      </c>
      <c r="J17" s="66" t="s">
        <v>328</v>
      </c>
      <c r="K17" s="67">
        <v>27545</v>
      </c>
      <c r="L17" s="103" t="str">
        <f t="shared" si="0"/>
        <v>X</v>
      </c>
      <c r="M17" s="82">
        <v>8873</v>
      </c>
      <c r="N17" s="84">
        <v>41766.31391203704</v>
      </c>
      <c r="O17" s="65"/>
      <c r="P17" s="77" t="s">
        <v>127</v>
      </c>
      <c r="Q17" s="51"/>
    </row>
    <row r="18" spans="1:17">
      <c r="A18" s="12" t="s">
        <v>698</v>
      </c>
      <c r="B18" s="49" t="s">
        <v>699</v>
      </c>
      <c r="C18" s="54" t="s">
        <v>127</v>
      </c>
      <c r="D18" s="68">
        <v>28461</v>
      </c>
      <c r="E18" s="99"/>
      <c r="F18" s="81">
        <v>16098</v>
      </c>
      <c r="G18" s="83">
        <v>41782.573229166665</v>
      </c>
      <c r="H18" s="64"/>
      <c r="I18" s="73" t="s">
        <v>127</v>
      </c>
      <c r="J18" s="66" t="s">
        <v>328</v>
      </c>
      <c r="K18" s="67">
        <v>27545</v>
      </c>
      <c r="L18" s="103" t="str">
        <f t="shared" si="0"/>
        <v>X</v>
      </c>
      <c r="M18" s="82">
        <v>17082</v>
      </c>
      <c r="N18" s="84">
        <v>41766.31391203704</v>
      </c>
      <c r="O18" s="65"/>
      <c r="P18" s="77" t="s">
        <v>127</v>
      </c>
      <c r="Q18" s="51"/>
    </row>
    <row r="19" spans="1:17">
      <c r="A19" s="12" t="s">
        <v>698</v>
      </c>
      <c r="B19" s="49" t="s">
        <v>700</v>
      </c>
      <c r="C19" s="54" t="s">
        <v>127</v>
      </c>
      <c r="D19" s="68">
        <v>28461</v>
      </c>
      <c r="E19" s="99"/>
      <c r="F19" s="81">
        <v>20388</v>
      </c>
      <c r="G19" s="83">
        <v>41782.573229166665</v>
      </c>
      <c r="H19" s="64"/>
      <c r="I19" s="73" t="s">
        <v>127</v>
      </c>
      <c r="J19" s="66" t="s">
        <v>328</v>
      </c>
      <c r="K19" s="67">
        <v>27545</v>
      </c>
      <c r="L19" s="103" t="str">
        <f t="shared" si="0"/>
        <v>X</v>
      </c>
      <c r="M19" s="82">
        <v>21069</v>
      </c>
      <c r="N19" s="84">
        <v>41766.31391203704</v>
      </c>
      <c r="O19" s="65"/>
      <c r="P19" s="77" t="s">
        <v>127</v>
      </c>
      <c r="Q19" s="51"/>
    </row>
    <row r="20" spans="1:17">
      <c r="A20" s="12" t="s">
        <v>698</v>
      </c>
      <c r="B20" s="49" t="s">
        <v>701</v>
      </c>
      <c r="C20" s="54" t="s">
        <v>127</v>
      </c>
      <c r="D20" s="68">
        <v>28461</v>
      </c>
      <c r="E20" s="99"/>
      <c r="F20" s="81">
        <v>18098</v>
      </c>
      <c r="G20" s="83">
        <v>41782.573229166665</v>
      </c>
      <c r="H20" s="64"/>
      <c r="I20" s="73" t="s">
        <v>127</v>
      </c>
      <c r="J20" s="66" t="s">
        <v>328</v>
      </c>
      <c r="K20" s="67">
        <v>27545</v>
      </c>
      <c r="L20" s="103" t="str">
        <f t="shared" si="0"/>
        <v>X</v>
      </c>
      <c r="M20" s="82">
        <v>18746</v>
      </c>
      <c r="N20" s="84">
        <v>41766.31391203704</v>
      </c>
      <c r="O20" s="65"/>
      <c r="P20" s="77" t="s">
        <v>127</v>
      </c>
      <c r="Q20" s="51"/>
    </row>
    <row r="21" spans="1:17">
      <c r="A21" s="12" t="s">
        <v>698</v>
      </c>
      <c r="B21" s="49" t="s">
        <v>702</v>
      </c>
      <c r="C21" s="54" t="s">
        <v>127</v>
      </c>
      <c r="D21" s="68">
        <v>28461</v>
      </c>
      <c r="E21" s="99"/>
      <c r="F21" s="81">
        <v>9707</v>
      </c>
      <c r="G21" s="83">
        <v>41782.573229166665</v>
      </c>
      <c r="H21" s="64"/>
      <c r="I21" s="73" t="s">
        <v>127</v>
      </c>
      <c r="J21" s="66" t="s">
        <v>328</v>
      </c>
      <c r="K21" s="67">
        <v>27545</v>
      </c>
      <c r="L21" s="103" t="str">
        <f t="shared" si="0"/>
        <v>X</v>
      </c>
      <c r="M21" s="82">
        <v>9670</v>
      </c>
      <c r="N21" s="84">
        <v>41766.31391203704</v>
      </c>
      <c r="O21" s="65"/>
      <c r="P21" s="77" t="s">
        <v>127</v>
      </c>
      <c r="Q21" s="51"/>
    </row>
    <row r="22" spans="1:17">
      <c r="A22" s="12" t="s">
        <v>1350</v>
      </c>
      <c r="B22" s="49" t="s">
        <v>703</v>
      </c>
      <c r="C22" s="54" t="s">
        <v>127</v>
      </c>
      <c r="D22" s="68">
        <v>28461</v>
      </c>
      <c r="E22" s="99"/>
      <c r="F22" s="81">
        <v>9301</v>
      </c>
      <c r="G22" s="83">
        <v>41782.573229166665</v>
      </c>
      <c r="H22" s="64"/>
      <c r="I22" s="73" t="s">
        <v>127</v>
      </c>
      <c r="J22" s="66" t="s">
        <v>328</v>
      </c>
      <c r="K22" s="67">
        <v>27545</v>
      </c>
      <c r="L22" s="103" t="str">
        <f t="shared" si="0"/>
        <v>X</v>
      </c>
      <c r="M22" s="82">
        <v>9301</v>
      </c>
      <c r="N22" s="84">
        <v>41766.31391203704</v>
      </c>
      <c r="O22" s="65"/>
      <c r="P22" s="77" t="s">
        <v>127</v>
      </c>
      <c r="Q22" s="51"/>
    </row>
    <row r="23" spans="1:17">
      <c r="A23" s="12" t="s">
        <v>704</v>
      </c>
      <c r="B23" s="49" t="s">
        <v>705</v>
      </c>
      <c r="C23" s="54" t="s">
        <v>127</v>
      </c>
      <c r="D23" s="68">
        <v>28461</v>
      </c>
      <c r="E23" s="99"/>
      <c r="F23" s="81">
        <v>26863</v>
      </c>
      <c r="G23" s="83">
        <v>41782.573229166665</v>
      </c>
      <c r="H23" s="64"/>
      <c r="I23" s="73" t="s">
        <v>127</v>
      </c>
      <c r="J23" s="66" t="s">
        <v>328</v>
      </c>
      <c r="K23" s="67">
        <v>27545</v>
      </c>
      <c r="L23" s="103" t="str">
        <f t="shared" si="0"/>
        <v>X</v>
      </c>
      <c r="M23" s="82">
        <v>26461</v>
      </c>
      <c r="N23" s="84">
        <v>41766.31391203704</v>
      </c>
      <c r="O23" s="65"/>
      <c r="P23" s="77" t="s">
        <v>127</v>
      </c>
      <c r="Q23" s="51"/>
    </row>
    <row r="24" spans="1:17">
      <c r="A24" s="12" t="s">
        <v>704</v>
      </c>
      <c r="B24" s="49" t="s">
        <v>706</v>
      </c>
      <c r="C24" s="54" t="s">
        <v>127</v>
      </c>
      <c r="D24" s="68">
        <v>28461</v>
      </c>
      <c r="E24" s="99"/>
      <c r="F24" s="81">
        <v>9364</v>
      </c>
      <c r="G24" s="83">
        <v>41782.573229166665</v>
      </c>
      <c r="H24" s="64"/>
      <c r="I24" s="73" t="s">
        <v>127</v>
      </c>
      <c r="J24" s="66" t="s">
        <v>328</v>
      </c>
      <c r="K24" s="67">
        <v>27545</v>
      </c>
      <c r="L24" s="103" t="str">
        <f t="shared" si="0"/>
        <v>X</v>
      </c>
      <c r="M24" s="82">
        <v>9304</v>
      </c>
      <c r="N24" s="84">
        <v>41766.31391203704</v>
      </c>
      <c r="O24" s="65"/>
      <c r="P24" s="77" t="s">
        <v>127</v>
      </c>
      <c r="Q24" s="51"/>
    </row>
    <row r="25" spans="1:17">
      <c r="A25" s="12" t="s">
        <v>704</v>
      </c>
      <c r="B25" s="49" t="s">
        <v>707</v>
      </c>
      <c r="C25" s="54" t="s">
        <v>127</v>
      </c>
      <c r="D25" s="68">
        <v>28461</v>
      </c>
      <c r="E25" s="99"/>
      <c r="F25" s="81">
        <v>23905</v>
      </c>
      <c r="G25" s="83">
        <v>41782.573229166665</v>
      </c>
      <c r="H25" s="64"/>
      <c r="I25" s="73" t="s">
        <v>584</v>
      </c>
      <c r="J25" s="66" t="s">
        <v>328</v>
      </c>
      <c r="K25" s="67">
        <v>27545</v>
      </c>
      <c r="L25" s="103" t="str">
        <f t="shared" si="0"/>
        <v>X</v>
      </c>
      <c r="M25" s="82">
        <v>24004</v>
      </c>
      <c r="N25" s="84">
        <v>41766.31391203704</v>
      </c>
      <c r="O25" s="65"/>
      <c r="P25" s="77" t="s">
        <v>127</v>
      </c>
      <c r="Q25" s="51"/>
    </row>
    <row r="26" spans="1:17">
      <c r="A26" s="12" t="s">
        <v>704</v>
      </c>
      <c r="B26" s="49" t="s">
        <v>708</v>
      </c>
      <c r="C26" s="54" t="s">
        <v>127</v>
      </c>
      <c r="D26" s="68">
        <v>28461</v>
      </c>
      <c r="E26" s="99"/>
      <c r="F26" s="81">
        <v>12027</v>
      </c>
      <c r="G26" s="83">
        <v>41782.573229166665</v>
      </c>
      <c r="H26" s="64"/>
      <c r="I26" s="73" t="s">
        <v>127</v>
      </c>
      <c r="J26" s="66" t="s">
        <v>328</v>
      </c>
      <c r="K26" s="67">
        <v>27545</v>
      </c>
      <c r="L26" s="103" t="str">
        <f t="shared" si="0"/>
        <v>X</v>
      </c>
      <c r="M26" s="82">
        <v>12105</v>
      </c>
      <c r="N26" s="84">
        <v>41766.31391203704</v>
      </c>
      <c r="O26" s="65"/>
      <c r="P26" s="77" t="s">
        <v>127</v>
      </c>
      <c r="Q26" s="51"/>
    </row>
    <row r="27" spans="1:17">
      <c r="A27" s="12" t="s">
        <v>709</v>
      </c>
      <c r="B27" s="49" t="s">
        <v>1096</v>
      </c>
      <c r="C27" s="54" t="s">
        <v>127</v>
      </c>
      <c r="D27" s="68">
        <v>28461</v>
      </c>
      <c r="E27" s="99"/>
      <c r="F27" s="81">
        <v>17853</v>
      </c>
      <c r="G27" s="83">
        <v>41782.573229166665</v>
      </c>
      <c r="H27" s="64"/>
      <c r="I27" s="73" t="s">
        <v>127</v>
      </c>
      <c r="J27" s="66" t="s">
        <v>328</v>
      </c>
      <c r="K27" s="67">
        <v>27545</v>
      </c>
      <c r="L27" s="103" t="str">
        <f t="shared" si="0"/>
        <v>X</v>
      </c>
      <c r="M27" s="82">
        <v>19288</v>
      </c>
      <c r="N27" s="84">
        <v>41766.313923611109</v>
      </c>
      <c r="O27" s="65"/>
      <c r="P27" s="77" t="s">
        <v>127</v>
      </c>
      <c r="Q27" s="51"/>
    </row>
    <row r="28" spans="1:17">
      <c r="A28" s="12" t="s">
        <v>709</v>
      </c>
      <c r="B28" s="49" t="s">
        <v>1097</v>
      </c>
      <c r="C28" s="54" t="s">
        <v>127</v>
      </c>
      <c r="D28" s="68">
        <v>28461</v>
      </c>
      <c r="E28" s="99"/>
      <c r="F28" s="81">
        <v>8929</v>
      </c>
      <c r="G28" s="83">
        <v>41782.573229166665</v>
      </c>
      <c r="H28" s="64"/>
      <c r="I28" s="73" t="s">
        <v>127</v>
      </c>
      <c r="J28" s="66" t="s">
        <v>328</v>
      </c>
      <c r="K28" s="67">
        <v>27545</v>
      </c>
      <c r="L28" s="103" t="str">
        <f t="shared" si="0"/>
        <v>X</v>
      </c>
      <c r="M28" s="82">
        <v>8951</v>
      </c>
      <c r="N28" s="84">
        <v>41766.313923611109</v>
      </c>
      <c r="O28" s="65"/>
      <c r="P28" s="77" t="s">
        <v>127</v>
      </c>
      <c r="Q28" s="51"/>
    </row>
    <row r="29" spans="1:17">
      <c r="A29" s="12" t="s">
        <v>999</v>
      </c>
      <c r="B29" s="49" t="s">
        <v>878</v>
      </c>
      <c r="C29" s="54" t="s">
        <v>127</v>
      </c>
      <c r="D29" s="68">
        <v>28461</v>
      </c>
      <c r="E29" s="99"/>
      <c r="F29" s="81">
        <v>20295</v>
      </c>
      <c r="G29" s="83">
        <v>41782.573229166665</v>
      </c>
      <c r="H29" s="64"/>
      <c r="I29" s="73" t="s">
        <v>127</v>
      </c>
      <c r="J29" s="66" t="s">
        <v>328</v>
      </c>
      <c r="K29" s="67">
        <v>27545</v>
      </c>
      <c r="L29" s="103" t="str">
        <f t="shared" si="0"/>
        <v>X</v>
      </c>
      <c r="M29" s="82">
        <v>21631</v>
      </c>
      <c r="N29" s="84">
        <v>41766.313923611109</v>
      </c>
      <c r="O29" s="65"/>
      <c r="P29" s="77" t="s">
        <v>127</v>
      </c>
      <c r="Q29" s="51"/>
    </row>
    <row r="30" spans="1:17">
      <c r="A30" s="12" t="s">
        <v>1000</v>
      </c>
      <c r="B30" s="49" t="s">
        <v>1001</v>
      </c>
      <c r="C30" s="54" t="s">
        <v>127</v>
      </c>
      <c r="D30" s="68">
        <v>28461</v>
      </c>
      <c r="E30" s="99"/>
      <c r="F30" s="81">
        <v>19617</v>
      </c>
      <c r="G30" s="83">
        <v>41782.573229166665</v>
      </c>
      <c r="H30" s="64"/>
      <c r="I30" s="73" t="s">
        <v>127</v>
      </c>
      <c r="J30" s="66" t="s">
        <v>328</v>
      </c>
      <c r="K30" s="67">
        <v>27545</v>
      </c>
      <c r="L30" s="103" t="str">
        <f t="shared" si="0"/>
        <v>X</v>
      </c>
      <c r="M30" s="82">
        <v>20160</v>
      </c>
      <c r="N30" s="84">
        <v>41766.313923611109</v>
      </c>
      <c r="O30" s="65"/>
      <c r="P30" s="77" t="s">
        <v>127</v>
      </c>
      <c r="Q30" s="51"/>
    </row>
    <row r="31" spans="1:17">
      <c r="A31" s="12" t="s">
        <v>1098</v>
      </c>
      <c r="B31" s="49" t="s">
        <v>1099</v>
      </c>
      <c r="C31" s="54" t="s">
        <v>127</v>
      </c>
      <c r="D31" s="68">
        <v>28461</v>
      </c>
      <c r="E31" s="99"/>
      <c r="F31" s="81">
        <v>11223</v>
      </c>
      <c r="G31" s="83">
        <v>41782.573229166665</v>
      </c>
      <c r="H31" s="64"/>
      <c r="I31" s="73" t="s">
        <v>127</v>
      </c>
      <c r="J31" s="66" t="s">
        <v>328</v>
      </c>
      <c r="K31" s="67">
        <v>27545</v>
      </c>
      <c r="L31" s="103" t="str">
        <f t="shared" si="0"/>
        <v>X</v>
      </c>
      <c r="M31" s="82">
        <v>12042</v>
      </c>
      <c r="N31" s="84">
        <v>41766.31391203704</v>
      </c>
      <c r="O31" s="65"/>
      <c r="P31" s="77" t="s">
        <v>127</v>
      </c>
      <c r="Q31" s="51"/>
    </row>
    <row r="32" spans="1:17">
      <c r="A32" s="12" t="s">
        <v>1098</v>
      </c>
      <c r="B32" s="49" t="s">
        <v>865</v>
      </c>
      <c r="C32" s="54" t="s">
        <v>127</v>
      </c>
      <c r="D32" s="68">
        <v>28461</v>
      </c>
      <c r="E32" s="99"/>
      <c r="F32" s="81">
        <v>9477</v>
      </c>
      <c r="G32" s="83">
        <v>41782.573229166665</v>
      </c>
      <c r="H32" s="64"/>
      <c r="I32" s="73" t="s">
        <v>127</v>
      </c>
      <c r="J32" s="66" t="s">
        <v>328</v>
      </c>
      <c r="K32" s="67">
        <v>27545</v>
      </c>
      <c r="L32" s="103" t="str">
        <f t="shared" si="0"/>
        <v>X</v>
      </c>
      <c r="M32" s="82">
        <v>9638</v>
      </c>
      <c r="N32" s="84">
        <v>41766.31391203704</v>
      </c>
      <c r="O32" s="65"/>
      <c r="P32" s="77" t="s">
        <v>127</v>
      </c>
      <c r="Q32" s="51"/>
    </row>
    <row r="33" spans="1:17">
      <c r="A33" s="12" t="s">
        <v>1098</v>
      </c>
      <c r="B33" s="49" t="s">
        <v>846</v>
      </c>
      <c r="C33" s="54" t="s">
        <v>127</v>
      </c>
      <c r="D33" s="68">
        <v>28461</v>
      </c>
      <c r="E33" s="99"/>
      <c r="F33" s="81">
        <v>10894</v>
      </c>
      <c r="G33" s="83">
        <v>41782.573229166665</v>
      </c>
      <c r="H33" s="64"/>
      <c r="I33" s="73" t="s">
        <v>127</v>
      </c>
      <c r="J33" s="66" t="s">
        <v>328</v>
      </c>
      <c r="K33" s="67">
        <v>27545</v>
      </c>
      <c r="L33" s="103" t="str">
        <f t="shared" si="0"/>
        <v>X</v>
      </c>
      <c r="M33" s="82">
        <v>11151</v>
      </c>
      <c r="N33" s="84">
        <v>41766.31391203704</v>
      </c>
      <c r="O33" s="65"/>
      <c r="P33" s="77" t="s">
        <v>127</v>
      </c>
      <c r="Q33" s="51"/>
    </row>
    <row r="34" spans="1:17">
      <c r="A34" s="12" t="s">
        <v>1100</v>
      </c>
      <c r="B34" s="49" t="s">
        <v>1101</v>
      </c>
      <c r="C34" s="54" t="s">
        <v>127</v>
      </c>
      <c r="D34" s="68">
        <v>28461</v>
      </c>
      <c r="E34" s="99"/>
      <c r="F34" s="81">
        <v>10841</v>
      </c>
      <c r="G34" s="83">
        <v>41782.573229166665</v>
      </c>
      <c r="H34" s="64"/>
      <c r="I34" s="73" t="s">
        <v>127</v>
      </c>
      <c r="J34" s="66" t="s">
        <v>328</v>
      </c>
      <c r="K34" s="67">
        <v>27545</v>
      </c>
      <c r="L34" s="103" t="str">
        <f t="shared" si="0"/>
        <v>X</v>
      </c>
      <c r="M34" s="82">
        <v>11027</v>
      </c>
      <c r="N34" s="84">
        <v>41766.313900462963</v>
      </c>
      <c r="O34" s="65"/>
      <c r="P34" s="77" t="s">
        <v>127</v>
      </c>
      <c r="Q34" s="51"/>
    </row>
    <row r="35" spans="1:17">
      <c r="A35" s="12" t="s">
        <v>358</v>
      </c>
      <c r="B35" s="49" t="s">
        <v>434</v>
      </c>
      <c r="C35" s="54" t="s">
        <v>127</v>
      </c>
      <c r="D35" s="68">
        <v>28461</v>
      </c>
      <c r="E35" s="99"/>
      <c r="F35" s="81">
        <v>13033</v>
      </c>
      <c r="G35" s="83">
        <v>41782.573229166665</v>
      </c>
      <c r="H35" s="64"/>
      <c r="I35" s="73" t="s">
        <v>127</v>
      </c>
      <c r="J35" s="66" t="s">
        <v>328</v>
      </c>
      <c r="K35" s="67">
        <v>27545</v>
      </c>
      <c r="L35" s="103" t="str">
        <f t="shared" si="0"/>
        <v>X</v>
      </c>
      <c r="M35" s="82">
        <v>13203</v>
      </c>
      <c r="N35" s="84">
        <v>41766.313888888886</v>
      </c>
      <c r="O35" s="65"/>
      <c r="P35" s="77" t="s">
        <v>127</v>
      </c>
      <c r="Q35" s="51"/>
    </row>
    <row r="36" spans="1:17">
      <c r="A36" s="12" t="s">
        <v>358</v>
      </c>
      <c r="B36" s="49" t="s">
        <v>435</v>
      </c>
      <c r="C36" s="54" t="s">
        <v>127</v>
      </c>
      <c r="D36" s="68">
        <v>28461</v>
      </c>
      <c r="E36" s="99"/>
      <c r="F36" s="81">
        <v>11530</v>
      </c>
      <c r="G36" s="83">
        <v>41782.573229166665</v>
      </c>
      <c r="H36" s="64"/>
      <c r="I36" s="73" t="s">
        <v>127</v>
      </c>
      <c r="J36" s="66" t="s">
        <v>328</v>
      </c>
      <c r="K36" s="67">
        <v>27545</v>
      </c>
      <c r="L36" s="103" t="str">
        <f t="shared" si="0"/>
        <v>X</v>
      </c>
      <c r="M36" s="82">
        <v>11588</v>
      </c>
      <c r="N36" s="84">
        <v>41766.313888888886</v>
      </c>
      <c r="O36" s="65"/>
      <c r="P36" s="77" t="s">
        <v>127</v>
      </c>
      <c r="Q36" s="51"/>
    </row>
    <row r="37" spans="1:17">
      <c r="A37" s="12" t="s">
        <v>358</v>
      </c>
      <c r="B37" s="49" t="s">
        <v>436</v>
      </c>
      <c r="C37" s="54" t="s">
        <v>127</v>
      </c>
      <c r="D37" s="68">
        <v>28461</v>
      </c>
      <c r="E37" s="99"/>
      <c r="F37" s="81">
        <v>14167</v>
      </c>
      <c r="G37" s="83">
        <v>41782.573229166665</v>
      </c>
      <c r="H37" s="64"/>
      <c r="I37" s="73" t="s">
        <v>127</v>
      </c>
      <c r="J37" s="66" t="s">
        <v>328</v>
      </c>
      <c r="K37" s="67">
        <v>27545</v>
      </c>
      <c r="L37" s="103" t="str">
        <f t="shared" si="0"/>
        <v>X</v>
      </c>
      <c r="M37" s="82">
        <v>14181</v>
      </c>
      <c r="N37" s="84">
        <v>41766.313888888886</v>
      </c>
      <c r="O37" s="65"/>
      <c r="P37" s="77" t="s">
        <v>127</v>
      </c>
      <c r="Q37" s="51"/>
    </row>
    <row r="38" spans="1:17">
      <c r="A38" s="12" t="s">
        <v>358</v>
      </c>
      <c r="B38" s="49" t="s">
        <v>437</v>
      </c>
      <c r="C38" s="54" t="s">
        <v>127</v>
      </c>
      <c r="D38" s="68">
        <v>28461</v>
      </c>
      <c r="E38" s="99"/>
      <c r="F38" s="81">
        <v>6567</v>
      </c>
      <c r="G38" s="83">
        <v>41782.573229166665</v>
      </c>
      <c r="H38" s="64"/>
      <c r="I38" s="73" t="s">
        <v>127</v>
      </c>
      <c r="J38" s="66" t="s">
        <v>328</v>
      </c>
      <c r="K38" s="67">
        <v>27545</v>
      </c>
      <c r="L38" s="103" t="str">
        <f t="shared" si="0"/>
        <v>X</v>
      </c>
      <c r="M38" s="82">
        <v>6570</v>
      </c>
      <c r="N38" s="84">
        <v>41766.313888888886</v>
      </c>
      <c r="O38" s="65"/>
      <c r="P38" s="77" t="s">
        <v>127</v>
      </c>
      <c r="Q38" s="51"/>
    </row>
    <row r="39" spans="1:17">
      <c r="A39" s="12" t="s">
        <v>358</v>
      </c>
      <c r="B39" s="49" t="s">
        <v>493</v>
      </c>
      <c r="C39" s="54" t="s">
        <v>127</v>
      </c>
      <c r="D39" s="68">
        <v>28461</v>
      </c>
      <c r="E39" s="99"/>
      <c r="F39" s="81">
        <v>7579</v>
      </c>
      <c r="G39" s="83">
        <v>41782.573229166665</v>
      </c>
      <c r="H39" s="64"/>
      <c r="I39" s="73" t="s">
        <v>127</v>
      </c>
      <c r="J39" s="66" t="s">
        <v>328</v>
      </c>
      <c r="K39" s="67">
        <v>27545</v>
      </c>
      <c r="L39" s="103" t="str">
        <f t="shared" si="0"/>
        <v>X</v>
      </c>
      <c r="M39" s="82">
        <v>7541</v>
      </c>
      <c r="N39" s="84">
        <v>41766.313888888886</v>
      </c>
      <c r="O39" s="65"/>
      <c r="P39" s="77" t="s">
        <v>127</v>
      </c>
      <c r="Q39" s="51"/>
    </row>
    <row r="40" spans="1:17">
      <c r="A40" s="12" t="s">
        <v>358</v>
      </c>
      <c r="B40" s="49" t="s">
        <v>494</v>
      </c>
      <c r="C40" s="54" t="s">
        <v>127</v>
      </c>
      <c r="D40" s="68">
        <v>28461</v>
      </c>
      <c r="E40" s="99"/>
      <c r="F40" s="81">
        <v>8796</v>
      </c>
      <c r="G40" s="83">
        <v>41782.573229166665</v>
      </c>
      <c r="H40" s="64"/>
      <c r="I40" s="73" t="s">
        <v>127</v>
      </c>
      <c r="J40" s="66" t="s">
        <v>328</v>
      </c>
      <c r="K40" s="67">
        <v>27545</v>
      </c>
      <c r="L40" s="103" t="str">
        <f t="shared" ref="L40:L71" si="1">IF(K40="","",IF(K40&lt;$D40,"X",""))</f>
        <v>X</v>
      </c>
      <c r="M40" s="82">
        <v>9001</v>
      </c>
      <c r="N40" s="84">
        <v>41766.313888888886</v>
      </c>
      <c r="O40" s="65"/>
      <c r="P40" s="77" t="s">
        <v>127</v>
      </c>
      <c r="Q40" s="51"/>
    </row>
    <row r="41" spans="1:17">
      <c r="A41" s="12" t="s">
        <v>358</v>
      </c>
      <c r="B41" s="49" t="s">
        <v>495</v>
      </c>
      <c r="C41" s="54" t="s">
        <v>127</v>
      </c>
      <c r="D41" s="68">
        <v>28461</v>
      </c>
      <c r="E41" s="99"/>
      <c r="F41" s="81">
        <v>8899</v>
      </c>
      <c r="G41" s="83">
        <v>41782.573229166665</v>
      </c>
      <c r="H41" s="64"/>
      <c r="I41" s="73" t="s">
        <v>127</v>
      </c>
      <c r="J41" s="66" t="s">
        <v>328</v>
      </c>
      <c r="K41" s="67">
        <v>27545</v>
      </c>
      <c r="L41" s="103" t="str">
        <f t="shared" si="1"/>
        <v>X</v>
      </c>
      <c r="M41" s="82">
        <v>9184</v>
      </c>
      <c r="N41" s="84">
        <v>41766.313888888886</v>
      </c>
      <c r="O41" s="65"/>
      <c r="P41" s="77" t="s">
        <v>127</v>
      </c>
      <c r="Q41" s="51"/>
    </row>
    <row r="42" spans="1:17">
      <c r="A42" s="12" t="s">
        <v>358</v>
      </c>
      <c r="B42" s="49" t="s">
        <v>382</v>
      </c>
      <c r="C42" s="54" t="s">
        <v>127</v>
      </c>
      <c r="D42" s="68">
        <v>28461</v>
      </c>
      <c r="E42" s="99"/>
      <c r="F42" s="81">
        <v>11695</v>
      </c>
      <c r="G42" s="83">
        <v>41782.573229166665</v>
      </c>
      <c r="H42" s="64"/>
      <c r="I42" s="73" t="s">
        <v>127</v>
      </c>
      <c r="J42" s="66" t="s">
        <v>328</v>
      </c>
      <c r="K42" s="67">
        <v>27545</v>
      </c>
      <c r="L42" s="103" t="str">
        <f t="shared" si="1"/>
        <v>X</v>
      </c>
      <c r="M42" s="82">
        <v>11844</v>
      </c>
      <c r="N42" s="84">
        <v>41766.313888888886</v>
      </c>
      <c r="O42" s="65"/>
      <c r="P42" s="77" t="s">
        <v>127</v>
      </c>
      <c r="Q42" s="51"/>
    </row>
    <row r="43" spans="1:17">
      <c r="A43" s="12" t="s">
        <v>358</v>
      </c>
      <c r="B43" s="49" t="s">
        <v>878</v>
      </c>
      <c r="C43" s="54" t="s">
        <v>127</v>
      </c>
      <c r="D43" s="68">
        <v>28461</v>
      </c>
      <c r="E43" s="99"/>
      <c r="F43" s="81">
        <v>7749</v>
      </c>
      <c r="G43" s="83">
        <v>41782.573229166665</v>
      </c>
      <c r="H43" s="64"/>
      <c r="I43" s="73" t="s">
        <v>127</v>
      </c>
      <c r="J43" s="66" t="s">
        <v>328</v>
      </c>
      <c r="K43" s="67">
        <v>27545</v>
      </c>
      <c r="L43" s="103" t="str">
        <f t="shared" si="1"/>
        <v>X</v>
      </c>
      <c r="M43" s="82">
        <v>7739</v>
      </c>
      <c r="N43" s="84">
        <v>41766.313888888886</v>
      </c>
      <c r="O43" s="65"/>
      <c r="P43" s="77" t="s">
        <v>127</v>
      </c>
      <c r="Q43" s="51"/>
    </row>
    <row r="44" spans="1:17">
      <c r="A44" s="12" t="s">
        <v>358</v>
      </c>
      <c r="B44" s="49" t="s">
        <v>383</v>
      </c>
      <c r="C44" s="54" t="s">
        <v>127</v>
      </c>
      <c r="D44" s="68">
        <v>28461</v>
      </c>
      <c r="E44" s="99"/>
      <c r="F44" s="81">
        <v>8284</v>
      </c>
      <c r="G44" s="83">
        <v>41782.573229166665</v>
      </c>
      <c r="H44" s="64"/>
      <c r="I44" s="73" t="s">
        <v>127</v>
      </c>
      <c r="J44" s="66" t="s">
        <v>328</v>
      </c>
      <c r="K44" s="67">
        <v>27545</v>
      </c>
      <c r="L44" s="103" t="str">
        <f t="shared" si="1"/>
        <v>X</v>
      </c>
      <c r="M44" s="82">
        <v>8448</v>
      </c>
      <c r="N44" s="84">
        <v>41766.313888888886</v>
      </c>
      <c r="O44" s="65"/>
      <c r="P44" s="77" t="s">
        <v>127</v>
      </c>
      <c r="Q44" s="51"/>
    </row>
    <row r="45" spans="1:17">
      <c r="A45" s="12" t="s">
        <v>358</v>
      </c>
      <c r="B45" s="49" t="s">
        <v>384</v>
      </c>
      <c r="C45" s="54" t="s">
        <v>127</v>
      </c>
      <c r="D45" s="68">
        <v>28461</v>
      </c>
      <c r="E45" s="99"/>
      <c r="F45" s="81">
        <v>8283</v>
      </c>
      <c r="G45" s="83">
        <v>41782.573229166665</v>
      </c>
      <c r="H45" s="64"/>
      <c r="I45" s="73" t="s">
        <v>127</v>
      </c>
      <c r="J45" s="66" t="s">
        <v>328</v>
      </c>
      <c r="K45" s="67">
        <v>27545</v>
      </c>
      <c r="L45" s="103" t="str">
        <f t="shared" si="1"/>
        <v>X</v>
      </c>
      <c r="M45" s="82">
        <v>8352</v>
      </c>
      <c r="N45" s="84">
        <v>41766.313888888886</v>
      </c>
      <c r="O45" s="65"/>
      <c r="P45" s="77" t="s">
        <v>127</v>
      </c>
      <c r="Q45" s="51"/>
    </row>
    <row r="46" spans="1:17">
      <c r="A46" s="12" t="s">
        <v>358</v>
      </c>
      <c r="B46" s="49" t="s">
        <v>385</v>
      </c>
      <c r="C46" s="54" t="s">
        <v>127</v>
      </c>
      <c r="D46" s="68">
        <v>28461</v>
      </c>
      <c r="E46" s="99"/>
      <c r="F46" s="81">
        <v>13195</v>
      </c>
      <c r="G46" s="83">
        <v>41782.573229166665</v>
      </c>
      <c r="H46" s="64"/>
      <c r="I46" s="73" t="s">
        <v>584</v>
      </c>
      <c r="J46" s="66" t="s">
        <v>328</v>
      </c>
      <c r="K46" s="67">
        <v>27545</v>
      </c>
      <c r="L46" s="103" t="str">
        <f t="shared" si="1"/>
        <v>X</v>
      </c>
      <c r="M46" s="82">
        <v>13392</v>
      </c>
      <c r="N46" s="84">
        <v>41766.313888888886</v>
      </c>
      <c r="O46" s="65"/>
      <c r="P46" s="77" t="s">
        <v>127</v>
      </c>
      <c r="Q46" s="51"/>
    </row>
    <row r="47" spans="1:17">
      <c r="A47" s="12" t="s">
        <v>358</v>
      </c>
      <c r="B47" s="49" t="s">
        <v>438</v>
      </c>
      <c r="C47" s="54" t="s">
        <v>127</v>
      </c>
      <c r="D47" s="68">
        <v>28461</v>
      </c>
      <c r="E47" s="99"/>
      <c r="F47" s="81">
        <v>9909</v>
      </c>
      <c r="G47" s="83">
        <v>41782.573229166665</v>
      </c>
      <c r="H47" s="64"/>
      <c r="I47" s="73" t="s">
        <v>127</v>
      </c>
      <c r="J47" s="66" t="s">
        <v>328</v>
      </c>
      <c r="K47" s="67">
        <v>27545</v>
      </c>
      <c r="L47" s="103" t="str">
        <f t="shared" si="1"/>
        <v>X</v>
      </c>
      <c r="M47" s="82">
        <v>10139</v>
      </c>
      <c r="N47" s="84">
        <v>41766.313888888886</v>
      </c>
      <c r="O47" s="65"/>
      <c r="P47" s="77" t="s">
        <v>127</v>
      </c>
      <c r="Q47" s="51"/>
    </row>
    <row r="48" spans="1:17">
      <c r="A48" s="12" t="s">
        <v>358</v>
      </c>
      <c r="B48" s="49" t="s">
        <v>439</v>
      </c>
      <c r="C48" s="54" t="s">
        <v>127</v>
      </c>
      <c r="D48" s="68">
        <v>28461</v>
      </c>
      <c r="E48" s="99"/>
      <c r="F48" s="81">
        <v>12226</v>
      </c>
      <c r="G48" s="83">
        <v>41782.573229166665</v>
      </c>
      <c r="H48" s="64"/>
      <c r="I48" s="73" t="s">
        <v>127</v>
      </c>
      <c r="J48" s="66" t="s">
        <v>328</v>
      </c>
      <c r="K48" s="67">
        <v>27545</v>
      </c>
      <c r="L48" s="103" t="str">
        <f t="shared" si="1"/>
        <v>X</v>
      </c>
      <c r="M48" s="82">
        <v>12317</v>
      </c>
      <c r="N48" s="84">
        <v>41766.313888888886</v>
      </c>
      <c r="O48" s="65"/>
      <c r="P48" s="77" t="s">
        <v>127</v>
      </c>
      <c r="Q48" s="51"/>
    </row>
    <row r="49" spans="1:17">
      <c r="A49" s="12" t="s">
        <v>358</v>
      </c>
      <c r="B49" s="49" t="s">
        <v>440</v>
      </c>
      <c r="C49" s="54" t="s">
        <v>127</v>
      </c>
      <c r="D49" s="68">
        <v>28461</v>
      </c>
      <c r="E49" s="99"/>
      <c r="F49" s="81">
        <v>11269</v>
      </c>
      <c r="G49" s="83">
        <v>41782.573229166665</v>
      </c>
      <c r="H49" s="64"/>
      <c r="I49" s="73" t="s">
        <v>127</v>
      </c>
      <c r="J49" s="66" t="s">
        <v>328</v>
      </c>
      <c r="K49" s="67">
        <v>27545</v>
      </c>
      <c r="L49" s="103" t="str">
        <f t="shared" si="1"/>
        <v>X</v>
      </c>
      <c r="M49" s="82">
        <v>11318</v>
      </c>
      <c r="N49" s="84">
        <v>41766.313888888886</v>
      </c>
      <c r="O49" s="65"/>
      <c r="P49" s="77" t="s">
        <v>127</v>
      </c>
      <c r="Q49" s="51"/>
    </row>
    <row r="50" spans="1:17">
      <c r="A50" s="12" t="s">
        <v>358</v>
      </c>
      <c r="B50" s="49" t="s">
        <v>441</v>
      </c>
      <c r="C50" s="54" t="s">
        <v>127</v>
      </c>
      <c r="D50" s="68">
        <v>28461</v>
      </c>
      <c r="E50" s="99"/>
      <c r="F50" s="81">
        <v>11811</v>
      </c>
      <c r="G50" s="83">
        <v>41782.573229166665</v>
      </c>
      <c r="H50" s="64"/>
      <c r="I50" s="73" t="s">
        <v>127</v>
      </c>
      <c r="J50" s="66" t="s">
        <v>328</v>
      </c>
      <c r="K50" s="67">
        <v>27545</v>
      </c>
      <c r="L50" s="103" t="str">
        <f t="shared" si="1"/>
        <v>X</v>
      </c>
      <c r="M50" s="82">
        <v>12058</v>
      </c>
      <c r="N50" s="84">
        <v>41766.313888888886</v>
      </c>
      <c r="O50" s="65"/>
      <c r="P50" s="77" t="s">
        <v>127</v>
      </c>
      <c r="Q50" s="51"/>
    </row>
    <row r="51" spans="1:17">
      <c r="A51" s="12" t="s">
        <v>358</v>
      </c>
      <c r="B51" s="49" t="s">
        <v>879</v>
      </c>
      <c r="C51" s="54" t="s">
        <v>127</v>
      </c>
      <c r="D51" s="68">
        <v>28461</v>
      </c>
      <c r="E51" s="99"/>
      <c r="F51" s="81">
        <v>7572</v>
      </c>
      <c r="G51" s="83">
        <v>41782.573229166665</v>
      </c>
      <c r="H51" s="64"/>
      <c r="I51" s="73" t="s">
        <v>127</v>
      </c>
      <c r="J51" s="66" t="s">
        <v>328</v>
      </c>
      <c r="K51" s="67">
        <v>27545</v>
      </c>
      <c r="L51" s="103" t="str">
        <f t="shared" si="1"/>
        <v>X</v>
      </c>
      <c r="M51" s="82">
        <v>7712</v>
      </c>
      <c r="N51" s="84">
        <v>41766.313888888886</v>
      </c>
      <c r="O51" s="65"/>
      <c r="P51" s="77" t="s">
        <v>127</v>
      </c>
      <c r="Q51" s="51"/>
    </row>
    <row r="52" spans="1:17">
      <c r="A52" s="12" t="s">
        <v>358</v>
      </c>
      <c r="B52" s="49" t="s">
        <v>386</v>
      </c>
      <c r="C52" s="54" t="s">
        <v>127</v>
      </c>
      <c r="D52" s="68">
        <v>28461</v>
      </c>
      <c r="E52" s="99"/>
      <c r="F52" s="81">
        <v>8254</v>
      </c>
      <c r="G52" s="83">
        <v>41782.573229166665</v>
      </c>
      <c r="H52" s="64"/>
      <c r="I52" s="73" t="s">
        <v>127</v>
      </c>
      <c r="J52" s="66" t="s">
        <v>328</v>
      </c>
      <c r="K52" s="67">
        <v>27545</v>
      </c>
      <c r="L52" s="103" t="str">
        <f t="shared" si="1"/>
        <v>X</v>
      </c>
      <c r="M52" s="82">
        <v>8380</v>
      </c>
      <c r="N52" s="84">
        <v>41766.313888888886</v>
      </c>
      <c r="O52" s="65"/>
      <c r="P52" s="77" t="s">
        <v>127</v>
      </c>
      <c r="Q52" s="51"/>
    </row>
    <row r="53" spans="1:17">
      <c r="A53" s="12" t="s">
        <v>358</v>
      </c>
      <c r="B53" s="49" t="s">
        <v>387</v>
      </c>
      <c r="C53" s="54" t="s">
        <v>127</v>
      </c>
      <c r="D53" s="68">
        <v>28461</v>
      </c>
      <c r="E53" s="99"/>
      <c r="F53" s="81">
        <v>11923</v>
      </c>
      <c r="G53" s="83">
        <v>41782.573229166665</v>
      </c>
      <c r="H53" s="64"/>
      <c r="I53" s="73" t="s">
        <v>127</v>
      </c>
      <c r="J53" s="66" t="s">
        <v>328</v>
      </c>
      <c r="K53" s="67">
        <v>27545</v>
      </c>
      <c r="L53" s="103" t="str">
        <f t="shared" si="1"/>
        <v>X</v>
      </c>
      <c r="M53" s="82">
        <v>12264</v>
      </c>
      <c r="N53" s="84">
        <v>41766.313888888886</v>
      </c>
      <c r="O53" s="65"/>
      <c r="P53" s="77" t="s">
        <v>127</v>
      </c>
      <c r="Q53" s="51"/>
    </row>
    <row r="54" spans="1:17">
      <c r="A54" s="12" t="s">
        <v>330</v>
      </c>
      <c r="B54" s="49" t="s">
        <v>650</v>
      </c>
      <c r="C54" s="54" t="s">
        <v>127</v>
      </c>
      <c r="D54" s="68">
        <v>28461</v>
      </c>
      <c r="E54" s="99"/>
      <c r="F54" s="81">
        <v>13968</v>
      </c>
      <c r="G54" s="83">
        <v>41782.573229166665</v>
      </c>
      <c r="H54" s="64"/>
      <c r="I54" s="73" t="s">
        <v>127</v>
      </c>
      <c r="J54" s="66" t="s">
        <v>328</v>
      </c>
      <c r="K54" s="67">
        <v>27545</v>
      </c>
      <c r="L54" s="103" t="str">
        <f t="shared" si="1"/>
        <v>X</v>
      </c>
      <c r="M54" s="82">
        <v>14776</v>
      </c>
      <c r="N54" s="84">
        <v>41766.313900462963</v>
      </c>
      <c r="O54" s="65"/>
      <c r="P54" s="77" t="s">
        <v>127</v>
      </c>
      <c r="Q54" s="51"/>
    </row>
    <row r="55" spans="1:17">
      <c r="A55" s="12" t="s">
        <v>344</v>
      </c>
      <c r="B55" s="49" t="s">
        <v>645</v>
      </c>
      <c r="C55" s="54" t="s">
        <v>127</v>
      </c>
      <c r="D55" s="68">
        <v>28461</v>
      </c>
      <c r="E55" s="99"/>
      <c r="F55" s="81">
        <v>10071</v>
      </c>
      <c r="G55" s="83">
        <v>41782.573229166665</v>
      </c>
      <c r="H55" s="64"/>
      <c r="I55" s="73" t="s">
        <v>127</v>
      </c>
      <c r="J55" s="66" t="s">
        <v>328</v>
      </c>
      <c r="K55" s="67">
        <v>27545</v>
      </c>
      <c r="L55" s="103" t="str">
        <f t="shared" si="1"/>
        <v>X</v>
      </c>
      <c r="M55" s="82">
        <v>10448</v>
      </c>
      <c r="N55" s="84">
        <v>41766.313900462963</v>
      </c>
      <c r="O55" s="65"/>
      <c r="P55" s="77" t="s">
        <v>127</v>
      </c>
      <c r="Q55" s="51"/>
    </row>
    <row r="56" spans="1:17">
      <c r="A56" s="12" t="s">
        <v>344</v>
      </c>
      <c r="B56" s="49" t="s">
        <v>404</v>
      </c>
      <c r="C56" s="54" t="s">
        <v>127</v>
      </c>
      <c r="D56" s="68">
        <v>28461</v>
      </c>
      <c r="E56" s="99"/>
      <c r="F56" s="81">
        <v>11898</v>
      </c>
      <c r="G56" s="83">
        <v>41782.573229166665</v>
      </c>
      <c r="H56" s="64"/>
      <c r="I56" s="73" t="s">
        <v>127</v>
      </c>
      <c r="J56" s="66" t="s">
        <v>328</v>
      </c>
      <c r="K56" s="67">
        <v>27545</v>
      </c>
      <c r="L56" s="103" t="str">
        <f t="shared" si="1"/>
        <v>X</v>
      </c>
      <c r="M56" s="82">
        <v>12913</v>
      </c>
      <c r="N56" s="84">
        <v>41766.313900462963</v>
      </c>
      <c r="O56" s="65"/>
      <c r="P56" s="77" t="s">
        <v>127</v>
      </c>
      <c r="Q56" s="51"/>
    </row>
    <row r="57" spans="1:17">
      <c r="A57" s="12" t="s">
        <v>344</v>
      </c>
      <c r="B57" s="49" t="s">
        <v>416</v>
      </c>
      <c r="C57" s="54" t="s">
        <v>127</v>
      </c>
      <c r="D57" s="68">
        <v>28461</v>
      </c>
      <c r="E57" s="99"/>
      <c r="F57" s="81">
        <v>17821</v>
      </c>
      <c r="G57" s="83">
        <v>41782.573229166665</v>
      </c>
      <c r="H57" s="64"/>
      <c r="I57" s="73" t="s">
        <v>584</v>
      </c>
      <c r="J57" s="66" t="s">
        <v>328</v>
      </c>
      <c r="K57" s="67">
        <v>27545</v>
      </c>
      <c r="L57" s="103" t="str">
        <f t="shared" si="1"/>
        <v>X</v>
      </c>
      <c r="M57" s="82">
        <v>18595</v>
      </c>
      <c r="N57" s="84">
        <v>41766.313900462963</v>
      </c>
      <c r="O57" s="65"/>
      <c r="P57" s="77" t="s">
        <v>127</v>
      </c>
      <c r="Q57" s="51"/>
    </row>
    <row r="58" spans="1:17">
      <c r="A58" s="12" t="s">
        <v>344</v>
      </c>
      <c r="B58" s="49" t="s">
        <v>639</v>
      </c>
      <c r="C58" s="54" t="s">
        <v>127</v>
      </c>
      <c r="D58" s="68">
        <v>28461</v>
      </c>
      <c r="E58" s="99"/>
      <c r="F58" s="81">
        <v>12305</v>
      </c>
      <c r="G58" s="83">
        <v>41782.573229166665</v>
      </c>
      <c r="H58" s="64"/>
      <c r="I58" s="73" t="s">
        <v>127</v>
      </c>
      <c r="J58" s="66" t="s">
        <v>328</v>
      </c>
      <c r="K58" s="67">
        <v>27545</v>
      </c>
      <c r="L58" s="103" t="str">
        <f t="shared" si="1"/>
        <v>X</v>
      </c>
      <c r="M58" s="82">
        <v>12868</v>
      </c>
      <c r="N58" s="84">
        <v>41766.313900462963</v>
      </c>
      <c r="O58" s="65"/>
      <c r="P58" s="77" t="s">
        <v>127</v>
      </c>
      <c r="Q58" s="51"/>
    </row>
    <row r="59" spans="1:17">
      <c r="A59" s="12" t="s">
        <v>334</v>
      </c>
      <c r="B59" s="49" t="s">
        <v>415</v>
      </c>
      <c r="C59" s="54" t="s">
        <v>127</v>
      </c>
      <c r="D59" s="68">
        <v>28461</v>
      </c>
      <c r="E59" s="99"/>
      <c r="F59" s="81">
        <v>17586</v>
      </c>
      <c r="G59" s="83">
        <v>41782.573229166665</v>
      </c>
      <c r="H59" s="64"/>
      <c r="I59" s="73" t="s">
        <v>127</v>
      </c>
      <c r="J59" s="66" t="s">
        <v>328</v>
      </c>
      <c r="K59" s="67">
        <v>27545</v>
      </c>
      <c r="L59" s="103" t="str">
        <f t="shared" si="1"/>
        <v>X</v>
      </c>
      <c r="M59" s="82">
        <v>17970</v>
      </c>
      <c r="N59" s="84">
        <v>41766.313900462963</v>
      </c>
      <c r="O59" s="65"/>
      <c r="P59" s="77" t="s">
        <v>127</v>
      </c>
      <c r="Q59" s="51"/>
    </row>
    <row r="60" spans="1:17">
      <c r="A60" s="12" t="s">
        <v>334</v>
      </c>
      <c r="B60" s="49" t="s">
        <v>351</v>
      </c>
      <c r="C60" s="54" t="s">
        <v>127</v>
      </c>
      <c r="D60" s="68">
        <v>28461</v>
      </c>
      <c r="E60" s="99"/>
      <c r="F60" s="81">
        <v>13145</v>
      </c>
      <c r="G60" s="83">
        <v>41782.573229166665</v>
      </c>
      <c r="H60" s="64"/>
      <c r="I60" s="73" t="s">
        <v>127</v>
      </c>
      <c r="J60" s="66" t="s">
        <v>328</v>
      </c>
      <c r="K60" s="67">
        <v>27545</v>
      </c>
      <c r="L60" s="103" t="str">
        <f t="shared" si="1"/>
        <v>X</v>
      </c>
      <c r="M60" s="82">
        <v>13532</v>
      </c>
      <c r="N60" s="84">
        <v>41766.313900462963</v>
      </c>
      <c r="O60" s="65"/>
      <c r="P60" s="77" t="s">
        <v>127</v>
      </c>
      <c r="Q60" s="51"/>
    </row>
    <row r="61" spans="1:17">
      <c r="A61" s="12" t="s">
        <v>334</v>
      </c>
      <c r="B61" s="49" t="s">
        <v>646</v>
      </c>
      <c r="C61" s="54" t="s">
        <v>127</v>
      </c>
      <c r="D61" s="68">
        <v>28461</v>
      </c>
      <c r="E61" s="99"/>
      <c r="F61" s="81">
        <v>9251</v>
      </c>
      <c r="G61" s="83">
        <v>41782.573229166665</v>
      </c>
      <c r="H61" s="64"/>
      <c r="I61" s="73" t="s">
        <v>127</v>
      </c>
      <c r="J61" s="66" t="s">
        <v>328</v>
      </c>
      <c r="K61" s="67">
        <v>27545</v>
      </c>
      <c r="L61" s="103" t="str">
        <f t="shared" si="1"/>
        <v>X</v>
      </c>
      <c r="M61" s="82">
        <v>9816</v>
      </c>
      <c r="N61" s="84">
        <v>41766.313900462963</v>
      </c>
      <c r="O61" s="65"/>
      <c r="P61" s="77" t="s">
        <v>127</v>
      </c>
      <c r="Q61" s="51"/>
    </row>
    <row r="62" spans="1:17">
      <c r="A62" s="12" t="s">
        <v>334</v>
      </c>
      <c r="B62" s="49" t="s">
        <v>352</v>
      </c>
      <c r="C62" s="54" t="s">
        <v>127</v>
      </c>
      <c r="D62" s="68">
        <v>28461</v>
      </c>
      <c r="E62" s="99"/>
      <c r="F62" s="81">
        <v>15038</v>
      </c>
      <c r="G62" s="83">
        <v>41782.573229166665</v>
      </c>
      <c r="H62" s="64"/>
      <c r="I62" s="73" t="s">
        <v>127</v>
      </c>
      <c r="J62" s="66" t="s">
        <v>328</v>
      </c>
      <c r="K62" s="67">
        <v>27545</v>
      </c>
      <c r="L62" s="103" t="str">
        <f t="shared" si="1"/>
        <v>X</v>
      </c>
      <c r="M62" s="82">
        <v>15465</v>
      </c>
      <c r="N62" s="84">
        <v>41766.313900462963</v>
      </c>
      <c r="O62" s="65"/>
      <c r="P62" s="77" t="s">
        <v>127</v>
      </c>
      <c r="Q62" s="51"/>
    </row>
    <row r="63" spans="1:17">
      <c r="A63" s="12" t="s">
        <v>334</v>
      </c>
      <c r="B63" s="49" t="s">
        <v>353</v>
      </c>
      <c r="C63" s="54" t="s">
        <v>127</v>
      </c>
      <c r="D63" s="68">
        <v>28461</v>
      </c>
      <c r="E63" s="99"/>
      <c r="F63" s="81">
        <v>15183</v>
      </c>
      <c r="G63" s="83">
        <v>41782.573229166665</v>
      </c>
      <c r="H63" s="64"/>
      <c r="I63" s="73" t="s">
        <v>127</v>
      </c>
      <c r="J63" s="66" t="s">
        <v>328</v>
      </c>
      <c r="K63" s="67">
        <v>27545</v>
      </c>
      <c r="L63" s="103" t="str">
        <f t="shared" si="1"/>
        <v>X</v>
      </c>
      <c r="M63" s="82">
        <v>15698</v>
      </c>
      <c r="N63" s="84">
        <v>41766.313900462963</v>
      </c>
      <c r="O63" s="65"/>
      <c r="P63" s="77" t="s">
        <v>127</v>
      </c>
      <c r="Q63" s="51"/>
    </row>
    <row r="64" spans="1:17">
      <c r="A64" s="12" t="s">
        <v>334</v>
      </c>
      <c r="B64" s="49" t="s">
        <v>401</v>
      </c>
      <c r="C64" s="54" t="s">
        <v>127</v>
      </c>
      <c r="D64" s="68">
        <v>28461</v>
      </c>
      <c r="E64" s="99"/>
      <c r="F64" s="81">
        <v>16416</v>
      </c>
      <c r="G64" s="83">
        <v>41782.573229166665</v>
      </c>
      <c r="H64" s="64"/>
      <c r="I64" s="73" t="s">
        <v>127</v>
      </c>
      <c r="J64" s="66" t="s">
        <v>328</v>
      </c>
      <c r="K64" s="67">
        <v>27545</v>
      </c>
      <c r="L64" s="103" t="str">
        <f t="shared" si="1"/>
        <v>X</v>
      </c>
      <c r="M64" s="82">
        <v>17313</v>
      </c>
      <c r="N64" s="84">
        <v>41766.313900462963</v>
      </c>
      <c r="O64" s="65"/>
      <c r="P64" s="77" t="s">
        <v>127</v>
      </c>
      <c r="Q64" s="51"/>
    </row>
    <row r="65" spans="1:17">
      <c r="A65" s="12" t="s">
        <v>334</v>
      </c>
      <c r="B65" s="49" t="s">
        <v>402</v>
      </c>
      <c r="C65" s="54" t="s">
        <v>127</v>
      </c>
      <c r="D65" s="68">
        <v>28461</v>
      </c>
      <c r="E65" s="99"/>
      <c r="F65" s="81">
        <v>8963</v>
      </c>
      <c r="G65" s="83">
        <v>41782.573229166665</v>
      </c>
      <c r="H65" s="64"/>
      <c r="I65" s="73" t="s">
        <v>127</v>
      </c>
      <c r="J65" s="66" t="s">
        <v>328</v>
      </c>
      <c r="K65" s="67">
        <v>27545</v>
      </c>
      <c r="L65" s="103" t="str">
        <f t="shared" si="1"/>
        <v>X</v>
      </c>
      <c r="M65" s="82">
        <v>9286</v>
      </c>
      <c r="N65" s="84">
        <v>41766.313900462963</v>
      </c>
      <c r="O65" s="65"/>
      <c r="P65" s="77" t="s">
        <v>127</v>
      </c>
      <c r="Q65" s="51"/>
    </row>
    <row r="66" spans="1:17">
      <c r="A66" s="12" t="s">
        <v>334</v>
      </c>
      <c r="B66" s="49" t="s">
        <v>404</v>
      </c>
      <c r="C66" s="54" t="s">
        <v>127</v>
      </c>
      <c r="D66" s="68">
        <v>28461</v>
      </c>
      <c r="E66" s="99"/>
      <c r="F66" s="81">
        <v>9412</v>
      </c>
      <c r="G66" s="83">
        <v>41782.573229166665</v>
      </c>
      <c r="H66" s="64"/>
      <c r="I66" s="73" t="s">
        <v>127</v>
      </c>
      <c r="J66" s="66" t="s">
        <v>328</v>
      </c>
      <c r="K66" s="67">
        <v>27545</v>
      </c>
      <c r="L66" s="103" t="str">
        <f t="shared" si="1"/>
        <v>X</v>
      </c>
      <c r="M66" s="82">
        <v>9615</v>
      </c>
      <c r="N66" s="84">
        <v>41766.313900462963</v>
      </c>
      <c r="O66" s="65"/>
      <c r="P66" s="77" t="s">
        <v>127</v>
      </c>
      <c r="Q66" s="51"/>
    </row>
    <row r="67" spans="1:17">
      <c r="A67" s="12" t="s">
        <v>334</v>
      </c>
      <c r="B67" s="49" t="s">
        <v>405</v>
      </c>
      <c r="C67" s="54" t="s">
        <v>127</v>
      </c>
      <c r="D67" s="68">
        <v>28461</v>
      </c>
      <c r="E67" s="99"/>
      <c r="F67" s="81">
        <v>21261</v>
      </c>
      <c r="G67" s="83">
        <v>41782.573229166665</v>
      </c>
      <c r="H67" s="64"/>
      <c r="I67" s="73" t="s">
        <v>127</v>
      </c>
      <c r="J67" s="66" t="s">
        <v>328</v>
      </c>
      <c r="K67" s="67">
        <v>27545</v>
      </c>
      <c r="L67" s="103" t="str">
        <f t="shared" si="1"/>
        <v>X</v>
      </c>
      <c r="M67" s="82">
        <v>21850</v>
      </c>
      <c r="N67" s="84">
        <v>41766.313900462963</v>
      </c>
      <c r="O67" s="65"/>
      <c r="P67" s="77" t="s">
        <v>127</v>
      </c>
      <c r="Q67" s="51"/>
    </row>
    <row r="68" spans="1:17">
      <c r="A68" s="12" t="s">
        <v>334</v>
      </c>
      <c r="B68" s="49" t="s">
        <v>406</v>
      </c>
      <c r="C68" s="54" t="s">
        <v>127</v>
      </c>
      <c r="D68" s="68">
        <v>28461</v>
      </c>
      <c r="E68" s="99"/>
      <c r="F68" s="81">
        <v>20497</v>
      </c>
      <c r="G68" s="83">
        <v>41782.573229166665</v>
      </c>
      <c r="H68" s="64"/>
      <c r="I68" s="73" t="s">
        <v>127</v>
      </c>
      <c r="J68" s="66" t="s">
        <v>328</v>
      </c>
      <c r="K68" s="67">
        <v>27545</v>
      </c>
      <c r="L68" s="103" t="str">
        <f t="shared" si="1"/>
        <v>X</v>
      </c>
      <c r="M68" s="82">
        <v>21534</v>
      </c>
      <c r="N68" s="84">
        <v>41766.313900462963</v>
      </c>
      <c r="O68" s="65"/>
      <c r="P68" s="77" t="s">
        <v>127</v>
      </c>
      <c r="Q68" s="51"/>
    </row>
    <row r="69" spans="1:17">
      <c r="A69" s="12" t="s">
        <v>334</v>
      </c>
      <c r="B69" s="49" t="s">
        <v>442</v>
      </c>
      <c r="C69" s="54" t="s">
        <v>127</v>
      </c>
      <c r="D69" s="68">
        <v>28461</v>
      </c>
      <c r="E69" s="99"/>
      <c r="F69" s="81">
        <v>21992</v>
      </c>
      <c r="G69" s="83">
        <v>41782.573229166665</v>
      </c>
      <c r="H69" s="64"/>
      <c r="I69" s="73" t="s">
        <v>127</v>
      </c>
      <c r="J69" s="66" t="s">
        <v>328</v>
      </c>
      <c r="K69" s="67">
        <v>27545</v>
      </c>
      <c r="L69" s="103" t="str">
        <f t="shared" si="1"/>
        <v>X</v>
      </c>
      <c r="M69" s="82">
        <v>22954</v>
      </c>
      <c r="N69" s="84">
        <v>41766.313900462963</v>
      </c>
      <c r="O69" s="65"/>
      <c r="P69" s="77" t="s">
        <v>127</v>
      </c>
      <c r="Q69" s="51"/>
    </row>
    <row r="70" spans="1:17">
      <c r="A70" s="12" t="s">
        <v>334</v>
      </c>
      <c r="B70" s="49" t="s">
        <v>407</v>
      </c>
      <c r="C70" s="54" t="s">
        <v>127</v>
      </c>
      <c r="D70" s="68">
        <v>28461</v>
      </c>
      <c r="E70" s="99"/>
      <c r="F70" s="81">
        <v>19257</v>
      </c>
      <c r="G70" s="83">
        <v>41782.573229166665</v>
      </c>
      <c r="H70" s="64"/>
      <c r="I70" s="73" t="s">
        <v>584</v>
      </c>
      <c r="J70" s="66" t="s">
        <v>328</v>
      </c>
      <c r="K70" s="67">
        <v>27545</v>
      </c>
      <c r="L70" s="103" t="str">
        <f t="shared" si="1"/>
        <v>X</v>
      </c>
      <c r="M70" s="82">
        <v>19635</v>
      </c>
      <c r="N70" s="84">
        <v>41766.313900462963</v>
      </c>
      <c r="O70" s="65"/>
      <c r="P70" s="77" t="s">
        <v>127</v>
      </c>
      <c r="Q70" s="51"/>
    </row>
    <row r="71" spans="1:17">
      <c r="A71" s="12" t="s">
        <v>334</v>
      </c>
      <c r="B71" s="49" t="s">
        <v>403</v>
      </c>
      <c r="C71" s="54" t="s">
        <v>127</v>
      </c>
      <c r="D71" s="68">
        <v>28461</v>
      </c>
      <c r="E71" s="99"/>
      <c r="F71" s="81">
        <v>17103</v>
      </c>
      <c r="G71" s="83">
        <v>41782.573229166665</v>
      </c>
      <c r="H71" s="64"/>
      <c r="I71" s="73" t="s">
        <v>127</v>
      </c>
      <c r="J71" s="66" t="s">
        <v>328</v>
      </c>
      <c r="K71" s="67">
        <v>27545</v>
      </c>
      <c r="L71" s="103" t="str">
        <f t="shared" si="1"/>
        <v>X</v>
      </c>
      <c r="M71" s="82">
        <v>18063</v>
      </c>
      <c r="N71" s="84">
        <v>41766.313900462963</v>
      </c>
      <c r="O71" s="65"/>
      <c r="P71" s="77" t="s">
        <v>127</v>
      </c>
      <c r="Q71" s="51"/>
    </row>
    <row r="72" spans="1:17">
      <c r="A72" s="12"/>
      <c r="B72" s="49" t="s">
        <v>326</v>
      </c>
      <c r="C72" s="54" t="s">
        <v>127</v>
      </c>
      <c r="D72" s="68">
        <v>28461</v>
      </c>
      <c r="E72" s="99"/>
      <c r="F72" s="81">
        <v>8244</v>
      </c>
      <c r="G72" s="83">
        <v>41782.573229166665</v>
      </c>
      <c r="H72" s="64"/>
      <c r="I72" s="73" t="s">
        <v>127</v>
      </c>
      <c r="J72" s="66" t="s">
        <v>328</v>
      </c>
      <c r="K72" s="67">
        <v>27545</v>
      </c>
      <c r="L72" s="103" t="str">
        <f t="shared" ref="L72" si="2">IF(K72="","",IF(K72&lt;$D72,"X",""))</f>
        <v>X</v>
      </c>
      <c r="M72" s="82">
        <v>8271</v>
      </c>
      <c r="N72" s="84">
        <v>41766.313923611109</v>
      </c>
      <c r="O72" s="65"/>
      <c r="P72" s="77" t="s">
        <v>127</v>
      </c>
      <c r="Q72" s="51"/>
    </row>
    <row r="73" spans="1:17" ht="6" customHeight="1">
      <c r="A73" s="51"/>
      <c r="B73" s="51"/>
      <c r="C73" s="51"/>
      <c r="D73" s="51"/>
      <c r="E73" s="53"/>
      <c r="F73" s="51"/>
      <c r="G73" s="51"/>
      <c r="H73" s="53"/>
      <c r="I73" s="75"/>
      <c r="J73" s="51"/>
      <c r="K73" s="51"/>
      <c r="L73" s="53"/>
      <c r="M73" s="51"/>
      <c r="N73" s="51"/>
      <c r="O73" s="53"/>
      <c r="P73" s="75"/>
      <c r="Q73" s="51"/>
    </row>
    <row r="247" ht="6" customHeight="1"/>
    <row r="248" ht="5.25" customHeight="1"/>
    <row r="249" ht="12.75" customHeight="1"/>
    <row r="251" ht="6" customHeight="1"/>
    <row r="333" ht="6.75" customHeight="1"/>
  </sheetData>
  <sheetProtection sheet="1" objects="1" scenarios="1" autoFilter="0"/>
  <autoFilter ref="A7:Q72"/>
  <sortState ref="A8:Q72">
    <sortCondition ref="A8"/>
    <sortCondition ref="B8"/>
  </sortState>
  <dataConsolidate/>
  <mergeCells count="2">
    <mergeCell ref="C4:I4"/>
    <mergeCell ref="J4:P4"/>
  </mergeCells>
  <conditionalFormatting sqref="J6">
    <cfRule type="expression" dxfId="1333" priority="552" stopIfTrue="1">
      <formula>IF($C6="Missing",TRUE,FALSE)</formula>
    </cfRule>
  </conditionalFormatting>
  <conditionalFormatting sqref="K6">
    <cfRule type="expression" dxfId="1332" priority="551" stopIfTrue="1">
      <formula>IF(AND(K6&lt;&gt;"",K6&lt;$D6,L6&lt;&gt;"C"),TRUE,FALSE)</formula>
    </cfRule>
  </conditionalFormatting>
  <conditionalFormatting sqref="J8">
    <cfRule type="expression" dxfId="1331" priority="130" stopIfTrue="1">
      <formula>IF($C8="Missing",TRUE,FALSE)</formula>
    </cfRule>
  </conditionalFormatting>
  <conditionalFormatting sqref="K8">
    <cfRule type="expression" dxfId="1330" priority="129" stopIfTrue="1">
      <formula>IF(AND(K8&lt;&gt;"",K8&lt;$D8,L8&lt;&gt;"C"),TRUE,FALSE)</formula>
    </cfRule>
  </conditionalFormatting>
  <conditionalFormatting sqref="J9">
    <cfRule type="expression" dxfId="1329" priority="128" stopIfTrue="1">
      <formula>IF($C9="Missing",TRUE,FALSE)</formula>
    </cfRule>
  </conditionalFormatting>
  <conditionalFormatting sqref="K9">
    <cfRule type="expression" dxfId="1328" priority="127" stopIfTrue="1">
      <formula>IF(AND(K9&lt;&gt;"",K9&lt;$D9,L9&lt;&gt;"C"),TRUE,FALSE)</formula>
    </cfRule>
  </conditionalFormatting>
  <conditionalFormatting sqref="J10">
    <cfRule type="expression" dxfId="1327" priority="126" stopIfTrue="1">
      <formula>IF($C10="Missing",TRUE,FALSE)</formula>
    </cfRule>
  </conditionalFormatting>
  <conditionalFormatting sqref="K10">
    <cfRule type="expression" dxfId="1326" priority="125" stopIfTrue="1">
      <formula>IF(AND(K10&lt;&gt;"",K10&lt;$D10,L10&lt;&gt;"C"),TRUE,FALSE)</formula>
    </cfRule>
  </conditionalFormatting>
  <conditionalFormatting sqref="J11">
    <cfRule type="expression" dxfId="1325" priority="124" stopIfTrue="1">
      <formula>IF($C11="Missing",TRUE,FALSE)</formula>
    </cfRule>
  </conditionalFormatting>
  <conditionalFormatting sqref="K11">
    <cfRule type="expression" dxfId="1324" priority="123" stopIfTrue="1">
      <formula>IF(AND(K11&lt;&gt;"",K11&lt;$D11,L11&lt;&gt;"C"),TRUE,FALSE)</formula>
    </cfRule>
  </conditionalFormatting>
  <conditionalFormatting sqref="J12">
    <cfRule type="expression" dxfId="1323" priority="122" stopIfTrue="1">
      <formula>IF($C12="Missing",TRUE,FALSE)</formula>
    </cfRule>
  </conditionalFormatting>
  <conditionalFormatting sqref="K12">
    <cfRule type="expression" dxfId="1322" priority="121" stopIfTrue="1">
      <formula>IF(AND(K12&lt;&gt;"",K12&lt;$D12,L12&lt;&gt;"C"),TRUE,FALSE)</formula>
    </cfRule>
  </conditionalFormatting>
  <conditionalFormatting sqref="J13">
    <cfRule type="expression" dxfId="1321" priority="120" stopIfTrue="1">
      <formula>IF($C13="Missing",TRUE,FALSE)</formula>
    </cfRule>
  </conditionalFormatting>
  <conditionalFormatting sqref="K13">
    <cfRule type="expression" dxfId="1320" priority="119" stopIfTrue="1">
      <formula>IF(AND(K13&lt;&gt;"",K13&lt;$D13,L13&lt;&gt;"C"),TRUE,FALSE)</formula>
    </cfRule>
  </conditionalFormatting>
  <conditionalFormatting sqref="J14">
    <cfRule type="expression" dxfId="1319" priority="118" stopIfTrue="1">
      <formula>IF($C14="Missing",TRUE,FALSE)</formula>
    </cfRule>
  </conditionalFormatting>
  <conditionalFormatting sqref="K14">
    <cfRule type="expression" dxfId="1318" priority="117" stopIfTrue="1">
      <formula>IF(AND(K14&lt;&gt;"",K14&lt;$D14,L14&lt;&gt;"C"),TRUE,FALSE)</formula>
    </cfRule>
  </conditionalFormatting>
  <conditionalFormatting sqref="J15">
    <cfRule type="expression" dxfId="1317" priority="116" stopIfTrue="1">
      <formula>IF($C15="Missing",TRUE,FALSE)</formula>
    </cfRule>
  </conditionalFormatting>
  <conditionalFormatting sqref="K15">
    <cfRule type="expression" dxfId="1316" priority="115" stopIfTrue="1">
      <formula>IF(AND(K15&lt;&gt;"",K15&lt;$D15,L15&lt;&gt;"C"),TRUE,FALSE)</formula>
    </cfRule>
  </conditionalFormatting>
  <conditionalFormatting sqref="J16">
    <cfRule type="expression" dxfId="1315" priority="114" stopIfTrue="1">
      <formula>IF($C16="Missing",TRUE,FALSE)</formula>
    </cfRule>
  </conditionalFormatting>
  <conditionalFormatting sqref="K16">
    <cfRule type="expression" dxfId="1314" priority="113" stopIfTrue="1">
      <formula>IF(AND(K16&lt;&gt;"",K16&lt;$D16,L16&lt;&gt;"C"),TRUE,FALSE)</formula>
    </cfRule>
  </conditionalFormatting>
  <conditionalFormatting sqref="J17">
    <cfRule type="expression" dxfId="1313" priority="112" stopIfTrue="1">
      <formula>IF($C17="Missing",TRUE,FALSE)</formula>
    </cfRule>
  </conditionalFormatting>
  <conditionalFormatting sqref="K17">
    <cfRule type="expression" dxfId="1312" priority="111" stopIfTrue="1">
      <formula>IF(AND(K17&lt;&gt;"",K17&lt;$D17,L17&lt;&gt;"C"),TRUE,FALSE)</formula>
    </cfRule>
  </conditionalFormatting>
  <conditionalFormatting sqref="J18">
    <cfRule type="expression" dxfId="1311" priority="110" stopIfTrue="1">
      <formula>IF($C18="Missing",TRUE,FALSE)</formula>
    </cfRule>
  </conditionalFormatting>
  <conditionalFormatting sqref="K18">
    <cfRule type="expression" dxfId="1310" priority="109" stopIfTrue="1">
      <formula>IF(AND(K18&lt;&gt;"",K18&lt;$D18,L18&lt;&gt;"C"),TRUE,FALSE)</formula>
    </cfRule>
  </conditionalFormatting>
  <conditionalFormatting sqref="J19">
    <cfRule type="expression" dxfId="1309" priority="108" stopIfTrue="1">
      <formula>IF($C19="Missing",TRUE,FALSE)</formula>
    </cfRule>
  </conditionalFormatting>
  <conditionalFormatting sqref="K19">
    <cfRule type="expression" dxfId="1308" priority="107" stopIfTrue="1">
      <formula>IF(AND(K19&lt;&gt;"",K19&lt;$D19,L19&lt;&gt;"C"),TRUE,FALSE)</formula>
    </cfRule>
  </conditionalFormatting>
  <conditionalFormatting sqref="J20">
    <cfRule type="expression" dxfId="1307" priority="106" stopIfTrue="1">
      <formula>IF($C20="Missing",TRUE,FALSE)</formula>
    </cfRule>
  </conditionalFormatting>
  <conditionalFormatting sqref="K20">
    <cfRule type="expression" dxfId="1306" priority="105" stopIfTrue="1">
      <formula>IF(AND(K20&lt;&gt;"",K20&lt;$D20,L20&lt;&gt;"C"),TRUE,FALSE)</formula>
    </cfRule>
  </conditionalFormatting>
  <conditionalFormatting sqref="J21">
    <cfRule type="expression" dxfId="1305" priority="104" stopIfTrue="1">
      <formula>IF($C21="Missing",TRUE,FALSE)</formula>
    </cfRule>
  </conditionalFormatting>
  <conditionalFormatting sqref="K21">
    <cfRule type="expression" dxfId="1304" priority="103" stopIfTrue="1">
      <formula>IF(AND(K21&lt;&gt;"",K21&lt;$D21,L21&lt;&gt;"C"),TRUE,FALSE)</formula>
    </cfRule>
  </conditionalFormatting>
  <conditionalFormatting sqref="J22">
    <cfRule type="expression" dxfId="1303" priority="102" stopIfTrue="1">
      <formula>IF($C22="Missing",TRUE,FALSE)</formula>
    </cfRule>
  </conditionalFormatting>
  <conditionalFormatting sqref="K22">
    <cfRule type="expression" dxfId="1302" priority="101" stopIfTrue="1">
      <formula>IF(AND(K22&lt;&gt;"",K22&lt;$D22,L22&lt;&gt;"C"),TRUE,FALSE)</formula>
    </cfRule>
  </conditionalFormatting>
  <conditionalFormatting sqref="J23">
    <cfRule type="expression" dxfId="1301" priority="100" stopIfTrue="1">
      <formula>IF($C23="Missing",TRUE,FALSE)</formula>
    </cfRule>
  </conditionalFormatting>
  <conditionalFormatting sqref="K23">
    <cfRule type="expression" dxfId="1300" priority="99" stopIfTrue="1">
      <formula>IF(AND(K23&lt;&gt;"",K23&lt;$D23,L23&lt;&gt;"C"),TRUE,FALSE)</formula>
    </cfRule>
  </conditionalFormatting>
  <conditionalFormatting sqref="J24">
    <cfRule type="expression" dxfId="1299" priority="98" stopIfTrue="1">
      <formula>IF($C24="Missing",TRUE,FALSE)</formula>
    </cfRule>
  </conditionalFormatting>
  <conditionalFormatting sqref="K24">
    <cfRule type="expression" dxfId="1298" priority="97" stopIfTrue="1">
      <formula>IF(AND(K24&lt;&gt;"",K24&lt;$D24,L24&lt;&gt;"C"),TRUE,FALSE)</formula>
    </cfRule>
  </conditionalFormatting>
  <conditionalFormatting sqref="J25">
    <cfRule type="expression" dxfId="1297" priority="96" stopIfTrue="1">
      <formula>IF($C25="Missing",TRUE,FALSE)</formula>
    </cfRule>
  </conditionalFormatting>
  <conditionalFormatting sqref="K25">
    <cfRule type="expression" dxfId="1296" priority="95" stopIfTrue="1">
      <formula>IF(AND(K25&lt;&gt;"",K25&lt;$D25,L25&lt;&gt;"C"),TRUE,FALSE)</formula>
    </cfRule>
  </conditionalFormatting>
  <conditionalFormatting sqref="J26">
    <cfRule type="expression" dxfId="1295" priority="94" stopIfTrue="1">
      <formula>IF($C26="Missing",TRUE,FALSE)</formula>
    </cfRule>
  </conditionalFormatting>
  <conditionalFormatting sqref="K26">
    <cfRule type="expression" dxfId="1294" priority="93" stopIfTrue="1">
      <formula>IF(AND(K26&lt;&gt;"",K26&lt;$D26,L26&lt;&gt;"C"),TRUE,FALSE)</formula>
    </cfRule>
  </conditionalFormatting>
  <conditionalFormatting sqref="J27">
    <cfRule type="expression" dxfId="1293" priority="92" stopIfTrue="1">
      <formula>IF($C27="Missing",TRUE,FALSE)</formula>
    </cfRule>
  </conditionalFormatting>
  <conditionalFormatting sqref="K27">
    <cfRule type="expression" dxfId="1292" priority="91" stopIfTrue="1">
      <formula>IF(AND(K27&lt;&gt;"",K27&lt;$D27,L27&lt;&gt;"C"),TRUE,FALSE)</formula>
    </cfRule>
  </conditionalFormatting>
  <conditionalFormatting sqref="J28">
    <cfRule type="expression" dxfId="1291" priority="90" stopIfTrue="1">
      <formula>IF($C28="Missing",TRUE,FALSE)</formula>
    </cfRule>
  </conditionalFormatting>
  <conditionalFormatting sqref="K28">
    <cfRule type="expression" dxfId="1290" priority="89" stopIfTrue="1">
      <formula>IF(AND(K28&lt;&gt;"",K28&lt;$D28,L28&lt;&gt;"C"),TRUE,FALSE)</formula>
    </cfRule>
  </conditionalFormatting>
  <conditionalFormatting sqref="J29">
    <cfRule type="expression" dxfId="1289" priority="88" stopIfTrue="1">
      <formula>IF($C29="Missing",TRUE,FALSE)</formula>
    </cfRule>
  </conditionalFormatting>
  <conditionalFormatting sqref="K29">
    <cfRule type="expression" dxfId="1288" priority="87" stopIfTrue="1">
      <formula>IF(AND(K29&lt;&gt;"",K29&lt;$D29,L29&lt;&gt;"C"),TRUE,FALSE)</formula>
    </cfRule>
  </conditionalFormatting>
  <conditionalFormatting sqref="J30">
    <cfRule type="expression" dxfId="1287" priority="86" stopIfTrue="1">
      <formula>IF($C30="Missing",TRUE,FALSE)</formula>
    </cfRule>
  </conditionalFormatting>
  <conditionalFormatting sqref="K30">
    <cfRule type="expression" dxfId="1286" priority="85" stopIfTrue="1">
      <formula>IF(AND(K30&lt;&gt;"",K30&lt;$D30,L30&lt;&gt;"C"),TRUE,FALSE)</formula>
    </cfRule>
  </conditionalFormatting>
  <conditionalFormatting sqref="J31">
    <cfRule type="expression" dxfId="1285" priority="84" stopIfTrue="1">
      <formula>IF($C31="Missing",TRUE,FALSE)</formula>
    </cfRule>
  </conditionalFormatting>
  <conditionalFormatting sqref="K31">
    <cfRule type="expression" dxfId="1284" priority="83" stopIfTrue="1">
      <formula>IF(AND(K31&lt;&gt;"",K31&lt;$D31,L31&lt;&gt;"C"),TRUE,FALSE)</formula>
    </cfRule>
  </conditionalFormatting>
  <conditionalFormatting sqref="J32">
    <cfRule type="expression" dxfId="1283" priority="82" stopIfTrue="1">
      <formula>IF($C32="Missing",TRUE,FALSE)</formula>
    </cfRule>
  </conditionalFormatting>
  <conditionalFormatting sqref="K32">
    <cfRule type="expression" dxfId="1282" priority="81" stopIfTrue="1">
      <formula>IF(AND(K32&lt;&gt;"",K32&lt;$D32,L32&lt;&gt;"C"),TRUE,FALSE)</formula>
    </cfRule>
  </conditionalFormatting>
  <conditionalFormatting sqref="J33">
    <cfRule type="expression" dxfId="1281" priority="80" stopIfTrue="1">
      <formula>IF($C33="Missing",TRUE,FALSE)</formula>
    </cfRule>
  </conditionalFormatting>
  <conditionalFormatting sqref="K33">
    <cfRule type="expression" dxfId="1280" priority="79" stopIfTrue="1">
      <formula>IF(AND(K33&lt;&gt;"",K33&lt;$D33,L33&lt;&gt;"C"),TRUE,FALSE)</formula>
    </cfRule>
  </conditionalFormatting>
  <conditionalFormatting sqref="J34">
    <cfRule type="expression" dxfId="1279" priority="78" stopIfTrue="1">
      <formula>IF($C34="Missing",TRUE,FALSE)</formula>
    </cfRule>
  </conditionalFormatting>
  <conditionalFormatting sqref="K34">
    <cfRule type="expression" dxfId="1278" priority="77" stopIfTrue="1">
      <formula>IF(AND(K34&lt;&gt;"",K34&lt;$D34,L34&lt;&gt;"C"),TRUE,FALSE)</formula>
    </cfRule>
  </conditionalFormatting>
  <conditionalFormatting sqref="J35">
    <cfRule type="expression" dxfId="1277" priority="76" stopIfTrue="1">
      <formula>IF($C35="Missing",TRUE,FALSE)</formula>
    </cfRule>
  </conditionalFormatting>
  <conditionalFormatting sqref="K35">
    <cfRule type="expression" dxfId="1276" priority="75" stopIfTrue="1">
      <formula>IF(AND(K35&lt;&gt;"",K35&lt;$D35,L35&lt;&gt;"C"),TRUE,FALSE)</formula>
    </cfRule>
  </conditionalFormatting>
  <conditionalFormatting sqref="J36">
    <cfRule type="expression" dxfId="1275" priority="74" stopIfTrue="1">
      <formula>IF($C36="Missing",TRUE,FALSE)</formula>
    </cfRule>
  </conditionalFormatting>
  <conditionalFormatting sqref="K36">
    <cfRule type="expression" dxfId="1274" priority="73" stopIfTrue="1">
      <formula>IF(AND(K36&lt;&gt;"",K36&lt;$D36,L36&lt;&gt;"C"),TRUE,FALSE)</formula>
    </cfRule>
  </conditionalFormatting>
  <conditionalFormatting sqref="J37">
    <cfRule type="expression" dxfId="1273" priority="72" stopIfTrue="1">
      <formula>IF($C37="Missing",TRUE,FALSE)</formula>
    </cfRule>
  </conditionalFormatting>
  <conditionalFormatting sqref="K37">
    <cfRule type="expression" dxfId="1272" priority="71" stopIfTrue="1">
      <formula>IF(AND(K37&lt;&gt;"",K37&lt;$D37,L37&lt;&gt;"C"),TRUE,FALSE)</formula>
    </cfRule>
  </conditionalFormatting>
  <conditionalFormatting sqref="J38">
    <cfRule type="expression" dxfId="1271" priority="70" stopIfTrue="1">
      <formula>IF($C38="Missing",TRUE,FALSE)</formula>
    </cfRule>
  </conditionalFormatting>
  <conditionalFormatting sqref="K38">
    <cfRule type="expression" dxfId="1270" priority="69" stopIfTrue="1">
      <formula>IF(AND(K38&lt;&gt;"",K38&lt;$D38,L38&lt;&gt;"C"),TRUE,FALSE)</formula>
    </cfRule>
  </conditionalFormatting>
  <conditionalFormatting sqref="J39">
    <cfRule type="expression" dxfId="1269" priority="68" stopIfTrue="1">
      <formula>IF($C39="Missing",TRUE,FALSE)</formula>
    </cfRule>
  </conditionalFormatting>
  <conditionalFormatting sqref="K39">
    <cfRule type="expression" dxfId="1268" priority="67" stopIfTrue="1">
      <formula>IF(AND(K39&lt;&gt;"",K39&lt;$D39,L39&lt;&gt;"C"),TRUE,FALSE)</formula>
    </cfRule>
  </conditionalFormatting>
  <conditionalFormatting sqref="J40">
    <cfRule type="expression" dxfId="1267" priority="66" stopIfTrue="1">
      <formula>IF($C40="Missing",TRUE,FALSE)</formula>
    </cfRule>
  </conditionalFormatting>
  <conditionalFormatting sqref="K40">
    <cfRule type="expression" dxfId="1266" priority="65" stopIfTrue="1">
      <formula>IF(AND(K40&lt;&gt;"",K40&lt;$D40,L40&lt;&gt;"C"),TRUE,FALSE)</formula>
    </cfRule>
  </conditionalFormatting>
  <conditionalFormatting sqref="J41">
    <cfRule type="expression" dxfId="1265" priority="64" stopIfTrue="1">
      <formula>IF($C41="Missing",TRUE,FALSE)</formula>
    </cfRule>
  </conditionalFormatting>
  <conditionalFormatting sqref="K41">
    <cfRule type="expression" dxfId="1264" priority="63" stopIfTrue="1">
      <formula>IF(AND(K41&lt;&gt;"",K41&lt;$D41,L41&lt;&gt;"C"),TRUE,FALSE)</formula>
    </cfRule>
  </conditionalFormatting>
  <conditionalFormatting sqref="J42">
    <cfRule type="expression" dxfId="1263" priority="62" stopIfTrue="1">
      <formula>IF($C42="Missing",TRUE,FALSE)</formula>
    </cfRule>
  </conditionalFormatting>
  <conditionalFormatting sqref="K42">
    <cfRule type="expression" dxfId="1262" priority="61" stopIfTrue="1">
      <formula>IF(AND(K42&lt;&gt;"",K42&lt;$D42,L42&lt;&gt;"C"),TRUE,FALSE)</formula>
    </cfRule>
  </conditionalFormatting>
  <conditionalFormatting sqref="J43">
    <cfRule type="expression" dxfId="1261" priority="60" stopIfTrue="1">
      <formula>IF($C43="Missing",TRUE,FALSE)</formula>
    </cfRule>
  </conditionalFormatting>
  <conditionalFormatting sqref="K43">
    <cfRule type="expression" dxfId="1260" priority="59" stopIfTrue="1">
      <formula>IF(AND(K43&lt;&gt;"",K43&lt;$D43,L43&lt;&gt;"C"),TRUE,FALSE)</formula>
    </cfRule>
  </conditionalFormatting>
  <conditionalFormatting sqref="J44">
    <cfRule type="expression" dxfId="1259" priority="58" stopIfTrue="1">
      <formula>IF($C44="Missing",TRUE,FALSE)</formula>
    </cfRule>
  </conditionalFormatting>
  <conditionalFormatting sqref="K44">
    <cfRule type="expression" dxfId="1258" priority="57" stopIfTrue="1">
      <formula>IF(AND(K44&lt;&gt;"",K44&lt;$D44,L44&lt;&gt;"C"),TRUE,FALSE)</formula>
    </cfRule>
  </conditionalFormatting>
  <conditionalFormatting sqref="J45">
    <cfRule type="expression" dxfId="1257" priority="56" stopIfTrue="1">
      <formula>IF($C45="Missing",TRUE,FALSE)</formula>
    </cfRule>
  </conditionalFormatting>
  <conditionalFormatting sqref="K45">
    <cfRule type="expression" dxfId="1256" priority="55" stopIfTrue="1">
      <formula>IF(AND(K45&lt;&gt;"",K45&lt;$D45,L45&lt;&gt;"C"),TRUE,FALSE)</formula>
    </cfRule>
  </conditionalFormatting>
  <conditionalFormatting sqref="J46">
    <cfRule type="expression" dxfId="1255" priority="54" stopIfTrue="1">
      <formula>IF($C46="Missing",TRUE,FALSE)</formula>
    </cfRule>
  </conditionalFormatting>
  <conditionalFormatting sqref="K46">
    <cfRule type="expression" dxfId="1254" priority="53" stopIfTrue="1">
      <formula>IF(AND(K46&lt;&gt;"",K46&lt;$D46,L46&lt;&gt;"C"),TRUE,FALSE)</formula>
    </cfRule>
  </conditionalFormatting>
  <conditionalFormatting sqref="J47">
    <cfRule type="expression" dxfId="1253" priority="52" stopIfTrue="1">
      <formula>IF($C47="Missing",TRUE,FALSE)</formula>
    </cfRule>
  </conditionalFormatting>
  <conditionalFormatting sqref="K47">
    <cfRule type="expression" dxfId="1252" priority="51" stopIfTrue="1">
      <formula>IF(AND(K47&lt;&gt;"",K47&lt;$D47,L47&lt;&gt;"C"),TRUE,FALSE)</formula>
    </cfRule>
  </conditionalFormatting>
  <conditionalFormatting sqref="J48">
    <cfRule type="expression" dxfId="1251" priority="50" stopIfTrue="1">
      <formula>IF($C48="Missing",TRUE,FALSE)</formula>
    </cfRule>
  </conditionalFormatting>
  <conditionalFormatting sqref="K48">
    <cfRule type="expression" dxfId="1250" priority="49" stopIfTrue="1">
      <formula>IF(AND(K48&lt;&gt;"",K48&lt;$D48,L48&lt;&gt;"C"),TRUE,FALSE)</formula>
    </cfRule>
  </conditionalFormatting>
  <conditionalFormatting sqref="J49">
    <cfRule type="expression" dxfId="1249" priority="48" stopIfTrue="1">
      <formula>IF($C49="Missing",TRUE,FALSE)</formula>
    </cfRule>
  </conditionalFormatting>
  <conditionalFormatting sqref="K49">
    <cfRule type="expression" dxfId="1248" priority="47" stopIfTrue="1">
      <formula>IF(AND(K49&lt;&gt;"",K49&lt;$D49,L49&lt;&gt;"C"),TRUE,FALSE)</formula>
    </cfRule>
  </conditionalFormatting>
  <conditionalFormatting sqref="J50">
    <cfRule type="expression" dxfId="1247" priority="46" stopIfTrue="1">
      <formula>IF($C50="Missing",TRUE,FALSE)</formula>
    </cfRule>
  </conditionalFormatting>
  <conditionalFormatting sqref="K50">
    <cfRule type="expression" dxfId="1246" priority="45" stopIfTrue="1">
      <formula>IF(AND(K50&lt;&gt;"",K50&lt;$D50,L50&lt;&gt;"C"),TRUE,FALSE)</formula>
    </cfRule>
  </conditionalFormatting>
  <conditionalFormatting sqref="J51">
    <cfRule type="expression" dxfId="1245" priority="44" stopIfTrue="1">
      <formula>IF($C51="Missing",TRUE,FALSE)</formula>
    </cfRule>
  </conditionalFormatting>
  <conditionalFormatting sqref="K51">
    <cfRule type="expression" dxfId="1244" priority="43" stopIfTrue="1">
      <formula>IF(AND(K51&lt;&gt;"",K51&lt;$D51,L51&lt;&gt;"C"),TRUE,FALSE)</formula>
    </cfRule>
  </conditionalFormatting>
  <conditionalFormatting sqref="J52">
    <cfRule type="expression" dxfId="1243" priority="42" stopIfTrue="1">
      <formula>IF($C52="Missing",TRUE,FALSE)</formula>
    </cfRule>
  </conditionalFormatting>
  <conditionalFormatting sqref="K52">
    <cfRule type="expression" dxfId="1242" priority="41" stopIfTrue="1">
      <formula>IF(AND(K52&lt;&gt;"",K52&lt;$D52,L52&lt;&gt;"C"),TRUE,FALSE)</formula>
    </cfRule>
  </conditionalFormatting>
  <conditionalFormatting sqref="J53">
    <cfRule type="expression" dxfId="1241" priority="40" stopIfTrue="1">
      <formula>IF($C53="Missing",TRUE,FALSE)</formula>
    </cfRule>
  </conditionalFormatting>
  <conditionalFormatting sqref="K53">
    <cfRule type="expression" dxfId="1240" priority="39" stopIfTrue="1">
      <formula>IF(AND(K53&lt;&gt;"",K53&lt;$D53,L53&lt;&gt;"C"),TRUE,FALSE)</formula>
    </cfRule>
  </conditionalFormatting>
  <conditionalFormatting sqref="J54">
    <cfRule type="expression" dxfId="1239" priority="38" stopIfTrue="1">
      <formula>IF($C54="Missing",TRUE,FALSE)</formula>
    </cfRule>
  </conditionalFormatting>
  <conditionalFormatting sqref="K54">
    <cfRule type="expression" dxfId="1238" priority="37" stopIfTrue="1">
      <formula>IF(AND(K54&lt;&gt;"",K54&lt;$D54,L54&lt;&gt;"C"),TRUE,FALSE)</formula>
    </cfRule>
  </conditionalFormatting>
  <conditionalFormatting sqref="J55">
    <cfRule type="expression" dxfId="1237" priority="36" stopIfTrue="1">
      <formula>IF($C55="Missing",TRUE,FALSE)</formula>
    </cfRule>
  </conditionalFormatting>
  <conditionalFormatting sqref="K55">
    <cfRule type="expression" dxfId="1236" priority="35" stopIfTrue="1">
      <formula>IF(AND(K55&lt;&gt;"",K55&lt;$D55,L55&lt;&gt;"C"),TRUE,FALSE)</formula>
    </cfRule>
  </conditionalFormatting>
  <conditionalFormatting sqref="J56">
    <cfRule type="expression" dxfId="1235" priority="34" stopIfTrue="1">
      <formula>IF($C56="Missing",TRUE,FALSE)</formula>
    </cfRule>
  </conditionalFormatting>
  <conditionalFormatting sqref="K56">
    <cfRule type="expression" dxfId="1234" priority="33" stopIfTrue="1">
      <formula>IF(AND(K56&lt;&gt;"",K56&lt;$D56,L56&lt;&gt;"C"),TRUE,FALSE)</formula>
    </cfRule>
  </conditionalFormatting>
  <conditionalFormatting sqref="J57">
    <cfRule type="expression" dxfId="1233" priority="32" stopIfTrue="1">
      <formula>IF($C57="Missing",TRUE,FALSE)</formula>
    </cfRule>
  </conditionalFormatting>
  <conditionalFormatting sqref="K57">
    <cfRule type="expression" dxfId="1232" priority="31" stopIfTrue="1">
      <formula>IF(AND(K57&lt;&gt;"",K57&lt;$D57,L57&lt;&gt;"C"),TRUE,FALSE)</formula>
    </cfRule>
  </conditionalFormatting>
  <conditionalFormatting sqref="J58">
    <cfRule type="expression" dxfId="1231" priority="30" stopIfTrue="1">
      <formula>IF($C58="Missing",TRUE,FALSE)</formula>
    </cfRule>
  </conditionalFormatting>
  <conditionalFormatting sqref="K58">
    <cfRule type="expression" dxfId="1230" priority="29" stopIfTrue="1">
      <formula>IF(AND(K58&lt;&gt;"",K58&lt;$D58,L58&lt;&gt;"C"),TRUE,FALSE)</formula>
    </cfRule>
  </conditionalFormatting>
  <conditionalFormatting sqref="J59">
    <cfRule type="expression" dxfId="1229" priority="28" stopIfTrue="1">
      <formula>IF($C59="Missing",TRUE,FALSE)</formula>
    </cfRule>
  </conditionalFormatting>
  <conditionalFormatting sqref="K59">
    <cfRule type="expression" dxfId="1228" priority="27" stopIfTrue="1">
      <formula>IF(AND(K59&lt;&gt;"",K59&lt;$D59,L59&lt;&gt;"C"),TRUE,FALSE)</formula>
    </cfRule>
  </conditionalFormatting>
  <conditionalFormatting sqref="J60">
    <cfRule type="expression" dxfId="1227" priority="26" stopIfTrue="1">
      <formula>IF($C60="Missing",TRUE,FALSE)</formula>
    </cfRule>
  </conditionalFormatting>
  <conditionalFormatting sqref="K60">
    <cfRule type="expression" dxfId="1226" priority="25" stopIfTrue="1">
      <formula>IF(AND(K60&lt;&gt;"",K60&lt;$D60,L60&lt;&gt;"C"),TRUE,FALSE)</formula>
    </cfRule>
  </conditionalFormatting>
  <conditionalFormatting sqref="J61">
    <cfRule type="expression" dxfId="1225" priority="24" stopIfTrue="1">
      <formula>IF($C61="Missing",TRUE,FALSE)</formula>
    </cfRule>
  </conditionalFormatting>
  <conditionalFormatting sqref="K61">
    <cfRule type="expression" dxfId="1224" priority="23" stopIfTrue="1">
      <formula>IF(AND(K61&lt;&gt;"",K61&lt;$D61,L61&lt;&gt;"C"),TRUE,FALSE)</formula>
    </cfRule>
  </conditionalFormatting>
  <conditionalFormatting sqref="J62">
    <cfRule type="expression" dxfId="1223" priority="22" stopIfTrue="1">
      <formula>IF($C62="Missing",TRUE,FALSE)</formula>
    </cfRule>
  </conditionalFormatting>
  <conditionalFormatting sqref="K62">
    <cfRule type="expression" dxfId="1222" priority="21" stopIfTrue="1">
      <formula>IF(AND(K62&lt;&gt;"",K62&lt;$D62,L62&lt;&gt;"C"),TRUE,FALSE)</formula>
    </cfRule>
  </conditionalFormatting>
  <conditionalFormatting sqref="J63">
    <cfRule type="expression" dxfId="1221" priority="20" stopIfTrue="1">
      <formula>IF($C63="Missing",TRUE,FALSE)</formula>
    </cfRule>
  </conditionalFormatting>
  <conditionalFormatting sqref="K63">
    <cfRule type="expression" dxfId="1220" priority="19" stopIfTrue="1">
      <formula>IF(AND(K63&lt;&gt;"",K63&lt;$D63,L63&lt;&gt;"C"),TRUE,FALSE)</formula>
    </cfRule>
  </conditionalFormatting>
  <conditionalFormatting sqref="J64">
    <cfRule type="expression" dxfId="1219" priority="18" stopIfTrue="1">
      <formula>IF($C64="Missing",TRUE,FALSE)</formula>
    </cfRule>
  </conditionalFormatting>
  <conditionalFormatting sqref="K64">
    <cfRule type="expression" dxfId="1218" priority="17" stopIfTrue="1">
      <formula>IF(AND(K64&lt;&gt;"",K64&lt;$D64,L64&lt;&gt;"C"),TRUE,FALSE)</formula>
    </cfRule>
  </conditionalFormatting>
  <conditionalFormatting sqref="J65">
    <cfRule type="expression" dxfId="1217" priority="16" stopIfTrue="1">
      <formula>IF($C65="Missing",TRUE,FALSE)</formula>
    </cfRule>
  </conditionalFormatting>
  <conditionalFormatting sqref="K65">
    <cfRule type="expression" dxfId="1216" priority="15" stopIfTrue="1">
      <formula>IF(AND(K65&lt;&gt;"",K65&lt;$D65,L65&lt;&gt;"C"),TRUE,FALSE)</formula>
    </cfRule>
  </conditionalFormatting>
  <conditionalFormatting sqref="J66">
    <cfRule type="expression" dxfId="1215" priority="14" stopIfTrue="1">
      <formula>IF($C66="Missing",TRUE,FALSE)</formula>
    </cfRule>
  </conditionalFormatting>
  <conditionalFormatting sqref="K66">
    <cfRule type="expression" dxfId="1214" priority="13" stopIfTrue="1">
      <formula>IF(AND(K66&lt;&gt;"",K66&lt;$D66,L66&lt;&gt;"C"),TRUE,FALSE)</formula>
    </cfRule>
  </conditionalFormatting>
  <conditionalFormatting sqref="J67">
    <cfRule type="expression" dxfId="1213" priority="12" stopIfTrue="1">
      <formula>IF($C67="Missing",TRUE,FALSE)</formula>
    </cfRule>
  </conditionalFormatting>
  <conditionalFormatting sqref="K67">
    <cfRule type="expression" dxfId="1212" priority="11" stopIfTrue="1">
      <formula>IF(AND(K67&lt;&gt;"",K67&lt;$D67,L67&lt;&gt;"C"),TRUE,FALSE)</formula>
    </cfRule>
  </conditionalFormatting>
  <conditionalFormatting sqref="J68">
    <cfRule type="expression" dxfId="1211" priority="10" stopIfTrue="1">
      <formula>IF($C68="Missing",TRUE,FALSE)</formula>
    </cfRule>
  </conditionalFormatting>
  <conditionalFormatting sqref="K68">
    <cfRule type="expression" dxfId="1210" priority="9" stopIfTrue="1">
      <formula>IF(AND(K68&lt;&gt;"",K68&lt;$D68,L68&lt;&gt;"C"),TRUE,FALSE)</formula>
    </cfRule>
  </conditionalFormatting>
  <conditionalFormatting sqref="J69">
    <cfRule type="expression" dxfId="1209" priority="8" stopIfTrue="1">
      <formula>IF($C69="Missing",TRUE,FALSE)</formula>
    </cfRule>
  </conditionalFormatting>
  <conditionalFormatting sqref="K69">
    <cfRule type="expression" dxfId="1208" priority="7" stopIfTrue="1">
      <formula>IF(AND(K69&lt;&gt;"",K69&lt;$D69,L69&lt;&gt;"C"),TRUE,FALSE)</formula>
    </cfRule>
  </conditionalFormatting>
  <conditionalFormatting sqref="J70">
    <cfRule type="expression" dxfId="1207" priority="6" stopIfTrue="1">
      <formula>IF($C70="Missing",TRUE,FALSE)</formula>
    </cfRule>
  </conditionalFormatting>
  <conditionalFormatting sqref="K70">
    <cfRule type="expression" dxfId="1206" priority="5" stopIfTrue="1">
      <formula>IF(AND(K70&lt;&gt;"",K70&lt;$D70,L70&lt;&gt;"C"),TRUE,FALSE)</formula>
    </cfRule>
  </conditionalFormatting>
  <conditionalFormatting sqref="J71">
    <cfRule type="expression" dxfId="1205" priority="4" stopIfTrue="1">
      <formula>IF($C71="Missing",TRUE,FALSE)</formula>
    </cfRule>
  </conditionalFormatting>
  <conditionalFormatting sqref="K71">
    <cfRule type="expression" dxfId="1204" priority="3" stopIfTrue="1">
      <formula>IF(AND(K71&lt;&gt;"",K71&lt;$D71,L71&lt;&gt;"C"),TRUE,FALSE)</formula>
    </cfRule>
  </conditionalFormatting>
  <conditionalFormatting sqref="J72">
    <cfRule type="expression" dxfId="1203" priority="2" stopIfTrue="1">
      <formula>IF($C72="Missing",TRUE,FALSE)</formula>
    </cfRule>
  </conditionalFormatting>
  <conditionalFormatting sqref="K72">
    <cfRule type="expression" dxfId="1202" priority="1" stopIfTrue="1">
      <formula>IF(AND(K72&lt;&gt;"",K72&lt;$D72,L72&lt;&gt;"C"),TRUE,FALSE)</formula>
    </cfRule>
  </conditionalFormatting>
  <dataValidations count="3">
    <dataValidation type="list" allowBlank="1" showInputMessage="1" showErrorMessage="1" sqref="H6 O6 H8:H72 O8:O72">
      <formula1>"X, "</formula1>
    </dataValidation>
    <dataValidation type="list" errorStyle="information" allowBlank="1" sqref="I6 P6 I8:I72 P8:P72">
      <formula1>"OK,INIT en,TRANS"</formula1>
    </dataValidation>
    <dataValidation type="list" allowBlank="1" showErrorMessage="1" sqref="E6 L6 E8:E72 L8:L72">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6.xml><?xml version="1.0" encoding="utf-8"?>
<worksheet xmlns="http://schemas.openxmlformats.org/spreadsheetml/2006/main" xmlns:r="http://schemas.openxmlformats.org/officeDocument/2006/relationships">
  <sheetPr codeName="Tabelle59"/>
  <dimension ref="A1:Q323"/>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41783.665254629632</v>
      </c>
      <c r="C1">
        <f>COUNTIF(C$7:C$63,"OK")</f>
        <v>55</v>
      </c>
      <c r="D1" t="s">
        <v>228</v>
      </c>
      <c r="G1" s="52"/>
      <c r="H1" s="52" t="s">
        <v>190</v>
      </c>
      <c r="I1" s="24">
        <f>COUNTIF(I$7:I$63,"OK*")</f>
        <v>55</v>
      </c>
      <c r="J1">
        <f>COUNTIF(J$7:J$63,"OK")</f>
        <v>0</v>
      </c>
      <c r="K1" t="s">
        <v>228</v>
      </c>
      <c r="N1" s="52"/>
      <c r="O1" s="52" t="s">
        <v>190</v>
      </c>
      <c r="P1" s="24">
        <f>COUNTIF(P$7:P$63,"OK*")</f>
        <v>55</v>
      </c>
    </row>
    <row r="2" spans="1:17">
      <c r="A2" s="39" t="s">
        <v>52</v>
      </c>
      <c r="B2" s="71" t="s">
        <v>596</v>
      </c>
      <c r="C2">
        <f>COUNTIF(C$7:C$63,"Missing")</f>
        <v>0</v>
      </c>
      <c r="D2" t="s">
        <v>229</v>
      </c>
      <c r="G2" s="52"/>
      <c r="J2">
        <f>COUNTIF(J$7:J$63,"Missing")</f>
        <v>55</v>
      </c>
      <c r="K2" t="s">
        <v>229</v>
      </c>
      <c r="N2" s="52"/>
    </row>
    <row r="3" spans="1:17">
      <c r="A3" s="43" t="s">
        <v>309</v>
      </c>
      <c r="B3" s="71" t="s">
        <v>642</v>
      </c>
      <c r="C3">
        <f>COUNTIF(E$7:E$63,"X")</f>
        <v>0</v>
      </c>
      <c r="D3" s="86" t="s">
        <v>196</v>
      </c>
      <c r="E3" s="98"/>
      <c r="F3" s="87">
        <f>SUMIF(H$7:H$63,"X",F$7:F$63)</f>
        <v>0</v>
      </c>
      <c r="G3" s="86"/>
      <c r="H3" s="88">
        <f>COUNTIF(H$7:H$63,"X")</f>
        <v>0</v>
      </c>
      <c r="J3">
        <f>COUNTIF(L$7:L$63,"X")</f>
        <v>55</v>
      </c>
      <c r="K3" s="86" t="s">
        <v>196</v>
      </c>
      <c r="L3" s="98"/>
      <c r="M3" s="87">
        <f>SUMIF(O$7:O$63,"X",M$7:M$63)</f>
        <v>0</v>
      </c>
      <c r="N3" s="86"/>
      <c r="O3" s="88">
        <f>COUNTIF(O$7:O$63,"X")</f>
        <v>0</v>
      </c>
    </row>
    <row r="4" spans="1:17">
      <c r="A4" s="39" t="s">
        <v>195</v>
      </c>
      <c r="B4" s="43">
        <f>ROW($63:$63) - ROW($7:$7)-1</f>
        <v>55</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676</v>
      </c>
      <c r="B8" s="49" t="s">
        <v>677</v>
      </c>
      <c r="C8" s="54" t="s">
        <v>127</v>
      </c>
      <c r="D8" s="68">
        <v>28461</v>
      </c>
      <c r="E8" s="99"/>
      <c r="F8" s="81">
        <v>14230</v>
      </c>
      <c r="G8" s="83">
        <v>41782.573229166665</v>
      </c>
      <c r="H8" s="64"/>
      <c r="I8" s="73" t="s">
        <v>127</v>
      </c>
      <c r="J8" s="66" t="s">
        <v>328</v>
      </c>
      <c r="K8" s="67">
        <v>27545</v>
      </c>
      <c r="L8" s="103" t="str">
        <f t="shared" ref="L8:L39" si="0">IF(K8="","",IF(K8&lt;$D8,"X",""))</f>
        <v>X</v>
      </c>
      <c r="M8" s="82">
        <v>16635</v>
      </c>
      <c r="N8" s="84">
        <v>41766.313483796293</v>
      </c>
      <c r="O8" s="65"/>
      <c r="P8" s="77" t="s">
        <v>127</v>
      </c>
      <c r="Q8" s="51"/>
    </row>
    <row r="9" spans="1:17">
      <c r="A9" s="12" t="s">
        <v>676</v>
      </c>
      <c r="B9" s="49" t="s">
        <v>678</v>
      </c>
      <c r="C9" s="54" t="s">
        <v>127</v>
      </c>
      <c r="D9" s="68">
        <v>28461</v>
      </c>
      <c r="E9" s="99"/>
      <c r="F9" s="81">
        <v>17877</v>
      </c>
      <c r="G9" s="83">
        <v>41782.573229166665</v>
      </c>
      <c r="H9" s="64"/>
      <c r="I9" s="73" t="s">
        <v>127</v>
      </c>
      <c r="J9" s="66" t="s">
        <v>328</v>
      </c>
      <c r="K9" s="67">
        <v>27545</v>
      </c>
      <c r="L9" s="103" t="str">
        <f t="shared" si="0"/>
        <v>X</v>
      </c>
      <c r="M9" s="82">
        <v>20672</v>
      </c>
      <c r="N9" s="84">
        <v>41766.313483796293</v>
      </c>
      <c r="O9" s="65"/>
      <c r="P9" s="77" t="s">
        <v>127</v>
      </c>
      <c r="Q9" s="51"/>
    </row>
    <row r="10" spans="1:17">
      <c r="A10" s="12" t="s">
        <v>676</v>
      </c>
      <c r="B10" s="49" t="s">
        <v>679</v>
      </c>
      <c r="C10" s="54" t="s">
        <v>127</v>
      </c>
      <c r="D10" s="68">
        <v>28461</v>
      </c>
      <c r="E10" s="99"/>
      <c r="F10" s="81">
        <v>11990</v>
      </c>
      <c r="G10" s="83">
        <v>41782.573229166665</v>
      </c>
      <c r="H10" s="64"/>
      <c r="I10" s="73" t="s">
        <v>127</v>
      </c>
      <c r="J10" s="66" t="s">
        <v>328</v>
      </c>
      <c r="K10" s="67">
        <v>27545</v>
      </c>
      <c r="L10" s="103" t="str">
        <f t="shared" si="0"/>
        <v>X</v>
      </c>
      <c r="M10" s="82">
        <v>11388</v>
      </c>
      <c r="N10" s="84">
        <v>41766.313483796293</v>
      </c>
      <c r="O10" s="65"/>
      <c r="P10" s="77" t="s">
        <v>127</v>
      </c>
      <c r="Q10" s="51"/>
    </row>
    <row r="11" spans="1:17">
      <c r="A11" s="12" t="s">
        <v>676</v>
      </c>
      <c r="B11" s="49" t="s">
        <v>680</v>
      </c>
      <c r="C11" s="54" t="s">
        <v>127</v>
      </c>
      <c r="D11" s="68">
        <v>28461</v>
      </c>
      <c r="E11" s="99"/>
      <c r="F11" s="81">
        <v>19585</v>
      </c>
      <c r="G11" s="83">
        <v>41782.573229166665</v>
      </c>
      <c r="H11" s="64"/>
      <c r="I11" s="73" t="s">
        <v>127</v>
      </c>
      <c r="J11" s="66" t="s">
        <v>328</v>
      </c>
      <c r="K11" s="67">
        <v>27545</v>
      </c>
      <c r="L11" s="103" t="str">
        <f t="shared" si="0"/>
        <v>X</v>
      </c>
      <c r="M11" s="82">
        <v>23765</v>
      </c>
      <c r="N11" s="84">
        <v>41766.313483796293</v>
      </c>
      <c r="O11" s="65"/>
      <c r="P11" s="77" t="s">
        <v>127</v>
      </c>
      <c r="Q11" s="51"/>
    </row>
    <row r="12" spans="1:17">
      <c r="A12" s="12" t="s">
        <v>676</v>
      </c>
      <c r="B12" s="49" t="s">
        <v>681</v>
      </c>
      <c r="C12" s="54" t="s">
        <v>127</v>
      </c>
      <c r="D12" s="68">
        <v>28461</v>
      </c>
      <c r="E12" s="99"/>
      <c r="F12" s="81">
        <v>12037</v>
      </c>
      <c r="G12" s="83">
        <v>41782.573229166665</v>
      </c>
      <c r="H12" s="64"/>
      <c r="I12" s="73" t="s">
        <v>127</v>
      </c>
      <c r="J12" s="66" t="s">
        <v>328</v>
      </c>
      <c r="K12" s="67">
        <v>27545</v>
      </c>
      <c r="L12" s="103" t="str">
        <f t="shared" si="0"/>
        <v>X</v>
      </c>
      <c r="M12" s="82">
        <v>11953</v>
      </c>
      <c r="N12" s="84">
        <v>41766.313483796293</v>
      </c>
      <c r="O12" s="65"/>
      <c r="P12" s="77" t="s">
        <v>127</v>
      </c>
      <c r="Q12" s="51"/>
    </row>
    <row r="13" spans="1:17">
      <c r="A13" s="12" t="s">
        <v>676</v>
      </c>
      <c r="B13" s="49" t="s">
        <v>685</v>
      </c>
      <c r="C13" s="54" t="s">
        <v>127</v>
      </c>
      <c r="D13" s="68">
        <v>28461</v>
      </c>
      <c r="E13" s="99"/>
      <c r="F13" s="81">
        <v>11795</v>
      </c>
      <c r="G13" s="83">
        <v>41782.573229166665</v>
      </c>
      <c r="H13" s="64"/>
      <c r="I13" s="73" t="s">
        <v>127</v>
      </c>
      <c r="J13" s="66" t="s">
        <v>328</v>
      </c>
      <c r="K13" s="67">
        <v>27545</v>
      </c>
      <c r="L13" s="103" t="str">
        <f t="shared" si="0"/>
        <v>X</v>
      </c>
      <c r="M13" s="82">
        <v>10018</v>
      </c>
      <c r="N13" s="84">
        <v>41766.313483796293</v>
      </c>
      <c r="O13" s="65"/>
      <c r="P13" s="77" t="s">
        <v>127</v>
      </c>
      <c r="Q13" s="51"/>
    </row>
    <row r="14" spans="1:17">
      <c r="A14" s="12" t="s">
        <v>676</v>
      </c>
      <c r="B14" s="49" t="s">
        <v>682</v>
      </c>
      <c r="C14" s="54" t="s">
        <v>127</v>
      </c>
      <c r="D14" s="68">
        <v>28461</v>
      </c>
      <c r="E14" s="99"/>
      <c r="F14" s="81">
        <v>10767</v>
      </c>
      <c r="G14" s="83">
        <v>41782.573229166665</v>
      </c>
      <c r="H14" s="64"/>
      <c r="I14" s="73" t="s">
        <v>127</v>
      </c>
      <c r="J14" s="66" t="s">
        <v>328</v>
      </c>
      <c r="K14" s="67">
        <v>27545</v>
      </c>
      <c r="L14" s="103" t="str">
        <f t="shared" si="0"/>
        <v>X</v>
      </c>
      <c r="M14" s="82">
        <v>11364</v>
      </c>
      <c r="N14" s="84">
        <v>41766.313483796293</v>
      </c>
      <c r="O14" s="65"/>
      <c r="P14" s="77" t="s">
        <v>584</v>
      </c>
      <c r="Q14" s="51"/>
    </row>
    <row r="15" spans="1:17">
      <c r="A15" s="12" t="s">
        <v>676</v>
      </c>
      <c r="B15" s="49" t="s">
        <v>683</v>
      </c>
      <c r="C15" s="54" t="s">
        <v>127</v>
      </c>
      <c r="D15" s="68">
        <v>28461</v>
      </c>
      <c r="E15" s="99"/>
      <c r="F15" s="81">
        <v>15264</v>
      </c>
      <c r="G15" s="83">
        <v>41782.573229166665</v>
      </c>
      <c r="H15" s="64"/>
      <c r="I15" s="73" t="s">
        <v>127</v>
      </c>
      <c r="J15" s="66" t="s">
        <v>328</v>
      </c>
      <c r="K15" s="67">
        <v>27545</v>
      </c>
      <c r="L15" s="103" t="str">
        <f t="shared" si="0"/>
        <v>X</v>
      </c>
      <c r="M15" s="82">
        <v>15982</v>
      </c>
      <c r="N15" s="84">
        <v>41766.313483796293</v>
      </c>
      <c r="O15" s="65"/>
      <c r="P15" s="77" t="s">
        <v>127</v>
      </c>
      <c r="Q15" s="51"/>
    </row>
    <row r="16" spans="1:17">
      <c r="A16" s="12" t="s">
        <v>684</v>
      </c>
      <c r="B16" s="49" t="s">
        <v>868</v>
      </c>
      <c r="C16" s="54" t="s">
        <v>127</v>
      </c>
      <c r="D16" s="68">
        <v>28461</v>
      </c>
      <c r="E16" s="99"/>
      <c r="F16" s="81">
        <v>15772</v>
      </c>
      <c r="G16" s="83">
        <v>41782.573229166665</v>
      </c>
      <c r="H16" s="64"/>
      <c r="I16" s="73" t="s">
        <v>127</v>
      </c>
      <c r="J16" s="66" t="s">
        <v>328</v>
      </c>
      <c r="K16" s="67">
        <v>27545</v>
      </c>
      <c r="L16" s="103" t="str">
        <f t="shared" si="0"/>
        <v>X</v>
      </c>
      <c r="M16" s="82">
        <v>17039</v>
      </c>
      <c r="N16" s="84">
        <v>41766.313483796293</v>
      </c>
      <c r="O16" s="65"/>
      <c r="P16" s="77" t="s">
        <v>127</v>
      </c>
      <c r="Q16" s="51"/>
    </row>
    <row r="17" spans="1:17">
      <c r="A17" s="12" t="s">
        <v>686</v>
      </c>
      <c r="B17" s="49" t="s">
        <v>687</v>
      </c>
      <c r="C17" s="54" t="s">
        <v>127</v>
      </c>
      <c r="D17" s="68">
        <v>28461</v>
      </c>
      <c r="E17" s="99"/>
      <c r="F17" s="81">
        <v>16638</v>
      </c>
      <c r="G17" s="83">
        <v>41782.573229166665</v>
      </c>
      <c r="H17" s="64"/>
      <c r="I17" s="73" t="s">
        <v>127</v>
      </c>
      <c r="J17" s="66" t="s">
        <v>328</v>
      </c>
      <c r="K17" s="67">
        <v>27545</v>
      </c>
      <c r="L17" s="103" t="str">
        <f t="shared" si="0"/>
        <v>X</v>
      </c>
      <c r="M17" s="82">
        <v>16607</v>
      </c>
      <c r="N17" s="84">
        <v>41766.313483796293</v>
      </c>
      <c r="O17" s="65"/>
      <c r="P17" s="77" t="s">
        <v>127</v>
      </c>
      <c r="Q17" s="51"/>
    </row>
    <row r="18" spans="1:17">
      <c r="A18" s="12" t="s">
        <v>686</v>
      </c>
      <c r="B18" s="49" t="s">
        <v>869</v>
      </c>
      <c r="C18" s="54" t="s">
        <v>127</v>
      </c>
      <c r="D18" s="68">
        <v>28461</v>
      </c>
      <c r="E18" s="99"/>
      <c r="F18" s="81">
        <v>29060</v>
      </c>
      <c r="G18" s="83">
        <v>41782.573229166665</v>
      </c>
      <c r="H18" s="64"/>
      <c r="I18" s="73" t="s">
        <v>127</v>
      </c>
      <c r="J18" s="66" t="s">
        <v>328</v>
      </c>
      <c r="K18" s="67">
        <v>27545</v>
      </c>
      <c r="L18" s="103" t="str">
        <f t="shared" si="0"/>
        <v>X</v>
      </c>
      <c r="M18" s="82">
        <v>29342</v>
      </c>
      <c r="N18" s="84">
        <v>41766.313483796293</v>
      </c>
      <c r="O18" s="65"/>
      <c r="P18" s="77" t="s">
        <v>127</v>
      </c>
      <c r="Q18" s="51"/>
    </row>
    <row r="19" spans="1:17">
      <c r="A19" s="12" t="s">
        <v>686</v>
      </c>
      <c r="B19" s="49" t="s">
        <v>688</v>
      </c>
      <c r="C19" s="54" t="s">
        <v>127</v>
      </c>
      <c r="D19" s="68">
        <v>28461</v>
      </c>
      <c r="E19" s="99"/>
      <c r="F19" s="81">
        <v>10821</v>
      </c>
      <c r="G19" s="83">
        <v>41782.573229166665</v>
      </c>
      <c r="H19" s="64"/>
      <c r="I19" s="73" t="s">
        <v>127</v>
      </c>
      <c r="J19" s="66" t="s">
        <v>328</v>
      </c>
      <c r="K19" s="67">
        <v>27545</v>
      </c>
      <c r="L19" s="103" t="str">
        <f t="shared" si="0"/>
        <v>X</v>
      </c>
      <c r="M19" s="82">
        <v>10974</v>
      </c>
      <c r="N19" s="84">
        <v>41766.313483796293</v>
      </c>
      <c r="O19" s="65"/>
      <c r="P19" s="77" t="s">
        <v>127</v>
      </c>
      <c r="Q19" s="51"/>
    </row>
    <row r="20" spans="1:17">
      <c r="A20" s="12" t="s">
        <v>686</v>
      </c>
      <c r="B20" s="49" t="s">
        <v>689</v>
      </c>
      <c r="C20" s="54" t="s">
        <v>127</v>
      </c>
      <c r="D20" s="68">
        <v>28461</v>
      </c>
      <c r="E20" s="99"/>
      <c r="F20" s="81">
        <v>10848</v>
      </c>
      <c r="G20" s="83">
        <v>41782.573229166665</v>
      </c>
      <c r="H20" s="64"/>
      <c r="I20" s="73" t="s">
        <v>127</v>
      </c>
      <c r="J20" s="66" t="s">
        <v>328</v>
      </c>
      <c r="K20" s="67">
        <v>27545</v>
      </c>
      <c r="L20" s="103" t="str">
        <f t="shared" si="0"/>
        <v>X</v>
      </c>
      <c r="M20" s="82">
        <v>10962</v>
      </c>
      <c r="N20" s="84">
        <v>41766.313483796293</v>
      </c>
      <c r="O20" s="65"/>
      <c r="P20" s="77" t="s">
        <v>127</v>
      </c>
      <c r="Q20" s="51"/>
    </row>
    <row r="21" spans="1:17">
      <c r="A21" s="12" t="s">
        <v>686</v>
      </c>
      <c r="B21" s="49" t="s">
        <v>690</v>
      </c>
      <c r="C21" s="54" t="s">
        <v>127</v>
      </c>
      <c r="D21" s="68">
        <v>28461</v>
      </c>
      <c r="E21" s="99"/>
      <c r="F21" s="81">
        <v>10787</v>
      </c>
      <c r="G21" s="83">
        <v>41782.573229166665</v>
      </c>
      <c r="H21" s="64"/>
      <c r="I21" s="73" t="s">
        <v>127</v>
      </c>
      <c r="J21" s="66" t="s">
        <v>328</v>
      </c>
      <c r="K21" s="67">
        <v>27545</v>
      </c>
      <c r="L21" s="103" t="str">
        <f t="shared" si="0"/>
        <v>X</v>
      </c>
      <c r="M21" s="82">
        <v>10939</v>
      </c>
      <c r="N21" s="84">
        <v>41766.313483796293</v>
      </c>
      <c r="O21" s="65"/>
      <c r="P21" s="77" t="s">
        <v>127</v>
      </c>
      <c r="Q21" s="51"/>
    </row>
    <row r="22" spans="1:17">
      <c r="A22" s="12" t="s">
        <v>686</v>
      </c>
      <c r="B22" s="49" t="s">
        <v>691</v>
      </c>
      <c r="C22" s="54" t="s">
        <v>127</v>
      </c>
      <c r="D22" s="68">
        <v>28461</v>
      </c>
      <c r="E22" s="99"/>
      <c r="F22" s="81">
        <v>12675</v>
      </c>
      <c r="G22" s="83">
        <v>41782.573229166665</v>
      </c>
      <c r="H22" s="64"/>
      <c r="I22" s="73" t="s">
        <v>127</v>
      </c>
      <c r="J22" s="66" t="s">
        <v>328</v>
      </c>
      <c r="K22" s="67">
        <v>27545</v>
      </c>
      <c r="L22" s="103" t="str">
        <f t="shared" si="0"/>
        <v>X</v>
      </c>
      <c r="M22" s="82">
        <v>12149</v>
      </c>
      <c r="N22" s="84">
        <v>41767.471388888887</v>
      </c>
      <c r="O22" s="65"/>
      <c r="P22" s="77" t="s">
        <v>584</v>
      </c>
      <c r="Q22" s="51"/>
    </row>
    <row r="23" spans="1:17">
      <c r="A23" s="12" t="s">
        <v>686</v>
      </c>
      <c r="B23" s="49" t="s">
        <v>692</v>
      </c>
      <c r="C23" s="54" t="s">
        <v>127</v>
      </c>
      <c r="D23" s="68">
        <v>28461</v>
      </c>
      <c r="E23" s="99"/>
      <c r="F23" s="81">
        <v>12091</v>
      </c>
      <c r="G23" s="83">
        <v>41782.573229166665</v>
      </c>
      <c r="H23" s="64"/>
      <c r="I23" s="73" t="s">
        <v>127</v>
      </c>
      <c r="J23" s="66" t="s">
        <v>328</v>
      </c>
      <c r="K23" s="67">
        <v>27545</v>
      </c>
      <c r="L23" s="103" t="str">
        <f t="shared" si="0"/>
        <v>X</v>
      </c>
      <c r="M23" s="82">
        <v>12488</v>
      </c>
      <c r="N23" s="84">
        <v>41766.313483796293</v>
      </c>
      <c r="O23" s="65"/>
      <c r="P23" s="77" t="s">
        <v>127</v>
      </c>
      <c r="Q23" s="51"/>
    </row>
    <row r="24" spans="1:17">
      <c r="A24" s="12" t="s">
        <v>693</v>
      </c>
      <c r="B24" s="49" t="s">
        <v>1152</v>
      </c>
      <c r="C24" s="54" t="s">
        <v>127</v>
      </c>
      <c r="D24" s="68">
        <v>28461</v>
      </c>
      <c r="E24" s="99"/>
      <c r="F24" s="81">
        <v>11818</v>
      </c>
      <c r="G24" s="83">
        <v>41782.573229166665</v>
      </c>
      <c r="H24" s="64"/>
      <c r="I24" s="73" t="s">
        <v>127</v>
      </c>
      <c r="J24" s="66" t="s">
        <v>328</v>
      </c>
      <c r="K24" s="67">
        <v>27545</v>
      </c>
      <c r="L24" s="103" t="str">
        <f t="shared" si="0"/>
        <v>X</v>
      </c>
      <c r="M24" s="82">
        <v>11507</v>
      </c>
      <c r="N24" s="84">
        <v>41766.31349537037</v>
      </c>
      <c r="O24" s="65"/>
      <c r="P24" s="77" t="s">
        <v>127</v>
      </c>
      <c r="Q24" s="51"/>
    </row>
    <row r="25" spans="1:17">
      <c r="A25" s="12" t="s">
        <v>693</v>
      </c>
      <c r="B25" s="49" t="s">
        <v>687</v>
      </c>
      <c r="C25" s="54" t="s">
        <v>127</v>
      </c>
      <c r="D25" s="68">
        <v>28461</v>
      </c>
      <c r="E25" s="99"/>
      <c r="F25" s="81">
        <v>16579</v>
      </c>
      <c r="G25" s="83">
        <v>41782.573229166665</v>
      </c>
      <c r="H25" s="64"/>
      <c r="I25" s="73" t="s">
        <v>127</v>
      </c>
      <c r="J25" s="66" t="s">
        <v>328</v>
      </c>
      <c r="K25" s="67">
        <v>27545</v>
      </c>
      <c r="L25" s="103" t="str">
        <f t="shared" si="0"/>
        <v>X</v>
      </c>
      <c r="M25" s="82">
        <v>16694</v>
      </c>
      <c r="N25" s="84">
        <v>41766.31349537037</v>
      </c>
      <c r="O25" s="65"/>
      <c r="P25" s="77" t="s">
        <v>127</v>
      </c>
      <c r="Q25" s="51"/>
    </row>
    <row r="26" spans="1:17">
      <c r="A26" s="12" t="s">
        <v>693</v>
      </c>
      <c r="B26" s="49" t="s">
        <v>870</v>
      </c>
      <c r="C26" s="54" t="s">
        <v>127</v>
      </c>
      <c r="D26" s="68">
        <v>28461</v>
      </c>
      <c r="E26" s="99"/>
      <c r="F26" s="81">
        <v>12674</v>
      </c>
      <c r="G26" s="83">
        <v>41782.573229166665</v>
      </c>
      <c r="H26" s="64"/>
      <c r="I26" s="73" t="s">
        <v>127</v>
      </c>
      <c r="J26" s="66" t="s">
        <v>328</v>
      </c>
      <c r="K26" s="67">
        <v>27545</v>
      </c>
      <c r="L26" s="103" t="str">
        <f t="shared" si="0"/>
        <v>X</v>
      </c>
      <c r="M26" s="82">
        <v>12690</v>
      </c>
      <c r="N26" s="84">
        <v>41766.31349537037</v>
      </c>
      <c r="O26" s="65"/>
      <c r="P26" s="77" t="s">
        <v>127</v>
      </c>
      <c r="Q26" s="51"/>
    </row>
    <row r="27" spans="1:17">
      <c r="A27" s="12" t="s">
        <v>693</v>
      </c>
      <c r="B27" s="49" t="s">
        <v>871</v>
      </c>
      <c r="C27" s="54" t="s">
        <v>127</v>
      </c>
      <c r="D27" s="68">
        <v>28461</v>
      </c>
      <c r="E27" s="99"/>
      <c r="F27" s="81">
        <v>30694</v>
      </c>
      <c r="G27" s="83">
        <v>41782.573229166665</v>
      </c>
      <c r="H27" s="64"/>
      <c r="I27" s="73" t="s">
        <v>127</v>
      </c>
      <c r="J27" s="66" t="s">
        <v>328</v>
      </c>
      <c r="K27" s="67">
        <v>27545</v>
      </c>
      <c r="L27" s="103" t="str">
        <f t="shared" si="0"/>
        <v>X</v>
      </c>
      <c r="M27" s="82">
        <v>31746</v>
      </c>
      <c r="N27" s="84">
        <v>41766.31349537037</v>
      </c>
      <c r="O27" s="65"/>
      <c r="P27" s="77" t="s">
        <v>127</v>
      </c>
      <c r="Q27" s="51"/>
    </row>
    <row r="28" spans="1:17">
      <c r="A28" s="12" t="s">
        <v>693</v>
      </c>
      <c r="B28" s="49" t="s">
        <v>872</v>
      </c>
      <c r="C28" s="54" t="s">
        <v>127</v>
      </c>
      <c r="D28" s="68">
        <v>28461</v>
      </c>
      <c r="E28" s="99"/>
      <c r="F28" s="81">
        <v>14766</v>
      </c>
      <c r="G28" s="83">
        <v>41782.573229166665</v>
      </c>
      <c r="H28" s="64"/>
      <c r="I28" s="73" t="s">
        <v>127</v>
      </c>
      <c r="J28" s="66" t="s">
        <v>328</v>
      </c>
      <c r="K28" s="67">
        <v>27545</v>
      </c>
      <c r="L28" s="103" t="str">
        <f t="shared" si="0"/>
        <v>X</v>
      </c>
      <c r="M28" s="82">
        <v>15125</v>
      </c>
      <c r="N28" s="84">
        <v>41766.31349537037</v>
      </c>
      <c r="O28" s="65"/>
      <c r="P28" s="77" t="s">
        <v>127</v>
      </c>
      <c r="Q28" s="51"/>
    </row>
    <row r="29" spans="1:17">
      <c r="A29" s="12" t="s">
        <v>693</v>
      </c>
      <c r="B29" s="49" t="s">
        <v>873</v>
      </c>
      <c r="C29" s="54" t="s">
        <v>127</v>
      </c>
      <c r="D29" s="68">
        <v>28461</v>
      </c>
      <c r="E29" s="99"/>
      <c r="F29" s="81">
        <v>13807</v>
      </c>
      <c r="G29" s="83">
        <v>41782.573229166665</v>
      </c>
      <c r="H29" s="64"/>
      <c r="I29" s="73" t="s">
        <v>127</v>
      </c>
      <c r="J29" s="66" t="s">
        <v>328</v>
      </c>
      <c r="K29" s="67">
        <v>27545</v>
      </c>
      <c r="L29" s="103" t="str">
        <f t="shared" si="0"/>
        <v>X</v>
      </c>
      <c r="M29" s="82">
        <v>13605</v>
      </c>
      <c r="N29" s="84">
        <v>41766.31349537037</v>
      </c>
      <c r="O29" s="65"/>
      <c r="P29" s="77" t="s">
        <v>127</v>
      </c>
      <c r="Q29" s="51"/>
    </row>
    <row r="30" spans="1:17">
      <c r="A30" s="12" t="s">
        <v>693</v>
      </c>
      <c r="B30" s="49" t="s">
        <v>692</v>
      </c>
      <c r="C30" s="54" t="s">
        <v>127</v>
      </c>
      <c r="D30" s="68">
        <v>28461</v>
      </c>
      <c r="E30" s="99"/>
      <c r="F30" s="81">
        <v>12383</v>
      </c>
      <c r="G30" s="83">
        <v>41782.573229166665</v>
      </c>
      <c r="H30" s="64"/>
      <c r="I30" s="73" t="s">
        <v>127</v>
      </c>
      <c r="J30" s="66" t="s">
        <v>328</v>
      </c>
      <c r="K30" s="67">
        <v>27545</v>
      </c>
      <c r="L30" s="103" t="str">
        <f t="shared" si="0"/>
        <v>X</v>
      </c>
      <c r="M30" s="82">
        <v>12649</v>
      </c>
      <c r="N30" s="84">
        <v>41766.31349537037</v>
      </c>
      <c r="O30" s="65"/>
      <c r="P30" s="77" t="s">
        <v>127</v>
      </c>
      <c r="Q30" s="51"/>
    </row>
    <row r="31" spans="1:17">
      <c r="A31" s="12" t="s">
        <v>1698</v>
      </c>
      <c r="B31" s="49" t="s">
        <v>1055</v>
      </c>
      <c r="C31" s="54" t="s">
        <v>127</v>
      </c>
      <c r="D31" s="68">
        <v>28461</v>
      </c>
      <c r="E31" s="99"/>
      <c r="F31" s="81">
        <v>14293</v>
      </c>
      <c r="G31" s="83">
        <v>41782.573229166665</v>
      </c>
      <c r="H31" s="64"/>
      <c r="I31" s="73" t="s">
        <v>584</v>
      </c>
      <c r="J31" s="66" t="s">
        <v>328</v>
      </c>
      <c r="K31" s="67">
        <v>27668</v>
      </c>
      <c r="L31" s="103" t="str">
        <f t="shared" si="0"/>
        <v>X</v>
      </c>
      <c r="M31" s="82">
        <v>14438</v>
      </c>
      <c r="N31" s="84">
        <v>41772.443865740737</v>
      </c>
      <c r="O31" s="65"/>
      <c r="P31" s="77" t="s">
        <v>584</v>
      </c>
      <c r="Q31" s="51"/>
    </row>
    <row r="32" spans="1:17">
      <c r="A32" s="12" t="s">
        <v>1698</v>
      </c>
      <c r="B32" s="49" t="s">
        <v>1056</v>
      </c>
      <c r="C32" s="54" t="s">
        <v>127</v>
      </c>
      <c r="D32" s="68">
        <v>28461</v>
      </c>
      <c r="E32" s="99"/>
      <c r="F32" s="81">
        <v>17345</v>
      </c>
      <c r="G32" s="83">
        <v>41782.573229166665</v>
      </c>
      <c r="H32" s="64"/>
      <c r="I32" s="73" t="s">
        <v>584</v>
      </c>
      <c r="J32" s="66" t="s">
        <v>328</v>
      </c>
      <c r="K32" s="67">
        <v>27668</v>
      </c>
      <c r="L32" s="103" t="str">
        <f t="shared" si="0"/>
        <v>X</v>
      </c>
      <c r="M32" s="82">
        <v>17537</v>
      </c>
      <c r="N32" s="84">
        <v>41772.443865740737</v>
      </c>
      <c r="O32" s="65"/>
      <c r="P32" s="77" t="s">
        <v>584</v>
      </c>
      <c r="Q32" s="51"/>
    </row>
    <row r="33" spans="1:17">
      <c r="A33" s="12" t="s">
        <v>1698</v>
      </c>
      <c r="B33" s="49" t="s">
        <v>1057</v>
      </c>
      <c r="C33" s="54" t="s">
        <v>127</v>
      </c>
      <c r="D33" s="68">
        <v>28461</v>
      </c>
      <c r="E33" s="99"/>
      <c r="F33" s="81">
        <v>15521</v>
      </c>
      <c r="G33" s="83">
        <v>41782.573229166665</v>
      </c>
      <c r="H33" s="64"/>
      <c r="I33" s="73" t="s">
        <v>584</v>
      </c>
      <c r="J33" s="66" t="s">
        <v>328</v>
      </c>
      <c r="K33" s="67">
        <v>27668</v>
      </c>
      <c r="L33" s="103" t="str">
        <f t="shared" si="0"/>
        <v>X</v>
      </c>
      <c r="M33" s="82">
        <v>15655</v>
      </c>
      <c r="N33" s="84">
        <v>41772.443865740737</v>
      </c>
      <c r="O33" s="65"/>
      <c r="P33" s="77" t="s">
        <v>584</v>
      </c>
      <c r="Q33" s="51"/>
    </row>
    <row r="34" spans="1:17">
      <c r="A34" s="12" t="s">
        <v>1698</v>
      </c>
      <c r="B34" s="49" t="s">
        <v>498</v>
      </c>
      <c r="C34" s="54" t="s">
        <v>127</v>
      </c>
      <c r="D34" s="68">
        <v>28461</v>
      </c>
      <c r="E34" s="99"/>
      <c r="F34" s="81">
        <v>14490</v>
      </c>
      <c r="G34" s="83">
        <v>41782.573229166665</v>
      </c>
      <c r="H34" s="64"/>
      <c r="I34" s="73" t="s">
        <v>584</v>
      </c>
      <c r="J34" s="66" t="s">
        <v>328</v>
      </c>
      <c r="K34" s="67">
        <v>27668</v>
      </c>
      <c r="L34" s="103" t="str">
        <f t="shared" si="0"/>
        <v>X</v>
      </c>
      <c r="M34" s="82">
        <v>14847</v>
      </c>
      <c r="N34" s="84">
        <v>41772.443865740737</v>
      </c>
      <c r="O34" s="65"/>
      <c r="P34" s="77" t="s">
        <v>584</v>
      </c>
      <c r="Q34" s="51"/>
    </row>
    <row r="35" spans="1:17">
      <c r="A35" s="12" t="s">
        <v>1698</v>
      </c>
      <c r="B35" s="49" t="s">
        <v>1069</v>
      </c>
      <c r="C35" s="54" t="s">
        <v>127</v>
      </c>
      <c r="D35" s="68">
        <v>28461</v>
      </c>
      <c r="E35" s="99"/>
      <c r="F35" s="81">
        <v>16834</v>
      </c>
      <c r="G35" s="83">
        <v>41782.573229166665</v>
      </c>
      <c r="H35" s="64"/>
      <c r="I35" s="73" t="s">
        <v>584</v>
      </c>
      <c r="J35" s="66" t="s">
        <v>328</v>
      </c>
      <c r="K35" s="67">
        <v>27668</v>
      </c>
      <c r="L35" s="103" t="str">
        <f t="shared" si="0"/>
        <v>X</v>
      </c>
      <c r="M35" s="82">
        <v>16934</v>
      </c>
      <c r="N35" s="84">
        <v>41772.443865740737</v>
      </c>
      <c r="O35" s="65"/>
      <c r="P35" s="77" t="s">
        <v>584</v>
      </c>
      <c r="Q35" s="51"/>
    </row>
    <row r="36" spans="1:17">
      <c r="A36" s="12" t="s">
        <v>358</v>
      </c>
      <c r="B36" s="49" t="s">
        <v>388</v>
      </c>
      <c r="C36" s="54" t="s">
        <v>127</v>
      </c>
      <c r="D36" s="68">
        <v>28461</v>
      </c>
      <c r="E36" s="99"/>
      <c r="F36" s="81">
        <v>13909</v>
      </c>
      <c r="G36" s="83">
        <v>41782.573229166665</v>
      </c>
      <c r="H36" s="64"/>
      <c r="I36" s="73" t="s">
        <v>127</v>
      </c>
      <c r="J36" s="66" t="s">
        <v>328</v>
      </c>
      <c r="K36" s="67">
        <v>27545</v>
      </c>
      <c r="L36" s="103" t="str">
        <f t="shared" si="0"/>
        <v>X</v>
      </c>
      <c r="M36" s="82">
        <v>14206</v>
      </c>
      <c r="N36" s="84">
        <v>41766.31349537037</v>
      </c>
      <c r="O36" s="65"/>
      <c r="P36" s="77" t="s">
        <v>127</v>
      </c>
      <c r="Q36" s="51"/>
    </row>
    <row r="37" spans="1:17">
      <c r="A37" s="12" t="s">
        <v>358</v>
      </c>
      <c r="B37" s="49" t="s">
        <v>389</v>
      </c>
      <c r="C37" s="54" t="s">
        <v>127</v>
      </c>
      <c r="D37" s="68">
        <v>28461</v>
      </c>
      <c r="E37" s="99"/>
      <c r="F37" s="81">
        <v>13406</v>
      </c>
      <c r="G37" s="83">
        <v>41782.573229166665</v>
      </c>
      <c r="H37" s="64"/>
      <c r="I37" s="73" t="s">
        <v>127</v>
      </c>
      <c r="J37" s="66" t="s">
        <v>328</v>
      </c>
      <c r="K37" s="67">
        <v>27545</v>
      </c>
      <c r="L37" s="103" t="str">
        <f t="shared" si="0"/>
        <v>X</v>
      </c>
      <c r="M37" s="82">
        <v>13668</v>
      </c>
      <c r="N37" s="84">
        <v>41766.31349537037</v>
      </c>
      <c r="O37" s="65"/>
      <c r="P37" s="77" t="s">
        <v>127</v>
      </c>
      <c r="Q37" s="51"/>
    </row>
    <row r="38" spans="1:17">
      <c r="A38" s="12" t="s">
        <v>358</v>
      </c>
      <c r="B38" s="49" t="s">
        <v>390</v>
      </c>
      <c r="C38" s="54" t="s">
        <v>127</v>
      </c>
      <c r="D38" s="68">
        <v>28461</v>
      </c>
      <c r="E38" s="99"/>
      <c r="F38" s="81">
        <v>11076</v>
      </c>
      <c r="G38" s="83">
        <v>41782.573229166665</v>
      </c>
      <c r="H38" s="64"/>
      <c r="I38" s="73" t="s">
        <v>127</v>
      </c>
      <c r="J38" s="66" t="s">
        <v>328</v>
      </c>
      <c r="K38" s="67">
        <v>27545</v>
      </c>
      <c r="L38" s="103" t="str">
        <f t="shared" si="0"/>
        <v>X</v>
      </c>
      <c r="M38" s="82">
        <v>11109</v>
      </c>
      <c r="N38" s="84">
        <v>41766.31349537037</v>
      </c>
      <c r="O38" s="65"/>
      <c r="P38" s="77" t="s">
        <v>127</v>
      </c>
      <c r="Q38" s="51"/>
    </row>
    <row r="39" spans="1:17">
      <c r="A39" s="12" t="s">
        <v>358</v>
      </c>
      <c r="B39" s="49" t="s">
        <v>391</v>
      </c>
      <c r="C39" s="54" t="s">
        <v>127</v>
      </c>
      <c r="D39" s="68">
        <v>28461</v>
      </c>
      <c r="E39" s="99"/>
      <c r="F39" s="81">
        <v>13151</v>
      </c>
      <c r="G39" s="83">
        <v>41782.573229166665</v>
      </c>
      <c r="H39" s="64"/>
      <c r="I39" s="73" t="s">
        <v>127</v>
      </c>
      <c r="J39" s="66" t="s">
        <v>328</v>
      </c>
      <c r="K39" s="67">
        <v>27545</v>
      </c>
      <c r="L39" s="103" t="str">
        <f t="shared" si="0"/>
        <v>X</v>
      </c>
      <c r="M39" s="82">
        <v>13541</v>
      </c>
      <c r="N39" s="84">
        <v>41766.31349537037</v>
      </c>
      <c r="O39" s="65"/>
      <c r="P39" s="77" t="s">
        <v>127</v>
      </c>
      <c r="Q39" s="51"/>
    </row>
    <row r="40" spans="1:17">
      <c r="A40" s="12" t="s">
        <v>358</v>
      </c>
      <c r="B40" s="49" t="s">
        <v>392</v>
      </c>
      <c r="C40" s="54" t="s">
        <v>127</v>
      </c>
      <c r="D40" s="68">
        <v>28461</v>
      </c>
      <c r="E40" s="99"/>
      <c r="F40" s="81">
        <v>14807</v>
      </c>
      <c r="G40" s="83">
        <v>41782.573229166665</v>
      </c>
      <c r="H40" s="64"/>
      <c r="I40" s="73" t="s">
        <v>127</v>
      </c>
      <c r="J40" s="66" t="s">
        <v>328</v>
      </c>
      <c r="K40" s="67">
        <v>27545</v>
      </c>
      <c r="L40" s="103" t="str">
        <f t="shared" ref="L40:L62" si="1">IF(K40="","",IF(K40&lt;$D40,"X",""))</f>
        <v>X</v>
      </c>
      <c r="M40" s="82">
        <v>14654</v>
      </c>
      <c r="N40" s="84">
        <v>41766.31349537037</v>
      </c>
      <c r="O40" s="65"/>
      <c r="P40" s="77" t="s">
        <v>127</v>
      </c>
      <c r="Q40" s="51"/>
    </row>
    <row r="41" spans="1:17">
      <c r="A41" s="12" t="s">
        <v>358</v>
      </c>
      <c r="B41" s="49" t="s">
        <v>393</v>
      </c>
      <c r="C41" s="54" t="s">
        <v>127</v>
      </c>
      <c r="D41" s="68">
        <v>28461</v>
      </c>
      <c r="E41" s="99"/>
      <c r="F41" s="81">
        <v>10437</v>
      </c>
      <c r="G41" s="83">
        <v>41782.573229166665</v>
      </c>
      <c r="H41" s="64"/>
      <c r="I41" s="73" t="s">
        <v>127</v>
      </c>
      <c r="J41" s="66" t="s">
        <v>328</v>
      </c>
      <c r="K41" s="67">
        <v>27545</v>
      </c>
      <c r="L41" s="103" t="str">
        <f t="shared" si="1"/>
        <v>X</v>
      </c>
      <c r="M41" s="82">
        <v>10705</v>
      </c>
      <c r="N41" s="84">
        <v>41766.31349537037</v>
      </c>
      <c r="O41" s="65"/>
      <c r="P41" s="77" t="s">
        <v>127</v>
      </c>
      <c r="Q41" s="51"/>
    </row>
    <row r="42" spans="1:17">
      <c r="A42" s="12" t="s">
        <v>358</v>
      </c>
      <c r="B42" s="49" t="s">
        <v>394</v>
      </c>
      <c r="C42" s="54" t="s">
        <v>127</v>
      </c>
      <c r="D42" s="68">
        <v>28461</v>
      </c>
      <c r="E42" s="99"/>
      <c r="F42" s="81">
        <v>13232</v>
      </c>
      <c r="G42" s="83">
        <v>41782.573229166665</v>
      </c>
      <c r="H42" s="64"/>
      <c r="I42" s="73" t="s">
        <v>127</v>
      </c>
      <c r="J42" s="66" t="s">
        <v>328</v>
      </c>
      <c r="K42" s="67">
        <v>27545</v>
      </c>
      <c r="L42" s="103" t="str">
        <f t="shared" si="1"/>
        <v>X</v>
      </c>
      <c r="M42" s="82">
        <v>13543</v>
      </c>
      <c r="N42" s="84">
        <v>41766.31349537037</v>
      </c>
      <c r="O42" s="65"/>
      <c r="P42" s="77" t="s">
        <v>127</v>
      </c>
      <c r="Q42" s="51"/>
    </row>
    <row r="43" spans="1:17">
      <c r="A43" s="12" t="s">
        <v>358</v>
      </c>
      <c r="B43" s="49" t="s">
        <v>395</v>
      </c>
      <c r="C43" s="54" t="s">
        <v>127</v>
      </c>
      <c r="D43" s="68">
        <v>28461</v>
      </c>
      <c r="E43" s="99"/>
      <c r="F43" s="81">
        <v>13554</v>
      </c>
      <c r="G43" s="83">
        <v>41782.573229166665</v>
      </c>
      <c r="H43" s="64"/>
      <c r="I43" s="73" t="s">
        <v>127</v>
      </c>
      <c r="J43" s="66" t="s">
        <v>328</v>
      </c>
      <c r="K43" s="67">
        <v>27545</v>
      </c>
      <c r="L43" s="103" t="str">
        <f t="shared" si="1"/>
        <v>X</v>
      </c>
      <c r="M43" s="82">
        <v>13812</v>
      </c>
      <c r="N43" s="84">
        <v>41766.31349537037</v>
      </c>
      <c r="O43" s="65"/>
      <c r="P43" s="77" t="s">
        <v>127</v>
      </c>
      <c r="Q43" s="51"/>
    </row>
    <row r="44" spans="1:17">
      <c r="A44" s="12" t="s">
        <v>358</v>
      </c>
      <c r="B44" s="49" t="s">
        <v>396</v>
      </c>
      <c r="C44" s="54" t="s">
        <v>127</v>
      </c>
      <c r="D44" s="68">
        <v>28461</v>
      </c>
      <c r="E44" s="99"/>
      <c r="F44" s="81">
        <v>12103</v>
      </c>
      <c r="G44" s="83">
        <v>41782.573229166665</v>
      </c>
      <c r="H44" s="64"/>
      <c r="I44" s="73" t="s">
        <v>127</v>
      </c>
      <c r="J44" s="66" t="s">
        <v>328</v>
      </c>
      <c r="K44" s="67">
        <v>27545</v>
      </c>
      <c r="L44" s="103" t="str">
        <f t="shared" si="1"/>
        <v>X</v>
      </c>
      <c r="M44" s="82">
        <v>12437</v>
      </c>
      <c r="N44" s="84">
        <v>41766.31349537037</v>
      </c>
      <c r="O44" s="65"/>
      <c r="P44" s="77" t="s">
        <v>127</v>
      </c>
      <c r="Q44" s="51"/>
    </row>
    <row r="45" spans="1:17">
      <c r="A45" s="12" t="s">
        <v>484</v>
      </c>
      <c r="B45" s="49" t="s">
        <v>485</v>
      </c>
      <c r="C45" s="54" t="s">
        <v>127</v>
      </c>
      <c r="D45" s="68">
        <v>28461</v>
      </c>
      <c r="E45" s="99"/>
      <c r="F45" s="81">
        <v>14084</v>
      </c>
      <c r="G45" s="83">
        <v>41782.573229166665</v>
      </c>
      <c r="H45" s="64"/>
      <c r="I45" s="73" t="s">
        <v>127</v>
      </c>
      <c r="J45" s="66" t="s">
        <v>328</v>
      </c>
      <c r="K45" s="67">
        <v>27545</v>
      </c>
      <c r="L45" s="103" t="str">
        <f t="shared" si="1"/>
        <v>X</v>
      </c>
      <c r="M45" s="82">
        <v>15289</v>
      </c>
      <c r="N45" s="84">
        <v>41766.31349537037</v>
      </c>
      <c r="O45" s="65"/>
      <c r="P45" s="77" t="s">
        <v>127</v>
      </c>
      <c r="Q45" s="51"/>
    </row>
    <row r="46" spans="1:17">
      <c r="A46" s="12" t="s">
        <v>484</v>
      </c>
      <c r="B46" s="49" t="s">
        <v>486</v>
      </c>
      <c r="C46" s="54" t="s">
        <v>127</v>
      </c>
      <c r="D46" s="68">
        <v>28461</v>
      </c>
      <c r="E46" s="99"/>
      <c r="F46" s="81">
        <v>14305</v>
      </c>
      <c r="G46" s="83">
        <v>41782.573229166665</v>
      </c>
      <c r="H46" s="64"/>
      <c r="I46" s="73" t="s">
        <v>127</v>
      </c>
      <c r="J46" s="66" t="s">
        <v>328</v>
      </c>
      <c r="K46" s="67">
        <v>27545</v>
      </c>
      <c r="L46" s="103" t="str">
        <f t="shared" si="1"/>
        <v>X</v>
      </c>
      <c r="M46" s="82">
        <v>14787</v>
      </c>
      <c r="N46" s="84">
        <v>41766.31349537037</v>
      </c>
      <c r="O46" s="65"/>
      <c r="P46" s="77" t="s">
        <v>127</v>
      </c>
      <c r="Q46" s="51"/>
    </row>
    <row r="47" spans="1:17">
      <c r="A47" s="12" t="s">
        <v>484</v>
      </c>
      <c r="B47" s="49" t="s">
        <v>487</v>
      </c>
      <c r="C47" s="54" t="s">
        <v>127</v>
      </c>
      <c r="D47" s="68">
        <v>28461</v>
      </c>
      <c r="E47" s="99"/>
      <c r="F47" s="81">
        <v>15422</v>
      </c>
      <c r="G47" s="83">
        <v>41782.573229166665</v>
      </c>
      <c r="H47" s="64"/>
      <c r="I47" s="73" t="s">
        <v>127</v>
      </c>
      <c r="J47" s="66" t="s">
        <v>328</v>
      </c>
      <c r="K47" s="67">
        <v>27545</v>
      </c>
      <c r="L47" s="103" t="str">
        <f t="shared" si="1"/>
        <v>X</v>
      </c>
      <c r="M47" s="82">
        <v>15982</v>
      </c>
      <c r="N47" s="84">
        <v>41766.31349537037</v>
      </c>
      <c r="O47" s="65"/>
      <c r="P47" s="77" t="s">
        <v>127</v>
      </c>
      <c r="Q47" s="51"/>
    </row>
    <row r="48" spans="1:17">
      <c r="A48" s="12" t="s">
        <v>484</v>
      </c>
      <c r="B48" s="49" t="s">
        <v>874</v>
      </c>
      <c r="C48" s="54" t="s">
        <v>127</v>
      </c>
      <c r="D48" s="68">
        <v>28461</v>
      </c>
      <c r="E48" s="99"/>
      <c r="F48" s="81">
        <v>10652</v>
      </c>
      <c r="G48" s="83">
        <v>41782.573229166665</v>
      </c>
      <c r="H48" s="64"/>
      <c r="I48" s="73" t="s">
        <v>127</v>
      </c>
      <c r="J48" s="66" t="s">
        <v>328</v>
      </c>
      <c r="K48" s="67">
        <v>27545</v>
      </c>
      <c r="L48" s="103" t="str">
        <f t="shared" si="1"/>
        <v>X</v>
      </c>
      <c r="M48" s="82">
        <v>11001</v>
      </c>
      <c r="N48" s="84">
        <v>41766.31349537037</v>
      </c>
      <c r="O48" s="65"/>
      <c r="P48" s="77" t="s">
        <v>127</v>
      </c>
      <c r="Q48" s="51"/>
    </row>
    <row r="49" spans="1:17">
      <c r="A49" s="12" t="s">
        <v>484</v>
      </c>
      <c r="B49" s="49" t="s">
        <v>488</v>
      </c>
      <c r="C49" s="54" t="s">
        <v>127</v>
      </c>
      <c r="D49" s="68">
        <v>28461</v>
      </c>
      <c r="E49" s="99"/>
      <c r="F49" s="81">
        <v>10757</v>
      </c>
      <c r="G49" s="83">
        <v>41782.573229166665</v>
      </c>
      <c r="H49" s="64"/>
      <c r="I49" s="73" t="s">
        <v>127</v>
      </c>
      <c r="J49" s="66" t="s">
        <v>328</v>
      </c>
      <c r="K49" s="67">
        <v>27545</v>
      </c>
      <c r="L49" s="103" t="str">
        <f t="shared" si="1"/>
        <v>X</v>
      </c>
      <c r="M49" s="82">
        <v>11352</v>
      </c>
      <c r="N49" s="84">
        <v>41766.31349537037</v>
      </c>
      <c r="O49" s="65"/>
      <c r="P49" s="77" t="s">
        <v>127</v>
      </c>
      <c r="Q49" s="51"/>
    </row>
    <row r="50" spans="1:17">
      <c r="A50" s="12" t="s">
        <v>484</v>
      </c>
      <c r="B50" s="49" t="s">
        <v>489</v>
      </c>
      <c r="C50" s="54" t="s">
        <v>127</v>
      </c>
      <c r="D50" s="68">
        <v>28461</v>
      </c>
      <c r="E50" s="99"/>
      <c r="F50" s="81">
        <v>13329</v>
      </c>
      <c r="G50" s="83">
        <v>41782.573229166665</v>
      </c>
      <c r="H50" s="64"/>
      <c r="I50" s="73" t="s">
        <v>127</v>
      </c>
      <c r="J50" s="66" t="s">
        <v>328</v>
      </c>
      <c r="K50" s="67">
        <v>27545</v>
      </c>
      <c r="L50" s="103" t="str">
        <f t="shared" si="1"/>
        <v>X</v>
      </c>
      <c r="M50" s="82">
        <v>13887</v>
      </c>
      <c r="N50" s="84">
        <v>41766.31349537037</v>
      </c>
      <c r="O50" s="65"/>
      <c r="P50" s="77" t="s">
        <v>127</v>
      </c>
      <c r="Q50" s="51"/>
    </row>
    <row r="51" spans="1:17">
      <c r="A51" s="12" t="s">
        <v>484</v>
      </c>
      <c r="B51" s="49" t="s">
        <v>490</v>
      </c>
      <c r="C51" s="54" t="s">
        <v>127</v>
      </c>
      <c r="D51" s="68">
        <v>28461</v>
      </c>
      <c r="E51" s="99"/>
      <c r="F51" s="81">
        <v>15109</v>
      </c>
      <c r="G51" s="83">
        <v>41782.573229166665</v>
      </c>
      <c r="H51" s="64"/>
      <c r="I51" s="73" t="s">
        <v>127</v>
      </c>
      <c r="J51" s="66" t="s">
        <v>328</v>
      </c>
      <c r="K51" s="67">
        <v>27545</v>
      </c>
      <c r="L51" s="103" t="str">
        <f t="shared" si="1"/>
        <v>X</v>
      </c>
      <c r="M51" s="82">
        <v>15623</v>
      </c>
      <c r="N51" s="84">
        <v>41766.31349537037</v>
      </c>
      <c r="O51" s="65"/>
      <c r="P51" s="77" t="s">
        <v>127</v>
      </c>
      <c r="Q51" s="51"/>
    </row>
    <row r="52" spans="1:17">
      <c r="A52" s="12" t="s">
        <v>330</v>
      </c>
      <c r="B52" s="49" t="s">
        <v>397</v>
      </c>
      <c r="C52" s="54" t="s">
        <v>127</v>
      </c>
      <c r="D52" s="68">
        <v>28461</v>
      </c>
      <c r="E52" s="99"/>
      <c r="F52" s="81">
        <v>12302</v>
      </c>
      <c r="G52" s="83">
        <v>41782.573229166665</v>
      </c>
      <c r="H52" s="64"/>
      <c r="I52" s="73" t="s">
        <v>127</v>
      </c>
      <c r="J52" s="66" t="s">
        <v>328</v>
      </c>
      <c r="K52" s="67">
        <v>27545</v>
      </c>
      <c r="L52" s="103" t="str">
        <f t="shared" si="1"/>
        <v>X</v>
      </c>
      <c r="M52" s="82">
        <v>12736</v>
      </c>
      <c r="N52" s="84">
        <v>41766.313506944447</v>
      </c>
      <c r="O52" s="65"/>
      <c r="P52" s="77" t="s">
        <v>127</v>
      </c>
      <c r="Q52" s="51"/>
    </row>
    <row r="53" spans="1:17">
      <c r="A53" s="12" t="s">
        <v>330</v>
      </c>
      <c r="B53" s="49" t="s">
        <v>443</v>
      </c>
      <c r="C53" s="54" t="s">
        <v>127</v>
      </c>
      <c r="D53" s="68">
        <v>28461</v>
      </c>
      <c r="E53" s="99"/>
      <c r="F53" s="81">
        <v>15352</v>
      </c>
      <c r="G53" s="83">
        <v>41782.573229166665</v>
      </c>
      <c r="H53" s="64"/>
      <c r="I53" s="73" t="s">
        <v>127</v>
      </c>
      <c r="J53" s="66" t="s">
        <v>328</v>
      </c>
      <c r="K53" s="67">
        <v>27545</v>
      </c>
      <c r="L53" s="103" t="str">
        <f t="shared" si="1"/>
        <v>X</v>
      </c>
      <c r="M53" s="82">
        <v>15612</v>
      </c>
      <c r="N53" s="84">
        <v>41766.313506944447</v>
      </c>
      <c r="O53" s="65"/>
      <c r="P53" s="77" t="s">
        <v>127</v>
      </c>
      <c r="Q53" s="51"/>
    </row>
    <row r="54" spans="1:17">
      <c r="A54" s="12" t="s">
        <v>344</v>
      </c>
      <c r="B54" s="49" t="s">
        <v>643</v>
      </c>
      <c r="C54" s="54" t="s">
        <v>127</v>
      </c>
      <c r="D54" s="68">
        <v>28461</v>
      </c>
      <c r="E54" s="99"/>
      <c r="F54" s="81">
        <v>13239</v>
      </c>
      <c r="G54" s="83">
        <v>41782.573229166665</v>
      </c>
      <c r="H54" s="64"/>
      <c r="I54" s="73" t="s">
        <v>127</v>
      </c>
      <c r="J54" s="66" t="s">
        <v>328</v>
      </c>
      <c r="K54" s="67">
        <v>27545</v>
      </c>
      <c r="L54" s="103" t="str">
        <f t="shared" si="1"/>
        <v>X</v>
      </c>
      <c r="M54" s="82">
        <v>13959</v>
      </c>
      <c r="N54" s="84">
        <v>41766.313506944447</v>
      </c>
      <c r="O54" s="65"/>
      <c r="P54" s="77" t="s">
        <v>127</v>
      </c>
      <c r="Q54" s="51"/>
    </row>
    <row r="55" spans="1:17">
      <c r="A55" s="12" t="s">
        <v>334</v>
      </c>
      <c r="B55" s="49" t="s">
        <v>398</v>
      </c>
      <c r="C55" s="54" t="s">
        <v>127</v>
      </c>
      <c r="D55" s="68">
        <v>28461</v>
      </c>
      <c r="E55" s="99"/>
      <c r="F55" s="81">
        <v>17092</v>
      </c>
      <c r="G55" s="83">
        <v>41782.573229166665</v>
      </c>
      <c r="H55" s="64"/>
      <c r="I55" s="73" t="s">
        <v>127</v>
      </c>
      <c r="J55" s="66" t="s">
        <v>328</v>
      </c>
      <c r="K55" s="67">
        <v>27545</v>
      </c>
      <c r="L55" s="103" t="str">
        <f t="shared" si="1"/>
        <v>X</v>
      </c>
      <c r="M55" s="82">
        <v>18065</v>
      </c>
      <c r="N55" s="84">
        <v>41766.31349537037</v>
      </c>
      <c r="O55" s="65"/>
      <c r="P55" s="77" t="s">
        <v>127</v>
      </c>
      <c r="Q55" s="51"/>
    </row>
    <row r="56" spans="1:17">
      <c r="A56" s="12" t="s">
        <v>334</v>
      </c>
      <c r="B56" s="49" t="s">
        <v>399</v>
      </c>
      <c r="C56" s="54" t="s">
        <v>127</v>
      </c>
      <c r="D56" s="68">
        <v>28461</v>
      </c>
      <c r="E56" s="99"/>
      <c r="F56" s="81">
        <v>20996</v>
      </c>
      <c r="G56" s="83">
        <v>41782.573229166665</v>
      </c>
      <c r="H56" s="64"/>
      <c r="I56" s="73" t="s">
        <v>127</v>
      </c>
      <c r="J56" s="66" t="s">
        <v>328</v>
      </c>
      <c r="K56" s="67">
        <v>27545</v>
      </c>
      <c r="L56" s="103" t="str">
        <f t="shared" si="1"/>
        <v>X</v>
      </c>
      <c r="M56" s="82">
        <v>20714</v>
      </c>
      <c r="N56" s="84">
        <v>41766.31349537037</v>
      </c>
      <c r="O56" s="65"/>
      <c r="P56" s="77" t="s">
        <v>127</v>
      </c>
      <c r="Q56" s="51"/>
    </row>
    <row r="57" spans="1:17">
      <c r="A57" s="12" t="s">
        <v>334</v>
      </c>
      <c r="B57" s="49" t="s">
        <v>491</v>
      </c>
      <c r="C57" s="54" t="s">
        <v>127</v>
      </c>
      <c r="D57" s="68">
        <v>28461</v>
      </c>
      <c r="E57" s="99"/>
      <c r="F57" s="81">
        <v>9025</v>
      </c>
      <c r="G57" s="83">
        <v>41782.573229166665</v>
      </c>
      <c r="H57" s="64"/>
      <c r="I57" s="73" t="s">
        <v>127</v>
      </c>
      <c r="J57" s="66" t="s">
        <v>328</v>
      </c>
      <c r="K57" s="67">
        <v>27545</v>
      </c>
      <c r="L57" s="103" t="str">
        <f t="shared" si="1"/>
        <v>X</v>
      </c>
      <c r="M57" s="82">
        <v>9201</v>
      </c>
      <c r="N57" s="84">
        <v>41766.31349537037</v>
      </c>
      <c r="O57" s="65"/>
      <c r="P57" s="77" t="s">
        <v>127</v>
      </c>
      <c r="Q57" s="51"/>
    </row>
    <row r="58" spans="1:17">
      <c r="A58" s="12" t="s">
        <v>334</v>
      </c>
      <c r="B58" s="49" t="s">
        <v>492</v>
      </c>
      <c r="C58" s="54" t="s">
        <v>127</v>
      </c>
      <c r="D58" s="68">
        <v>28461</v>
      </c>
      <c r="E58" s="99"/>
      <c r="F58" s="81">
        <v>22761</v>
      </c>
      <c r="G58" s="83">
        <v>41782.573229166665</v>
      </c>
      <c r="H58" s="64"/>
      <c r="I58" s="73" t="s">
        <v>127</v>
      </c>
      <c r="J58" s="66" t="s">
        <v>328</v>
      </c>
      <c r="K58" s="67">
        <v>27545</v>
      </c>
      <c r="L58" s="103" t="str">
        <f t="shared" si="1"/>
        <v>X</v>
      </c>
      <c r="M58" s="82">
        <v>24122</v>
      </c>
      <c r="N58" s="84">
        <v>41766.313506944447</v>
      </c>
      <c r="O58" s="65"/>
      <c r="P58" s="77" t="s">
        <v>127</v>
      </c>
      <c r="Q58" s="51"/>
    </row>
    <row r="59" spans="1:17">
      <c r="A59" s="12" t="s">
        <v>334</v>
      </c>
      <c r="B59" s="49" t="s">
        <v>444</v>
      </c>
      <c r="C59" s="54" t="s">
        <v>127</v>
      </c>
      <c r="D59" s="68">
        <v>28461</v>
      </c>
      <c r="E59" s="99"/>
      <c r="F59" s="81">
        <v>19227</v>
      </c>
      <c r="G59" s="83">
        <v>41782.573229166665</v>
      </c>
      <c r="H59" s="64"/>
      <c r="I59" s="73" t="s">
        <v>127</v>
      </c>
      <c r="J59" s="66" t="s">
        <v>328</v>
      </c>
      <c r="K59" s="67">
        <v>27545</v>
      </c>
      <c r="L59" s="103" t="str">
        <f t="shared" si="1"/>
        <v>X</v>
      </c>
      <c r="M59" s="82">
        <v>19574</v>
      </c>
      <c r="N59" s="84">
        <v>41766.31349537037</v>
      </c>
      <c r="O59" s="65"/>
      <c r="P59" s="77" t="s">
        <v>127</v>
      </c>
      <c r="Q59" s="51"/>
    </row>
    <row r="60" spans="1:17">
      <c r="A60" s="12" t="s">
        <v>334</v>
      </c>
      <c r="B60" s="49" t="s">
        <v>400</v>
      </c>
      <c r="C60" s="54" t="s">
        <v>127</v>
      </c>
      <c r="D60" s="68">
        <v>28461</v>
      </c>
      <c r="E60" s="99"/>
      <c r="F60" s="81">
        <v>18831</v>
      </c>
      <c r="G60" s="83">
        <v>41782.573229166665</v>
      </c>
      <c r="H60" s="64"/>
      <c r="I60" s="73" t="s">
        <v>127</v>
      </c>
      <c r="J60" s="66" t="s">
        <v>328</v>
      </c>
      <c r="K60" s="67">
        <v>27545</v>
      </c>
      <c r="L60" s="103" t="str">
        <f t="shared" si="1"/>
        <v>X</v>
      </c>
      <c r="M60" s="82">
        <v>19838</v>
      </c>
      <c r="N60" s="84">
        <v>41766.31349537037</v>
      </c>
      <c r="O60" s="65"/>
      <c r="P60" s="77" t="s">
        <v>127</v>
      </c>
      <c r="Q60" s="51"/>
    </row>
    <row r="61" spans="1:17">
      <c r="A61" s="12" t="s">
        <v>334</v>
      </c>
      <c r="B61" s="49" t="s">
        <v>445</v>
      </c>
      <c r="C61" s="54" t="s">
        <v>127</v>
      </c>
      <c r="D61" s="68">
        <v>28461</v>
      </c>
      <c r="E61" s="99"/>
      <c r="F61" s="81">
        <v>17817</v>
      </c>
      <c r="G61" s="83">
        <v>41782.573229166665</v>
      </c>
      <c r="H61" s="64"/>
      <c r="I61" s="73" t="s">
        <v>127</v>
      </c>
      <c r="J61" s="66" t="s">
        <v>328</v>
      </c>
      <c r="K61" s="67">
        <v>27545</v>
      </c>
      <c r="L61" s="103" t="str">
        <f t="shared" si="1"/>
        <v>X</v>
      </c>
      <c r="M61" s="82">
        <v>19390</v>
      </c>
      <c r="N61" s="84">
        <v>41766.31349537037</v>
      </c>
      <c r="O61" s="65"/>
      <c r="P61" s="77" t="s">
        <v>127</v>
      </c>
      <c r="Q61" s="51"/>
    </row>
    <row r="62" spans="1:17">
      <c r="A62" s="12"/>
      <c r="B62" s="49" t="s">
        <v>326</v>
      </c>
      <c r="C62" s="54" t="s">
        <v>127</v>
      </c>
      <c r="D62" s="68">
        <v>28461</v>
      </c>
      <c r="E62" s="99"/>
      <c r="F62" s="81">
        <v>8397</v>
      </c>
      <c r="G62" s="83">
        <v>41782.573229166665</v>
      </c>
      <c r="H62" s="64"/>
      <c r="I62" s="73" t="s">
        <v>127</v>
      </c>
      <c r="J62" s="66" t="s">
        <v>328</v>
      </c>
      <c r="K62" s="67">
        <v>27545</v>
      </c>
      <c r="L62" s="103" t="str">
        <f t="shared" si="1"/>
        <v>X</v>
      </c>
      <c r="M62" s="82">
        <v>8471</v>
      </c>
      <c r="N62" s="84">
        <v>41766.313506944447</v>
      </c>
      <c r="O62" s="65"/>
      <c r="P62" s="77" t="s">
        <v>127</v>
      </c>
      <c r="Q62" s="51"/>
    </row>
    <row r="63" spans="1:17" ht="6" customHeight="1">
      <c r="A63" s="51"/>
      <c r="B63" s="51"/>
      <c r="C63" s="51"/>
      <c r="D63" s="51"/>
      <c r="E63" s="53"/>
      <c r="F63" s="51"/>
      <c r="G63" s="51"/>
      <c r="H63" s="53"/>
      <c r="I63" s="75"/>
      <c r="J63" s="51"/>
      <c r="K63" s="51"/>
      <c r="L63" s="53"/>
      <c r="M63" s="51"/>
      <c r="N63" s="51"/>
      <c r="O63" s="53"/>
      <c r="P63" s="75"/>
      <c r="Q63" s="51"/>
    </row>
    <row r="237" ht="6" customHeight="1"/>
    <row r="238" ht="5.25" customHeight="1"/>
    <row r="239" ht="12.75" customHeight="1"/>
    <row r="241" ht="6" customHeight="1"/>
    <row r="323" ht="6.75" customHeight="1"/>
  </sheetData>
  <sheetProtection sheet="1" objects="1" scenarios="1" autoFilter="0"/>
  <autoFilter ref="A7:Q62"/>
  <sortState ref="A8:Q62">
    <sortCondition ref="A8"/>
    <sortCondition ref="B8"/>
  </sortState>
  <dataConsolidate/>
  <mergeCells count="2">
    <mergeCell ref="C4:I4"/>
    <mergeCell ref="J4:P4"/>
  </mergeCells>
  <conditionalFormatting sqref="J6">
    <cfRule type="expression" dxfId="1201" priority="728" stopIfTrue="1">
      <formula>IF($C6="Missing",TRUE,FALSE)</formula>
    </cfRule>
  </conditionalFormatting>
  <conditionalFormatting sqref="K6">
    <cfRule type="expression" dxfId="1200" priority="727" stopIfTrue="1">
      <formula>IF(AND(K6&lt;&gt;"",K6&lt;$D6,L6&lt;&gt;"C"),TRUE,FALSE)</formula>
    </cfRule>
  </conditionalFormatting>
  <conditionalFormatting sqref="J8">
    <cfRule type="expression" dxfId="1199" priority="112" stopIfTrue="1">
      <formula>IF($C8="Missing",TRUE,FALSE)</formula>
    </cfRule>
  </conditionalFormatting>
  <conditionalFormatting sqref="K8">
    <cfRule type="expression" dxfId="1198" priority="111" stopIfTrue="1">
      <formula>IF(AND(K8&lt;&gt;"",K8&lt;$D8,L8&lt;&gt;"C"),TRUE,FALSE)</formula>
    </cfRule>
  </conditionalFormatting>
  <conditionalFormatting sqref="J9">
    <cfRule type="expression" dxfId="1197" priority="110" stopIfTrue="1">
      <formula>IF($C9="Missing",TRUE,FALSE)</formula>
    </cfRule>
  </conditionalFormatting>
  <conditionalFormatting sqref="K9">
    <cfRule type="expression" dxfId="1196" priority="109" stopIfTrue="1">
      <formula>IF(AND(K9&lt;&gt;"",K9&lt;$D9,L9&lt;&gt;"C"),TRUE,FALSE)</formula>
    </cfRule>
  </conditionalFormatting>
  <conditionalFormatting sqref="J10">
    <cfRule type="expression" dxfId="1195" priority="108" stopIfTrue="1">
      <formula>IF($C10="Missing",TRUE,FALSE)</formula>
    </cfRule>
  </conditionalFormatting>
  <conditionalFormatting sqref="K10">
    <cfRule type="expression" dxfId="1194" priority="107" stopIfTrue="1">
      <formula>IF(AND(K10&lt;&gt;"",K10&lt;$D10,L10&lt;&gt;"C"),TRUE,FALSE)</formula>
    </cfRule>
  </conditionalFormatting>
  <conditionalFormatting sqref="J11">
    <cfRule type="expression" dxfId="1193" priority="106" stopIfTrue="1">
      <formula>IF($C11="Missing",TRUE,FALSE)</formula>
    </cfRule>
  </conditionalFormatting>
  <conditionalFormatting sqref="K11">
    <cfRule type="expression" dxfId="1192" priority="105" stopIfTrue="1">
      <formula>IF(AND(K11&lt;&gt;"",K11&lt;$D11,L11&lt;&gt;"C"),TRUE,FALSE)</formula>
    </cfRule>
  </conditionalFormatting>
  <conditionalFormatting sqref="J12">
    <cfRule type="expression" dxfId="1191" priority="104" stopIfTrue="1">
      <formula>IF($C12="Missing",TRUE,FALSE)</formula>
    </cfRule>
  </conditionalFormatting>
  <conditionalFormatting sqref="K12">
    <cfRule type="expression" dxfId="1190" priority="103" stopIfTrue="1">
      <formula>IF(AND(K12&lt;&gt;"",K12&lt;$D12,L12&lt;&gt;"C"),TRUE,FALSE)</formula>
    </cfRule>
  </conditionalFormatting>
  <conditionalFormatting sqref="J13">
    <cfRule type="expression" dxfId="1189" priority="102" stopIfTrue="1">
      <formula>IF($C13="Missing",TRUE,FALSE)</formula>
    </cfRule>
  </conditionalFormatting>
  <conditionalFormatting sqref="K13">
    <cfRule type="expression" dxfId="1188" priority="101" stopIfTrue="1">
      <formula>IF(AND(K13&lt;&gt;"",K13&lt;$D13,L13&lt;&gt;"C"),TRUE,FALSE)</formula>
    </cfRule>
  </conditionalFormatting>
  <conditionalFormatting sqref="J14">
    <cfRule type="expression" dxfId="1187" priority="100" stopIfTrue="1">
      <formula>IF($C14="Missing",TRUE,FALSE)</formula>
    </cfRule>
  </conditionalFormatting>
  <conditionalFormatting sqref="K14">
    <cfRule type="expression" dxfId="1186" priority="99" stopIfTrue="1">
      <formula>IF(AND(K14&lt;&gt;"",K14&lt;$D14,L14&lt;&gt;"C"),TRUE,FALSE)</formula>
    </cfRule>
  </conditionalFormatting>
  <conditionalFormatting sqref="J15">
    <cfRule type="expression" dxfId="1185" priority="98" stopIfTrue="1">
      <formula>IF($C15="Missing",TRUE,FALSE)</formula>
    </cfRule>
  </conditionalFormatting>
  <conditionalFormatting sqref="K15">
    <cfRule type="expression" dxfId="1184" priority="97" stopIfTrue="1">
      <formula>IF(AND(K15&lt;&gt;"",K15&lt;$D15,L15&lt;&gt;"C"),TRUE,FALSE)</formula>
    </cfRule>
  </conditionalFormatting>
  <conditionalFormatting sqref="J16">
    <cfRule type="expression" dxfId="1183" priority="96" stopIfTrue="1">
      <formula>IF($C16="Missing",TRUE,FALSE)</formula>
    </cfRule>
  </conditionalFormatting>
  <conditionalFormatting sqref="K16">
    <cfRule type="expression" dxfId="1182" priority="95" stopIfTrue="1">
      <formula>IF(AND(K16&lt;&gt;"",K16&lt;$D16,L16&lt;&gt;"C"),TRUE,FALSE)</formula>
    </cfRule>
  </conditionalFormatting>
  <conditionalFormatting sqref="J17">
    <cfRule type="expression" dxfId="1181" priority="94" stopIfTrue="1">
      <formula>IF($C17="Missing",TRUE,FALSE)</formula>
    </cfRule>
  </conditionalFormatting>
  <conditionalFormatting sqref="K17">
    <cfRule type="expression" dxfId="1180" priority="93" stopIfTrue="1">
      <formula>IF(AND(K17&lt;&gt;"",K17&lt;$D17,L17&lt;&gt;"C"),TRUE,FALSE)</formula>
    </cfRule>
  </conditionalFormatting>
  <conditionalFormatting sqref="J18">
    <cfRule type="expression" dxfId="1179" priority="92" stopIfTrue="1">
      <formula>IF($C18="Missing",TRUE,FALSE)</formula>
    </cfRule>
  </conditionalFormatting>
  <conditionalFormatting sqref="K18">
    <cfRule type="expression" dxfId="1178" priority="91" stopIfTrue="1">
      <formula>IF(AND(K18&lt;&gt;"",K18&lt;$D18,L18&lt;&gt;"C"),TRUE,FALSE)</formula>
    </cfRule>
  </conditionalFormatting>
  <conditionalFormatting sqref="J19">
    <cfRule type="expression" dxfId="1177" priority="90" stopIfTrue="1">
      <formula>IF($C19="Missing",TRUE,FALSE)</formula>
    </cfRule>
  </conditionalFormatting>
  <conditionalFormatting sqref="K19">
    <cfRule type="expression" dxfId="1176" priority="89" stopIfTrue="1">
      <formula>IF(AND(K19&lt;&gt;"",K19&lt;$D19,L19&lt;&gt;"C"),TRUE,FALSE)</formula>
    </cfRule>
  </conditionalFormatting>
  <conditionalFormatting sqref="J20">
    <cfRule type="expression" dxfId="1175" priority="88" stopIfTrue="1">
      <formula>IF($C20="Missing",TRUE,FALSE)</formula>
    </cfRule>
  </conditionalFormatting>
  <conditionalFormatting sqref="K20">
    <cfRule type="expression" dxfId="1174" priority="87" stopIfTrue="1">
      <formula>IF(AND(K20&lt;&gt;"",K20&lt;$D20,L20&lt;&gt;"C"),TRUE,FALSE)</formula>
    </cfRule>
  </conditionalFormatting>
  <conditionalFormatting sqref="J21">
    <cfRule type="expression" dxfId="1173" priority="86" stopIfTrue="1">
      <formula>IF($C21="Missing",TRUE,FALSE)</formula>
    </cfRule>
  </conditionalFormatting>
  <conditionalFormatting sqref="K21">
    <cfRule type="expression" dxfId="1172" priority="85" stopIfTrue="1">
      <formula>IF(AND(K21&lt;&gt;"",K21&lt;$D21,L21&lt;&gt;"C"),TRUE,FALSE)</formula>
    </cfRule>
  </conditionalFormatting>
  <conditionalFormatting sqref="J22">
    <cfRule type="expression" dxfId="1171" priority="84" stopIfTrue="1">
      <formula>IF($C22="Missing",TRUE,FALSE)</formula>
    </cfRule>
  </conditionalFormatting>
  <conditionalFormatting sqref="K22">
    <cfRule type="expression" dxfId="1170" priority="83" stopIfTrue="1">
      <formula>IF(AND(K22&lt;&gt;"",K22&lt;$D22,L22&lt;&gt;"C"),TRUE,FALSE)</formula>
    </cfRule>
  </conditionalFormatting>
  <conditionalFormatting sqref="J23">
    <cfRule type="expression" dxfId="1169" priority="82" stopIfTrue="1">
      <formula>IF($C23="Missing",TRUE,FALSE)</formula>
    </cfRule>
  </conditionalFormatting>
  <conditionalFormatting sqref="K23">
    <cfRule type="expression" dxfId="1168" priority="81" stopIfTrue="1">
      <formula>IF(AND(K23&lt;&gt;"",K23&lt;$D23,L23&lt;&gt;"C"),TRUE,FALSE)</formula>
    </cfRule>
  </conditionalFormatting>
  <conditionalFormatting sqref="J24">
    <cfRule type="expression" dxfId="1167" priority="80" stopIfTrue="1">
      <formula>IF($C24="Missing",TRUE,FALSE)</formula>
    </cfRule>
  </conditionalFormatting>
  <conditionalFormatting sqref="K24">
    <cfRule type="expression" dxfId="1166" priority="79" stopIfTrue="1">
      <formula>IF(AND(K24&lt;&gt;"",K24&lt;$D24,L24&lt;&gt;"C"),TRUE,FALSE)</formula>
    </cfRule>
  </conditionalFormatting>
  <conditionalFormatting sqref="J25">
    <cfRule type="expression" dxfId="1165" priority="78" stopIfTrue="1">
      <formula>IF($C25="Missing",TRUE,FALSE)</formula>
    </cfRule>
  </conditionalFormatting>
  <conditionalFormatting sqref="K25">
    <cfRule type="expression" dxfId="1164" priority="77" stopIfTrue="1">
      <formula>IF(AND(K25&lt;&gt;"",K25&lt;$D25,L25&lt;&gt;"C"),TRUE,FALSE)</formula>
    </cfRule>
  </conditionalFormatting>
  <conditionalFormatting sqref="J26">
    <cfRule type="expression" dxfId="1163" priority="76" stopIfTrue="1">
      <formula>IF($C26="Missing",TRUE,FALSE)</formula>
    </cfRule>
  </conditionalFormatting>
  <conditionalFormatting sqref="K26">
    <cfRule type="expression" dxfId="1162" priority="75" stopIfTrue="1">
      <formula>IF(AND(K26&lt;&gt;"",K26&lt;$D26,L26&lt;&gt;"C"),TRUE,FALSE)</formula>
    </cfRule>
  </conditionalFormatting>
  <conditionalFormatting sqref="J27">
    <cfRule type="expression" dxfId="1161" priority="74" stopIfTrue="1">
      <formula>IF($C27="Missing",TRUE,FALSE)</formula>
    </cfRule>
  </conditionalFormatting>
  <conditionalFormatting sqref="K27">
    <cfRule type="expression" dxfId="1160" priority="73" stopIfTrue="1">
      <formula>IF(AND(K27&lt;&gt;"",K27&lt;$D27,L27&lt;&gt;"C"),TRUE,FALSE)</formula>
    </cfRule>
  </conditionalFormatting>
  <conditionalFormatting sqref="J28">
    <cfRule type="expression" dxfId="1159" priority="72" stopIfTrue="1">
      <formula>IF($C28="Missing",TRUE,FALSE)</formula>
    </cfRule>
  </conditionalFormatting>
  <conditionalFormatting sqref="K28">
    <cfRule type="expression" dxfId="1158" priority="71" stopIfTrue="1">
      <formula>IF(AND(K28&lt;&gt;"",K28&lt;$D28,L28&lt;&gt;"C"),TRUE,FALSE)</formula>
    </cfRule>
  </conditionalFormatting>
  <conditionalFormatting sqref="J29">
    <cfRule type="expression" dxfId="1157" priority="70" stopIfTrue="1">
      <formula>IF($C29="Missing",TRUE,FALSE)</formula>
    </cfRule>
  </conditionalFormatting>
  <conditionalFormatting sqref="K29">
    <cfRule type="expression" dxfId="1156" priority="69" stopIfTrue="1">
      <formula>IF(AND(K29&lt;&gt;"",K29&lt;$D29,L29&lt;&gt;"C"),TRUE,FALSE)</formula>
    </cfRule>
  </conditionalFormatting>
  <conditionalFormatting sqref="J30">
    <cfRule type="expression" dxfId="1155" priority="68" stopIfTrue="1">
      <formula>IF($C30="Missing",TRUE,FALSE)</formula>
    </cfRule>
  </conditionalFormatting>
  <conditionalFormatting sqref="K30">
    <cfRule type="expression" dxfId="1154" priority="67" stopIfTrue="1">
      <formula>IF(AND(K30&lt;&gt;"",K30&lt;$D30,L30&lt;&gt;"C"),TRUE,FALSE)</formula>
    </cfRule>
  </conditionalFormatting>
  <conditionalFormatting sqref="J31">
    <cfRule type="expression" dxfId="1153" priority="64" stopIfTrue="1">
      <formula>IF($C31="Missing",TRUE,FALSE)</formula>
    </cfRule>
  </conditionalFormatting>
  <conditionalFormatting sqref="K31">
    <cfRule type="expression" dxfId="1152" priority="63" stopIfTrue="1">
      <formula>IF(AND(K31&lt;&gt;"",K31&lt;$D31,L31&lt;&gt;"C"),TRUE,FALSE)</formula>
    </cfRule>
  </conditionalFormatting>
  <conditionalFormatting sqref="J32">
    <cfRule type="expression" dxfId="1151" priority="62" stopIfTrue="1">
      <formula>IF($C32="Missing",TRUE,FALSE)</formula>
    </cfRule>
  </conditionalFormatting>
  <conditionalFormatting sqref="K32">
    <cfRule type="expression" dxfId="1150" priority="61" stopIfTrue="1">
      <formula>IF(AND(K32&lt;&gt;"",K32&lt;$D32,L32&lt;&gt;"C"),TRUE,FALSE)</formula>
    </cfRule>
  </conditionalFormatting>
  <conditionalFormatting sqref="J33">
    <cfRule type="expression" dxfId="1149" priority="60" stopIfTrue="1">
      <formula>IF($C33="Missing",TRUE,FALSE)</formula>
    </cfRule>
  </conditionalFormatting>
  <conditionalFormatting sqref="K33">
    <cfRule type="expression" dxfId="1148" priority="59" stopIfTrue="1">
      <formula>IF(AND(K33&lt;&gt;"",K33&lt;$D33,L33&lt;&gt;"C"),TRUE,FALSE)</formula>
    </cfRule>
  </conditionalFormatting>
  <conditionalFormatting sqref="J34">
    <cfRule type="expression" dxfId="1147" priority="58" stopIfTrue="1">
      <formula>IF($C34="Missing",TRUE,FALSE)</formula>
    </cfRule>
  </conditionalFormatting>
  <conditionalFormatting sqref="K34">
    <cfRule type="expression" dxfId="1146" priority="57" stopIfTrue="1">
      <formula>IF(AND(K34&lt;&gt;"",K34&lt;$D34,L34&lt;&gt;"C"),TRUE,FALSE)</formula>
    </cfRule>
  </conditionalFormatting>
  <conditionalFormatting sqref="J35">
    <cfRule type="expression" dxfId="1145" priority="56" stopIfTrue="1">
      <formula>IF($C35="Missing",TRUE,FALSE)</formula>
    </cfRule>
  </conditionalFormatting>
  <conditionalFormatting sqref="K35">
    <cfRule type="expression" dxfId="1144" priority="55" stopIfTrue="1">
      <formula>IF(AND(K35&lt;&gt;"",K35&lt;$D35,L35&lt;&gt;"C"),TRUE,FALSE)</formula>
    </cfRule>
  </conditionalFormatting>
  <conditionalFormatting sqref="J36">
    <cfRule type="expression" dxfId="1143" priority="54" stopIfTrue="1">
      <formula>IF($C36="Missing",TRUE,FALSE)</formula>
    </cfRule>
  </conditionalFormatting>
  <conditionalFormatting sqref="K36">
    <cfRule type="expression" dxfId="1142" priority="53" stopIfTrue="1">
      <formula>IF(AND(K36&lt;&gt;"",K36&lt;$D36,L36&lt;&gt;"C"),TRUE,FALSE)</formula>
    </cfRule>
  </conditionalFormatting>
  <conditionalFormatting sqref="J37">
    <cfRule type="expression" dxfId="1141" priority="52" stopIfTrue="1">
      <formula>IF($C37="Missing",TRUE,FALSE)</formula>
    </cfRule>
  </conditionalFormatting>
  <conditionalFormatting sqref="K37">
    <cfRule type="expression" dxfId="1140" priority="51" stopIfTrue="1">
      <formula>IF(AND(K37&lt;&gt;"",K37&lt;$D37,L37&lt;&gt;"C"),TRUE,FALSE)</formula>
    </cfRule>
  </conditionalFormatting>
  <conditionalFormatting sqref="J38">
    <cfRule type="expression" dxfId="1139" priority="50" stopIfTrue="1">
      <formula>IF($C38="Missing",TRUE,FALSE)</formula>
    </cfRule>
  </conditionalFormatting>
  <conditionalFormatting sqref="K38">
    <cfRule type="expression" dxfId="1138" priority="49" stopIfTrue="1">
      <formula>IF(AND(K38&lt;&gt;"",K38&lt;$D38,L38&lt;&gt;"C"),TRUE,FALSE)</formula>
    </cfRule>
  </conditionalFormatting>
  <conditionalFormatting sqref="J39">
    <cfRule type="expression" dxfId="1137" priority="48" stopIfTrue="1">
      <formula>IF($C39="Missing",TRUE,FALSE)</formula>
    </cfRule>
  </conditionalFormatting>
  <conditionalFormatting sqref="K39">
    <cfRule type="expression" dxfId="1136" priority="47" stopIfTrue="1">
      <formula>IF(AND(K39&lt;&gt;"",K39&lt;$D39,L39&lt;&gt;"C"),TRUE,FALSE)</formula>
    </cfRule>
  </conditionalFormatting>
  <conditionalFormatting sqref="J40">
    <cfRule type="expression" dxfId="1135" priority="46" stopIfTrue="1">
      <formula>IF($C40="Missing",TRUE,FALSE)</formula>
    </cfRule>
  </conditionalFormatting>
  <conditionalFormatting sqref="K40">
    <cfRule type="expression" dxfId="1134" priority="45" stopIfTrue="1">
      <formula>IF(AND(K40&lt;&gt;"",K40&lt;$D40,L40&lt;&gt;"C"),TRUE,FALSE)</formula>
    </cfRule>
  </conditionalFormatting>
  <conditionalFormatting sqref="J41">
    <cfRule type="expression" dxfId="1133" priority="44" stopIfTrue="1">
      <formula>IF($C41="Missing",TRUE,FALSE)</formula>
    </cfRule>
  </conditionalFormatting>
  <conditionalFormatting sqref="K41">
    <cfRule type="expression" dxfId="1132" priority="43" stopIfTrue="1">
      <formula>IF(AND(K41&lt;&gt;"",K41&lt;$D41,L41&lt;&gt;"C"),TRUE,FALSE)</formula>
    </cfRule>
  </conditionalFormatting>
  <conditionalFormatting sqref="J42">
    <cfRule type="expression" dxfId="1131" priority="42" stopIfTrue="1">
      <formula>IF($C42="Missing",TRUE,FALSE)</formula>
    </cfRule>
  </conditionalFormatting>
  <conditionalFormatting sqref="K42">
    <cfRule type="expression" dxfId="1130" priority="41" stopIfTrue="1">
      <formula>IF(AND(K42&lt;&gt;"",K42&lt;$D42,L42&lt;&gt;"C"),TRUE,FALSE)</formula>
    </cfRule>
  </conditionalFormatting>
  <conditionalFormatting sqref="J43">
    <cfRule type="expression" dxfId="1129" priority="40" stopIfTrue="1">
      <formula>IF($C43="Missing",TRUE,FALSE)</formula>
    </cfRule>
  </conditionalFormatting>
  <conditionalFormatting sqref="K43">
    <cfRule type="expression" dxfId="1128" priority="39" stopIfTrue="1">
      <formula>IF(AND(K43&lt;&gt;"",K43&lt;$D43,L43&lt;&gt;"C"),TRUE,FALSE)</formula>
    </cfRule>
  </conditionalFormatting>
  <conditionalFormatting sqref="J44">
    <cfRule type="expression" dxfId="1127" priority="38" stopIfTrue="1">
      <formula>IF($C44="Missing",TRUE,FALSE)</formula>
    </cfRule>
  </conditionalFormatting>
  <conditionalFormatting sqref="K44">
    <cfRule type="expression" dxfId="1126" priority="37" stopIfTrue="1">
      <formula>IF(AND(K44&lt;&gt;"",K44&lt;$D44,L44&lt;&gt;"C"),TRUE,FALSE)</formula>
    </cfRule>
  </conditionalFormatting>
  <conditionalFormatting sqref="J45">
    <cfRule type="expression" dxfId="1125" priority="36" stopIfTrue="1">
      <formula>IF($C45="Missing",TRUE,FALSE)</formula>
    </cfRule>
  </conditionalFormatting>
  <conditionalFormatting sqref="K45">
    <cfRule type="expression" dxfId="1124" priority="35" stopIfTrue="1">
      <formula>IF(AND(K45&lt;&gt;"",K45&lt;$D45,L45&lt;&gt;"C"),TRUE,FALSE)</formula>
    </cfRule>
  </conditionalFormatting>
  <conditionalFormatting sqref="J46">
    <cfRule type="expression" dxfId="1123" priority="34" stopIfTrue="1">
      <formula>IF($C46="Missing",TRUE,FALSE)</formula>
    </cfRule>
  </conditionalFormatting>
  <conditionalFormatting sqref="K46">
    <cfRule type="expression" dxfId="1122" priority="33" stopIfTrue="1">
      <formula>IF(AND(K46&lt;&gt;"",K46&lt;$D46,L46&lt;&gt;"C"),TRUE,FALSE)</formula>
    </cfRule>
  </conditionalFormatting>
  <conditionalFormatting sqref="J47">
    <cfRule type="expression" dxfId="1121" priority="32" stopIfTrue="1">
      <formula>IF($C47="Missing",TRUE,FALSE)</formula>
    </cfRule>
  </conditionalFormatting>
  <conditionalFormatting sqref="K47">
    <cfRule type="expression" dxfId="1120" priority="31" stopIfTrue="1">
      <formula>IF(AND(K47&lt;&gt;"",K47&lt;$D47,L47&lt;&gt;"C"),TRUE,FALSE)</formula>
    </cfRule>
  </conditionalFormatting>
  <conditionalFormatting sqref="J48">
    <cfRule type="expression" dxfId="1119" priority="30" stopIfTrue="1">
      <formula>IF($C48="Missing",TRUE,FALSE)</formula>
    </cfRule>
  </conditionalFormatting>
  <conditionalFormatting sqref="K48">
    <cfRule type="expression" dxfId="1118" priority="29" stopIfTrue="1">
      <formula>IF(AND(K48&lt;&gt;"",K48&lt;$D48,L48&lt;&gt;"C"),TRUE,FALSE)</formula>
    </cfRule>
  </conditionalFormatting>
  <conditionalFormatting sqref="J49">
    <cfRule type="expression" dxfId="1117" priority="28" stopIfTrue="1">
      <formula>IF($C49="Missing",TRUE,FALSE)</formula>
    </cfRule>
  </conditionalFormatting>
  <conditionalFormatting sqref="K49">
    <cfRule type="expression" dxfId="1116" priority="27" stopIfTrue="1">
      <formula>IF(AND(K49&lt;&gt;"",K49&lt;$D49,L49&lt;&gt;"C"),TRUE,FALSE)</formula>
    </cfRule>
  </conditionalFormatting>
  <conditionalFormatting sqref="J50">
    <cfRule type="expression" dxfId="1115" priority="26" stopIfTrue="1">
      <formula>IF($C50="Missing",TRUE,FALSE)</formula>
    </cfRule>
  </conditionalFormatting>
  <conditionalFormatting sqref="K50">
    <cfRule type="expression" dxfId="1114" priority="25" stopIfTrue="1">
      <formula>IF(AND(K50&lt;&gt;"",K50&lt;$D50,L50&lt;&gt;"C"),TRUE,FALSE)</formula>
    </cfRule>
  </conditionalFormatting>
  <conditionalFormatting sqref="J51">
    <cfRule type="expression" dxfId="1113" priority="24" stopIfTrue="1">
      <formula>IF($C51="Missing",TRUE,FALSE)</formula>
    </cfRule>
  </conditionalFormatting>
  <conditionalFormatting sqref="K51">
    <cfRule type="expression" dxfId="1112" priority="23" stopIfTrue="1">
      <formula>IF(AND(K51&lt;&gt;"",K51&lt;$D51,L51&lt;&gt;"C"),TRUE,FALSE)</formula>
    </cfRule>
  </conditionalFormatting>
  <conditionalFormatting sqref="J52">
    <cfRule type="expression" dxfId="1111" priority="22" stopIfTrue="1">
      <formula>IF($C52="Missing",TRUE,FALSE)</formula>
    </cfRule>
  </conditionalFormatting>
  <conditionalFormatting sqref="K52">
    <cfRule type="expression" dxfId="1110" priority="21" stopIfTrue="1">
      <formula>IF(AND(K52&lt;&gt;"",K52&lt;$D52,L52&lt;&gt;"C"),TRUE,FALSE)</formula>
    </cfRule>
  </conditionalFormatting>
  <conditionalFormatting sqref="J53">
    <cfRule type="expression" dxfId="1109" priority="20" stopIfTrue="1">
      <formula>IF($C53="Missing",TRUE,FALSE)</formula>
    </cfRule>
  </conditionalFormatting>
  <conditionalFormatting sqref="K53">
    <cfRule type="expression" dxfId="1108" priority="19" stopIfTrue="1">
      <formula>IF(AND(K53&lt;&gt;"",K53&lt;$D53,L53&lt;&gt;"C"),TRUE,FALSE)</formula>
    </cfRule>
  </conditionalFormatting>
  <conditionalFormatting sqref="J54">
    <cfRule type="expression" dxfId="1107" priority="18" stopIfTrue="1">
      <formula>IF($C54="Missing",TRUE,FALSE)</formula>
    </cfRule>
  </conditionalFormatting>
  <conditionalFormatting sqref="K54">
    <cfRule type="expression" dxfId="1106" priority="17" stopIfTrue="1">
      <formula>IF(AND(K54&lt;&gt;"",K54&lt;$D54,L54&lt;&gt;"C"),TRUE,FALSE)</formula>
    </cfRule>
  </conditionalFormatting>
  <conditionalFormatting sqref="J55">
    <cfRule type="expression" dxfId="1105" priority="16" stopIfTrue="1">
      <formula>IF($C55="Missing",TRUE,FALSE)</formula>
    </cfRule>
  </conditionalFormatting>
  <conditionalFormatting sqref="K55">
    <cfRule type="expression" dxfId="1104" priority="15" stopIfTrue="1">
      <formula>IF(AND(K55&lt;&gt;"",K55&lt;$D55,L55&lt;&gt;"C"),TRUE,FALSE)</formula>
    </cfRule>
  </conditionalFormatting>
  <conditionalFormatting sqref="J56">
    <cfRule type="expression" dxfId="1103" priority="14" stopIfTrue="1">
      <formula>IF($C56="Missing",TRUE,FALSE)</formula>
    </cfRule>
  </conditionalFormatting>
  <conditionalFormatting sqref="K56">
    <cfRule type="expression" dxfId="1102" priority="13" stopIfTrue="1">
      <formula>IF(AND(K56&lt;&gt;"",K56&lt;$D56,L56&lt;&gt;"C"),TRUE,FALSE)</formula>
    </cfRule>
  </conditionalFormatting>
  <conditionalFormatting sqref="J57">
    <cfRule type="expression" dxfId="1101" priority="12" stopIfTrue="1">
      <formula>IF($C57="Missing",TRUE,FALSE)</formula>
    </cfRule>
  </conditionalFormatting>
  <conditionalFormatting sqref="K57">
    <cfRule type="expression" dxfId="1100" priority="11" stopIfTrue="1">
      <formula>IF(AND(K57&lt;&gt;"",K57&lt;$D57,L57&lt;&gt;"C"),TRUE,FALSE)</formula>
    </cfRule>
  </conditionalFormatting>
  <conditionalFormatting sqref="J58">
    <cfRule type="expression" dxfId="1099" priority="10" stopIfTrue="1">
      <formula>IF($C58="Missing",TRUE,FALSE)</formula>
    </cfRule>
  </conditionalFormatting>
  <conditionalFormatting sqref="K58">
    <cfRule type="expression" dxfId="1098" priority="9" stopIfTrue="1">
      <formula>IF(AND(K58&lt;&gt;"",K58&lt;$D58,L58&lt;&gt;"C"),TRUE,FALSE)</formula>
    </cfRule>
  </conditionalFormatting>
  <conditionalFormatting sqref="J59">
    <cfRule type="expression" dxfId="1097" priority="8" stopIfTrue="1">
      <formula>IF($C59="Missing",TRUE,FALSE)</formula>
    </cfRule>
  </conditionalFormatting>
  <conditionalFormatting sqref="K59">
    <cfRule type="expression" dxfId="1096" priority="7" stopIfTrue="1">
      <formula>IF(AND(K59&lt;&gt;"",K59&lt;$D59,L59&lt;&gt;"C"),TRUE,FALSE)</formula>
    </cfRule>
  </conditionalFormatting>
  <conditionalFormatting sqref="J60">
    <cfRule type="expression" dxfId="1095" priority="6" stopIfTrue="1">
      <formula>IF($C60="Missing",TRUE,FALSE)</formula>
    </cfRule>
  </conditionalFormatting>
  <conditionalFormatting sqref="K60">
    <cfRule type="expression" dxfId="1094" priority="5" stopIfTrue="1">
      <formula>IF(AND(K60&lt;&gt;"",K60&lt;$D60,L60&lt;&gt;"C"),TRUE,FALSE)</formula>
    </cfRule>
  </conditionalFormatting>
  <conditionalFormatting sqref="J61">
    <cfRule type="expression" dxfId="1093" priority="4" stopIfTrue="1">
      <formula>IF($C61="Missing",TRUE,FALSE)</formula>
    </cfRule>
  </conditionalFormatting>
  <conditionalFormatting sqref="K61">
    <cfRule type="expression" dxfId="1092" priority="3" stopIfTrue="1">
      <formula>IF(AND(K61&lt;&gt;"",K61&lt;$D61,L61&lt;&gt;"C"),TRUE,FALSE)</formula>
    </cfRule>
  </conditionalFormatting>
  <conditionalFormatting sqref="J62">
    <cfRule type="expression" dxfId="1091" priority="2" stopIfTrue="1">
      <formula>IF($C62="Missing",TRUE,FALSE)</formula>
    </cfRule>
  </conditionalFormatting>
  <conditionalFormatting sqref="K62">
    <cfRule type="expression" dxfId="1090" priority="1" stopIfTrue="1">
      <formula>IF(AND(K62&lt;&gt;"",K62&lt;$D62,L62&lt;&gt;"C"),TRUE,FALSE)</formula>
    </cfRule>
  </conditionalFormatting>
  <dataValidations count="3">
    <dataValidation type="list" allowBlank="1" showInputMessage="1" showErrorMessage="1" sqref="H6 O6 H8:H62 O8:O62">
      <formula1>"X, "</formula1>
    </dataValidation>
    <dataValidation type="list" errorStyle="information" allowBlank="1" sqref="I6 P6 I8:I62 P8:P62">
      <formula1>"OK,INIT en,TRANS"</formula1>
    </dataValidation>
    <dataValidation type="list" allowBlank="1" showErrorMessage="1" sqref="E6 L6 E8:E62 L8:L62">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7.xml><?xml version="1.0" encoding="utf-8"?>
<worksheet xmlns="http://schemas.openxmlformats.org/spreadsheetml/2006/main" xmlns:r="http://schemas.openxmlformats.org/officeDocument/2006/relationships">
  <sheetPr codeName="Tabelle60"/>
  <dimension ref="A1:Q292"/>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41783.665451388886</v>
      </c>
      <c r="C1">
        <f>COUNTIF(C$7:C$32,"OK")</f>
        <v>24</v>
      </c>
      <c r="D1" t="s">
        <v>228</v>
      </c>
      <c r="G1" s="52"/>
      <c r="H1" s="52" t="s">
        <v>190</v>
      </c>
      <c r="I1" s="24">
        <f>COUNTIF(I$7:I$32,"OK*")</f>
        <v>24</v>
      </c>
      <c r="J1">
        <f>COUNTIF(J$7:J$32,"OK")</f>
        <v>0</v>
      </c>
      <c r="K1" t="s">
        <v>228</v>
      </c>
      <c r="N1" s="52"/>
      <c r="O1" s="52" t="s">
        <v>190</v>
      </c>
      <c r="P1" s="24">
        <f>COUNTIF(P$7:P$32,"OK*")</f>
        <v>24</v>
      </c>
    </row>
    <row r="2" spans="1:17">
      <c r="A2" s="39" t="s">
        <v>52</v>
      </c>
      <c r="B2" s="71" t="s">
        <v>599</v>
      </c>
      <c r="C2">
        <f>COUNTIF(C$7:C$32,"Missing")</f>
        <v>0</v>
      </c>
      <c r="D2" t="s">
        <v>229</v>
      </c>
      <c r="G2" s="52"/>
      <c r="J2">
        <f>COUNTIF(J$7:J$32,"Missing")</f>
        <v>24</v>
      </c>
      <c r="K2" t="s">
        <v>229</v>
      </c>
      <c r="N2" s="52"/>
    </row>
    <row r="3" spans="1:17">
      <c r="A3" s="43" t="s">
        <v>309</v>
      </c>
      <c r="B3" s="71" t="s">
        <v>647</v>
      </c>
      <c r="C3">
        <f>COUNTIF(E$7:E$32,"X")</f>
        <v>0</v>
      </c>
      <c r="D3" s="86" t="s">
        <v>196</v>
      </c>
      <c r="E3" s="98"/>
      <c r="F3" s="87">
        <f>SUMIF(H$7:H$32,"X",F$7:F$32)</f>
        <v>0</v>
      </c>
      <c r="G3" s="86"/>
      <c r="H3" s="88">
        <f>COUNTIF(H$7:H$32,"X")</f>
        <v>0</v>
      </c>
      <c r="J3">
        <f>COUNTIF(L$7:L$32,"X")</f>
        <v>24</v>
      </c>
      <c r="K3" s="86" t="s">
        <v>196</v>
      </c>
      <c r="L3" s="98"/>
      <c r="M3" s="87">
        <f>SUMIF(O$7:O$32,"X",M$7:M$32)</f>
        <v>0</v>
      </c>
      <c r="N3" s="86"/>
      <c r="O3" s="88">
        <f>COUNTIF(O$7:O$32,"X")</f>
        <v>0</v>
      </c>
    </row>
    <row r="4" spans="1:17">
      <c r="A4" s="39" t="s">
        <v>195</v>
      </c>
      <c r="B4" s="43">
        <f>ROW($32:$32) - ROW($7:$7)-1</f>
        <v>24</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1268</v>
      </c>
      <c r="B8" s="49" t="s">
        <v>1153</v>
      </c>
      <c r="C8" s="54" t="s">
        <v>127</v>
      </c>
      <c r="D8" s="68">
        <v>28461</v>
      </c>
      <c r="E8" s="99"/>
      <c r="F8" s="81">
        <v>10609</v>
      </c>
      <c r="G8" s="83">
        <v>41782.573229166665</v>
      </c>
      <c r="H8" s="64"/>
      <c r="I8" s="73" t="s">
        <v>127</v>
      </c>
      <c r="J8" s="66" t="s">
        <v>328</v>
      </c>
      <c r="K8" s="67">
        <v>27545</v>
      </c>
      <c r="L8" s="103" t="str">
        <f t="shared" ref="L8:L31" si="0">IF(K8="","",IF(K8&lt;$D8,"X",""))</f>
        <v>X</v>
      </c>
      <c r="M8" s="82">
        <v>10540</v>
      </c>
      <c r="N8" s="84">
        <v>41766.313564814816</v>
      </c>
      <c r="O8" s="65"/>
      <c r="P8" s="77" t="s">
        <v>127</v>
      </c>
      <c r="Q8" s="51"/>
    </row>
    <row r="9" spans="1:17">
      <c r="A9" s="12" t="s">
        <v>1268</v>
      </c>
      <c r="B9" s="49" t="s">
        <v>1160</v>
      </c>
      <c r="C9" s="54" t="s">
        <v>127</v>
      </c>
      <c r="D9" s="68">
        <v>28461</v>
      </c>
      <c r="E9" s="99"/>
      <c r="F9" s="81">
        <v>10749</v>
      </c>
      <c r="G9" s="83">
        <v>41782.573229166665</v>
      </c>
      <c r="H9" s="64"/>
      <c r="I9" s="73" t="s">
        <v>127</v>
      </c>
      <c r="J9" s="66" t="s">
        <v>328</v>
      </c>
      <c r="K9" s="67">
        <v>27545</v>
      </c>
      <c r="L9" s="103" t="str">
        <f t="shared" si="0"/>
        <v>X</v>
      </c>
      <c r="M9" s="82">
        <v>10895</v>
      </c>
      <c r="N9" s="84">
        <v>41766.313564814816</v>
      </c>
      <c r="O9" s="65"/>
      <c r="P9" s="77" t="s">
        <v>127</v>
      </c>
      <c r="Q9" s="51"/>
    </row>
    <row r="10" spans="1:17">
      <c r="A10" s="12" t="s">
        <v>1154</v>
      </c>
      <c r="B10" s="49" t="s">
        <v>1155</v>
      </c>
      <c r="C10" s="54" t="s">
        <v>127</v>
      </c>
      <c r="D10" s="68">
        <v>28461</v>
      </c>
      <c r="E10" s="99"/>
      <c r="F10" s="81">
        <v>10237</v>
      </c>
      <c r="G10" s="83">
        <v>41782.573229166665</v>
      </c>
      <c r="H10" s="64"/>
      <c r="I10" s="73" t="s">
        <v>127</v>
      </c>
      <c r="J10" s="66" t="s">
        <v>328</v>
      </c>
      <c r="K10" s="67">
        <v>27545</v>
      </c>
      <c r="L10" s="103" t="str">
        <f t="shared" si="0"/>
        <v>X</v>
      </c>
      <c r="M10" s="82">
        <v>10210</v>
      </c>
      <c r="N10" s="84">
        <v>41766.313564814816</v>
      </c>
      <c r="O10" s="65"/>
      <c r="P10" s="77" t="s">
        <v>127</v>
      </c>
      <c r="Q10" s="51"/>
    </row>
    <row r="11" spans="1:17">
      <c r="A11" s="12" t="s">
        <v>1154</v>
      </c>
      <c r="B11" s="49" t="s">
        <v>1156</v>
      </c>
      <c r="C11" s="54" t="s">
        <v>127</v>
      </c>
      <c r="D11" s="68">
        <v>28461</v>
      </c>
      <c r="E11" s="99"/>
      <c r="F11" s="81">
        <v>24859</v>
      </c>
      <c r="G11" s="83">
        <v>41782.573229166665</v>
      </c>
      <c r="H11" s="64"/>
      <c r="I11" s="73" t="s">
        <v>127</v>
      </c>
      <c r="J11" s="66" t="s">
        <v>328</v>
      </c>
      <c r="K11" s="67">
        <v>27545</v>
      </c>
      <c r="L11" s="103" t="str">
        <f t="shared" si="0"/>
        <v>X</v>
      </c>
      <c r="M11" s="82">
        <v>24806</v>
      </c>
      <c r="N11" s="84">
        <v>41766.313564814816</v>
      </c>
      <c r="O11" s="65"/>
      <c r="P11" s="77" t="s">
        <v>127</v>
      </c>
      <c r="Q11" s="51"/>
    </row>
    <row r="12" spans="1:17">
      <c r="A12" s="12" t="s">
        <v>1154</v>
      </c>
      <c r="B12" s="49" t="s">
        <v>1162</v>
      </c>
      <c r="C12" s="54" t="s">
        <v>127</v>
      </c>
      <c r="D12" s="68">
        <v>28461</v>
      </c>
      <c r="E12" s="99"/>
      <c r="F12" s="81">
        <v>12715</v>
      </c>
      <c r="G12" s="83">
        <v>41782.573229166665</v>
      </c>
      <c r="H12" s="64"/>
      <c r="I12" s="73" t="s">
        <v>127</v>
      </c>
      <c r="J12" s="66" t="s">
        <v>328</v>
      </c>
      <c r="K12" s="67">
        <v>27545</v>
      </c>
      <c r="L12" s="103" t="str">
        <f t="shared" si="0"/>
        <v>X</v>
      </c>
      <c r="M12" s="82">
        <v>12833</v>
      </c>
      <c r="N12" s="84">
        <v>41766.313564814816</v>
      </c>
      <c r="O12" s="65"/>
      <c r="P12" s="77" t="s">
        <v>127</v>
      </c>
      <c r="Q12" s="51"/>
    </row>
    <row r="13" spans="1:17">
      <c r="A13" s="12" t="s">
        <v>1269</v>
      </c>
      <c r="B13" s="49" t="s">
        <v>1155</v>
      </c>
      <c r="C13" s="54" t="s">
        <v>127</v>
      </c>
      <c r="D13" s="68">
        <v>28461</v>
      </c>
      <c r="E13" s="99"/>
      <c r="F13" s="81">
        <v>9268</v>
      </c>
      <c r="G13" s="83">
        <v>41782.573229166665</v>
      </c>
      <c r="H13" s="64"/>
      <c r="I13" s="73" t="s">
        <v>127</v>
      </c>
      <c r="J13" s="66" t="s">
        <v>328</v>
      </c>
      <c r="K13" s="67">
        <v>27545</v>
      </c>
      <c r="L13" s="103" t="str">
        <f t="shared" si="0"/>
        <v>X</v>
      </c>
      <c r="M13" s="82">
        <v>9344</v>
      </c>
      <c r="N13" s="84">
        <v>41766.313564814816</v>
      </c>
      <c r="O13" s="65"/>
      <c r="P13" s="77" t="s">
        <v>127</v>
      </c>
      <c r="Q13" s="51"/>
    </row>
    <row r="14" spans="1:17">
      <c r="A14" s="12" t="s">
        <v>1269</v>
      </c>
      <c r="B14" s="49" t="s">
        <v>845</v>
      </c>
      <c r="C14" s="54" t="s">
        <v>127</v>
      </c>
      <c r="D14" s="68">
        <v>28461</v>
      </c>
      <c r="E14" s="99"/>
      <c r="F14" s="81">
        <v>9825</v>
      </c>
      <c r="G14" s="83">
        <v>41782.573229166665</v>
      </c>
      <c r="H14" s="64"/>
      <c r="I14" s="73" t="s">
        <v>127</v>
      </c>
      <c r="J14" s="66" t="s">
        <v>328</v>
      </c>
      <c r="K14" s="67">
        <v>27545</v>
      </c>
      <c r="L14" s="103" t="str">
        <f t="shared" si="0"/>
        <v>X</v>
      </c>
      <c r="M14" s="82">
        <v>9860</v>
      </c>
      <c r="N14" s="84">
        <v>41766.313564814816</v>
      </c>
      <c r="O14" s="65"/>
      <c r="P14" s="77" t="s">
        <v>127</v>
      </c>
      <c r="Q14" s="51"/>
    </row>
    <row r="15" spans="1:17">
      <c r="A15" s="12" t="s">
        <v>1269</v>
      </c>
      <c r="B15" s="49" t="s">
        <v>1157</v>
      </c>
      <c r="C15" s="54" t="s">
        <v>127</v>
      </c>
      <c r="D15" s="68">
        <v>28461</v>
      </c>
      <c r="E15" s="99"/>
      <c r="F15" s="81">
        <v>15344</v>
      </c>
      <c r="G15" s="83">
        <v>41782.573229166665</v>
      </c>
      <c r="H15" s="64"/>
      <c r="I15" s="73" t="s">
        <v>127</v>
      </c>
      <c r="J15" s="66" t="s">
        <v>328</v>
      </c>
      <c r="K15" s="67">
        <v>27545</v>
      </c>
      <c r="L15" s="103" t="str">
        <f t="shared" si="0"/>
        <v>X</v>
      </c>
      <c r="M15" s="82">
        <v>15000</v>
      </c>
      <c r="N15" s="84">
        <v>41766.313564814816</v>
      </c>
      <c r="O15" s="65"/>
      <c r="P15" s="77" t="s">
        <v>127</v>
      </c>
      <c r="Q15" s="51"/>
    </row>
    <row r="16" spans="1:17">
      <c r="A16" s="12" t="s">
        <v>1269</v>
      </c>
      <c r="B16" s="49" t="s">
        <v>1163</v>
      </c>
      <c r="C16" s="54" t="s">
        <v>127</v>
      </c>
      <c r="D16" s="68">
        <v>28461</v>
      </c>
      <c r="E16" s="99"/>
      <c r="F16" s="81">
        <v>12521</v>
      </c>
      <c r="G16" s="83">
        <v>41782.573229166665</v>
      </c>
      <c r="H16" s="64"/>
      <c r="I16" s="73" t="s">
        <v>127</v>
      </c>
      <c r="J16" s="66" t="s">
        <v>328</v>
      </c>
      <c r="K16" s="67">
        <v>27545</v>
      </c>
      <c r="L16" s="103" t="str">
        <f t="shared" si="0"/>
        <v>X</v>
      </c>
      <c r="M16" s="82">
        <v>12837</v>
      </c>
      <c r="N16" s="84">
        <v>41766.313564814816</v>
      </c>
      <c r="O16" s="65"/>
      <c r="P16" s="77" t="s">
        <v>127</v>
      </c>
      <c r="Q16" s="51"/>
    </row>
    <row r="17" spans="1:17">
      <c r="A17" s="12" t="s">
        <v>1342</v>
      </c>
      <c r="B17" s="49" t="s">
        <v>1165</v>
      </c>
      <c r="C17" s="54" t="s">
        <v>127</v>
      </c>
      <c r="D17" s="68">
        <v>28461</v>
      </c>
      <c r="E17" s="99"/>
      <c r="F17" s="81">
        <v>13939</v>
      </c>
      <c r="G17" s="83">
        <v>41782.573229166665</v>
      </c>
      <c r="H17" s="64"/>
      <c r="I17" s="73" t="s">
        <v>127</v>
      </c>
      <c r="J17" s="66" t="s">
        <v>328</v>
      </c>
      <c r="K17" s="67">
        <v>27545</v>
      </c>
      <c r="L17" s="103" t="str">
        <f t="shared" si="0"/>
        <v>X</v>
      </c>
      <c r="M17" s="82">
        <v>14056</v>
      </c>
      <c r="N17" s="84">
        <v>41766.313564814816</v>
      </c>
      <c r="O17" s="65"/>
      <c r="P17" s="77" t="s">
        <v>127</v>
      </c>
      <c r="Q17" s="51"/>
    </row>
    <row r="18" spans="1:17">
      <c r="A18" s="12" t="s">
        <v>1213</v>
      </c>
      <c r="B18" s="49" t="s">
        <v>1158</v>
      </c>
      <c r="C18" s="54" t="s">
        <v>127</v>
      </c>
      <c r="D18" s="68">
        <v>28461</v>
      </c>
      <c r="E18" s="99"/>
      <c r="F18" s="81">
        <v>12885</v>
      </c>
      <c r="G18" s="83">
        <v>41782.573229166665</v>
      </c>
      <c r="H18" s="64"/>
      <c r="I18" s="73" t="s">
        <v>127</v>
      </c>
      <c r="J18" s="66" t="s">
        <v>328</v>
      </c>
      <c r="K18" s="67">
        <v>27545</v>
      </c>
      <c r="L18" s="103" t="str">
        <f t="shared" si="0"/>
        <v>X</v>
      </c>
      <c r="M18" s="82">
        <v>13286</v>
      </c>
      <c r="N18" s="84">
        <v>41766.313564814816</v>
      </c>
      <c r="O18" s="65"/>
      <c r="P18" s="77" t="s">
        <v>127</v>
      </c>
      <c r="Q18" s="51"/>
    </row>
    <row r="19" spans="1:17">
      <c r="A19" s="12" t="s">
        <v>1213</v>
      </c>
      <c r="B19" s="49" t="s">
        <v>1159</v>
      </c>
      <c r="C19" s="54" t="s">
        <v>127</v>
      </c>
      <c r="D19" s="68">
        <v>28461</v>
      </c>
      <c r="E19" s="99"/>
      <c r="F19" s="81">
        <v>8901</v>
      </c>
      <c r="G19" s="83">
        <v>41782.573229166665</v>
      </c>
      <c r="H19" s="64"/>
      <c r="I19" s="73" t="s">
        <v>127</v>
      </c>
      <c r="J19" s="66" t="s">
        <v>328</v>
      </c>
      <c r="K19" s="67">
        <v>27545</v>
      </c>
      <c r="L19" s="103" t="str">
        <f t="shared" si="0"/>
        <v>X</v>
      </c>
      <c r="M19" s="82">
        <v>9108</v>
      </c>
      <c r="N19" s="84">
        <v>41766.313564814816</v>
      </c>
      <c r="O19" s="65"/>
      <c r="P19" s="77" t="s">
        <v>127</v>
      </c>
      <c r="Q19" s="51"/>
    </row>
    <row r="20" spans="1:17">
      <c r="A20" s="12" t="s">
        <v>1213</v>
      </c>
      <c r="B20" s="49" t="s">
        <v>1164</v>
      </c>
      <c r="C20" s="54" t="s">
        <v>127</v>
      </c>
      <c r="D20" s="68">
        <v>28461</v>
      </c>
      <c r="E20" s="99"/>
      <c r="F20" s="81">
        <v>8896</v>
      </c>
      <c r="G20" s="83">
        <v>41782.573229166665</v>
      </c>
      <c r="H20" s="64"/>
      <c r="I20" s="73" t="s">
        <v>127</v>
      </c>
      <c r="J20" s="66" t="s">
        <v>328</v>
      </c>
      <c r="K20" s="67">
        <v>27545</v>
      </c>
      <c r="L20" s="103" t="str">
        <f t="shared" si="0"/>
        <v>X</v>
      </c>
      <c r="M20" s="82">
        <v>8944</v>
      </c>
      <c r="N20" s="84">
        <v>41766.313564814816</v>
      </c>
      <c r="O20" s="65"/>
      <c r="P20" s="77" t="s">
        <v>127</v>
      </c>
      <c r="Q20" s="51"/>
    </row>
    <row r="21" spans="1:17">
      <c r="A21" s="12" t="s">
        <v>1343</v>
      </c>
      <c r="B21" s="49" t="s">
        <v>1161</v>
      </c>
      <c r="C21" s="54" t="s">
        <v>127</v>
      </c>
      <c r="D21" s="68">
        <v>28461</v>
      </c>
      <c r="E21" s="99"/>
      <c r="F21" s="81">
        <v>13227</v>
      </c>
      <c r="G21" s="83">
        <v>41782.573229166665</v>
      </c>
      <c r="H21" s="64"/>
      <c r="I21" s="73" t="s">
        <v>127</v>
      </c>
      <c r="J21" s="66" t="s">
        <v>328</v>
      </c>
      <c r="K21" s="67">
        <v>27545</v>
      </c>
      <c r="L21" s="103" t="str">
        <f t="shared" si="0"/>
        <v>X</v>
      </c>
      <c r="M21" s="82">
        <v>13712</v>
      </c>
      <c r="N21" s="84">
        <v>41766.31355324074</v>
      </c>
      <c r="O21" s="65"/>
      <c r="P21" s="77" t="s">
        <v>127</v>
      </c>
      <c r="Q21" s="51"/>
    </row>
    <row r="22" spans="1:17">
      <c r="A22" s="12" t="s">
        <v>358</v>
      </c>
      <c r="B22" s="49" t="s">
        <v>448</v>
      </c>
      <c r="C22" s="54" t="s">
        <v>127</v>
      </c>
      <c r="D22" s="68">
        <v>28461</v>
      </c>
      <c r="E22" s="99"/>
      <c r="F22" s="81">
        <v>12774</v>
      </c>
      <c r="G22" s="83">
        <v>41782.573229166665</v>
      </c>
      <c r="H22" s="64"/>
      <c r="I22" s="73" t="s">
        <v>127</v>
      </c>
      <c r="J22" s="66" t="s">
        <v>328</v>
      </c>
      <c r="K22" s="67">
        <v>27545</v>
      </c>
      <c r="L22" s="103" t="str">
        <f t="shared" si="0"/>
        <v>X</v>
      </c>
      <c r="M22" s="82">
        <v>12826</v>
      </c>
      <c r="N22" s="84">
        <v>41766.313564814816</v>
      </c>
      <c r="O22" s="65"/>
      <c r="P22" s="77" t="s">
        <v>127</v>
      </c>
      <c r="Q22" s="51"/>
    </row>
    <row r="23" spans="1:17">
      <c r="A23" s="12" t="s">
        <v>358</v>
      </c>
      <c r="B23" s="49" t="s">
        <v>449</v>
      </c>
      <c r="C23" s="54" t="s">
        <v>127</v>
      </c>
      <c r="D23" s="68">
        <v>28461</v>
      </c>
      <c r="E23" s="99"/>
      <c r="F23" s="81">
        <v>12100</v>
      </c>
      <c r="G23" s="83">
        <v>41782.573229166665</v>
      </c>
      <c r="H23" s="64"/>
      <c r="I23" s="73" t="s">
        <v>127</v>
      </c>
      <c r="J23" s="66" t="s">
        <v>328</v>
      </c>
      <c r="K23" s="67">
        <v>27545</v>
      </c>
      <c r="L23" s="103" t="str">
        <f t="shared" si="0"/>
        <v>X</v>
      </c>
      <c r="M23" s="82">
        <v>12195</v>
      </c>
      <c r="N23" s="84">
        <v>41766.313564814816</v>
      </c>
      <c r="O23" s="65"/>
      <c r="P23" s="77" t="s">
        <v>127</v>
      </c>
      <c r="Q23" s="51"/>
    </row>
    <row r="24" spans="1:17">
      <c r="A24" s="12" t="s">
        <v>358</v>
      </c>
      <c r="B24" s="49" t="s">
        <v>450</v>
      </c>
      <c r="C24" s="54" t="s">
        <v>127</v>
      </c>
      <c r="D24" s="68">
        <v>28461</v>
      </c>
      <c r="E24" s="99"/>
      <c r="F24" s="81">
        <v>12819</v>
      </c>
      <c r="G24" s="83">
        <v>41782.573229166665</v>
      </c>
      <c r="H24" s="64"/>
      <c r="I24" s="73" t="s">
        <v>127</v>
      </c>
      <c r="J24" s="66" t="s">
        <v>328</v>
      </c>
      <c r="K24" s="67">
        <v>27545</v>
      </c>
      <c r="L24" s="103" t="str">
        <f t="shared" si="0"/>
        <v>X</v>
      </c>
      <c r="M24" s="82">
        <v>12960</v>
      </c>
      <c r="N24" s="84">
        <v>41766.313564814816</v>
      </c>
      <c r="O24" s="65"/>
      <c r="P24" s="77" t="s">
        <v>127</v>
      </c>
      <c r="Q24" s="51"/>
    </row>
    <row r="25" spans="1:17">
      <c r="A25" s="12" t="s">
        <v>358</v>
      </c>
      <c r="B25" s="49" t="s">
        <v>451</v>
      </c>
      <c r="C25" s="54" t="s">
        <v>127</v>
      </c>
      <c r="D25" s="68">
        <v>28461</v>
      </c>
      <c r="E25" s="99"/>
      <c r="F25" s="81">
        <v>11845</v>
      </c>
      <c r="G25" s="83">
        <v>41782.573229166665</v>
      </c>
      <c r="H25" s="64"/>
      <c r="I25" s="73" t="s">
        <v>127</v>
      </c>
      <c r="J25" s="66" t="s">
        <v>328</v>
      </c>
      <c r="K25" s="67">
        <v>27545</v>
      </c>
      <c r="L25" s="103" t="str">
        <f t="shared" si="0"/>
        <v>X</v>
      </c>
      <c r="M25" s="82">
        <v>11965</v>
      </c>
      <c r="N25" s="84">
        <v>41766.313564814816</v>
      </c>
      <c r="O25" s="65"/>
      <c r="P25" s="77" t="s">
        <v>127</v>
      </c>
      <c r="Q25" s="51"/>
    </row>
    <row r="26" spans="1:17">
      <c r="A26" s="12" t="s">
        <v>358</v>
      </c>
      <c r="B26" s="49" t="s">
        <v>452</v>
      </c>
      <c r="C26" s="54" t="s">
        <v>127</v>
      </c>
      <c r="D26" s="68">
        <v>28461</v>
      </c>
      <c r="E26" s="99"/>
      <c r="F26" s="81">
        <v>13097</v>
      </c>
      <c r="G26" s="83">
        <v>41782.573229166665</v>
      </c>
      <c r="H26" s="64"/>
      <c r="I26" s="73" t="s">
        <v>127</v>
      </c>
      <c r="J26" s="66" t="s">
        <v>328</v>
      </c>
      <c r="K26" s="67">
        <v>27545</v>
      </c>
      <c r="L26" s="103" t="str">
        <f t="shared" si="0"/>
        <v>X</v>
      </c>
      <c r="M26" s="82">
        <v>13242</v>
      </c>
      <c r="N26" s="84">
        <v>41766.313564814816</v>
      </c>
      <c r="O26" s="65"/>
      <c r="P26" s="77" t="s">
        <v>127</v>
      </c>
      <c r="Q26" s="51"/>
    </row>
    <row r="27" spans="1:17">
      <c r="A27" s="12" t="s">
        <v>358</v>
      </c>
      <c r="B27" s="49" t="s">
        <v>998</v>
      </c>
      <c r="C27" s="54" t="s">
        <v>127</v>
      </c>
      <c r="D27" s="68">
        <v>28461</v>
      </c>
      <c r="E27" s="99"/>
      <c r="F27" s="81">
        <v>8354</v>
      </c>
      <c r="G27" s="83">
        <v>41782.573229166665</v>
      </c>
      <c r="H27" s="64"/>
      <c r="I27" s="73" t="s">
        <v>127</v>
      </c>
      <c r="J27" s="66" t="s">
        <v>328</v>
      </c>
      <c r="K27" s="67">
        <v>27545</v>
      </c>
      <c r="L27" s="103" t="str">
        <f t="shared" si="0"/>
        <v>X</v>
      </c>
      <c r="M27" s="82">
        <v>8384</v>
      </c>
      <c r="N27" s="84">
        <v>41766.313564814816</v>
      </c>
      <c r="O27" s="65"/>
      <c r="P27" s="77" t="s">
        <v>127</v>
      </c>
      <c r="Q27" s="51"/>
    </row>
    <row r="28" spans="1:17">
      <c r="A28" s="12" t="s">
        <v>344</v>
      </c>
      <c r="B28" s="49" t="s">
        <v>648</v>
      </c>
      <c r="C28" s="54" t="s">
        <v>127</v>
      </c>
      <c r="D28" s="68">
        <v>28461</v>
      </c>
      <c r="E28" s="99"/>
      <c r="F28" s="81">
        <v>11033</v>
      </c>
      <c r="G28" s="83">
        <v>41782.573229166665</v>
      </c>
      <c r="H28" s="64"/>
      <c r="I28" s="73" t="s">
        <v>127</v>
      </c>
      <c r="J28" s="66" t="s">
        <v>328</v>
      </c>
      <c r="K28" s="67">
        <v>27545</v>
      </c>
      <c r="L28" s="103" t="str">
        <f t="shared" si="0"/>
        <v>X</v>
      </c>
      <c r="M28" s="82">
        <v>11357</v>
      </c>
      <c r="N28" s="84">
        <v>41766.31355324074</v>
      </c>
      <c r="O28" s="65"/>
      <c r="P28" s="77" t="s">
        <v>127</v>
      </c>
      <c r="Q28" s="51"/>
    </row>
    <row r="29" spans="1:17">
      <c r="A29" s="12" t="s">
        <v>334</v>
      </c>
      <c r="B29" s="49" t="s">
        <v>453</v>
      </c>
      <c r="C29" s="54" t="s">
        <v>127</v>
      </c>
      <c r="D29" s="68">
        <v>28461</v>
      </c>
      <c r="E29" s="99"/>
      <c r="F29" s="81">
        <v>25501</v>
      </c>
      <c r="G29" s="83">
        <v>41782.573229166665</v>
      </c>
      <c r="H29" s="64"/>
      <c r="I29" s="73" t="s">
        <v>127</v>
      </c>
      <c r="J29" s="66" t="s">
        <v>328</v>
      </c>
      <c r="K29" s="67">
        <v>27545</v>
      </c>
      <c r="L29" s="103" t="str">
        <f t="shared" si="0"/>
        <v>X</v>
      </c>
      <c r="M29" s="82">
        <v>25446</v>
      </c>
      <c r="N29" s="84">
        <v>41766.313564814816</v>
      </c>
      <c r="O29" s="65"/>
      <c r="P29" s="77" t="s">
        <v>127</v>
      </c>
      <c r="Q29" s="51"/>
    </row>
    <row r="30" spans="1:17">
      <c r="A30" s="12" t="s">
        <v>334</v>
      </c>
      <c r="B30" s="49" t="s">
        <v>454</v>
      </c>
      <c r="C30" s="54" t="s">
        <v>127</v>
      </c>
      <c r="D30" s="68">
        <v>28461</v>
      </c>
      <c r="E30" s="99"/>
      <c r="F30" s="81">
        <v>15892</v>
      </c>
      <c r="G30" s="83">
        <v>41782.573229166665</v>
      </c>
      <c r="H30" s="64"/>
      <c r="I30" s="73" t="s">
        <v>127</v>
      </c>
      <c r="J30" s="66" t="s">
        <v>328</v>
      </c>
      <c r="K30" s="67">
        <v>27545</v>
      </c>
      <c r="L30" s="103" t="str">
        <f t="shared" si="0"/>
        <v>X</v>
      </c>
      <c r="M30" s="82">
        <v>16255</v>
      </c>
      <c r="N30" s="84">
        <v>41766.313564814816</v>
      </c>
      <c r="O30" s="65"/>
      <c r="P30" s="77" t="s">
        <v>127</v>
      </c>
      <c r="Q30" s="51"/>
    </row>
    <row r="31" spans="1:17">
      <c r="A31" s="12"/>
      <c r="B31" s="49" t="s">
        <v>326</v>
      </c>
      <c r="C31" s="54" t="s">
        <v>127</v>
      </c>
      <c r="D31" s="68">
        <v>28461</v>
      </c>
      <c r="E31" s="99"/>
      <c r="F31" s="81">
        <v>7530</v>
      </c>
      <c r="G31" s="83">
        <v>41782.573229166665</v>
      </c>
      <c r="H31" s="64"/>
      <c r="I31" s="73" t="s">
        <v>127</v>
      </c>
      <c r="J31" s="66" t="s">
        <v>328</v>
      </c>
      <c r="K31" s="67">
        <v>27545</v>
      </c>
      <c r="L31" s="103" t="str">
        <f t="shared" si="0"/>
        <v>X</v>
      </c>
      <c r="M31" s="82">
        <v>7492</v>
      </c>
      <c r="N31" s="84">
        <v>41766.313564814816</v>
      </c>
      <c r="O31" s="65"/>
      <c r="P31" s="77" t="s">
        <v>127</v>
      </c>
      <c r="Q31" s="51"/>
    </row>
    <row r="32" spans="1:17" ht="6" customHeight="1">
      <c r="A32" s="51"/>
      <c r="B32" s="51"/>
      <c r="C32" s="51"/>
      <c r="D32" s="51"/>
      <c r="E32" s="53"/>
      <c r="F32" s="51"/>
      <c r="G32" s="51"/>
      <c r="H32" s="53"/>
      <c r="I32" s="75"/>
      <c r="J32" s="51"/>
      <c r="K32" s="51"/>
      <c r="L32" s="53"/>
      <c r="M32" s="51"/>
      <c r="N32" s="51"/>
      <c r="O32" s="53"/>
      <c r="P32" s="75"/>
      <c r="Q32" s="51"/>
    </row>
    <row r="206" ht="6" customHeight="1"/>
    <row r="207" ht="5.25" customHeight="1"/>
    <row r="208" ht="12.75" customHeight="1"/>
    <row r="210" ht="6" customHeight="1"/>
    <row r="292" ht="6.75" customHeight="1"/>
  </sheetData>
  <sheetProtection sheet="1" objects="1" scenarios="1" autoFilter="0"/>
  <autoFilter ref="A7:Q31"/>
  <sortState ref="A8:Q31">
    <sortCondition ref="A8"/>
    <sortCondition ref="B8"/>
  </sortState>
  <dataConsolidate/>
  <mergeCells count="2">
    <mergeCell ref="C4:I4"/>
    <mergeCell ref="J4:P4"/>
  </mergeCells>
  <conditionalFormatting sqref="J6">
    <cfRule type="expression" dxfId="1089" priority="88" stopIfTrue="1">
      <formula>IF($C6="Missing",TRUE,FALSE)</formula>
    </cfRule>
  </conditionalFormatting>
  <conditionalFormatting sqref="K6">
    <cfRule type="expression" dxfId="1088" priority="87" stopIfTrue="1">
      <formula>IF(AND(K6&lt;&gt;"",K6&lt;$D6,L6&lt;&gt;"C"),TRUE,FALSE)</formula>
    </cfRule>
  </conditionalFormatting>
  <conditionalFormatting sqref="J8">
    <cfRule type="expression" dxfId="1087" priority="48" stopIfTrue="1">
      <formula>IF($C8="Missing",TRUE,FALSE)</formula>
    </cfRule>
  </conditionalFormatting>
  <conditionalFormatting sqref="K8">
    <cfRule type="expression" dxfId="1086" priority="47" stopIfTrue="1">
      <formula>IF(AND(K8&lt;&gt;"",K8&lt;$D8,L8&lt;&gt;"C"),TRUE,FALSE)</formula>
    </cfRule>
  </conditionalFormatting>
  <conditionalFormatting sqref="J9">
    <cfRule type="expression" dxfId="1085" priority="46" stopIfTrue="1">
      <formula>IF($C9="Missing",TRUE,FALSE)</formula>
    </cfRule>
  </conditionalFormatting>
  <conditionalFormatting sqref="K9">
    <cfRule type="expression" dxfId="1084" priority="45" stopIfTrue="1">
      <formula>IF(AND(K9&lt;&gt;"",K9&lt;$D9,L9&lt;&gt;"C"),TRUE,FALSE)</formula>
    </cfRule>
  </conditionalFormatting>
  <conditionalFormatting sqref="J10">
    <cfRule type="expression" dxfId="1083" priority="44" stopIfTrue="1">
      <formula>IF($C10="Missing",TRUE,FALSE)</formula>
    </cfRule>
  </conditionalFormatting>
  <conditionalFormatting sqref="K10">
    <cfRule type="expression" dxfId="1082" priority="43" stopIfTrue="1">
      <formula>IF(AND(K10&lt;&gt;"",K10&lt;$D10,L10&lt;&gt;"C"),TRUE,FALSE)</formula>
    </cfRule>
  </conditionalFormatting>
  <conditionalFormatting sqref="J11">
    <cfRule type="expression" dxfId="1081" priority="42" stopIfTrue="1">
      <formula>IF($C11="Missing",TRUE,FALSE)</formula>
    </cfRule>
  </conditionalFormatting>
  <conditionalFormatting sqref="K11">
    <cfRule type="expression" dxfId="1080" priority="41" stopIfTrue="1">
      <formula>IF(AND(K11&lt;&gt;"",K11&lt;$D11,L11&lt;&gt;"C"),TRUE,FALSE)</formula>
    </cfRule>
  </conditionalFormatting>
  <conditionalFormatting sqref="J12">
    <cfRule type="expression" dxfId="1079" priority="40" stopIfTrue="1">
      <formula>IF($C12="Missing",TRUE,FALSE)</formula>
    </cfRule>
  </conditionalFormatting>
  <conditionalFormatting sqref="K12">
    <cfRule type="expression" dxfId="1078" priority="39" stopIfTrue="1">
      <formula>IF(AND(K12&lt;&gt;"",K12&lt;$D12,L12&lt;&gt;"C"),TRUE,FALSE)</formula>
    </cfRule>
  </conditionalFormatting>
  <conditionalFormatting sqref="J13">
    <cfRule type="expression" dxfId="1077" priority="38" stopIfTrue="1">
      <formula>IF($C13="Missing",TRUE,FALSE)</formula>
    </cfRule>
  </conditionalFormatting>
  <conditionalFormatting sqref="K13">
    <cfRule type="expression" dxfId="1076" priority="37" stopIfTrue="1">
      <formula>IF(AND(K13&lt;&gt;"",K13&lt;$D13,L13&lt;&gt;"C"),TRUE,FALSE)</formula>
    </cfRule>
  </conditionalFormatting>
  <conditionalFormatting sqref="J14">
    <cfRule type="expression" dxfId="1075" priority="36" stopIfTrue="1">
      <formula>IF($C14="Missing",TRUE,FALSE)</formula>
    </cfRule>
  </conditionalFormatting>
  <conditionalFormatting sqref="K14">
    <cfRule type="expression" dxfId="1074" priority="35" stopIfTrue="1">
      <formula>IF(AND(K14&lt;&gt;"",K14&lt;$D14,L14&lt;&gt;"C"),TRUE,FALSE)</formula>
    </cfRule>
  </conditionalFormatting>
  <conditionalFormatting sqref="J15">
    <cfRule type="expression" dxfId="1073" priority="34" stopIfTrue="1">
      <formula>IF($C15="Missing",TRUE,FALSE)</formula>
    </cfRule>
  </conditionalFormatting>
  <conditionalFormatting sqref="K15">
    <cfRule type="expression" dxfId="1072" priority="33" stopIfTrue="1">
      <formula>IF(AND(K15&lt;&gt;"",K15&lt;$D15,L15&lt;&gt;"C"),TRUE,FALSE)</formula>
    </cfRule>
  </conditionalFormatting>
  <conditionalFormatting sqref="J16">
    <cfRule type="expression" dxfId="1071" priority="32" stopIfTrue="1">
      <formula>IF($C16="Missing",TRUE,FALSE)</formula>
    </cfRule>
  </conditionalFormatting>
  <conditionalFormatting sqref="K16">
    <cfRule type="expression" dxfId="1070" priority="31" stopIfTrue="1">
      <formula>IF(AND(K16&lt;&gt;"",K16&lt;$D16,L16&lt;&gt;"C"),TRUE,FALSE)</formula>
    </cfRule>
  </conditionalFormatting>
  <conditionalFormatting sqref="J17">
    <cfRule type="expression" dxfId="1069" priority="30" stopIfTrue="1">
      <formula>IF($C17="Missing",TRUE,FALSE)</formula>
    </cfRule>
  </conditionalFormatting>
  <conditionalFormatting sqref="K17">
    <cfRule type="expression" dxfId="1068" priority="29" stopIfTrue="1">
      <formula>IF(AND(K17&lt;&gt;"",K17&lt;$D17,L17&lt;&gt;"C"),TRUE,FALSE)</formula>
    </cfRule>
  </conditionalFormatting>
  <conditionalFormatting sqref="J18">
    <cfRule type="expression" dxfId="1067" priority="28" stopIfTrue="1">
      <formula>IF($C18="Missing",TRUE,FALSE)</formula>
    </cfRule>
  </conditionalFormatting>
  <conditionalFormatting sqref="K18">
    <cfRule type="expression" dxfId="1066" priority="27" stopIfTrue="1">
      <formula>IF(AND(K18&lt;&gt;"",K18&lt;$D18,L18&lt;&gt;"C"),TRUE,FALSE)</formula>
    </cfRule>
  </conditionalFormatting>
  <conditionalFormatting sqref="J19">
    <cfRule type="expression" dxfId="1065" priority="26" stopIfTrue="1">
      <formula>IF($C19="Missing",TRUE,FALSE)</formula>
    </cfRule>
  </conditionalFormatting>
  <conditionalFormatting sqref="K19">
    <cfRule type="expression" dxfId="1064" priority="25" stopIfTrue="1">
      <formula>IF(AND(K19&lt;&gt;"",K19&lt;$D19,L19&lt;&gt;"C"),TRUE,FALSE)</formula>
    </cfRule>
  </conditionalFormatting>
  <conditionalFormatting sqref="J20">
    <cfRule type="expression" dxfId="1063" priority="24" stopIfTrue="1">
      <formula>IF($C20="Missing",TRUE,FALSE)</formula>
    </cfRule>
  </conditionalFormatting>
  <conditionalFormatting sqref="K20">
    <cfRule type="expression" dxfId="1062" priority="23" stopIfTrue="1">
      <formula>IF(AND(K20&lt;&gt;"",K20&lt;$D20,L20&lt;&gt;"C"),TRUE,FALSE)</formula>
    </cfRule>
  </conditionalFormatting>
  <conditionalFormatting sqref="J21">
    <cfRule type="expression" dxfId="1061" priority="22" stopIfTrue="1">
      <formula>IF($C21="Missing",TRUE,FALSE)</formula>
    </cfRule>
  </conditionalFormatting>
  <conditionalFormatting sqref="K21">
    <cfRule type="expression" dxfId="1060" priority="21" stopIfTrue="1">
      <formula>IF(AND(K21&lt;&gt;"",K21&lt;$D21,L21&lt;&gt;"C"),TRUE,FALSE)</formula>
    </cfRule>
  </conditionalFormatting>
  <conditionalFormatting sqref="J22">
    <cfRule type="expression" dxfId="1059" priority="20" stopIfTrue="1">
      <formula>IF($C22="Missing",TRUE,FALSE)</formula>
    </cfRule>
  </conditionalFormatting>
  <conditionalFormatting sqref="K22">
    <cfRule type="expression" dxfId="1058" priority="19" stopIfTrue="1">
      <formula>IF(AND(K22&lt;&gt;"",K22&lt;$D22,L22&lt;&gt;"C"),TRUE,FALSE)</formula>
    </cfRule>
  </conditionalFormatting>
  <conditionalFormatting sqref="J23">
    <cfRule type="expression" dxfId="1057" priority="18" stopIfTrue="1">
      <formula>IF($C23="Missing",TRUE,FALSE)</formula>
    </cfRule>
  </conditionalFormatting>
  <conditionalFormatting sqref="K23">
    <cfRule type="expression" dxfId="1056" priority="17" stopIfTrue="1">
      <formula>IF(AND(K23&lt;&gt;"",K23&lt;$D23,L23&lt;&gt;"C"),TRUE,FALSE)</formula>
    </cfRule>
  </conditionalFormatting>
  <conditionalFormatting sqref="J24">
    <cfRule type="expression" dxfId="1055" priority="16" stopIfTrue="1">
      <formula>IF($C24="Missing",TRUE,FALSE)</formula>
    </cfRule>
  </conditionalFormatting>
  <conditionalFormatting sqref="K24">
    <cfRule type="expression" dxfId="1054" priority="15" stopIfTrue="1">
      <formula>IF(AND(K24&lt;&gt;"",K24&lt;$D24,L24&lt;&gt;"C"),TRUE,FALSE)</formula>
    </cfRule>
  </conditionalFormatting>
  <conditionalFormatting sqref="J25">
    <cfRule type="expression" dxfId="1053" priority="14" stopIfTrue="1">
      <formula>IF($C25="Missing",TRUE,FALSE)</formula>
    </cfRule>
  </conditionalFormatting>
  <conditionalFormatting sqref="K25">
    <cfRule type="expression" dxfId="1052" priority="13" stopIfTrue="1">
      <formula>IF(AND(K25&lt;&gt;"",K25&lt;$D25,L25&lt;&gt;"C"),TRUE,FALSE)</formula>
    </cfRule>
  </conditionalFormatting>
  <conditionalFormatting sqref="J26">
    <cfRule type="expression" dxfId="1051" priority="12" stopIfTrue="1">
      <formula>IF($C26="Missing",TRUE,FALSE)</formula>
    </cfRule>
  </conditionalFormatting>
  <conditionalFormatting sqref="K26">
    <cfRule type="expression" dxfId="1050" priority="11" stopIfTrue="1">
      <formula>IF(AND(K26&lt;&gt;"",K26&lt;$D26,L26&lt;&gt;"C"),TRUE,FALSE)</formula>
    </cfRule>
  </conditionalFormatting>
  <conditionalFormatting sqref="J27">
    <cfRule type="expression" dxfId="1049" priority="10" stopIfTrue="1">
      <formula>IF($C27="Missing",TRUE,FALSE)</formula>
    </cfRule>
  </conditionalFormatting>
  <conditionalFormatting sqref="K27">
    <cfRule type="expression" dxfId="1048" priority="9" stopIfTrue="1">
      <formula>IF(AND(K27&lt;&gt;"",K27&lt;$D27,L27&lt;&gt;"C"),TRUE,FALSE)</formula>
    </cfRule>
  </conditionalFormatting>
  <conditionalFormatting sqref="J28">
    <cfRule type="expression" dxfId="1047" priority="8" stopIfTrue="1">
      <formula>IF($C28="Missing",TRUE,FALSE)</formula>
    </cfRule>
  </conditionalFormatting>
  <conditionalFormatting sqref="K28">
    <cfRule type="expression" dxfId="1046" priority="7" stopIfTrue="1">
      <formula>IF(AND(K28&lt;&gt;"",K28&lt;$D28,L28&lt;&gt;"C"),TRUE,FALSE)</formula>
    </cfRule>
  </conditionalFormatting>
  <conditionalFormatting sqref="J29">
    <cfRule type="expression" dxfId="1045" priority="6" stopIfTrue="1">
      <formula>IF($C29="Missing",TRUE,FALSE)</formula>
    </cfRule>
  </conditionalFormatting>
  <conditionalFormatting sqref="K29">
    <cfRule type="expression" dxfId="1044" priority="5" stopIfTrue="1">
      <formula>IF(AND(K29&lt;&gt;"",K29&lt;$D29,L29&lt;&gt;"C"),TRUE,FALSE)</formula>
    </cfRule>
  </conditionalFormatting>
  <conditionalFormatting sqref="J30">
    <cfRule type="expression" dxfId="1043" priority="4" stopIfTrue="1">
      <formula>IF($C30="Missing",TRUE,FALSE)</formula>
    </cfRule>
  </conditionalFormatting>
  <conditionalFormatting sqref="K30">
    <cfRule type="expression" dxfId="1042" priority="3" stopIfTrue="1">
      <formula>IF(AND(K30&lt;&gt;"",K30&lt;$D30,L30&lt;&gt;"C"),TRUE,FALSE)</formula>
    </cfRule>
  </conditionalFormatting>
  <conditionalFormatting sqref="J31">
    <cfRule type="expression" dxfId="1041" priority="2" stopIfTrue="1">
      <formula>IF($C31="Missing",TRUE,FALSE)</formula>
    </cfRule>
  </conditionalFormatting>
  <conditionalFormatting sqref="K31">
    <cfRule type="expression" dxfId="1040" priority="1" stopIfTrue="1">
      <formula>IF(AND(K31&lt;&gt;"",K31&lt;$D31,L31&lt;&gt;"C"),TRUE,FALSE)</formula>
    </cfRule>
  </conditionalFormatting>
  <dataValidations count="3">
    <dataValidation type="list" allowBlank="1" showInputMessage="1" showErrorMessage="1" sqref="H6 O6 O8:O31 H8:H31">
      <formula1>"X, "</formula1>
    </dataValidation>
    <dataValidation type="list" errorStyle="information" allowBlank="1" sqref="I6 P6 P8:P31 I8:I31">
      <formula1>"OK,INIT en,TRANS"</formula1>
    </dataValidation>
    <dataValidation type="list" allowBlank="1" showErrorMessage="1" sqref="E6 L6 L8:L31 E8:E31">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8.xml><?xml version="1.0" encoding="utf-8"?>
<worksheet xmlns="http://schemas.openxmlformats.org/spreadsheetml/2006/main" xmlns:r="http://schemas.openxmlformats.org/officeDocument/2006/relationships">
  <sheetPr codeName="Tabelle49"/>
  <dimension ref="A1:Q437"/>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41783.667743055557</v>
      </c>
      <c r="C1">
        <f>COUNTIF(C$7:C$177,"OK")</f>
        <v>169</v>
      </c>
      <c r="D1" t="s">
        <v>228</v>
      </c>
      <c r="G1" s="52"/>
      <c r="H1" s="52" t="s">
        <v>190</v>
      </c>
      <c r="I1" s="24">
        <f>COUNTIF(I$7:I$177,"OK*")</f>
        <v>157</v>
      </c>
      <c r="J1">
        <f>COUNTIF(J$7:J$177,"OK")</f>
        <v>0</v>
      </c>
      <c r="K1" t="s">
        <v>228</v>
      </c>
      <c r="N1" s="52"/>
      <c r="O1" s="52" t="s">
        <v>190</v>
      </c>
      <c r="P1" s="24">
        <f>COUNTIF(P$7:P$177,"OK*")</f>
        <v>157</v>
      </c>
    </row>
    <row r="2" spans="1:17">
      <c r="A2" s="39" t="s">
        <v>52</v>
      </c>
      <c r="B2" s="71" t="s">
        <v>585</v>
      </c>
      <c r="C2">
        <f>COUNTIF(C$7:C$177,"Missing")</f>
        <v>0</v>
      </c>
      <c r="D2" t="s">
        <v>229</v>
      </c>
      <c r="G2" s="52"/>
      <c r="J2">
        <f>COUNTIF(J$7:J$177,"Missing")</f>
        <v>169</v>
      </c>
      <c r="K2" t="s">
        <v>229</v>
      </c>
      <c r="N2" s="52"/>
    </row>
    <row r="3" spans="1:17">
      <c r="A3" s="43" t="s">
        <v>309</v>
      </c>
      <c r="B3" s="71" t="s">
        <v>586</v>
      </c>
      <c r="C3">
        <f>COUNTIF(E$7:E$177,"X")</f>
        <v>0</v>
      </c>
      <c r="D3" s="86" t="s">
        <v>196</v>
      </c>
      <c r="E3" s="98"/>
      <c r="F3" s="87">
        <f>SUMIF(H$7:H$177,"X",F$7:F$177)</f>
        <v>0</v>
      </c>
      <c r="G3" s="86"/>
      <c r="H3" s="88">
        <f>COUNTIF(H$7:H$177,"X")</f>
        <v>0</v>
      </c>
      <c r="J3">
        <f>COUNTIF(L$7:L$177,"X")</f>
        <v>167</v>
      </c>
      <c r="K3" s="86" t="s">
        <v>196</v>
      </c>
      <c r="L3" s="98"/>
      <c r="M3" s="87">
        <f>SUMIF(O$7:O$177,"X",M$7:M$177)</f>
        <v>0</v>
      </c>
      <c r="N3" s="86"/>
      <c r="O3" s="88">
        <f>COUNTIF(O$7:O$177,"X")</f>
        <v>0</v>
      </c>
    </row>
    <row r="4" spans="1:17">
      <c r="A4" s="39" t="s">
        <v>195</v>
      </c>
      <c r="B4" s="43">
        <f>ROW($177:$177) - ROW($7:$7)-1</f>
        <v>169</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763</v>
      </c>
      <c r="B8" s="49" t="s">
        <v>764</v>
      </c>
      <c r="C8" s="54" t="s">
        <v>127</v>
      </c>
      <c r="D8" s="68">
        <v>28461</v>
      </c>
      <c r="E8" s="99"/>
      <c r="F8" s="81">
        <v>10563</v>
      </c>
      <c r="G8" s="83">
        <v>41782.573229166665</v>
      </c>
      <c r="H8" s="64"/>
      <c r="I8" s="73" t="s">
        <v>127</v>
      </c>
      <c r="J8" s="66" t="s">
        <v>328</v>
      </c>
      <c r="K8" s="67">
        <v>27545</v>
      </c>
      <c r="L8" s="103" t="str">
        <f t="shared" ref="L8:L39" si="0">IF(K8="","",IF(K8&lt;$D8,"X",""))</f>
        <v>X</v>
      </c>
      <c r="M8" s="82">
        <v>10869</v>
      </c>
      <c r="N8" s="84">
        <v>41766.313796296294</v>
      </c>
      <c r="O8" s="65"/>
      <c r="P8" s="77" t="s">
        <v>127</v>
      </c>
      <c r="Q8" s="51"/>
    </row>
    <row r="9" spans="1:17">
      <c r="A9" s="12" t="s">
        <v>763</v>
      </c>
      <c r="B9" s="49" t="s">
        <v>895</v>
      </c>
      <c r="C9" s="54" t="s">
        <v>127</v>
      </c>
      <c r="D9" s="68">
        <v>28461</v>
      </c>
      <c r="E9" s="99"/>
      <c r="F9" s="81">
        <v>7398</v>
      </c>
      <c r="G9" s="83">
        <v>41782.573229166665</v>
      </c>
      <c r="H9" s="64"/>
      <c r="I9" s="73" t="s">
        <v>127</v>
      </c>
      <c r="J9" s="66" t="s">
        <v>328</v>
      </c>
      <c r="K9" s="67">
        <v>27545</v>
      </c>
      <c r="L9" s="103" t="str">
        <f t="shared" si="0"/>
        <v>X</v>
      </c>
      <c r="M9" s="82">
        <v>7429</v>
      </c>
      <c r="N9" s="84">
        <v>41766.313796296294</v>
      </c>
      <c r="O9" s="65"/>
      <c r="P9" s="77" t="s">
        <v>127</v>
      </c>
      <c r="Q9" s="51"/>
    </row>
    <row r="10" spans="1:17">
      <c r="A10" s="12" t="s">
        <v>1033</v>
      </c>
      <c r="B10" s="49" t="s">
        <v>1034</v>
      </c>
      <c r="C10" s="54" t="s">
        <v>127</v>
      </c>
      <c r="D10" s="68">
        <v>28461</v>
      </c>
      <c r="E10" s="99"/>
      <c r="F10" s="81">
        <v>12389</v>
      </c>
      <c r="G10" s="83">
        <v>41782.573229166665</v>
      </c>
      <c r="H10" s="64"/>
      <c r="I10" s="73" t="s">
        <v>127</v>
      </c>
      <c r="J10" s="66" t="s">
        <v>328</v>
      </c>
      <c r="K10" s="67">
        <v>27545</v>
      </c>
      <c r="L10" s="103" t="str">
        <f t="shared" si="0"/>
        <v>X</v>
      </c>
      <c r="M10" s="82">
        <v>13064</v>
      </c>
      <c r="N10" s="84">
        <v>41766.313796296294</v>
      </c>
      <c r="O10" s="65"/>
      <c r="P10" s="77" t="s">
        <v>127</v>
      </c>
      <c r="Q10" s="51"/>
    </row>
    <row r="11" spans="1:17">
      <c r="A11" s="12" t="s">
        <v>1033</v>
      </c>
      <c r="B11" s="49" t="s">
        <v>1035</v>
      </c>
      <c r="C11" s="54" t="s">
        <v>127</v>
      </c>
      <c r="D11" s="68">
        <v>28461</v>
      </c>
      <c r="E11" s="99"/>
      <c r="F11" s="81">
        <v>9349</v>
      </c>
      <c r="G11" s="83">
        <v>41782.573229166665</v>
      </c>
      <c r="H11" s="64"/>
      <c r="I11" s="73" t="s">
        <v>127</v>
      </c>
      <c r="J11" s="66" t="s">
        <v>328</v>
      </c>
      <c r="K11" s="67">
        <v>27545</v>
      </c>
      <c r="L11" s="103" t="str">
        <f t="shared" si="0"/>
        <v>X</v>
      </c>
      <c r="M11" s="82">
        <v>9394</v>
      </c>
      <c r="N11" s="84">
        <v>41766.313796296294</v>
      </c>
      <c r="O11" s="65"/>
      <c r="P11" s="77" t="s">
        <v>127</v>
      </c>
      <c r="Q11" s="51"/>
    </row>
    <row r="12" spans="1:17">
      <c r="A12" s="12" t="s">
        <v>1036</v>
      </c>
      <c r="B12" s="49" t="s">
        <v>1037</v>
      </c>
      <c r="C12" s="54" t="s">
        <v>127</v>
      </c>
      <c r="D12" s="68">
        <v>28461</v>
      </c>
      <c r="E12" s="99"/>
      <c r="F12" s="81">
        <v>8523</v>
      </c>
      <c r="G12" s="83">
        <v>41782.573229166665</v>
      </c>
      <c r="H12" s="64"/>
      <c r="I12" s="73" t="s">
        <v>127</v>
      </c>
      <c r="J12" s="66" t="s">
        <v>328</v>
      </c>
      <c r="K12" s="67">
        <v>27545</v>
      </c>
      <c r="L12" s="103" t="str">
        <f t="shared" si="0"/>
        <v>X</v>
      </c>
      <c r="M12" s="82">
        <v>8658</v>
      </c>
      <c r="N12" s="84">
        <v>41766.313796296294</v>
      </c>
      <c r="O12" s="65"/>
      <c r="P12" s="77" t="s">
        <v>127</v>
      </c>
      <c r="Q12" s="51"/>
    </row>
    <row r="13" spans="1:17">
      <c r="A13" s="12" t="s">
        <v>1036</v>
      </c>
      <c r="B13" s="49" t="s">
        <v>1010</v>
      </c>
      <c r="C13" s="54" t="s">
        <v>127</v>
      </c>
      <c r="D13" s="68">
        <v>28461</v>
      </c>
      <c r="E13" s="99"/>
      <c r="F13" s="81">
        <v>8696</v>
      </c>
      <c r="G13" s="83">
        <v>41782.573229166665</v>
      </c>
      <c r="H13" s="64"/>
      <c r="I13" s="73" t="s">
        <v>127</v>
      </c>
      <c r="J13" s="66" t="s">
        <v>328</v>
      </c>
      <c r="K13" s="67">
        <v>27545</v>
      </c>
      <c r="L13" s="103" t="str">
        <f t="shared" si="0"/>
        <v>X</v>
      </c>
      <c r="M13" s="82">
        <v>8742</v>
      </c>
      <c r="N13" s="84">
        <v>41766.313796296294</v>
      </c>
      <c r="O13" s="65"/>
      <c r="P13" s="77" t="s">
        <v>127</v>
      </c>
      <c r="Q13" s="51"/>
    </row>
    <row r="14" spans="1:17">
      <c r="A14" s="12" t="s">
        <v>1036</v>
      </c>
      <c r="B14" s="49" t="s">
        <v>1038</v>
      </c>
      <c r="C14" s="54" t="s">
        <v>127</v>
      </c>
      <c r="D14" s="68">
        <v>28461</v>
      </c>
      <c r="E14" s="99"/>
      <c r="F14" s="81">
        <v>8610</v>
      </c>
      <c r="G14" s="83">
        <v>41782.573229166665</v>
      </c>
      <c r="H14" s="64"/>
      <c r="I14" s="73" t="s">
        <v>127</v>
      </c>
      <c r="J14" s="66" t="s">
        <v>328</v>
      </c>
      <c r="K14" s="67">
        <v>27545</v>
      </c>
      <c r="L14" s="103" t="str">
        <f t="shared" si="0"/>
        <v>X</v>
      </c>
      <c r="M14" s="82">
        <v>8735</v>
      </c>
      <c r="N14" s="84">
        <v>41766.313796296294</v>
      </c>
      <c r="O14" s="65"/>
      <c r="P14" s="77" t="s">
        <v>127</v>
      </c>
      <c r="Q14" s="51"/>
    </row>
    <row r="15" spans="1:17">
      <c r="A15" s="12" t="s">
        <v>1036</v>
      </c>
      <c r="B15" s="49" t="s">
        <v>1039</v>
      </c>
      <c r="C15" s="54" t="s">
        <v>127</v>
      </c>
      <c r="D15" s="68">
        <v>28461</v>
      </c>
      <c r="E15" s="99"/>
      <c r="F15" s="81">
        <v>8653</v>
      </c>
      <c r="G15" s="83">
        <v>41782.573229166665</v>
      </c>
      <c r="H15" s="64"/>
      <c r="I15" s="73" t="s">
        <v>127</v>
      </c>
      <c r="J15" s="66" t="s">
        <v>328</v>
      </c>
      <c r="K15" s="67">
        <v>27545</v>
      </c>
      <c r="L15" s="103" t="str">
        <f t="shared" si="0"/>
        <v>X</v>
      </c>
      <c r="M15" s="82">
        <v>8763</v>
      </c>
      <c r="N15" s="84">
        <v>41766.313796296294</v>
      </c>
      <c r="O15" s="65"/>
      <c r="P15" s="77" t="s">
        <v>127</v>
      </c>
      <c r="Q15" s="51"/>
    </row>
    <row r="16" spans="1:17">
      <c r="A16" s="12" t="s">
        <v>1036</v>
      </c>
      <c r="B16" s="49" t="s">
        <v>1040</v>
      </c>
      <c r="C16" s="54" t="s">
        <v>127</v>
      </c>
      <c r="D16" s="68">
        <v>28461</v>
      </c>
      <c r="E16" s="99"/>
      <c r="F16" s="81">
        <v>8656</v>
      </c>
      <c r="G16" s="83">
        <v>41782.573229166665</v>
      </c>
      <c r="H16" s="64"/>
      <c r="I16" s="73" t="s">
        <v>127</v>
      </c>
      <c r="J16" s="66" t="s">
        <v>328</v>
      </c>
      <c r="K16" s="67">
        <v>27545</v>
      </c>
      <c r="L16" s="103" t="str">
        <f t="shared" si="0"/>
        <v>X</v>
      </c>
      <c r="M16" s="82">
        <v>8689</v>
      </c>
      <c r="N16" s="84">
        <v>41766.313796296294</v>
      </c>
      <c r="O16" s="65"/>
      <c r="P16" s="77" t="s">
        <v>127</v>
      </c>
      <c r="Q16" s="51"/>
    </row>
    <row r="17" spans="1:17">
      <c r="A17" s="12" t="s">
        <v>1036</v>
      </c>
      <c r="B17" s="49" t="s">
        <v>1041</v>
      </c>
      <c r="C17" s="54" t="s">
        <v>127</v>
      </c>
      <c r="D17" s="68">
        <v>28461</v>
      </c>
      <c r="E17" s="99"/>
      <c r="F17" s="81">
        <v>8629</v>
      </c>
      <c r="G17" s="83">
        <v>41782.573229166665</v>
      </c>
      <c r="H17" s="64"/>
      <c r="I17" s="73" t="s">
        <v>127</v>
      </c>
      <c r="J17" s="66" t="s">
        <v>328</v>
      </c>
      <c r="K17" s="67">
        <v>27545</v>
      </c>
      <c r="L17" s="103" t="str">
        <f t="shared" si="0"/>
        <v>X</v>
      </c>
      <c r="M17" s="82">
        <v>8696</v>
      </c>
      <c r="N17" s="84">
        <v>41766.313796296294</v>
      </c>
      <c r="O17" s="65"/>
      <c r="P17" s="77" t="s">
        <v>127</v>
      </c>
      <c r="Q17" s="51"/>
    </row>
    <row r="18" spans="1:17">
      <c r="A18" s="12" t="s">
        <v>1036</v>
      </c>
      <c r="B18" s="49" t="s">
        <v>1042</v>
      </c>
      <c r="C18" s="54" t="s">
        <v>127</v>
      </c>
      <c r="D18" s="68">
        <v>28461</v>
      </c>
      <c r="E18" s="99"/>
      <c r="F18" s="81">
        <v>8547</v>
      </c>
      <c r="G18" s="83">
        <v>41782.573229166665</v>
      </c>
      <c r="H18" s="64"/>
      <c r="I18" s="73" t="s">
        <v>127</v>
      </c>
      <c r="J18" s="66" t="s">
        <v>328</v>
      </c>
      <c r="K18" s="67">
        <v>27545</v>
      </c>
      <c r="L18" s="103" t="str">
        <f t="shared" si="0"/>
        <v>X</v>
      </c>
      <c r="M18" s="82">
        <v>8649</v>
      </c>
      <c r="N18" s="84">
        <v>41766.313796296294</v>
      </c>
      <c r="O18" s="65"/>
      <c r="P18" s="77" t="s">
        <v>127</v>
      </c>
      <c r="Q18" s="51"/>
    </row>
    <row r="19" spans="1:17">
      <c r="A19" s="12" t="s">
        <v>1036</v>
      </c>
      <c r="B19" s="49" t="s">
        <v>1011</v>
      </c>
      <c r="C19" s="54" t="s">
        <v>127</v>
      </c>
      <c r="D19" s="68">
        <v>28461</v>
      </c>
      <c r="E19" s="99"/>
      <c r="F19" s="81">
        <v>8776</v>
      </c>
      <c r="G19" s="83">
        <v>41782.573229166665</v>
      </c>
      <c r="H19" s="64"/>
      <c r="I19" s="73" t="s">
        <v>127</v>
      </c>
      <c r="J19" s="66" t="s">
        <v>328</v>
      </c>
      <c r="K19" s="67">
        <v>27545</v>
      </c>
      <c r="L19" s="103" t="str">
        <f t="shared" si="0"/>
        <v>X</v>
      </c>
      <c r="M19" s="82">
        <v>8816</v>
      </c>
      <c r="N19" s="84">
        <v>41766.313796296294</v>
      </c>
      <c r="O19" s="65"/>
      <c r="P19" s="77" t="s">
        <v>127</v>
      </c>
      <c r="Q19" s="51"/>
    </row>
    <row r="20" spans="1:17">
      <c r="A20" s="12" t="s">
        <v>1036</v>
      </c>
      <c r="B20" s="49" t="s">
        <v>1043</v>
      </c>
      <c r="C20" s="54" t="s">
        <v>127</v>
      </c>
      <c r="D20" s="68">
        <v>28461</v>
      </c>
      <c r="E20" s="99"/>
      <c r="F20" s="81">
        <v>8608</v>
      </c>
      <c r="G20" s="83">
        <v>41782.573229166665</v>
      </c>
      <c r="H20" s="64"/>
      <c r="I20" s="73" t="s">
        <v>127</v>
      </c>
      <c r="J20" s="66" t="s">
        <v>328</v>
      </c>
      <c r="K20" s="67">
        <v>27545</v>
      </c>
      <c r="L20" s="103" t="str">
        <f t="shared" si="0"/>
        <v>X</v>
      </c>
      <c r="M20" s="82">
        <v>8741</v>
      </c>
      <c r="N20" s="84">
        <v>41766.313796296294</v>
      </c>
      <c r="O20" s="65"/>
      <c r="P20" s="77" t="s">
        <v>127</v>
      </c>
      <c r="Q20" s="51"/>
    </row>
    <row r="21" spans="1:17">
      <c r="A21" s="12" t="s">
        <v>1044</v>
      </c>
      <c r="B21" s="49" t="s">
        <v>1045</v>
      </c>
      <c r="C21" s="54" t="s">
        <v>127</v>
      </c>
      <c r="D21" s="68">
        <v>28461</v>
      </c>
      <c r="E21" s="99"/>
      <c r="F21" s="81">
        <v>11721</v>
      </c>
      <c r="G21" s="83">
        <v>41782.573229166665</v>
      </c>
      <c r="H21" s="64"/>
      <c r="I21" s="73" t="s">
        <v>127</v>
      </c>
      <c r="J21" s="66" t="s">
        <v>328</v>
      </c>
      <c r="K21" s="67">
        <v>27545</v>
      </c>
      <c r="L21" s="103" t="str">
        <f t="shared" si="0"/>
        <v>X</v>
      </c>
      <c r="M21" s="82">
        <v>12104</v>
      </c>
      <c r="N21" s="84">
        <v>41766.313784722224</v>
      </c>
      <c r="O21" s="65"/>
      <c r="P21" s="77" t="s">
        <v>127</v>
      </c>
      <c r="Q21" s="51"/>
    </row>
    <row r="22" spans="1:17">
      <c r="A22" s="12" t="s">
        <v>1044</v>
      </c>
      <c r="B22" s="49" t="s">
        <v>1046</v>
      </c>
      <c r="C22" s="54" t="s">
        <v>127</v>
      </c>
      <c r="D22" s="68">
        <v>28461</v>
      </c>
      <c r="E22" s="99"/>
      <c r="F22" s="81">
        <v>7384</v>
      </c>
      <c r="G22" s="83">
        <v>41782.573229166665</v>
      </c>
      <c r="H22" s="64"/>
      <c r="I22" s="73" t="s">
        <v>127</v>
      </c>
      <c r="J22" s="66" t="s">
        <v>328</v>
      </c>
      <c r="K22" s="67">
        <v>27545</v>
      </c>
      <c r="L22" s="103" t="str">
        <f t="shared" si="0"/>
        <v>X</v>
      </c>
      <c r="M22" s="82">
        <v>7436</v>
      </c>
      <c r="N22" s="84">
        <v>41766.313784722224</v>
      </c>
      <c r="O22" s="65"/>
      <c r="P22" s="77" t="s">
        <v>127</v>
      </c>
      <c r="Q22" s="51"/>
    </row>
    <row r="23" spans="1:17">
      <c r="A23" s="12" t="s">
        <v>1047</v>
      </c>
      <c r="B23" s="49" t="s">
        <v>1048</v>
      </c>
      <c r="C23" s="54" t="s">
        <v>127</v>
      </c>
      <c r="D23" s="68">
        <v>28461</v>
      </c>
      <c r="E23" s="99"/>
      <c r="F23" s="81">
        <v>11985</v>
      </c>
      <c r="G23" s="83">
        <v>41782.573229166665</v>
      </c>
      <c r="H23" s="64"/>
      <c r="I23" s="73" t="s">
        <v>127</v>
      </c>
      <c r="J23" s="66" t="s">
        <v>328</v>
      </c>
      <c r="K23" s="67">
        <v>27545</v>
      </c>
      <c r="L23" s="103" t="str">
        <f t="shared" si="0"/>
        <v>X</v>
      </c>
      <c r="M23" s="82">
        <v>12432</v>
      </c>
      <c r="N23" s="84">
        <v>41766.313784722224</v>
      </c>
      <c r="O23" s="65"/>
      <c r="P23" s="77" t="s">
        <v>127</v>
      </c>
      <c r="Q23" s="51"/>
    </row>
    <row r="24" spans="1:17">
      <c r="A24" s="12" t="s">
        <v>1047</v>
      </c>
      <c r="B24" s="49" t="s">
        <v>1049</v>
      </c>
      <c r="C24" s="54" t="s">
        <v>127</v>
      </c>
      <c r="D24" s="68">
        <v>28461</v>
      </c>
      <c r="E24" s="99"/>
      <c r="F24" s="81">
        <v>7388</v>
      </c>
      <c r="G24" s="83">
        <v>41782.573229166665</v>
      </c>
      <c r="H24" s="64"/>
      <c r="I24" s="73" t="s">
        <v>127</v>
      </c>
      <c r="J24" s="66" t="s">
        <v>328</v>
      </c>
      <c r="K24" s="67">
        <v>27545</v>
      </c>
      <c r="L24" s="103" t="str">
        <f t="shared" si="0"/>
        <v>X</v>
      </c>
      <c r="M24" s="82">
        <v>7468</v>
      </c>
      <c r="N24" s="84">
        <v>41766.313784722224</v>
      </c>
      <c r="O24" s="65"/>
      <c r="P24" s="77" t="s">
        <v>127</v>
      </c>
      <c r="Q24" s="51"/>
    </row>
    <row r="25" spans="1:17">
      <c r="A25" s="12" t="s">
        <v>765</v>
      </c>
      <c r="B25" s="49" t="s">
        <v>766</v>
      </c>
      <c r="C25" s="54" t="s">
        <v>127</v>
      </c>
      <c r="D25" s="68">
        <v>28461</v>
      </c>
      <c r="E25" s="99"/>
      <c r="F25" s="81">
        <v>11622</v>
      </c>
      <c r="G25" s="83">
        <v>41782.573229166665</v>
      </c>
      <c r="H25" s="64"/>
      <c r="I25" s="73" t="s">
        <v>127</v>
      </c>
      <c r="J25" s="66" t="s">
        <v>328</v>
      </c>
      <c r="K25" s="67">
        <v>27545</v>
      </c>
      <c r="L25" s="103" t="str">
        <f t="shared" si="0"/>
        <v>X</v>
      </c>
      <c r="M25" s="82">
        <v>11879</v>
      </c>
      <c r="N25" s="84">
        <v>41766.313819444447</v>
      </c>
      <c r="O25" s="65"/>
      <c r="P25" s="77" t="s">
        <v>127</v>
      </c>
      <c r="Q25" s="51"/>
    </row>
    <row r="26" spans="1:17">
      <c r="A26" s="12" t="s">
        <v>765</v>
      </c>
      <c r="B26" s="49" t="s">
        <v>896</v>
      </c>
      <c r="C26" s="54" t="s">
        <v>127</v>
      </c>
      <c r="D26" s="68">
        <v>28461</v>
      </c>
      <c r="E26" s="99"/>
      <c r="F26" s="81">
        <v>9991</v>
      </c>
      <c r="G26" s="83">
        <v>41782.573229166665</v>
      </c>
      <c r="H26" s="64"/>
      <c r="I26" s="73" t="s">
        <v>127</v>
      </c>
      <c r="J26" s="66" t="s">
        <v>328</v>
      </c>
      <c r="K26" s="67">
        <v>27545</v>
      </c>
      <c r="L26" s="103" t="str">
        <f t="shared" si="0"/>
        <v>X</v>
      </c>
      <c r="M26" s="82">
        <v>10260</v>
      </c>
      <c r="N26" s="84">
        <v>41766.313819444447</v>
      </c>
      <c r="O26" s="65"/>
      <c r="P26" s="77" t="s">
        <v>127</v>
      </c>
      <c r="Q26" s="51"/>
    </row>
    <row r="27" spans="1:17">
      <c r="A27" s="12" t="s">
        <v>1209</v>
      </c>
      <c r="B27" s="49" t="s">
        <v>1285</v>
      </c>
      <c r="C27" s="54" t="s">
        <v>127</v>
      </c>
      <c r="D27" s="68">
        <v>28461</v>
      </c>
      <c r="E27" s="99"/>
      <c r="F27" s="81">
        <v>23296</v>
      </c>
      <c r="G27" s="83">
        <v>41782.573229166665</v>
      </c>
      <c r="H27" s="64"/>
      <c r="I27" s="73" t="s">
        <v>127</v>
      </c>
      <c r="J27" s="66" t="s">
        <v>328</v>
      </c>
      <c r="K27" s="67">
        <v>27545</v>
      </c>
      <c r="L27" s="103" t="str">
        <f t="shared" si="0"/>
        <v>X</v>
      </c>
      <c r="M27" s="82">
        <v>20302</v>
      </c>
      <c r="N27" s="84">
        <v>41766.313831018517</v>
      </c>
      <c r="O27" s="65"/>
      <c r="P27" s="77" t="s">
        <v>127</v>
      </c>
      <c r="Q27" s="51"/>
    </row>
    <row r="28" spans="1:17">
      <c r="A28" s="12" t="s">
        <v>1209</v>
      </c>
      <c r="B28" s="49" t="s">
        <v>1210</v>
      </c>
      <c r="C28" s="54" t="s">
        <v>127</v>
      </c>
      <c r="D28" s="68">
        <v>28461</v>
      </c>
      <c r="E28" s="99"/>
      <c r="F28" s="81">
        <v>13903</v>
      </c>
      <c r="G28" s="83">
        <v>41782.573229166665</v>
      </c>
      <c r="H28" s="64"/>
      <c r="I28" s="73" t="s">
        <v>584</v>
      </c>
      <c r="J28" s="66" t="s">
        <v>328</v>
      </c>
      <c r="K28" s="67">
        <v>27545</v>
      </c>
      <c r="L28" s="103" t="str">
        <f t="shared" si="0"/>
        <v>X</v>
      </c>
      <c r="M28" s="82">
        <v>11933</v>
      </c>
      <c r="N28" s="84">
        <v>41766.313831018517</v>
      </c>
      <c r="O28" s="65"/>
      <c r="P28" s="77" t="s">
        <v>127</v>
      </c>
      <c r="Q28" s="51"/>
    </row>
    <row r="29" spans="1:17">
      <c r="A29" s="12" t="s">
        <v>1092</v>
      </c>
      <c r="B29" s="49" t="s">
        <v>1093</v>
      </c>
      <c r="C29" s="54" t="s">
        <v>127</v>
      </c>
      <c r="D29" s="68">
        <v>28461</v>
      </c>
      <c r="E29" s="99"/>
      <c r="F29" s="81">
        <v>9652</v>
      </c>
      <c r="G29" s="83">
        <v>41782.573229166665</v>
      </c>
      <c r="H29" s="64"/>
      <c r="I29" s="73" t="s">
        <v>127</v>
      </c>
      <c r="J29" s="66" t="s">
        <v>328</v>
      </c>
      <c r="K29" s="67">
        <v>27545</v>
      </c>
      <c r="L29" s="103" t="str">
        <f t="shared" si="0"/>
        <v>X</v>
      </c>
      <c r="M29" s="82">
        <v>10035</v>
      </c>
      <c r="N29" s="84">
        <v>41766.313831018517</v>
      </c>
      <c r="O29" s="65"/>
      <c r="P29" s="77" t="s">
        <v>127</v>
      </c>
      <c r="Q29" s="51"/>
    </row>
    <row r="30" spans="1:17">
      <c r="A30" s="12" t="s">
        <v>1092</v>
      </c>
      <c r="B30" s="49" t="s">
        <v>1094</v>
      </c>
      <c r="C30" s="54" t="s">
        <v>127</v>
      </c>
      <c r="D30" s="68">
        <v>28461</v>
      </c>
      <c r="E30" s="99"/>
      <c r="F30" s="81">
        <v>9533</v>
      </c>
      <c r="G30" s="83">
        <v>41782.573229166665</v>
      </c>
      <c r="H30" s="64"/>
      <c r="I30" s="73" t="s">
        <v>127</v>
      </c>
      <c r="J30" s="66" t="s">
        <v>328</v>
      </c>
      <c r="K30" s="67">
        <v>27545</v>
      </c>
      <c r="L30" s="103" t="str">
        <f t="shared" si="0"/>
        <v>X</v>
      </c>
      <c r="M30" s="82">
        <v>9675</v>
      </c>
      <c r="N30" s="84">
        <v>41766.313831018517</v>
      </c>
      <c r="O30" s="65"/>
      <c r="P30" s="77" t="s">
        <v>127</v>
      </c>
      <c r="Q30" s="51"/>
    </row>
    <row r="31" spans="1:17">
      <c r="A31" s="12" t="s">
        <v>767</v>
      </c>
      <c r="B31" s="49" t="s">
        <v>770</v>
      </c>
      <c r="C31" s="54" t="s">
        <v>127</v>
      </c>
      <c r="D31" s="68">
        <v>28461</v>
      </c>
      <c r="E31" s="99"/>
      <c r="F31" s="81">
        <v>9280</v>
      </c>
      <c r="G31" s="83">
        <v>41782.573229166665</v>
      </c>
      <c r="H31" s="64"/>
      <c r="I31" s="73" t="s">
        <v>127</v>
      </c>
      <c r="J31" s="66" t="s">
        <v>328</v>
      </c>
      <c r="K31" s="67">
        <v>27545</v>
      </c>
      <c r="L31" s="103" t="str">
        <f t="shared" si="0"/>
        <v>X</v>
      </c>
      <c r="M31" s="82">
        <v>9491</v>
      </c>
      <c r="N31" s="84">
        <v>41766.313807870371</v>
      </c>
      <c r="O31" s="65"/>
      <c r="P31" s="77" t="s">
        <v>127</v>
      </c>
      <c r="Q31" s="51"/>
    </row>
    <row r="32" spans="1:17">
      <c r="A32" s="12" t="s">
        <v>767</v>
      </c>
      <c r="B32" s="49" t="s">
        <v>768</v>
      </c>
      <c r="C32" s="54" t="s">
        <v>127</v>
      </c>
      <c r="D32" s="68">
        <v>28461</v>
      </c>
      <c r="E32" s="99"/>
      <c r="F32" s="81">
        <v>12342</v>
      </c>
      <c r="G32" s="83">
        <v>41782.573229166665</v>
      </c>
      <c r="H32" s="64"/>
      <c r="I32" s="73" t="s">
        <v>127</v>
      </c>
      <c r="J32" s="66" t="s">
        <v>328</v>
      </c>
      <c r="K32" s="67">
        <v>27545</v>
      </c>
      <c r="L32" s="103" t="str">
        <f t="shared" si="0"/>
        <v>X</v>
      </c>
      <c r="M32" s="82">
        <v>13369</v>
      </c>
      <c r="N32" s="84">
        <v>41766.313807870371</v>
      </c>
      <c r="O32" s="65"/>
      <c r="P32" s="77" t="s">
        <v>127</v>
      </c>
      <c r="Q32" s="51"/>
    </row>
    <row r="33" spans="1:17">
      <c r="A33" s="12" t="s">
        <v>767</v>
      </c>
      <c r="B33" s="49" t="s">
        <v>897</v>
      </c>
      <c r="C33" s="54" t="s">
        <v>127</v>
      </c>
      <c r="D33" s="68">
        <v>28461</v>
      </c>
      <c r="E33" s="99"/>
      <c r="F33" s="81">
        <v>11496</v>
      </c>
      <c r="G33" s="83">
        <v>41782.573229166665</v>
      </c>
      <c r="H33" s="64"/>
      <c r="I33" s="73" t="s">
        <v>127</v>
      </c>
      <c r="J33" s="66" t="s">
        <v>328</v>
      </c>
      <c r="K33" s="67">
        <v>27545</v>
      </c>
      <c r="L33" s="103" t="str">
        <f t="shared" si="0"/>
        <v>X</v>
      </c>
      <c r="M33" s="82">
        <v>11434</v>
      </c>
      <c r="N33" s="84">
        <v>41766.313807870371</v>
      </c>
      <c r="O33" s="65"/>
      <c r="P33" s="77" t="s">
        <v>127</v>
      </c>
      <c r="Q33" s="51"/>
    </row>
    <row r="34" spans="1:17">
      <c r="A34" s="12" t="s">
        <v>769</v>
      </c>
      <c r="B34" s="49" t="s">
        <v>770</v>
      </c>
      <c r="C34" s="54" t="s">
        <v>127</v>
      </c>
      <c r="D34" s="68">
        <v>28461</v>
      </c>
      <c r="E34" s="99"/>
      <c r="F34" s="81">
        <v>8838</v>
      </c>
      <c r="G34" s="83">
        <v>41782.573229166665</v>
      </c>
      <c r="H34" s="64"/>
      <c r="I34" s="73" t="s">
        <v>127</v>
      </c>
      <c r="J34" s="66" t="s">
        <v>328</v>
      </c>
      <c r="K34" s="67">
        <v>27545</v>
      </c>
      <c r="L34" s="103" t="str">
        <f t="shared" si="0"/>
        <v>X</v>
      </c>
      <c r="M34" s="82">
        <v>9147</v>
      </c>
      <c r="N34" s="84">
        <v>41766.313807870371</v>
      </c>
      <c r="O34" s="65"/>
      <c r="P34" s="77" t="s">
        <v>127</v>
      </c>
      <c r="Q34" s="51"/>
    </row>
    <row r="35" spans="1:17">
      <c r="A35" s="12" t="s">
        <v>769</v>
      </c>
      <c r="B35" s="49" t="s">
        <v>898</v>
      </c>
      <c r="C35" s="54" t="s">
        <v>127</v>
      </c>
      <c r="D35" s="68">
        <v>28461</v>
      </c>
      <c r="E35" s="99"/>
      <c r="F35" s="81">
        <v>8648</v>
      </c>
      <c r="G35" s="83">
        <v>41782.573229166665</v>
      </c>
      <c r="H35" s="64"/>
      <c r="I35" s="73" t="s">
        <v>127</v>
      </c>
      <c r="J35" s="66" t="s">
        <v>328</v>
      </c>
      <c r="K35" s="67">
        <v>27545</v>
      </c>
      <c r="L35" s="103" t="str">
        <f t="shared" si="0"/>
        <v>X</v>
      </c>
      <c r="M35" s="82">
        <v>8765</v>
      </c>
      <c r="N35" s="84">
        <v>41766.313807870371</v>
      </c>
      <c r="O35" s="65"/>
      <c r="P35" s="77" t="s">
        <v>127</v>
      </c>
      <c r="Q35" s="51"/>
    </row>
    <row r="36" spans="1:17">
      <c r="A36" s="12" t="s">
        <v>771</v>
      </c>
      <c r="B36" s="49" t="s">
        <v>899</v>
      </c>
      <c r="C36" s="54" t="s">
        <v>127</v>
      </c>
      <c r="D36" s="68">
        <v>28461</v>
      </c>
      <c r="E36" s="99"/>
      <c r="F36" s="81">
        <v>12819</v>
      </c>
      <c r="G36" s="83">
        <v>41782.573229166665</v>
      </c>
      <c r="H36" s="64"/>
      <c r="I36" s="73" t="s">
        <v>127</v>
      </c>
      <c r="J36" s="66" t="s">
        <v>328</v>
      </c>
      <c r="K36" s="67">
        <v>27545</v>
      </c>
      <c r="L36" s="103" t="str">
        <f t="shared" si="0"/>
        <v>X</v>
      </c>
      <c r="M36" s="82">
        <v>12110</v>
      </c>
      <c r="N36" s="84">
        <v>41766.313842592594</v>
      </c>
      <c r="O36" s="65"/>
      <c r="P36" s="77" t="s">
        <v>127</v>
      </c>
      <c r="Q36" s="51"/>
    </row>
    <row r="37" spans="1:17">
      <c r="A37" s="12" t="s">
        <v>771</v>
      </c>
      <c r="B37" s="49" t="s">
        <v>900</v>
      </c>
      <c r="C37" s="54" t="s">
        <v>127</v>
      </c>
      <c r="D37" s="68">
        <v>28461</v>
      </c>
      <c r="E37" s="99"/>
      <c r="F37" s="81">
        <v>11936</v>
      </c>
      <c r="G37" s="83">
        <v>41782.573229166665</v>
      </c>
      <c r="H37" s="64"/>
      <c r="I37" s="73" t="s">
        <v>127</v>
      </c>
      <c r="J37" s="66" t="s">
        <v>328</v>
      </c>
      <c r="K37" s="67">
        <v>27545</v>
      </c>
      <c r="L37" s="103" t="str">
        <f t="shared" si="0"/>
        <v>X</v>
      </c>
      <c r="M37" s="82">
        <v>12505</v>
      </c>
      <c r="N37" s="84">
        <v>41766.313842592594</v>
      </c>
      <c r="O37" s="65"/>
      <c r="P37" s="77" t="s">
        <v>127</v>
      </c>
      <c r="Q37" s="51"/>
    </row>
    <row r="38" spans="1:17">
      <c r="A38" s="12" t="s">
        <v>771</v>
      </c>
      <c r="B38" s="49" t="s">
        <v>772</v>
      </c>
      <c r="C38" s="54" t="s">
        <v>127</v>
      </c>
      <c r="D38" s="68">
        <v>28461</v>
      </c>
      <c r="E38" s="99"/>
      <c r="F38" s="81">
        <v>25061</v>
      </c>
      <c r="G38" s="83">
        <v>41782.573229166665</v>
      </c>
      <c r="H38" s="64"/>
      <c r="I38" s="73" t="s">
        <v>127</v>
      </c>
      <c r="J38" s="66" t="s">
        <v>328</v>
      </c>
      <c r="K38" s="67">
        <v>27545</v>
      </c>
      <c r="L38" s="103" t="str">
        <f t="shared" si="0"/>
        <v>X</v>
      </c>
      <c r="M38" s="82">
        <v>26941</v>
      </c>
      <c r="N38" s="84">
        <v>41766.313842592594</v>
      </c>
      <c r="O38" s="65"/>
      <c r="P38" s="77" t="s">
        <v>127</v>
      </c>
      <c r="Q38" s="51"/>
    </row>
    <row r="39" spans="1:17">
      <c r="A39" s="12" t="s">
        <v>771</v>
      </c>
      <c r="B39" s="49" t="s">
        <v>901</v>
      </c>
      <c r="C39" s="54" t="s">
        <v>127</v>
      </c>
      <c r="D39" s="68">
        <v>28461</v>
      </c>
      <c r="E39" s="99"/>
      <c r="F39" s="81">
        <v>22828</v>
      </c>
      <c r="G39" s="83">
        <v>41782.573229166665</v>
      </c>
      <c r="H39" s="64"/>
      <c r="I39" s="73" t="s">
        <v>127</v>
      </c>
      <c r="J39" s="66" t="s">
        <v>328</v>
      </c>
      <c r="K39" s="67">
        <v>27545</v>
      </c>
      <c r="L39" s="103" t="str">
        <f t="shared" si="0"/>
        <v>X</v>
      </c>
      <c r="M39" s="82">
        <v>23945</v>
      </c>
      <c r="N39" s="84">
        <v>41766.313842592594</v>
      </c>
      <c r="O39" s="65"/>
      <c r="P39" s="77" t="s">
        <v>127</v>
      </c>
      <c r="Q39" s="51"/>
    </row>
    <row r="40" spans="1:17">
      <c r="A40" s="12" t="s">
        <v>771</v>
      </c>
      <c r="B40" s="49" t="s">
        <v>902</v>
      </c>
      <c r="C40" s="54" t="s">
        <v>127</v>
      </c>
      <c r="D40" s="68">
        <v>28461</v>
      </c>
      <c r="E40" s="99"/>
      <c r="F40" s="81">
        <v>9457</v>
      </c>
      <c r="G40" s="83">
        <v>41782.573229166665</v>
      </c>
      <c r="H40" s="64"/>
      <c r="I40" s="73" t="s">
        <v>127</v>
      </c>
      <c r="J40" s="66" t="s">
        <v>328</v>
      </c>
      <c r="K40" s="67">
        <v>27545</v>
      </c>
      <c r="L40" s="103" t="str">
        <f t="shared" ref="L40:L71" si="1">IF(K40="","",IF(K40&lt;$D40,"X",""))</f>
        <v>X</v>
      </c>
      <c r="M40" s="82">
        <v>9648</v>
      </c>
      <c r="N40" s="84">
        <v>41766.313842592594</v>
      </c>
      <c r="O40" s="65"/>
      <c r="P40" s="77" t="s">
        <v>127</v>
      </c>
      <c r="Q40" s="51"/>
    </row>
    <row r="41" spans="1:17">
      <c r="A41" s="12" t="s">
        <v>771</v>
      </c>
      <c r="B41" s="49" t="s">
        <v>903</v>
      </c>
      <c r="C41" s="54" t="s">
        <v>127</v>
      </c>
      <c r="D41" s="68">
        <v>28461</v>
      </c>
      <c r="E41" s="99"/>
      <c r="F41" s="81">
        <v>8977</v>
      </c>
      <c r="G41" s="83">
        <v>41782.573229166665</v>
      </c>
      <c r="H41" s="64"/>
      <c r="I41" s="73" t="s">
        <v>127</v>
      </c>
      <c r="J41" s="66" t="s">
        <v>328</v>
      </c>
      <c r="K41" s="67">
        <v>27545</v>
      </c>
      <c r="L41" s="103" t="str">
        <f t="shared" si="1"/>
        <v>X</v>
      </c>
      <c r="M41" s="82">
        <v>9030</v>
      </c>
      <c r="N41" s="84">
        <v>41766.313842592594</v>
      </c>
      <c r="O41" s="65"/>
      <c r="P41" s="77" t="s">
        <v>127</v>
      </c>
      <c r="Q41" s="51"/>
    </row>
    <row r="42" spans="1:17">
      <c r="A42" s="12" t="s">
        <v>773</v>
      </c>
      <c r="B42" s="49" t="s">
        <v>774</v>
      </c>
      <c r="C42" s="54" t="s">
        <v>127</v>
      </c>
      <c r="D42" s="68">
        <v>28461</v>
      </c>
      <c r="E42" s="99"/>
      <c r="F42" s="81">
        <v>20033</v>
      </c>
      <c r="G42" s="83">
        <v>41782.573229166665</v>
      </c>
      <c r="H42" s="64"/>
      <c r="I42" s="73" t="s">
        <v>127</v>
      </c>
      <c r="J42" s="66" t="s">
        <v>328</v>
      </c>
      <c r="K42" s="67">
        <v>27545</v>
      </c>
      <c r="L42" s="103" t="str">
        <f t="shared" si="1"/>
        <v>X</v>
      </c>
      <c r="M42" s="82">
        <v>20665</v>
      </c>
      <c r="N42" s="84">
        <v>41766.313842592594</v>
      </c>
      <c r="O42" s="65"/>
      <c r="P42" s="77" t="s">
        <v>127</v>
      </c>
      <c r="Q42" s="51"/>
    </row>
    <row r="43" spans="1:17">
      <c r="A43" s="12" t="s">
        <v>773</v>
      </c>
      <c r="B43" s="49" t="s">
        <v>904</v>
      </c>
      <c r="C43" s="54" t="s">
        <v>127</v>
      </c>
      <c r="D43" s="68">
        <v>28461</v>
      </c>
      <c r="E43" s="99"/>
      <c r="F43" s="81">
        <v>17298</v>
      </c>
      <c r="G43" s="83">
        <v>41782.573229166665</v>
      </c>
      <c r="H43" s="64"/>
      <c r="I43" s="73" t="s">
        <v>127</v>
      </c>
      <c r="J43" s="66" t="s">
        <v>328</v>
      </c>
      <c r="K43" s="67">
        <v>27545</v>
      </c>
      <c r="L43" s="103" t="str">
        <f t="shared" si="1"/>
        <v>X</v>
      </c>
      <c r="M43" s="82">
        <v>17767</v>
      </c>
      <c r="N43" s="84">
        <v>41766.313842592594</v>
      </c>
      <c r="O43" s="65"/>
      <c r="P43" s="77" t="s">
        <v>127</v>
      </c>
      <c r="Q43" s="51"/>
    </row>
    <row r="44" spans="1:17">
      <c r="A44" s="12" t="s">
        <v>775</v>
      </c>
      <c r="B44" s="49" t="s">
        <v>776</v>
      </c>
      <c r="C44" s="54" t="s">
        <v>127</v>
      </c>
      <c r="D44" s="68">
        <v>28461</v>
      </c>
      <c r="E44" s="99"/>
      <c r="F44" s="81">
        <v>32951</v>
      </c>
      <c r="G44" s="83">
        <v>41782.573229166665</v>
      </c>
      <c r="H44" s="64"/>
      <c r="I44" s="73" t="s">
        <v>127</v>
      </c>
      <c r="J44" s="66" t="s">
        <v>328</v>
      </c>
      <c r="K44" s="67">
        <v>27545</v>
      </c>
      <c r="L44" s="103" t="str">
        <f t="shared" si="1"/>
        <v>X</v>
      </c>
      <c r="M44" s="82">
        <v>32815</v>
      </c>
      <c r="N44" s="84">
        <v>41766.313831018517</v>
      </c>
      <c r="O44" s="65"/>
      <c r="P44" s="77" t="s">
        <v>127</v>
      </c>
      <c r="Q44" s="51"/>
    </row>
    <row r="45" spans="1:17">
      <c r="A45" s="12" t="s">
        <v>775</v>
      </c>
      <c r="B45" s="49" t="s">
        <v>905</v>
      </c>
      <c r="C45" s="54" t="s">
        <v>127</v>
      </c>
      <c r="D45" s="68">
        <v>28461</v>
      </c>
      <c r="E45" s="99"/>
      <c r="F45" s="81">
        <v>10123</v>
      </c>
      <c r="G45" s="83">
        <v>41782.573229166665</v>
      </c>
      <c r="H45" s="64"/>
      <c r="I45" s="73" t="s">
        <v>127</v>
      </c>
      <c r="J45" s="66" t="s">
        <v>328</v>
      </c>
      <c r="K45" s="67">
        <v>27545</v>
      </c>
      <c r="L45" s="103" t="str">
        <f t="shared" si="1"/>
        <v>X</v>
      </c>
      <c r="M45" s="82">
        <v>9972</v>
      </c>
      <c r="N45" s="84">
        <v>41766.313831018517</v>
      </c>
      <c r="O45" s="65"/>
      <c r="P45" s="77" t="s">
        <v>127</v>
      </c>
      <c r="Q45" s="51"/>
    </row>
    <row r="46" spans="1:17">
      <c r="A46" s="12" t="s">
        <v>775</v>
      </c>
      <c r="B46" s="49" t="s">
        <v>777</v>
      </c>
      <c r="C46" s="54" t="s">
        <v>127</v>
      </c>
      <c r="D46" s="68">
        <v>28461</v>
      </c>
      <c r="E46" s="99"/>
      <c r="F46" s="81">
        <v>8906</v>
      </c>
      <c r="G46" s="83">
        <v>41782.573229166665</v>
      </c>
      <c r="H46" s="64"/>
      <c r="I46" s="73" t="s">
        <v>127</v>
      </c>
      <c r="J46" s="66" t="s">
        <v>328</v>
      </c>
      <c r="K46" s="67">
        <v>27545</v>
      </c>
      <c r="L46" s="103" t="str">
        <f t="shared" si="1"/>
        <v>X</v>
      </c>
      <c r="M46" s="82">
        <v>8838</v>
      </c>
      <c r="N46" s="84">
        <v>41766.313831018517</v>
      </c>
      <c r="O46" s="65"/>
      <c r="P46" s="77" t="s">
        <v>127</v>
      </c>
      <c r="Q46" s="51"/>
    </row>
    <row r="47" spans="1:17">
      <c r="A47" s="12" t="s">
        <v>778</v>
      </c>
      <c r="B47" s="49" t="s">
        <v>779</v>
      </c>
      <c r="C47" s="54" t="s">
        <v>127</v>
      </c>
      <c r="D47" s="68">
        <v>28461</v>
      </c>
      <c r="E47" s="99"/>
      <c r="F47" s="81">
        <v>11414</v>
      </c>
      <c r="G47" s="83">
        <v>41782.573229166665</v>
      </c>
      <c r="H47" s="64"/>
      <c r="I47" s="73" t="s">
        <v>127</v>
      </c>
      <c r="J47" s="66" t="s">
        <v>328</v>
      </c>
      <c r="K47" s="67">
        <v>27545</v>
      </c>
      <c r="L47" s="103" t="str">
        <f t="shared" si="1"/>
        <v>X</v>
      </c>
      <c r="M47" s="82">
        <v>12047</v>
      </c>
      <c r="N47" s="84">
        <v>41766.313842592594</v>
      </c>
      <c r="O47" s="65"/>
      <c r="P47" s="77" t="s">
        <v>127</v>
      </c>
      <c r="Q47" s="51"/>
    </row>
    <row r="48" spans="1:17">
      <c r="A48" s="12" t="s">
        <v>778</v>
      </c>
      <c r="B48" s="49" t="s">
        <v>906</v>
      </c>
      <c r="C48" s="54" t="s">
        <v>127</v>
      </c>
      <c r="D48" s="68">
        <v>28461</v>
      </c>
      <c r="E48" s="99"/>
      <c r="F48" s="81">
        <v>9679</v>
      </c>
      <c r="G48" s="83">
        <v>41782.573229166665</v>
      </c>
      <c r="H48" s="64"/>
      <c r="I48" s="73" t="s">
        <v>127</v>
      </c>
      <c r="J48" s="66" t="s">
        <v>328</v>
      </c>
      <c r="K48" s="67">
        <v>27545</v>
      </c>
      <c r="L48" s="103" t="str">
        <f t="shared" si="1"/>
        <v>X</v>
      </c>
      <c r="M48" s="82">
        <v>9766</v>
      </c>
      <c r="N48" s="84">
        <v>41766.313842592594</v>
      </c>
      <c r="O48" s="65"/>
      <c r="P48" s="77" t="s">
        <v>127</v>
      </c>
      <c r="Q48" s="51"/>
    </row>
    <row r="49" spans="1:17">
      <c r="A49" s="12" t="s">
        <v>780</v>
      </c>
      <c r="B49" s="49" t="s">
        <v>781</v>
      </c>
      <c r="C49" s="54" t="s">
        <v>127</v>
      </c>
      <c r="D49" s="68">
        <v>28461</v>
      </c>
      <c r="E49" s="99"/>
      <c r="F49" s="81">
        <v>32886</v>
      </c>
      <c r="G49" s="83">
        <v>41782.573229166665</v>
      </c>
      <c r="H49" s="64"/>
      <c r="I49" s="73" t="s">
        <v>127</v>
      </c>
      <c r="J49" s="66" t="s">
        <v>328</v>
      </c>
      <c r="K49" s="67">
        <v>27545</v>
      </c>
      <c r="L49" s="103" t="str">
        <f t="shared" si="1"/>
        <v>X</v>
      </c>
      <c r="M49" s="82">
        <v>32778</v>
      </c>
      <c r="N49" s="84">
        <v>41766.313842592594</v>
      </c>
      <c r="O49" s="65"/>
      <c r="P49" s="77" t="s">
        <v>127</v>
      </c>
      <c r="Q49" s="51"/>
    </row>
    <row r="50" spans="1:17">
      <c r="A50" s="12" t="s">
        <v>780</v>
      </c>
      <c r="B50" s="49" t="s">
        <v>907</v>
      </c>
      <c r="C50" s="54" t="s">
        <v>127</v>
      </c>
      <c r="D50" s="68">
        <v>28461</v>
      </c>
      <c r="E50" s="99"/>
      <c r="F50" s="81">
        <v>10064</v>
      </c>
      <c r="G50" s="83">
        <v>41782.573229166665</v>
      </c>
      <c r="H50" s="64"/>
      <c r="I50" s="73" t="s">
        <v>127</v>
      </c>
      <c r="J50" s="66" t="s">
        <v>328</v>
      </c>
      <c r="K50" s="67">
        <v>27545</v>
      </c>
      <c r="L50" s="103" t="str">
        <f t="shared" si="1"/>
        <v>X</v>
      </c>
      <c r="M50" s="82">
        <v>9926</v>
      </c>
      <c r="N50" s="84">
        <v>41766.313842592594</v>
      </c>
      <c r="O50" s="65"/>
      <c r="P50" s="77" t="s">
        <v>127</v>
      </c>
      <c r="Q50" s="51"/>
    </row>
    <row r="51" spans="1:17">
      <c r="A51" s="12" t="s">
        <v>780</v>
      </c>
      <c r="B51" s="49" t="s">
        <v>782</v>
      </c>
      <c r="C51" s="54" t="s">
        <v>127</v>
      </c>
      <c r="D51" s="68">
        <v>28461</v>
      </c>
      <c r="E51" s="99"/>
      <c r="F51" s="81">
        <v>8850</v>
      </c>
      <c r="G51" s="83">
        <v>41782.573229166665</v>
      </c>
      <c r="H51" s="64"/>
      <c r="I51" s="73" t="s">
        <v>127</v>
      </c>
      <c r="J51" s="66" t="s">
        <v>328</v>
      </c>
      <c r="K51" s="67">
        <v>27545</v>
      </c>
      <c r="L51" s="103" t="str">
        <f t="shared" si="1"/>
        <v>X</v>
      </c>
      <c r="M51" s="82">
        <v>8795</v>
      </c>
      <c r="N51" s="84">
        <v>41766.313842592594</v>
      </c>
      <c r="O51" s="65"/>
      <c r="P51" s="77" t="s">
        <v>127</v>
      </c>
      <c r="Q51" s="51"/>
    </row>
    <row r="52" spans="1:17">
      <c r="A52" s="12" t="s">
        <v>783</v>
      </c>
      <c r="B52" s="49" t="s">
        <v>784</v>
      </c>
      <c r="C52" s="54" t="s">
        <v>127</v>
      </c>
      <c r="D52" s="68">
        <v>28461</v>
      </c>
      <c r="E52" s="99"/>
      <c r="F52" s="81">
        <v>9975</v>
      </c>
      <c r="G52" s="83">
        <v>41782.573229166665</v>
      </c>
      <c r="H52" s="64"/>
      <c r="I52" s="73" t="s">
        <v>127</v>
      </c>
      <c r="J52" s="66" t="s">
        <v>328</v>
      </c>
      <c r="K52" s="67">
        <v>27545</v>
      </c>
      <c r="L52" s="103" t="str">
        <f t="shared" si="1"/>
        <v>X</v>
      </c>
      <c r="M52" s="82">
        <v>10144</v>
      </c>
      <c r="N52" s="84">
        <v>41766.313842592594</v>
      </c>
      <c r="O52" s="65"/>
      <c r="P52" s="77" t="s">
        <v>127</v>
      </c>
      <c r="Q52" s="51"/>
    </row>
    <row r="53" spans="1:17">
      <c r="A53" s="12" t="s">
        <v>783</v>
      </c>
      <c r="B53" s="49" t="s">
        <v>908</v>
      </c>
      <c r="C53" s="54" t="s">
        <v>127</v>
      </c>
      <c r="D53" s="68">
        <v>28461</v>
      </c>
      <c r="E53" s="99"/>
      <c r="F53" s="81">
        <v>9484</v>
      </c>
      <c r="G53" s="83">
        <v>41782.573229166665</v>
      </c>
      <c r="H53" s="64"/>
      <c r="I53" s="73" t="s">
        <v>127</v>
      </c>
      <c r="J53" s="66" t="s">
        <v>328</v>
      </c>
      <c r="K53" s="67">
        <v>27545</v>
      </c>
      <c r="L53" s="103" t="str">
        <f t="shared" si="1"/>
        <v>X</v>
      </c>
      <c r="M53" s="82">
        <v>9617</v>
      </c>
      <c r="N53" s="84">
        <v>41766.313842592594</v>
      </c>
      <c r="O53" s="65"/>
      <c r="P53" s="77" t="s">
        <v>127</v>
      </c>
      <c r="Q53" s="51"/>
    </row>
    <row r="54" spans="1:17">
      <c r="A54" s="12" t="s">
        <v>785</v>
      </c>
      <c r="B54" s="49" t="s">
        <v>786</v>
      </c>
      <c r="C54" s="54" t="s">
        <v>127</v>
      </c>
      <c r="D54" s="68">
        <v>28461</v>
      </c>
      <c r="E54" s="99"/>
      <c r="F54" s="81">
        <v>11735</v>
      </c>
      <c r="G54" s="83">
        <v>41782.573229166665</v>
      </c>
      <c r="H54" s="64"/>
      <c r="I54" s="73" t="s">
        <v>127</v>
      </c>
      <c r="J54" s="66" t="s">
        <v>328</v>
      </c>
      <c r="K54" s="67">
        <v>27545</v>
      </c>
      <c r="L54" s="103" t="str">
        <f t="shared" si="1"/>
        <v>X</v>
      </c>
      <c r="M54" s="82">
        <v>12479</v>
      </c>
      <c r="N54" s="84">
        <v>41766.313842592594</v>
      </c>
      <c r="O54" s="65"/>
      <c r="P54" s="77" t="s">
        <v>127</v>
      </c>
      <c r="Q54" s="51"/>
    </row>
    <row r="55" spans="1:17">
      <c r="A55" s="12" t="s">
        <v>785</v>
      </c>
      <c r="B55" s="49" t="s">
        <v>909</v>
      </c>
      <c r="C55" s="54" t="s">
        <v>127</v>
      </c>
      <c r="D55" s="68">
        <v>28461</v>
      </c>
      <c r="E55" s="99"/>
      <c r="F55" s="81">
        <v>10188</v>
      </c>
      <c r="G55" s="83">
        <v>41782.573229166665</v>
      </c>
      <c r="H55" s="64"/>
      <c r="I55" s="73" t="s">
        <v>127</v>
      </c>
      <c r="J55" s="66" t="s">
        <v>328</v>
      </c>
      <c r="K55" s="67">
        <v>27545</v>
      </c>
      <c r="L55" s="103" t="str">
        <f t="shared" si="1"/>
        <v>X</v>
      </c>
      <c r="M55" s="82">
        <v>10342</v>
      </c>
      <c r="N55" s="84">
        <v>41766.313842592594</v>
      </c>
      <c r="O55" s="65"/>
      <c r="P55" s="77" t="s">
        <v>127</v>
      </c>
      <c r="Q55" s="51"/>
    </row>
    <row r="56" spans="1:17">
      <c r="A56" s="12" t="s">
        <v>787</v>
      </c>
      <c r="B56" s="49" t="s">
        <v>910</v>
      </c>
      <c r="C56" s="54" t="s">
        <v>127</v>
      </c>
      <c r="D56" s="68">
        <v>28461</v>
      </c>
      <c r="E56" s="99"/>
      <c r="F56" s="81">
        <v>11036</v>
      </c>
      <c r="G56" s="83">
        <v>41782.573229166665</v>
      </c>
      <c r="H56" s="64"/>
      <c r="I56" s="73" t="s">
        <v>127</v>
      </c>
      <c r="J56" s="66" t="s">
        <v>328</v>
      </c>
      <c r="K56" s="67">
        <v>27545</v>
      </c>
      <c r="L56" s="103" t="str">
        <f t="shared" si="1"/>
        <v>X</v>
      </c>
      <c r="M56" s="82">
        <v>11177</v>
      </c>
      <c r="N56" s="84">
        <v>41766.313842592594</v>
      </c>
      <c r="O56" s="65"/>
      <c r="P56" s="77" t="s">
        <v>127</v>
      </c>
      <c r="Q56" s="51"/>
    </row>
    <row r="57" spans="1:17">
      <c r="A57" s="12" t="s">
        <v>612</v>
      </c>
      <c r="B57" s="49" t="s">
        <v>354</v>
      </c>
      <c r="C57" s="54" t="s">
        <v>127</v>
      </c>
      <c r="D57" s="68">
        <v>28461</v>
      </c>
      <c r="E57" s="99"/>
      <c r="F57" s="81">
        <v>9979</v>
      </c>
      <c r="G57" s="83">
        <v>41782.573229166665</v>
      </c>
      <c r="H57" s="64"/>
      <c r="I57" s="73" t="s">
        <v>127</v>
      </c>
      <c r="J57" s="66" t="s">
        <v>328</v>
      </c>
      <c r="K57" s="67">
        <v>27545</v>
      </c>
      <c r="L57" s="103" t="str">
        <f t="shared" si="1"/>
        <v>X</v>
      </c>
      <c r="M57" s="82">
        <v>9804</v>
      </c>
      <c r="N57" s="84">
        <v>41766.313796296294</v>
      </c>
      <c r="O57" s="65"/>
      <c r="P57" s="77" t="s">
        <v>127</v>
      </c>
      <c r="Q57" s="51"/>
    </row>
    <row r="58" spans="1:17">
      <c r="A58" s="12" t="s">
        <v>612</v>
      </c>
      <c r="B58" s="49" t="s">
        <v>355</v>
      </c>
      <c r="C58" s="54" t="s">
        <v>127</v>
      </c>
      <c r="D58" s="68">
        <v>28461</v>
      </c>
      <c r="E58" s="99"/>
      <c r="F58" s="81">
        <v>32478</v>
      </c>
      <c r="G58" s="83">
        <v>41782.573229166665</v>
      </c>
      <c r="H58" s="64"/>
      <c r="I58" s="73" t="s">
        <v>584</v>
      </c>
      <c r="J58" s="66" t="s">
        <v>328</v>
      </c>
      <c r="K58" s="67">
        <v>27545</v>
      </c>
      <c r="L58" s="103" t="str">
        <f t="shared" si="1"/>
        <v>X</v>
      </c>
      <c r="M58" s="82">
        <v>35461</v>
      </c>
      <c r="N58" s="84">
        <v>41766.313796296294</v>
      </c>
      <c r="O58" s="65"/>
      <c r="P58" s="77" t="s">
        <v>127</v>
      </c>
      <c r="Q58" s="51"/>
    </row>
    <row r="59" spans="1:17">
      <c r="A59" s="12" t="s">
        <v>612</v>
      </c>
      <c r="B59" s="49" t="s">
        <v>613</v>
      </c>
      <c r="C59" s="54" t="s">
        <v>127</v>
      </c>
      <c r="D59" s="68">
        <v>28461</v>
      </c>
      <c r="E59" s="99"/>
      <c r="F59" s="81">
        <v>12987</v>
      </c>
      <c r="G59" s="83">
        <v>41782.573229166665</v>
      </c>
      <c r="H59" s="64"/>
      <c r="I59" s="73" t="s">
        <v>127</v>
      </c>
      <c r="J59" s="66" t="s">
        <v>328</v>
      </c>
      <c r="K59" s="67">
        <v>27545</v>
      </c>
      <c r="L59" s="103" t="str">
        <f t="shared" si="1"/>
        <v>X</v>
      </c>
      <c r="M59" s="82">
        <v>13240</v>
      </c>
      <c r="N59" s="84">
        <v>41766.313796296294</v>
      </c>
      <c r="O59" s="65"/>
      <c r="P59" s="77" t="s">
        <v>127</v>
      </c>
      <c r="Q59" s="51"/>
    </row>
    <row r="60" spans="1:17">
      <c r="A60" s="12" t="s">
        <v>788</v>
      </c>
      <c r="B60" s="49" t="s">
        <v>911</v>
      </c>
      <c r="C60" s="54" t="s">
        <v>127</v>
      </c>
      <c r="D60" s="68">
        <v>28461</v>
      </c>
      <c r="E60" s="99"/>
      <c r="F60" s="81">
        <v>22988</v>
      </c>
      <c r="G60" s="83">
        <v>41782.573229166665</v>
      </c>
      <c r="H60" s="64"/>
      <c r="I60" s="73" t="s">
        <v>127</v>
      </c>
      <c r="J60" s="66" t="s">
        <v>328</v>
      </c>
      <c r="K60" s="67">
        <v>27545</v>
      </c>
      <c r="L60" s="103" t="str">
        <f t="shared" si="1"/>
        <v>X</v>
      </c>
      <c r="M60" s="82">
        <v>23585</v>
      </c>
      <c r="N60" s="84">
        <v>41766.313796296294</v>
      </c>
      <c r="O60" s="65"/>
      <c r="P60" s="77" t="s">
        <v>127</v>
      </c>
      <c r="Q60" s="51"/>
    </row>
    <row r="61" spans="1:17">
      <c r="A61" s="12" t="s">
        <v>789</v>
      </c>
      <c r="B61" s="49" t="s">
        <v>790</v>
      </c>
      <c r="C61" s="54" t="s">
        <v>127</v>
      </c>
      <c r="D61" s="68">
        <v>28461</v>
      </c>
      <c r="E61" s="99"/>
      <c r="F61" s="81">
        <v>17606</v>
      </c>
      <c r="G61" s="83">
        <v>41782.573229166665</v>
      </c>
      <c r="H61" s="64"/>
      <c r="I61" s="73" t="s">
        <v>127</v>
      </c>
      <c r="J61" s="66" t="s">
        <v>328</v>
      </c>
      <c r="K61" s="67">
        <v>27545</v>
      </c>
      <c r="L61" s="103" t="str">
        <f t="shared" si="1"/>
        <v>X</v>
      </c>
      <c r="M61" s="82">
        <v>19064</v>
      </c>
      <c r="N61" s="84">
        <v>41766.313796296294</v>
      </c>
      <c r="O61" s="65"/>
      <c r="P61" s="77" t="s">
        <v>127</v>
      </c>
      <c r="Q61" s="51"/>
    </row>
    <row r="62" spans="1:17">
      <c r="A62" s="12" t="s">
        <v>789</v>
      </c>
      <c r="B62" s="49" t="s">
        <v>912</v>
      </c>
      <c r="C62" s="54" t="s">
        <v>127</v>
      </c>
      <c r="D62" s="68">
        <v>28461</v>
      </c>
      <c r="E62" s="99"/>
      <c r="F62" s="81">
        <v>9772</v>
      </c>
      <c r="G62" s="83">
        <v>41782.573229166665</v>
      </c>
      <c r="H62" s="64"/>
      <c r="I62" s="73" t="s">
        <v>127</v>
      </c>
      <c r="J62" s="66" t="s">
        <v>328</v>
      </c>
      <c r="K62" s="67">
        <v>27545</v>
      </c>
      <c r="L62" s="103" t="str">
        <f t="shared" si="1"/>
        <v>X</v>
      </c>
      <c r="M62" s="82">
        <v>9799</v>
      </c>
      <c r="N62" s="84">
        <v>41766.313796296294</v>
      </c>
      <c r="O62" s="65"/>
      <c r="P62" s="77" t="s">
        <v>127</v>
      </c>
      <c r="Q62" s="51"/>
    </row>
    <row r="63" spans="1:17">
      <c r="A63" s="12" t="s">
        <v>791</v>
      </c>
      <c r="B63" s="49" t="s">
        <v>792</v>
      </c>
      <c r="C63" s="54" t="s">
        <v>127</v>
      </c>
      <c r="D63" s="68">
        <v>28461</v>
      </c>
      <c r="E63" s="99"/>
      <c r="F63" s="81">
        <v>11919</v>
      </c>
      <c r="G63" s="83">
        <v>41782.573229166665</v>
      </c>
      <c r="H63" s="64"/>
      <c r="I63" s="73" t="s">
        <v>127</v>
      </c>
      <c r="J63" s="66" t="s">
        <v>328</v>
      </c>
      <c r="K63" s="67">
        <v>27545</v>
      </c>
      <c r="L63" s="103" t="str">
        <f t="shared" si="1"/>
        <v>X</v>
      </c>
      <c r="M63" s="82">
        <v>12228</v>
      </c>
      <c r="N63" s="84">
        <v>41766.313819444447</v>
      </c>
      <c r="O63" s="65"/>
      <c r="P63" s="77" t="s">
        <v>127</v>
      </c>
      <c r="Q63" s="51"/>
    </row>
    <row r="64" spans="1:17">
      <c r="A64" s="12" t="s">
        <v>791</v>
      </c>
      <c r="B64" s="49" t="s">
        <v>913</v>
      </c>
      <c r="C64" s="54" t="s">
        <v>127</v>
      </c>
      <c r="D64" s="68">
        <v>28461</v>
      </c>
      <c r="E64" s="99"/>
      <c r="F64" s="81">
        <v>14125</v>
      </c>
      <c r="G64" s="83">
        <v>41782.573229166665</v>
      </c>
      <c r="H64" s="64"/>
      <c r="I64" s="73" t="s">
        <v>127</v>
      </c>
      <c r="J64" s="66" t="s">
        <v>328</v>
      </c>
      <c r="K64" s="67">
        <v>27545</v>
      </c>
      <c r="L64" s="103" t="str">
        <f t="shared" si="1"/>
        <v>X</v>
      </c>
      <c r="M64" s="82">
        <v>14541</v>
      </c>
      <c r="N64" s="84">
        <v>41766.313819444447</v>
      </c>
      <c r="O64" s="65"/>
      <c r="P64" s="77" t="s">
        <v>127</v>
      </c>
      <c r="Q64" s="51"/>
    </row>
    <row r="65" spans="1:17">
      <c r="A65" s="12" t="s">
        <v>1235</v>
      </c>
      <c r="B65" s="49" t="s">
        <v>1335</v>
      </c>
      <c r="C65" s="54" t="s">
        <v>127</v>
      </c>
      <c r="D65" s="68">
        <v>28461</v>
      </c>
      <c r="E65" s="99"/>
      <c r="F65" s="81">
        <v>7843</v>
      </c>
      <c r="G65" s="83">
        <v>41782.573229166665</v>
      </c>
      <c r="H65" s="64"/>
      <c r="I65" s="73" t="s">
        <v>127</v>
      </c>
      <c r="J65" s="66" t="s">
        <v>328</v>
      </c>
      <c r="K65" s="67">
        <v>27545</v>
      </c>
      <c r="L65" s="103" t="str">
        <f t="shared" si="1"/>
        <v>X</v>
      </c>
      <c r="M65" s="82">
        <v>9206</v>
      </c>
      <c r="N65" s="84">
        <v>41766.313807870371</v>
      </c>
      <c r="O65" s="65"/>
      <c r="P65" s="77" t="s">
        <v>127</v>
      </c>
      <c r="Q65" s="51"/>
    </row>
    <row r="66" spans="1:17">
      <c r="A66" s="12" t="s">
        <v>1235</v>
      </c>
      <c r="B66" s="49" t="s">
        <v>1236</v>
      </c>
      <c r="C66" s="54" t="s">
        <v>127</v>
      </c>
      <c r="D66" s="68">
        <v>28461</v>
      </c>
      <c r="E66" s="99"/>
      <c r="F66" s="81">
        <v>13831</v>
      </c>
      <c r="G66" s="83">
        <v>41782.573229166665</v>
      </c>
      <c r="H66" s="64"/>
      <c r="I66" s="73" t="s">
        <v>127</v>
      </c>
      <c r="J66" s="66" t="s">
        <v>328</v>
      </c>
      <c r="K66" s="67">
        <v>27545</v>
      </c>
      <c r="L66" s="103" t="str">
        <f t="shared" si="1"/>
        <v>X</v>
      </c>
      <c r="M66" s="82">
        <v>14190</v>
      </c>
      <c r="N66" s="84">
        <v>41766.313807870371</v>
      </c>
      <c r="O66" s="65"/>
      <c r="P66" s="77" t="s">
        <v>127</v>
      </c>
      <c r="Q66" s="51"/>
    </row>
    <row r="67" spans="1:17">
      <c r="A67" s="12" t="s">
        <v>1233</v>
      </c>
      <c r="B67" s="49" t="s">
        <v>1336</v>
      </c>
      <c r="C67" s="54" t="s">
        <v>127</v>
      </c>
      <c r="D67" s="68">
        <v>28461</v>
      </c>
      <c r="E67" s="99"/>
      <c r="F67" s="81">
        <v>11252</v>
      </c>
      <c r="G67" s="83">
        <v>41782.573229166665</v>
      </c>
      <c r="H67" s="64"/>
      <c r="I67" s="73" t="s">
        <v>584</v>
      </c>
      <c r="J67" s="66" t="s">
        <v>328</v>
      </c>
      <c r="K67" s="67">
        <v>27545</v>
      </c>
      <c r="L67" s="103" t="str">
        <f t="shared" si="1"/>
        <v>X</v>
      </c>
      <c r="M67" s="82">
        <v>9292</v>
      </c>
      <c r="N67" s="84">
        <v>41766.313807870371</v>
      </c>
      <c r="O67" s="65"/>
      <c r="P67" s="77" t="s">
        <v>127</v>
      </c>
      <c r="Q67" s="51"/>
    </row>
    <row r="68" spans="1:17">
      <c r="A68" s="12" t="s">
        <v>1233</v>
      </c>
      <c r="B68" s="49" t="s">
        <v>1234</v>
      </c>
      <c r="C68" s="54" t="s">
        <v>127</v>
      </c>
      <c r="D68" s="68">
        <v>28461</v>
      </c>
      <c r="E68" s="99"/>
      <c r="F68" s="81">
        <v>8642</v>
      </c>
      <c r="G68" s="83">
        <v>41782.573229166665</v>
      </c>
      <c r="H68" s="64"/>
      <c r="I68" s="73" t="s">
        <v>584</v>
      </c>
      <c r="J68" s="66" t="s">
        <v>328</v>
      </c>
      <c r="K68" s="67">
        <v>27545</v>
      </c>
      <c r="L68" s="103" t="str">
        <f t="shared" si="1"/>
        <v>X</v>
      </c>
      <c r="M68" s="82">
        <v>14716</v>
      </c>
      <c r="N68" s="84">
        <v>41766.313807870371</v>
      </c>
      <c r="O68" s="65"/>
      <c r="P68" s="77" t="s">
        <v>127</v>
      </c>
      <c r="Q68" s="51"/>
    </row>
    <row r="69" spans="1:17">
      <c r="A69" s="12" t="s">
        <v>1646</v>
      </c>
      <c r="B69" s="49" t="s">
        <v>1647</v>
      </c>
      <c r="C69" s="54" t="s">
        <v>127</v>
      </c>
      <c r="D69" s="68">
        <v>28461</v>
      </c>
      <c r="E69" s="99"/>
      <c r="F69" s="81">
        <v>11591</v>
      </c>
      <c r="G69" s="83">
        <v>41782.573229166665</v>
      </c>
      <c r="H69" s="64"/>
      <c r="I69" s="73" t="s">
        <v>584</v>
      </c>
      <c r="J69" s="66" t="s">
        <v>328</v>
      </c>
      <c r="K69" s="67">
        <v>27545</v>
      </c>
      <c r="L69" s="103" t="str">
        <f t="shared" si="1"/>
        <v>X</v>
      </c>
      <c r="M69" s="82">
        <v>12131</v>
      </c>
      <c r="N69" s="84">
        <v>41766.313807870371</v>
      </c>
      <c r="O69" s="65"/>
      <c r="P69" s="77" t="s">
        <v>127</v>
      </c>
      <c r="Q69" s="51"/>
    </row>
    <row r="70" spans="1:17">
      <c r="A70" s="12" t="s">
        <v>1266</v>
      </c>
      <c r="B70" s="49" t="s">
        <v>1267</v>
      </c>
      <c r="C70" s="54" t="s">
        <v>127</v>
      </c>
      <c r="D70" s="68">
        <v>28461</v>
      </c>
      <c r="E70" s="99"/>
      <c r="F70" s="81">
        <v>10833</v>
      </c>
      <c r="G70" s="83">
        <v>41782.573229166665</v>
      </c>
      <c r="H70" s="64"/>
      <c r="I70" s="73" t="s">
        <v>127</v>
      </c>
      <c r="J70" s="66" t="s">
        <v>328</v>
      </c>
      <c r="K70" s="67">
        <v>27545</v>
      </c>
      <c r="L70" s="103" t="str">
        <f t="shared" si="1"/>
        <v>X</v>
      </c>
      <c r="M70" s="82">
        <v>12431</v>
      </c>
      <c r="N70" s="84">
        <v>41766.313807870371</v>
      </c>
      <c r="O70" s="65"/>
      <c r="P70" s="77" t="s">
        <v>127</v>
      </c>
      <c r="Q70" s="51"/>
    </row>
    <row r="71" spans="1:17">
      <c r="A71" s="12" t="s">
        <v>793</v>
      </c>
      <c r="B71" s="49" t="s">
        <v>794</v>
      </c>
      <c r="C71" s="54" t="s">
        <v>127</v>
      </c>
      <c r="D71" s="68">
        <v>28461</v>
      </c>
      <c r="E71" s="99"/>
      <c r="F71" s="81">
        <v>11061</v>
      </c>
      <c r="G71" s="83">
        <v>41782.573229166665</v>
      </c>
      <c r="H71" s="64"/>
      <c r="I71" s="73" t="s">
        <v>127</v>
      </c>
      <c r="J71" s="66" t="s">
        <v>328</v>
      </c>
      <c r="K71" s="67">
        <v>27545</v>
      </c>
      <c r="L71" s="103" t="str">
        <f t="shared" si="1"/>
        <v>X</v>
      </c>
      <c r="M71" s="82">
        <v>11252</v>
      </c>
      <c r="N71" s="84">
        <v>41766.313819444447</v>
      </c>
      <c r="O71" s="65"/>
      <c r="P71" s="77" t="s">
        <v>127</v>
      </c>
      <c r="Q71" s="51"/>
    </row>
    <row r="72" spans="1:17">
      <c r="A72" s="12" t="s">
        <v>793</v>
      </c>
      <c r="B72" s="49" t="s">
        <v>914</v>
      </c>
      <c r="C72" s="54" t="s">
        <v>127</v>
      </c>
      <c r="D72" s="68">
        <v>28461</v>
      </c>
      <c r="E72" s="99"/>
      <c r="F72" s="81">
        <v>10419</v>
      </c>
      <c r="G72" s="83">
        <v>41782.573229166665</v>
      </c>
      <c r="H72" s="64"/>
      <c r="I72" s="73" t="s">
        <v>127</v>
      </c>
      <c r="J72" s="66" t="s">
        <v>328</v>
      </c>
      <c r="K72" s="67">
        <v>27545</v>
      </c>
      <c r="L72" s="103" t="str">
        <f t="shared" ref="L72:L103" si="2">IF(K72="","",IF(K72&lt;$D72,"X",""))</f>
        <v>X</v>
      </c>
      <c r="M72" s="82">
        <v>10546</v>
      </c>
      <c r="N72" s="84">
        <v>41766.313819444447</v>
      </c>
      <c r="O72" s="65"/>
      <c r="P72" s="77" t="s">
        <v>127</v>
      </c>
      <c r="Q72" s="51"/>
    </row>
    <row r="73" spans="1:17">
      <c r="A73" s="12" t="s">
        <v>795</v>
      </c>
      <c r="B73" s="49" t="s">
        <v>796</v>
      </c>
      <c r="C73" s="54" t="s">
        <v>127</v>
      </c>
      <c r="D73" s="68">
        <v>28461</v>
      </c>
      <c r="E73" s="99"/>
      <c r="F73" s="81">
        <v>12267</v>
      </c>
      <c r="G73" s="83">
        <v>41782.573229166665</v>
      </c>
      <c r="H73" s="64"/>
      <c r="I73" s="73" t="s">
        <v>127</v>
      </c>
      <c r="J73" s="66" t="s">
        <v>328</v>
      </c>
      <c r="K73" s="67">
        <v>27545</v>
      </c>
      <c r="L73" s="103" t="str">
        <f t="shared" si="2"/>
        <v>X</v>
      </c>
      <c r="M73" s="82">
        <v>12966</v>
      </c>
      <c r="N73" s="84">
        <v>41766.313819444447</v>
      </c>
      <c r="O73" s="65"/>
      <c r="P73" s="77" t="s">
        <v>127</v>
      </c>
      <c r="Q73" s="51"/>
    </row>
    <row r="74" spans="1:17">
      <c r="A74" s="12" t="s">
        <v>795</v>
      </c>
      <c r="B74" s="49" t="s">
        <v>915</v>
      </c>
      <c r="C74" s="54" t="s">
        <v>127</v>
      </c>
      <c r="D74" s="68">
        <v>28461</v>
      </c>
      <c r="E74" s="99"/>
      <c r="F74" s="81">
        <v>9714</v>
      </c>
      <c r="G74" s="83">
        <v>41782.573229166665</v>
      </c>
      <c r="H74" s="64"/>
      <c r="I74" s="73" t="s">
        <v>127</v>
      </c>
      <c r="J74" s="66" t="s">
        <v>328</v>
      </c>
      <c r="K74" s="67">
        <v>27545</v>
      </c>
      <c r="L74" s="103" t="str">
        <f t="shared" si="2"/>
        <v>X</v>
      </c>
      <c r="M74" s="82">
        <v>9880</v>
      </c>
      <c r="N74" s="84">
        <v>41766.313819444447</v>
      </c>
      <c r="O74" s="65"/>
      <c r="P74" s="77" t="s">
        <v>127</v>
      </c>
      <c r="Q74" s="51"/>
    </row>
    <row r="75" spans="1:17">
      <c r="A75" s="12" t="s">
        <v>797</v>
      </c>
      <c r="B75" s="49" t="s">
        <v>916</v>
      </c>
      <c r="C75" s="54" t="s">
        <v>127</v>
      </c>
      <c r="D75" s="68">
        <v>28461</v>
      </c>
      <c r="E75" s="99"/>
      <c r="F75" s="81">
        <v>11860</v>
      </c>
      <c r="G75" s="83">
        <v>41782.573229166665</v>
      </c>
      <c r="H75" s="64"/>
      <c r="I75" s="73" t="s">
        <v>127</v>
      </c>
      <c r="J75" s="66" t="s">
        <v>328</v>
      </c>
      <c r="K75" s="67">
        <v>27545</v>
      </c>
      <c r="L75" s="103" t="str">
        <f t="shared" si="2"/>
        <v>X</v>
      </c>
      <c r="M75" s="82">
        <v>12110</v>
      </c>
      <c r="N75" s="84">
        <v>41766.313819444447</v>
      </c>
      <c r="O75" s="65"/>
      <c r="P75" s="77" t="s">
        <v>127</v>
      </c>
      <c r="Q75" s="51"/>
    </row>
    <row r="76" spans="1:17">
      <c r="A76" s="12" t="s">
        <v>797</v>
      </c>
      <c r="B76" s="49" t="s">
        <v>917</v>
      </c>
      <c r="C76" s="54" t="s">
        <v>127</v>
      </c>
      <c r="D76" s="68">
        <v>28461</v>
      </c>
      <c r="E76" s="99"/>
      <c r="F76" s="81">
        <v>17062</v>
      </c>
      <c r="G76" s="83">
        <v>41782.573229166665</v>
      </c>
      <c r="H76" s="64"/>
      <c r="I76" s="73" t="s">
        <v>127</v>
      </c>
      <c r="J76" s="66" t="s">
        <v>328</v>
      </c>
      <c r="K76" s="67">
        <v>27545</v>
      </c>
      <c r="L76" s="103" t="str">
        <f t="shared" si="2"/>
        <v>X</v>
      </c>
      <c r="M76" s="82">
        <v>18565</v>
      </c>
      <c r="N76" s="84">
        <v>41766.313819444447</v>
      </c>
      <c r="O76" s="65"/>
      <c r="P76" s="77" t="s">
        <v>127</v>
      </c>
      <c r="Q76" s="51"/>
    </row>
    <row r="77" spans="1:17">
      <c r="A77" s="12" t="s">
        <v>798</v>
      </c>
      <c r="B77" s="49" t="s">
        <v>799</v>
      </c>
      <c r="C77" s="54" t="s">
        <v>127</v>
      </c>
      <c r="D77" s="68">
        <v>28461</v>
      </c>
      <c r="E77" s="99"/>
      <c r="F77" s="81">
        <v>9129</v>
      </c>
      <c r="G77" s="83">
        <v>41782.573229166665</v>
      </c>
      <c r="H77" s="64"/>
      <c r="I77" s="73" t="s">
        <v>127</v>
      </c>
      <c r="J77" s="66" t="s">
        <v>328</v>
      </c>
      <c r="K77" s="67">
        <v>27545</v>
      </c>
      <c r="L77" s="103" t="str">
        <f t="shared" si="2"/>
        <v>X</v>
      </c>
      <c r="M77" s="82">
        <v>9354</v>
      </c>
      <c r="N77" s="84">
        <v>41766.313819444447</v>
      </c>
      <c r="O77" s="65"/>
      <c r="P77" s="77" t="s">
        <v>127</v>
      </c>
      <c r="Q77" s="51"/>
    </row>
    <row r="78" spans="1:17">
      <c r="A78" s="12" t="s">
        <v>798</v>
      </c>
      <c r="B78" s="49" t="s">
        <v>1050</v>
      </c>
      <c r="C78" s="54" t="s">
        <v>127</v>
      </c>
      <c r="D78" s="68">
        <v>28461</v>
      </c>
      <c r="E78" s="99"/>
      <c r="F78" s="81">
        <v>9752</v>
      </c>
      <c r="G78" s="83">
        <v>41782.573229166665</v>
      </c>
      <c r="H78" s="64"/>
      <c r="I78" s="73" t="s">
        <v>127</v>
      </c>
      <c r="J78" s="66" t="s">
        <v>328</v>
      </c>
      <c r="K78" s="67">
        <v>27545</v>
      </c>
      <c r="L78" s="103" t="str">
        <f t="shared" si="2"/>
        <v>X</v>
      </c>
      <c r="M78" s="82">
        <v>9917</v>
      </c>
      <c r="N78" s="84">
        <v>41766.313819444447</v>
      </c>
      <c r="O78" s="65"/>
      <c r="P78" s="77" t="s">
        <v>127</v>
      </c>
      <c r="Q78" s="51"/>
    </row>
    <row r="79" spans="1:17">
      <c r="A79" s="12" t="s">
        <v>798</v>
      </c>
      <c r="B79" s="49" t="s">
        <v>918</v>
      </c>
      <c r="C79" s="54" t="s">
        <v>127</v>
      </c>
      <c r="D79" s="68">
        <v>28461</v>
      </c>
      <c r="E79" s="99"/>
      <c r="F79" s="81">
        <v>15746</v>
      </c>
      <c r="G79" s="83">
        <v>41782.573229166665</v>
      </c>
      <c r="H79" s="64"/>
      <c r="I79" s="73" t="s">
        <v>127</v>
      </c>
      <c r="J79" s="66" t="s">
        <v>328</v>
      </c>
      <c r="K79" s="67">
        <v>27545</v>
      </c>
      <c r="L79" s="103" t="str">
        <f t="shared" si="2"/>
        <v>X</v>
      </c>
      <c r="M79" s="82">
        <v>16355</v>
      </c>
      <c r="N79" s="84">
        <v>41766.313819444447</v>
      </c>
      <c r="O79" s="65"/>
      <c r="P79" s="77" t="s">
        <v>127</v>
      </c>
      <c r="Q79" s="51"/>
    </row>
    <row r="80" spans="1:17">
      <c r="A80" s="12" t="s">
        <v>798</v>
      </c>
      <c r="B80" s="49" t="s">
        <v>1051</v>
      </c>
      <c r="C80" s="54" t="s">
        <v>127</v>
      </c>
      <c r="D80" s="68">
        <v>28461</v>
      </c>
      <c r="E80" s="99"/>
      <c r="F80" s="81">
        <v>9149</v>
      </c>
      <c r="G80" s="83">
        <v>41782.573229166665</v>
      </c>
      <c r="H80" s="64"/>
      <c r="I80" s="73" t="s">
        <v>127</v>
      </c>
      <c r="J80" s="66" t="s">
        <v>328</v>
      </c>
      <c r="K80" s="67">
        <v>27545</v>
      </c>
      <c r="L80" s="103" t="str">
        <f t="shared" si="2"/>
        <v>X</v>
      </c>
      <c r="M80" s="82">
        <v>9294</v>
      </c>
      <c r="N80" s="84">
        <v>41766.313819444447</v>
      </c>
      <c r="O80" s="65"/>
      <c r="P80" s="77" t="s">
        <v>127</v>
      </c>
      <c r="Q80" s="51"/>
    </row>
    <row r="81" spans="1:17">
      <c r="A81" s="12" t="s">
        <v>800</v>
      </c>
      <c r="B81" s="49" t="s">
        <v>801</v>
      </c>
      <c r="C81" s="54" t="s">
        <v>127</v>
      </c>
      <c r="D81" s="68">
        <v>28461</v>
      </c>
      <c r="E81" s="99"/>
      <c r="F81" s="81">
        <v>10547</v>
      </c>
      <c r="G81" s="83">
        <v>41782.573229166665</v>
      </c>
      <c r="H81" s="64"/>
      <c r="I81" s="73" t="s">
        <v>127</v>
      </c>
      <c r="J81" s="66" t="s">
        <v>328</v>
      </c>
      <c r="K81" s="67">
        <v>27545</v>
      </c>
      <c r="L81" s="103" t="str">
        <f t="shared" si="2"/>
        <v>X</v>
      </c>
      <c r="M81" s="82">
        <v>11128</v>
      </c>
      <c r="N81" s="84">
        <v>41766.313842592594</v>
      </c>
      <c r="O81" s="65"/>
      <c r="P81" s="77" t="s">
        <v>127</v>
      </c>
      <c r="Q81" s="51"/>
    </row>
    <row r="82" spans="1:17">
      <c r="A82" s="12" t="s">
        <v>800</v>
      </c>
      <c r="B82" s="49" t="s">
        <v>919</v>
      </c>
      <c r="C82" s="54" t="s">
        <v>127</v>
      </c>
      <c r="D82" s="68">
        <v>28461</v>
      </c>
      <c r="E82" s="99"/>
      <c r="F82" s="81">
        <v>9519</v>
      </c>
      <c r="G82" s="83">
        <v>41782.573229166665</v>
      </c>
      <c r="H82" s="64"/>
      <c r="I82" s="73" t="s">
        <v>127</v>
      </c>
      <c r="J82" s="66" t="s">
        <v>328</v>
      </c>
      <c r="K82" s="67">
        <v>27545</v>
      </c>
      <c r="L82" s="103" t="str">
        <f t="shared" si="2"/>
        <v>X</v>
      </c>
      <c r="M82" s="82">
        <v>9585</v>
      </c>
      <c r="N82" s="84">
        <v>41766.313842592594</v>
      </c>
      <c r="O82" s="65"/>
      <c r="P82" s="77" t="s">
        <v>127</v>
      </c>
      <c r="Q82" s="51"/>
    </row>
    <row r="83" spans="1:17">
      <c r="A83" s="12" t="s">
        <v>802</v>
      </c>
      <c r="B83" s="49" t="s">
        <v>920</v>
      </c>
      <c r="C83" s="54" t="s">
        <v>127</v>
      </c>
      <c r="D83" s="68">
        <v>28461</v>
      </c>
      <c r="E83" s="99"/>
      <c r="F83" s="81">
        <v>10451</v>
      </c>
      <c r="G83" s="83">
        <v>41782.573229166665</v>
      </c>
      <c r="H83" s="64"/>
      <c r="I83" s="73" t="s">
        <v>127</v>
      </c>
      <c r="J83" s="66" t="s">
        <v>328</v>
      </c>
      <c r="K83" s="67">
        <v>27545</v>
      </c>
      <c r="L83" s="103" t="str">
        <f t="shared" si="2"/>
        <v>X</v>
      </c>
      <c r="M83" s="82">
        <v>10702</v>
      </c>
      <c r="N83" s="84">
        <v>41766.313854166663</v>
      </c>
      <c r="O83" s="65"/>
      <c r="P83" s="77" t="s">
        <v>127</v>
      </c>
      <c r="Q83" s="51"/>
    </row>
    <row r="84" spans="1:17">
      <c r="A84" s="12" t="s">
        <v>802</v>
      </c>
      <c r="B84" s="49" t="s">
        <v>803</v>
      </c>
      <c r="C84" s="54" t="s">
        <v>127</v>
      </c>
      <c r="D84" s="68">
        <v>28461</v>
      </c>
      <c r="E84" s="99"/>
      <c r="F84" s="81">
        <v>22113</v>
      </c>
      <c r="G84" s="83">
        <v>41782.573229166665</v>
      </c>
      <c r="H84" s="64"/>
      <c r="I84" s="73" t="s">
        <v>127</v>
      </c>
      <c r="J84" s="66" t="s">
        <v>328</v>
      </c>
      <c r="K84" s="67">
        <v>27545</v>
      </c>
      <c r="L84" s="103" t="str">
        <f t="shared" si="2"/>
        <v>X</v>
      </c>
      <c r="M84" s="82">
        <v>23686</v>
      </c>
      <c r="N84" s="84">
        <v>41766.313854166663</v>
      </c>
      <c r="O84" s="65"/>
      <c r="P84" s="77" t="s">
        <v>127</v>
      </c>
      <c r="Q84" s="51"/>
    </row>
    <row r="85" spans="1:17">
      <c r="A85" s="12" t="s">
        <v>802</v>
      </c>
      <c r="B85" s="49" t="s">
        <v>921</v>
      </c>
      <c r="C85" s="54" t="s">
        <v>127</v>
      </c>
      <c r="D85" s="68">
        <v>28461</v>
      </c>
      <c r="E85" s="99"/>
      <c r="F85" s="81">
        <v>7535</v>
      </c>
      <c r="G85" s="83">
        <v>41782.573229166665</v>
      </c>
      <c r="H85" s="64"/>
      <c r="I85" s="73" t="s">
        <v>127</v>
      </c>
      <c r="J85" s="66" t="s">
        <v>328</v>
      </c>
      <c r="K85" s="67">
        <v>27545</v>
      </c>
      <c r="L85" s="103" t="str">
        <f t="shared" si="2"/>
        <v>X</v>
      </c>
      <c r="M85" s="82">
        <v>7529</v>
      </c>
      <c r="N85" s="84">
        <v>41766.313854166663</v>
      </c>
      <c r="O85" s="65"/>
      <c r="P85" s="77" t="s">
        <v>127</v>
      </c>
      <c r="Q85" s="51"/>
    </row>
    <row r="86" spans="1:17">
      <c r="A86" s="12" t="s">
        <v>802</v>
      </c>
      <c r="B86" s="49" t="s">
        <v>1079</v>
      </c>
      <c r="C86" s="54" t="s">
        <v>127</v>
      </c>
      <c r="D86" s="68">
        <v>28461</v>
      </c>
      <c r="E86" s="99"/>
      <c r="F86" s="81">
        <v>7777</v>
      </c>
      <c r="G86" s="83">
        <v>41782.573229166665</v>
      </c>
      <c r="H86" s="64"/>
      <c r="I86" s="73" t="s">
        <v>127</v>
      </c>
      <c r="J86" s="66" t="s">
        <v>328</v>
      </c>
      <c r="K86" s="67">
        <v>27545</v>
      </c>
      <c r="L86" s="103" t="str">
        <f t="shared" si="2"/>
        <v>X</v>
      </c>
      <c r="M86" s="82">
        <v>7911</v>
      </c>
      <c r="N86" s="84">
        <v>41766.313854166663</v>
      </c>
      <c r="O86" s="65"/>
      <c r="P86" s="77" t="s">
        <v>127</v>
      </c>
      <c r="Q86" s="51"/>
    </row>
    <row r="87" spans="1:17">
      <c r="A87" s="12" t="s">
        <v>802</v>
      </c>
      <c r="B87" s="49" t="s">
        <v>804</v>
      </c>
      <c r="C87" s="54" t="s">
        <v>127</v>
      </c>
      <c r="D87" s="68">
        <v>28461</v>
      </c>
      <c r="E87" s="99"/>
      <c r="F87" s="81">
        <v>8202</v>
      </c>
      <c r="G87" s="83">
        <v>41782.573229166665</v>
      </c>
      <c r="H87" s="64"/>
      <c r="I87" s="73" t="s">
        <v>127</v>
      </c>
      <c r="J87" s="66" t="s">
        <v>328</v>
      </c>
      <c r="K87" s="67">
        <v>27545</v>
      </c>
      <c r="L87" s="103" t="str">
        <f t="shared" si="2"/>
        <v>X</v>
      </c>
      <c r="M87" s="82">
        <v>8163</v>
      </c>
      <c r="N87" s="84">
        <v>41766.313854166663</v>
      </c>
      <c r="O87" s="65"/>
      <c r="P87" s="77" t="s">
        <v>127</v>
      </c>
      <c r="Q87" s="51"/>
    </row>
    <row r="88" spans="1:17">
      <c r="A88" s="12" t="s">
        <v>802</v>
      </c>
      <c r="B88" s="49" t="s">
        <v>922</v>
      </c>
      <c r="C88" s="54" t="s">
        <v>127</v>
      </c>
      <c r="D88" s="68">
        <v>28461</v>
      </c>
      <c r="E88" s="99"/>
      <c r="F88" s="81">
        <v>8940</v>
      </c>
      <c r="G88" s="83">
        <v>41782.573229166665</v>
      </c>
      <c r="H88" s="64"/>
      <c r="I88" s="73" t="s">
        <v>127</v>
      </c>
      <c r="J88" s="66" t="s">
        <v>328</v>
      </c>
      <c r="K88" s="67">
        <v>27545</v>
      </c>
      <c r="L88" s="103" t="str">
        <f t="shared" si="2"/>
        <v>X</v>
      </c>
      <c r="M88" s="82">
        <v>9062</v>
      </c>
      <c r="N88" s="84">
        <v>41766.313854166663</v>
      </c>
      <c r="O88" s="65"/>
      <c r="P88" s="77" t="s">
        <v>127</v>
      </c>
      <c r="Q88" s="51"/>
    </row>
    <row r="89" spans="1:17">
      <c r="A89" s="12" t="s">
        <v>802</v>
      </c>
      <c r="B89" s="49" t="s">
        <v>805</v>
      </c>
      <c r="C89" s="54" t="s">
        <v>127</v>
      </c>
      <c r="D89" s="68">
        <v>28461</v>
      </c>
      <c r="E89" s="99"/>
      <c r="F89" s="81">
        <v>17458</v>
      </c>
      <c r="G89" s="83">
        <v>41782.573229166665</v>
      </c>
      <c r="H89" s="64"/>
      <c r="I89" s="73" t="s">
        <v>127</v>
      </c>
      <c r="J89" s="66" t="s">
        <v>328</v>
      </c>
      <c r="K89" s="67">
        <v>27545</v>
      </c>
      <c r="L89" s="103" t="str">
        <f t="shared" si="2"/>
        <v>X</v>
      </c>
      <c r="M89" s="82">
        <v>18761</v>
      </c>
      <c r="N89" s="84">
        <v>41766.313854166663</v>
      </c>
      <c r="O89" s="65"/>
      <c r="P89" s="77" t="s">
        <v>584</v>
      </c>
      <c r="Q89" s="51"/>
    </row>
    <row r="90" spans="1:17">
      <c r="A90" s="12" t="s">
        <v>802</v>
      </c>
      <c r="B90" s="49" t="s">
        <v>828</v>
      </c>
      <c r="C90" s="54" t="s">
        <v>127</v>
      </c>
      <c r="D90" s="68">
        <v>28461</v>
      </c>
      <c r="E90" s="99"/>
      <c r="F90" s="81">
        <v>10283</v>
      </c>
      <c r="G90" s="83">
        <v>41782.573229166665</v>
      </c>
      <c r="H90" s="64"/>
      <c r="I90" s="73" t="s">
        <v>127</v>
      </c>
      <c r="J90" s="66" t="s">
        <v>328</v>
      </c>
      <c r="K90" s="67">
        <v>27545</v>
      </c>
      <c r="L90" s="103" t="str">
        <f t="shared" si="2"/>
        <v>X</v>
      </c>
      <c r="M90" s="82">
        <v>10280</v>
      </c>
      <c r="N90" s="84">
        <v>41766.313854166663</v>
      </c>
      <c r="O90" s="65"/>
      <c r="P90" s="77" t="s">
        <v>127</v>
      </c>
      <c r="Q90" s="51"/>
    </row>
    <row r="91" spans="1:17">
      <c r="A91" s="12" t="s">
        <v>806</v>
      </c>
      <c r="B91" s="49" t="s">
        <v>807</v>
      </c>
      <c r="C91" s="54" t="s">
        <v>127</v>
      </c>
      <c r="D91" s="68">
        <v>28461</v>
      </c>
      <c r="E91" s="99"/>
      <c r="F91" s="81">
        <v>9083</v>
      </c>
      <c r="G91" s="83">
        <v>41782.573229166665</v>
      </c>
      <c r="H91" s="64"/>
      <c r="I91" s="73" t="s">
        <v>127</v>
      </c>
      <c r="J91" s="66" t="s">
        <v>328</v>
      </c>
      <c r="K91" s="67">
        <v>27545</v>
      </c>
      <c r="L91" s="103" t="str">
        <f t="shared" si="2"/>
        <v>X</v>
      </c>
      <c r="M91" s="82">
        <v>9236</v>
      </c>
      <c r="N91" s="84">
        <v>41766.313854166663</v>
      </c>
      <c r="O91" s="65"/>
      <c r="P91" s="77" t="s">
        <v>127</v>
      </c>
      <c r="Q91" s="51"/>
    </row>
    <row r="92" spans="1:17">
      <c r="A92" s="12" t="s">
        <v>806</v>
      </c>
      <c r="B92" s="49" t="s">
        <v>808</v>
      </c>
      <c r="C92" s="54" t="s">
        <v>127</v>
      </c>
      <c r="D92" s="68">
        <v>28461</v>
      </c>
      <c r="E92" s="99"/>
      <c r="F92" s="81">
        <v>11545</v>
      </c>
      <c r="G92" s="83">
        <v>41782.573229166665</v>
      </c>
      <c r="H92" s="64"/>
      <c r="I92" s="73" t="s">
        <v>127</v>
      </c>
      <c r="J92" s="66" t="s">
        <v>328</v>
      </c>
      <c r="K92" s="67">
        <v>27545</v>
      </c>
      <c r="L92" s="103" t="str">
        <f t="shared" si="2"/>
        <v>X</v>
      </c>
      <c r="M92" s="82">
        <v>12038</v>
      </c>
      <c r="N92" s="84">
        <v>41766.313854166663</v>
      </c>
      <c r="O92" s="65"/>
      <c r="P92" s="77" t="s">
        <v>127</v>
      </c>
      <c r="Q92" s="51"/>
    </row>
    <row r="93" spans="1:17">
      <c r="A93" s="12" t="s">
        <v>806</v>
      </c>
      <c r="B93" s="49" t="s">
        <v>923</v>
      </c>
      <c r="C93" s="54" t="s">
        <v>127</v>
      </c>
      <c r="D93" s="68">
        <v>28461</v>
      </c>
      <c r="E93" s="99"/>
      <c r="F93" s="81">
        <v>8864</v>
      </c>
      <c r="G93" s="83">
        <v>41782.573229166665</v>
      </c>
      <c r="H93" s="64"/>
      <c r="I93" s="73" t="s">
        <v>127</v>
      </c>
      <c r="J93" s="66" t="s">
        <v>328</v>
      </c>
      <c r="K93" s="67">
        <v>27545</v>
      </c>
      <c r="L93" s="103" t="str">
        <f t="shared" si="2"/>
        <v>X</v>
      </c>
      <c r="M93" s="82">
        <v>9305</v>
      </c>
      <c r="N93" s="84">
        <v>41766.313854166663</v>
      </c>
      <c r="O93" s="65"/>
      <c r="P93" s="77" t="s">
        <v>127</v>
      </c>
      <c r="Q93" s="51"/>
    </row>
    <row r="94" spans="1:17">
      <c r="A94" s="12" t="s">
        <v>809</v>
      </c>
      <c r="B94" s="49" t="s">
        <v>810</v>
      </c>
      <c r="C94" s="54" t="s">
        <v>127</v>
      </c>
      <c r="D94" s="68">
        <v>28461</v>
      </c>
      <c r="E94" s="99"/>
      <c r="F94" s="81">
        <v>10036</v>
      </c>
      <c r="G94" s="83">
        <v>41782.573229166665</v>
      </c>
      <c r="H94" s="64"/>
      <c r="I94" s="73" t="s">
        <v>127</v>
      </c>
      <c r="J94" s="66" t="s">
        <v>328</v>
      </c>
      <c r="K94" s="67">
        <v>27545</v>
      </c>
      <c r="L94" s="103" t="str">
        <f t="shared" si="2"/>
        <v>X</v>
      </c>
      <c r="M94" s="82">
        <v>10331</v>
      </c>
      <c r="N94" s="84">
        <v>41766.313854166663</v>
      </c>
      <c r="O94" s="65"/>
      <c r="P94" s="77" t="s">
        <v>127</v>
      </c>
      <c r="Q94" s="51"/>
    </row>
    <row r="95" spans="1:17">
      <c r="A95" s="12" t="s">
        <v>809</v>
      </c>
      <c r="B95" s="49" t="s">
        <v>924</v>
      </c>
      <c r="C95" s="54" t="s">
        <v>127</v>
      </c>
      <c r="D95" s="68">
        <v>28461</v>
      </c>
      <c r="E95" s="99"/>
      <c r="F95" s="81">
        <v>9053</v>
      </c>
      <c r="G95" s="83">
        <v>41782.573229166665</v>
      </c>
      <c r="H95" s="64"/>
      <c r="I95" s="73" t="s">
        <v>127</v>
      </c>
      <c r="J95" s="66" t="s">
        <v>328</v>
      </c>
      <c r="K95" s="67">
        <v>27545</v>
      </c>
      <c r="L95" s="103" t="str">
        <f t="shared" si="2"/>
        <v>X</v>
      </c>
      <c r="M95" s="82">
        <v>8998</v>
      </c>
      <c r="N95" s="84">
        <v>41766.313854166663</v>
      </c>
      <c r="O95" s="65"/>
      <c r="P95" s="77" t="s">
        <v>127</v>
      </c>
      <c r="Q95" s="51"/>
    </row>
    <row r="96" spans="1:17">
      <c r="A96" s="12" t="s">
        <v>1338</v>
      </c>
      <c r="B96" s="49" t="s">
        <v>1337</v>
      </c>
      <c r="C96" s="54" t="s">
        <v>127</v>
      </c>
      <c r="D96" s="68">
        <v>28461</v>
      </c>
      <c r="E96" s="99"/>
      <c r="F96" s="81">
        <v>8200</v>
      </c>
      <c r="G96" s="83">
        <v>41782.573229166665</v>
      </c>
      <c r="H96" s="64"/>
      <c r="I96" s="73" t="s">
        <v>127</v>
      </c>
      <c r="J96" s="66" t="s">
        <v>328</v>
      </c>
      <c r="K96" s="67">
        <v>27545</v>
      </c>
      <c r="L96" s="103" t="str">
        <f t="shared" si="2"/>
        <v>X</v>
      </c>
      <c r="M96" s="82">
        <v>7704</v>
      </c>
      <c r="N96" s="84">
        <v>41766.313854166663</v>
      </c>
      <c r="O96" s="65"/>
      <c r="P96" s="77" t="s">
        <v>127</v>
      </c>
      <c r="Q96" s="51"/>
    </row>
    <row r="97" spans="1:17">
      <c r="A97" s="12" t="s">
        <v>1338</v>
      </c>
      <c r="B97" s="49" t="s">
        <v>1286</v>
      </c>
      <c r="C97" s="54" t="s">
        <v>127</v>
      </c>
      <c r="D97" s="68">
        <v>28461</v>
      </c>
      <c r="E97" s="99"/>
      <c r="F97" s="81">
        <v>39082</v>
      </c>
      <c r="G97" s="83">
        <v>41782.573229166665</v>
      </c>
      <c r="H97" s="64"/>
      <c r="I97" s="73" t="s">
        <v>584</v>
      </c>
      <c r="J97" s="66" t="s">
        <v>328</v>
      </c>
      <c r="K97" s="67">
        <v>27545</v>
      </c>
      <c r="L97" s="103" t="str">
        <f t="shared" si="2"/>
        <v>X</v>
      </c>
      <c r="M97" s="82">
        <v>24870</v>
      </c>
      <c r="N97" s="84">
        <v>41766.313854166663</v>
      </c>
      <c r="O97" s="65"/>
      <c r="P97" s="77" t="s">
        <v>127</v>
      </c>
      <c r="Q97" s="51"/>
    </row>
    <row r="98" spans="1:17">
      <c r="A98" s="12" t="s">
        <v>1338</v>
      </c>
      <c r="B98" s="49" t="s">
        <v>1339</v>
      </c>
      <c r="C98" s="54" t="s">
        <v>127</v>
      </c>
      <c r="D98" s="68">
        <v>28461</v>
      </c>
      <c r="E98" s="99"/>
      <c r="F98" s="81">
        <v>9644</v>
      </c>
      <c r="G98" s="83">
        <v>41782.573229166665</v>
      </c>
      <c r="H98" s="64"/>
      <c r="I98" s="73" t="s">
        <v>127</v>
      </c>
      <c r="J98" s="66" t="s">
        <v>328</v>
      </c>
      <c r="K98" s="67">
        <v>27545</v>
      </c>
      <c r="L98" s="103" t="str">
        <f t="shared" si="2"/>
        <v>X</v>
      </c>
      <c r="M98" s="82">
        <v>8777</v>
      </c>
      <c r="N98" s="84">
        <v>41766.313854166663</v>
      </c>
      <c r="O98" s="65"/>
      <c r="P98" s="77" t="s">
        <v>127</v>
      </c>
      <c r="Q98" s="51"/>
    </row>
    <row r="99" spans="1:17">
      <c r="A99" s="12" t="s">
        <v>811</v>
      </c>
      <c r="B99" s="49" t="s">
        <v>812</v>
      </c>
      <c r="C99" s="54" t="s">
        <v>127</v>
      </c>
      <c r="D99" s="68">
        <v>28461</v>
      </c>
      <c r="E99" s="99"/>
      <c r="F99" s="81">
        <v>23027</v>
      </c>
      <c r="G99" s="83">
        <v>41782.573229166665</v>
      </c>
      <c r="H99" s="64"/>
      <c r="I99" s="73" t="s">
        <v>584</v>
      </c>
      <c r="J99" s="66" t="s">
        <v>328</v>
      </c>
      <c r="K99" s="67">
        <v>27545</v>
      </c>
      <c r="L99" s="103" t="str">
        <f t="shared" si="2"/>
        <v>X</v>
      </c>
      <c r="M99" s="82">
        <v>24398</v>
      </c>
      <c r="N99" s="84">
        <v>41766.31386574074</v>
      </c>
      <c r="O99" s="65"/>
      <c r="P99" s="77" t="s">
        <v>127</v>
      </c>
      <c r="Q99" s="51"/>
    </row>
    <row r="100" spans="1:17">
      <c r="A100" s="12" t="s">
        <v>811</v>
      </c>
      <c r="B100" s="49" t="s">
        <v>925</v>
      </c>
      <c r="C100" s="54" t="s">
        <v>127</v>
      </c>
      <c r="D100" s="68">
        <v>28461</v>
      </c>
      <c r="E100" s="99"/>
      <c r="F100" s="81">
        <v>9595</v>
      </c>
      <c r="G100" s="83">
        <v>41782.573229166665</v>
      </c>
      <c r="H100" s="64"/>
      <c r="I100" s="73" t="s">
        <v>127</v>
      </c>
      <c r="J100" s="66" t="s">
        <v>328</v>
      </c>
      <c r="K100" s="67">
        <v>27545</v>
      </c>
      <c r="L100" s="103" t="str">
        <f t="shared" si="2"/>
        <v>X</v>
      </c>
      <c r="M100" s="82">
        <v>9434</v>
      </c>
      <c r="N100" s="84">
        <v>41766.31386574074</v>
      </c>
      <c r="O100" s="65"/>
      <c r="P100" s="77" t="s">
        <v>127</v>
      </c>
      <c r="Q100" s="51"/>
    </row>
    <row r="101" spans="1:17">
      <c r="A101" s="12" t="s">
        <v>811</v>
      </c>
      <c r="B101" s="49" t="s">
        <v>813</v>
      </c>
      <c r="C101" s="54" t="s">
        <v>127</v>
      </c>
      <c r="D101" s="68">
        <v>28461</v>
      </c>
      <c r="E101" s="99"/>
      <c r="F101" s="81">
        <v>10021</v>
      </c>
      <c r="G101" s="83">
        <v>41782.573229166665</v>
      </c>
      <c r="H101" s="64"/>
      <c r="I101" s="73" t="s">
        <v>127</v>
      </c>
      <c r="J101" s="66" t="s">
        <v>328</v>
      </c>
      <c r="K101" s="67">
        <v>27545</v>
      </c>
      <c r="L101" s="103" t="str">
        <f t="shared" si="2"/>
        <v>X</v>
      </c>
      <c r="M101" s="82">
        <v>10504</v>
      </c>
      <c r="N101" s="84">
        <v>41766.31386574074</v>
      </c>
      <c r="O101" s="65"/>
      <c r="P101" s="77" t="s">
        <v>127</v>
      </c>
      <c r="Q101" s="51"/>
    </row>
    <row r="102" spans="1:17">
      <c r="A102" s="12" t="s">
        <v>811</v>
      </c>
      <c r="B102" s="49" t="s">
        <v>926</v>
      </c>
      <c r="C102" s="54" t="s">
        <v>127</v>
      </c>
      <c r="D102" s="68">
        <v>28461</v>
      </c>
      <c r="E102" s="99"/>
      <c r="F102" s="81">
        <v>13008</v>
      </c>
      <c r="G102" s="83">
        <v>41782.573229166665</v>
      </c>
      <c r="H102" s="64"/>
      <c r="I102" s="73" t="s">
        <v>127</v>
      </c>
      <c r="J102" s="66" t="s">
        <v>328</v>
      </c>
      <c r="K102" s="67">
        <v>27545</v>
      </c>
      <c r="L102" s="103" t="str">
        <f t="shared" si="2"/>
        <v>X</v>
      </c>
      <c r="M102" s="82">
        <v>13010</v>
      </c>
      <c r="N102" s="84">
        <v>41766.31386574074</v>
      </c>
      <c r="O102" s="65"/>
      <c r="P102" s="77" t="s">
        <v>127</v>
      </c>
      <c r="Q102" s="51"/>
    </row>
    <row r="103" spans="1:17">
      <c r="A103" s="12" t="s">
        <v>811</v>
      </c>
      <c r="B103" s="49" t="s">
        <v>927</v>
      </c>
      <c r="C103" s="54" t="s">
        <v>127</v>
      </c>
      <c r="D103" s="68">
        <v>28461</v>
      </c>
      <c r="E103" s="99"/>
      <c r="F103" s="81">
        <v>14845</v>
      </c>
      <c r="G103" s="83">
        <v>41782.573229166665</v>
      </c>
      <c r="H103" s="64"/>
      <c r="I103" s="73" t="s">
        <v>127</v>
      </c>
      <c r="J103" s="66" t="s">
        <v>328</v>
      </c>
      <c r="K103" s="67">
        <v>27545</v>
      </c>
      <c r="L103" s="103" t="str">
        <f t="shared" si="2"/>
        <v>X</v>
      </c>
      <c r="M103" s="82">
        <v>16142</v>
      </c>
      <c r="N103" s="84">
        <v>41766.31386574074</v>
      </c>
      <c r="O103" s="65"/>
      <c r="P103" s="77" t="s">
        <v>127</v>
      </c>
      <c r="Q103" s="51"/>
    </row>
    <row r="104" spans="1:17">
      <c r="A104" s="12" t="s">
        <v>811</v>
      </c>
      <c r="B104" s="49" t="s">
        <v>928</v>
      </c>
      <c r="C104" s="54" t="s">
        <v>127</v>
      </c>
      <c r="D104" s="68">
        <v>28461</v>
      </c>
      <c r="E104" s="99"/>
      <c r="F104" s="81">
        <v>16461</v>
      </c>
      <c r="G104" s="83">
        <v>41782.573229166665</v>
      </c>
      <c r="H104" s="64"/>
      <c r="I104" s="73" t="s">
        <v>127</v>
      </c>
      <c r="J104" s="66" t="s">
        <v>328</v>
      </c>
      <c r="K104" s="67">
        <v>27545</v>
      </c>
      <c r="L104" s="103" t="str">
        <f t="shared" ref="L104:L135" si="3">IF(K104="","",IF(K104&lt;$D104,"X",""))</f>
        <v>X</v>
      </c>
      <c r="M104" s="82">
        <v>17487</v>
      </c>
      <c r="N104" s="84">
        <v>41766.31386574074</v>
      </c>
      <c r="O104" s="65"/>
      <c r="P104" s="77" t="s">
        <v>127</v>
      </c>
      <c r="Q104" s="51"/>
    </row>
    <row r="105" spans="1:17">
      <c r="A105" s="12" t="s">
        <v>814</v>
      </c>
      <c r="B105" s="49" t="s">
        <v>815</v>
      </c>
      <c r="C105" s="54" t="s">
        <v>127</v>
      </c>
      <c r="D105" s="68">
        <v>28461</v>
      </c>
      <c r="E105" s="99"/>
      <c r="F105" s="81">
        <v>12750</v>
      </c>
      <c r="G105" s="83">
        <v>41782.573229166665</v>
      </c>
      <c r="H105" s="64"/>
      <c r="I105" s="73" t="s">
        <v>127</v>
      </c>
      <c r="J105" s="66" t="s">
        <v>328</v>
      </c>
      <c r="K105" s="67">
        <v>27545</v>
      </c>
      <c r="L105" s="103" t="str">
        <f t="shared" si="3"/>
        <v>X</v>
      </c>
      <c r="M105" s="82">
        <v>13689</v>
      </c>
      <c r="N105" s="84">
        <v>41766.31386574074</v>
      </c>
      <c r="O105" s="65"/>
      <c r="P105" s="77" t="s">
        <v>127</v>
      </c>
      <c r="Q105" s="51"/>
    </row>
    <row r="106" spans="1:17">
      <c r="A106" s="12" t="s">
        <v>814</v>
      </c>
      <c r="B106" s="49" t="s">
        <v>929</v>
      </c>
      <c r="C106" s="54" t="s">
        <v>127</v>
      </c>
      <c r="D106" s="68">
        <v>28461</v>
      </c>
      <c r="E106" s="99"/>
      <c r="F106" s="81">
        <v>11124</v>
      </c>
      <c r="G106" s="83">
        <v>41782.573229166665</v>
      </c>
      <c r="H106" s="64"/>
      <c r="I106" s="73" t="s">
        <v>127</v>
      </c>
      <c r="J106" s="66" t="s">
        <v>328</v>
      </c>
      <c r="K106" s="67">
        <v>27545</v>
      </c>
      <c r="L106" s="103" t="str">
        <f t="shared" si="3"/>
        <v>X</v>
      </c>
      <c r="M106" s="82">
        <v>11353</v>
      </c>
      <c r="N106" s="84">
        <v>41766.31386574074</v>
      </c>
      <c r="O106" s="65"/>
      <c r="P106" s="77" t="s">
        <v>127</v>
      </c>
      <c r="Q106" s="51"/>
    </row>
    <row r="107" spans="1:17">
      <c r="A107" s="12" t="s">
        <v>816</v>
      </c>
      <c r="B107" s="49" t="s">
        <v>817</v>
      </c>
      <c r="C107" s="54" t="s">
        <v>127</v>
      </c>
      <c r="D107" s="68">
        <v>28461</v>
      </c>
      <c r="E107" s="99"/>
      <c r="F107" s="81">
        <v>9756</v>
      </c>
      <c r="G107" s="83">
        <v>41782.573229166665</v>
      </c>
      <c r="H107" s="64"/>
      <c r="I107" s="73" t="s">
        <v>127</v>
      </c>
      <c r="J107" s="66" t="s">
        <v>328</v>
      </c>
      <c r="K107" s="67">
        <v>27545</v>
      </c>
      <c r="L107" s="103" t="str">
        <f t="shared" si="3"/>
        <v>X</v>
      </c>
      <c r="M107" s="82">
        <v>9856</v>
      </c>
      <c r="N107" s="84">
        <v>41766.313877314817</v>
      </c>
      <c r="O107" s="65"/>
      <c r="P107" s="77" t="s">
        <v>127</v>
      </c>
      <c r="Q107" s="51"/>
    </row>
    <row r="108" spans="1:17">
      <c r="A108" s="12" t="s">
        <v>816</v>
      </c>
      <c r="B108" s="49" t="s">
        <v>930</v>
      </c>
      <c r="C108" s="54" t="s">
        <v>127</v>
      </c>
      <c r="D108" s="68">
        <v>28461</v>
      </c>
      <c r="E108" s="99"/>
      <c r="F108" s="81">
        <v>10134</v>
      </c>
      <c r="G108" s="83">
        <v>41782.573229166665</v>
      </c>
      <c r="H108" s="64"/>
      <c r="I108" s="73" t="s">
        <v>127</v>
      </c>
      <c r="J108" s="66" t="s">
        <v>328</v>
      </c>
      <c r="K108" s="67">
        <v>27545</v>
      </c>
      <c r="L108" s="103" t="str">
        <f t="shared" si="3"/>
        <v>X</v>
      </c>
      <c r="M108" s="82">
        <v>10147</v>
      </c>
      <c r="N108" s="84">
        <v>41766.313877314817</v>
      </c>
      <c r="O108" s="65"/>
      <c r="P108" s="77" t="s">
        <v>127</v>
      </c>
      <c r="Q108" s="51"/>
    </row>
    <row r="109" spans="1:17">
      <c r="A109" s="12" t="s">
        <v>816</v>
      </c>
      <c r="B109" s="49" t="s">
        <v>818</v>
      </c>
      <c r="C109" s="54" t="s">
        <v>127</v>
      </c>
      <c r="D109" s="68">
        <v>28461</v>
      </c>
      <c r="E109" s="99"/>
      <c r="F109" s="81">
        <v>11743</v>
      </c>
      <c r="G109" s="83">
        <v>41782.573229166665</v>
      </c>
      <c r="H109" s="64"/>
      <c r="I109" s="73" t="s">
        <v>127</v>
      </c>
      <c r="J109" s="66" t="s">
        <v>328</v>
      </c>
      <c r="K109" s="67">
        <v>27545</v>
      </c>
      <c r="L109" s="103" t="str">
        <f t="shared" si="3"/>
        <v>X</v>
      </c>
      <c r="M109" s="82">
        <v>11793</v>
      </c>
      <c r="N109" s="84">
        <v>41766.313877314817</v>
      </c>
      <c r="O109" s="65"/>
      <c r="P109" s="77" t="s">
        <v>127</v>
      </c>
      <c r="Q109" s="51"/>
    </row>
    <row r="110" spans="1:17">
      <c r="A110" s="12" t="s">
        <v>819</v>
      </c>
      <c r="B110" s="49" t="s">
        <v>820</v>
      </c>
      <c r="C110" s="54" t="s">
        <v>127</v>
      </c>
      <c r="D110" s="68">
        <v>28461</v>
      </c>
      <c r="E110" s="99"/>
      <c r="F110" s="81">
        <v>12994</v>
      </c>
      <c r="G110" s="83">
        <v>41782.573229166665</v>
      </c>
      <c r="H110" s="64"/>
      <c r="I110" s="73" t="s">
        <v>127</v>
      </c>
      <c r="J110" s="66" t="s">
        <v>328</v>
      </c>
      <c r="K110" s="67">
        <v>27545</v>
      </c>
      <c r="L110" s="103" t="str">
        <f t="shared" si="3"/>
        <v>X</v>
      </c>
      <c r="M110" s="82">
        <v>13332</v>
      </c>
      <c r="N110" s="84">
        <v>41766.31386574074</v>
      </c>
      <c r="O110" s="65"/>
      <c r="P110" s="77" t="s">
        <v>127</v>
      </c>
      <c r="Q110" s="51"/>
    </row>
    <row r="111" spans="1:17">
      <c r="A111" s="12" t="s">
        <v>819</v>
      </c>
      <c r="B111" s="49" t="s">
        <v>821</v>
      </c>
      <c r="C111" s="54" t="s">
        <v>127</v>
      </c>
      <c r="D111" s="68">
        <v>28461</v>
      </c>
      <c r="E111" s="99"/>
      <c r="F111" s="81">
        <v>32403</v>
      </c>
      <c r="G111" s="83">
        <v>41782.573229166665</v>
      </c>
      <c r="H111" s="64"/>
      <c r="I111" s="73" t="s">
        <v>584</v>
      </c>
      <c r="J111" s="66" t="s">
        <v>328</v>
      </c>
      <c r="K111" s="67">
        <v>27545</v>
      </c>
      <c r="L111" s="103" t="str">
        <f t="shared" si="3"/>
        <v>X</v>
      </c>
      <c r="M111" s="82">
        <v>37953</v>
      </c>
      <c r="N111" s="84">
        <v>41766.31386574074</v>
      </c>
      <c r="O111" s="65"/>
      <c r="P111" s="77" t="s">
        <v>127</v>
      </c>
      <c r="Q111" s="51"/>
    </row>
    <row r="112" spans="1:17">
      <c r="A112" s="12" t="s">
        <v>819</v>
      </c>
      <c r="B112" s="49" t="s">
        <v>931</v>
      </c>
      <c r="C112" s="54" t="s">
        <v>127</v>
      </c>
      <c r="D112" s="68">
        <v>28461</v>
      </c>
      <c r="E112" s="99"/>
      <c r="F112" s="81">
        <v>15473</v>
      </c>
      <c r="G112" s="83">
        <v>41782.573229166665</v>
      </c>
      <c r="H112" s="64"/>
      <c r="I112" s="73" t="s">
        <v>127</v>
      </c>
      <c r="J112" s="66" t="s">
        <v>328</v>
      </c>
      <c r="K112" s="67">
        <v>27545</v>
      </c>
      <c r="L112" s="103" t="str">
        <f t="shared" si="3"/>
        <v>X</v>
      </c>
      <c r="M112" s="82">
        <v>15711</v>
      </c>
      <c r="N112" s="84">
        <v>41766.31386574074</v>
      </c>
      <c r="O112" s="65"/>
      <c r="P112" s="77" t="s">
        <v>127</v>
      </c>
      <c r="Q112" s="51"/>
    </row>
    <row r="113" spans="1:17">
      <c r="A113" s="12" t="s">
        <v>819</v>
      </c>
      <c r="B113" s="49" t="s">
        <v>1095</v>
      </c>
      <c r="C113" s="54" t="s">
        <v>127</v>
      </c>
      <c r="D113" s="68">
        <v>28461</v>
      </c>
      <c r="E113" s="99"/>
      <c r="F113" s="81">
        <v>20215</v>
      </c>
      <c r="G113" s="83">
        <v>41782.573229166665</v>
      </c>
      <c r="H113" s="64"/>
      <c r="I113" s="73" t="s">
        <v>127</v>
      </c>
      <c r="J113" s="66" t="s">
        <v>328</v>
      </c>
      <c r="K113" s="67">
        <v>27545</v>
      </c>
      <c r="L113" s="103" t="str">
        <f t="shared" si="3"/>
        <v>X</v>
      </c>
      <c r="M113" s="82">
        <v>21722</v>
      </c>
      <c r="N113" s="84">
        <v>41766.31386574074</v>
      </c>
      <c r="O113" s="65"/>
      <c r="P113" s="77" t="s">
        <v>127</v>
      </c>
      <c r="Q113" s="51"/>
    </row>
    <row r="114" spans="1:17">
      <c r="A114" s="12" t="s">
        <v>822</v>
      </c>
      <c r="B114" s="49" t="s">
        <v>823</v>
      </c>
      <c r="C114" s="54" t="s">
        <v>127</v>
      </c>
      <c r="D114" s="68">
        <v>28461</v>
      </c>
      <c r="E114" s="99"/>
      <c r="F114" s="81">
        <v>13448</v>
      </c>
      <c r="G114" s="83">
        <v>41782.573229166665</v>
      </c>
      <c r="H114" s="64"/>
      <c r="I114" s="73" t="s">
        <v>127</v>
      </c>
      <c r="J114" s="66" t="s">
        <v>328</v>
      </c>
      <c r="K114" s="67">
        <v>27545</v>
      </c>
      <c r="L114" s="103" t="str">
        <f t="shared" si="3"/>
        <v>X</v>
      </c>
      <c r="M114" s="82">
        <v>14182</v>
      </c>
      <c r="N114" s="84">
        <v>41766.31386574074</v>
      </c>
      <c r="O114" s="65"/>
      <c r="P114" s="77" t="s">
        <v>127</v>
      </c>
      <c r="Q114" s="51"/>
    </row>
    <row r="115" spans="1:17">
      <c r="A115" s="12" t="s">
        <v>822</v>
      </c>
      <c r="B115" s="49" t="s">
        <v>824</v>
      </c>
      <c r="C115" s="54" t="s">
        <v>127</v>
      </c>
      <c r="D115" s="68">
        <v>28461</v>
      </c>
      <c r="E115" s="99"/>
      <c r="F115" s="81">
        <v>10657</v>
      </c>
      <c r="G115" s="83">
        <v>41782.573229166665</v>
      </c>
      <c r="H115" s="64"/>
      <c r="I115" s="73" t="s">
        <v>127</v>
      </c>
      <c r="J115" s="66" t="s">
        <v>328</v>
      </c>
      <c r="K115" s="67">
        <v>27545</v>
      </c>
      <c r="L115" s="103" t="str">
        <f t="shared" si="3"/>
        <v>X</v>
      </c>
      <c r="M115" s="82">
        <v>10814</v>
      </c>
      <c r="N115" s="84">
        <v>41766.31386574074</v>
      </c>
      <c r="O115" s="65"/>
      <c r="P115" s="77" t="s">
        <v>127</v>
      </c>
      <c r="Q115" s="51"/>
    </row>
    <row r="116" spans="1:17">
      <c r="A116" s="12" t="s">
        <v>822</v>
      </c>
      <c r="B116" s="49" t="s">
        <v>932</v>
      </c>
      <c r="C116" s="54" t="s">
        <v>127</v>
      </c>
      <c r="D116" s="68">
        <v>28461</v>
      </c>
      <c r="E116" s="99"/>
      <c r="F116" s="81">
        <v>10132</v>
      </c>
      <c r="G116" s="83">
        <v>41782.573229166665</v>
      </c>
      <c r="H116" s="64"/>
      <c r="I116" s="73" t="s">
        <v>127</v>
      </c>
      <c r="J116" s="66" t="s">
        <v>328</v>
      </c>
      <c r="K116" s="67">
        <v>27545</v>
      </c>
      <c r="L116" s="103" t="str">
        <f t="shared" si="3"/>
        <v>X</v>
      </c>
      <c r="M116" s="82">
        <v>10309</v>
      </c>
      <c r="N116" s="84">
        <v>41766.31386574074</v>
      </c>
      <c r="O116" s="65"/>
      <c r="P116" s="77" t="s">
        <v>127</v>
      </c>
      <c r="Q116" s="51"/>
    </row>
    <row r="117" spans="1:17">
      <c r="A117" s="12" t="s">
        <v>825</v>
      </c>
      <c r="B117" s="49" t="s">
        <v>826</v>
      </c>
      <c r="C117" s="54" t="s">
        <v>127</v>
      </c>
      <c r="D117" s="68">
        <v>28461</v>
      </c>
      <c r="E117" s="99"/>
      <c r="F117" s="81">
        <v>12214</v>
      </c>
      <c r="G117" s="83">
        <v>41782.573229166665</v>
      </c>
      <c r="H117" s="64"/>
      <c r="I117" s="73" t="s">
        <v>127</v>
      </c>
      <c r="J117" s="66" t="s">
        <v>328</v>
      </c>
      <c r="K117" s="67">
        <v>27545</v>
      </c>
      <c r="L117" s="103" t="str">
        <f t="shared" si="3"/>
        <v>X</v>
      </c>
      <c r="M117" s="82">
        <v>13134</v>
      </c>
      <c r="N117" s="84">
        <v>41766.31386574074</v>
      </c>
      <c r="O117" s="65"/>
      <c r="P117" s="77" t="s">
        <v>127</v>
      </c>
      <c r="Q117" s="51"/>
    </row>
    <row r="118" spans="1:17">
      <c r="A118" s="12" t="s">
        <v>825</v>
      </c>
      <c r="B118" s="49" t="s">
        <v>933</v>
      </c>
      <c r="C118" s="54" t="s">
        <v>127</v>
      </c>
      <c r="D118" s="68">
        <v>28461</v>
      </c>
      <c r="E118" s="99"/>
      <c r="F118" s="81">
        <v>9549</v>
      </c>
      <c r="G118" s="83">
        <v>41782.573229166665</v>
      </c>
      <c r="H118" s="64"/>
      <c r="I118" s="73" t="s">
        <v>127</v>
      </c>
      <c r="J118" s="66" t="s">
        <v>328</v>
      </c>
      <c r="K118" s="67">
        <v>27545</v>
      </c>
      <c r="L118" s="103" t="str">
        <f t="shared" si="3"/>
        <v>X</v>
      </c>
      <c r="M118" s="82">
        <v>9618</v>
      </c>
      <c r="N118" s="84">
        <v>41766.31386574074</v>
      </c>
      <c r="O118" s="65"/>
      <c r="P118" s="77" t="s">
        <v>127</v>
      </c>
      <c r="Q118" s="51"/>
    </row>
    <row r="119" spans="1:17">
      <c r="A119" s="12" t="s">
        <v>827</v>
      </c>
      <c r="B119" s="49" t="s">
        <v>828</v>
      </c>
      <c r="C119" s="54" t="s">
        <v>127</v>
      </c>
      <c r="D119" s="68">
        <v>28461</v>
      </c>
      <c r="E119" s="99"/>
      <c r="F119" s="81">
        <v>9703</v>
      </c>
      <c r="G119" s="83">
        <v>41782.573229166665</v>
      </c>
      <c r="H119" s="64"/>
      <c r="I119" s="73" t="s">
        <v>127</v>
      </c>
      <c r="J119" s="66" t="s">
        <v>328</v>
      </c>
      <c r="K119" s="67">
        <v>27545</v>
      </c>
      <c r="L119" s="103" t="str">
        <f t="shared" si="3"/>
        <v>X</v>
      </c>
      <c r="M119" s="82">
        <v>9730</v>
      </c>
      <c r="N119" s="84">
        <v>41766.313877314817</v>
      </c>
      <c r="O119" s="65"/>
      <c r="P119" s="77" t="s">
        <v>127</v>
      </c>
      <c r="Q119" s="51"/>
    </row>
    <row r="120" spans="1:17">
      <c r="A120" s="12" t="s">
        <v>827</v>
      </c>
      <c r="B120" s="49" t="s">
        <v>934</v>
      </c>
      <c r="C120" s="54" t="s">
        <v>127</v>
      </c>
      <c r="D120" s="68">
        <v>28461</v>
      </c>
      <c r="E120" s="99"/>
      <c r="F120" s="81">
        <v>9480</v>
      </c>
      <c r="G120" s="83">
        <v>41782.573229166665</v>
      </c>
      <c r="H120" s="64"/>
      <c r="I120" s="73" t="s">
        <v>127</v>
      </c>
      <c r="J120" s="66" t="s">
        <v>328</v>
      </c>
      <c r="K120" s="67">
        <v>27545</v>
      </c>
      <c r="L120" s="103" t="str">
        <f t="shared" si="3"/>
        <v>X</v>
      </c>
      <c r="M120" s="82">
        <v>9649</v>
      </c>
      <c r="N120" s="84">
        <v>41766.313877314817</v>
      </c>
      <c r="O120" s="65"/>
      <c r="P120" s="77" t="s">
        <v>127</v>
      </c>
      <c r="Q120" s="51"/>
    </row>
    <row r="121" spans="1:17">
      <c r="A121" s="12" t="s">
        <v>829</v>
      </c>
      <c r="B121" s="49" t="s">
        <v>830</v>
      </c>
      <c r="C121" s="54" t="s">
        <v>127</v>
      </c>
      <c r="D121" s="68">
        <v>28461</v>
      </c>
      <c r="E121" s="99"/>
      <c r="F121" s="81">
        <v>10649</v>
      </c>
      <c r="G121" s="83">
        <v>41782.573229166665</v>
      </c>
      <c r="H121" s="64"/>
      <c r="I121" s="73" t="s">
        <v>127</v>
      </c>
      <c r="J121" s="66" t="s">
        <v>328</v>
      </c>
      <c r="K121" s="67">
        <v>27545</v>
      </c>
      <c r="L121" s="103" t="str">
        <f t="shared" si="3"/>
        <v>X</v>
      </c>
      <c r="M121" s="82">
        <v>10937</v>
      </c>
      <c r="N121" s="84">
        <v>41766.313877314817</v>
      </c>
      <c r="O121" s="65"/>
      <c r="P121" s="77" t="s">
        <v>127</v>
      </c>
      <c r="Q121" s="51"/>
    </row>
    <row r="122" spans="1:17">
      <c r="A122" s="12" t="s">
        <v>829</v>
      </c>
      <c r="B122" s="49" t="s">
        <v>935</v>
      </c>
      <c r="C122" s="54" t="s">
        <v>127</v>
      </c>
      <c r="D122" s="68">
        <v>28461</v>
      </c>
      <c r="E122" s="99"/>
      <c r="F122" s="81">
        <v>10609</v>
      </c>
      <c r="G122" s="83">
        <v>41782.573229166665</v>
      </c>
      <c r="H122" s="64"/>
      <c r="I122" s="73" t="s">
        <v>127</v>
      </c>
      <c r="J122" s="66" t="s">
        <v>328</v>
      </c>
      <c r="K122" s="67">
        <v>27545</v>
      </c>
      <c r="L122" s="103" t="str">
        <f t="shared" si="3"/>
        <v>X</v>
      </c>
      <c r="M122" s="82">
        <v>10855</v>
      </c>
      <c r="N122" s="84">
        <v>41766.313877314817</v>
      </c>
      <c r="O122" s="65"/>
      <c r="P122" s="77" t="s">
        <v>127</v>
      </c>
      <c r="Q122" s="51"/>
    </row>
    <row r="123" spans="1:17">
      <c r="A123" s="12" t="s">
        <v>831</v>
      </c>
      <c r="B123" s="49" t="s">
        <v>832</v>
      </c>
      <c r="C123" s="54" t="s">
        <v>127</v>
      </c>
      <c r="D123" s="68">
        <v>28461</v>
      </c>
      <c r="E123" s="99"/>
      <c r="F123" s="81">
        <v>11770</v>
      </c>
      <c r="G123" s="83">
        <v>41782.573229166665</v>
      </c>
      <c r="H123" s="64"/>
      <c r="I123" s="73" t="s">
        <v>127</v>
      </c>
      <c r="J123" s="66" t="s">
        <v>328</v>
      </c>
      <c r="K123" s="67">
        <v>27545</v>
      </c>
      <c r="L123" s="103" t="str">
        <f t="shared" si="3"/>
        <v>X</v>
      </c>
      <c r="M123" s="82">
        <v>12776</v>
      </c>
      <c r="N123" s="84">
        <v>41766.31386574074</v>
      </c>
      <c r="O123" s="65"/>
      <c r="P123" s="77" t="s">
        <v>127</v>
      </c>
      <c r="Q123" s="51"/>
    </row>
    <row r="124" spans="1:17">
      <c r="A124" s="12" t="s">
        <v>831</v>
      </c>
      <c r="B124" s="49" t="s">
        <v>936</v>
      </c>
      <c r="C124" s="54" t="s">
        <v>127</v>
      </c>
      <c r="D124" s="68">
        <v>28461</v>
      </c>
      <c r="E124" s="99"/>
      <c r="F124" s="81">
        <v>9678</v>
      </c>
      <c r="G124" s="83">
        <v>41782.573229166665</v>
      </c>
      <c r="H124" s="64"/>
      <c r="I124" s="73" t="s">
        <v>127</v>
      </c>
      <c r="J124" s="66" t="s">
        <v>328</v>
      </c>
      <c r="K124" s="67">
        <v>27545</v>
      </c>
      <c r="L124" s="103" t="str">
        <f t="shared" si="3"/>
        <v>X</v>
      </c>
      <c r="M124" s="82">
        <v>9310</v>
      </c>
      <c r="N124" s="84">
        <v>41766.31386574074</v>
      </c>
      <c r="O124" s="65"/>
      <c r="P124" s="77" t="s">
        <v>127</v>
      </c>
      <c r="Q124" s="51"/>
    </row>
    <row r="125" spans="1:17">
      <c r="A125" s="12" t="s">
        <v>833</v>
      </c>
      <c r="B125" s="49" t="s">
        <v>937</v>
      </c>
      <c r="C125" s="54" t="s">
        <v>127</v>
      </c>
      <c r="D125" s="68">
        <v>28461</v>
      </c>
      <c r="E125" s="99"/>
      <c r="F125" s="81">
        <v>12719</v>
      </c>
      <c r="G125" s="83">
        <v>41782.573229166665</v>
      </c>
      <c r="H125" s="64"/>
      <c r="I125" s="73" t="s">
        <v>127</v>
      </c>
      <c r="J125" s="66" t="s">
        <v>328</v>
      </c>
      <c r="K125" s="67">
        <v>27545</v>
      </c>
      <c r="L125" s="103" t="str">
        <f t="shared" si="3"/>
        <v>X</v>
      </c>
      <c r="M125" s="82">
        <v>13183</v>
      </c>
      <c r="N125" s="84">
        <v>41766.313854166663</v>
      </c>
      <c r="O125" s="65"/>
      <c r="P125" s="77" t="s">
        <v>127</v>
      </c>
      <c r="Q125" s="51"/>
    </row>
    <row r="126" spans="1:17">
      <c r="A126" s="12" t="s">
        <v>834</v>
      </c>
      <c r="B126" s="49" t="s">
        <v>835</v>
      </c>
      <c r="C126" s="54" t="s">
        <v>127</v>
      </c>
      <c r="D126" s="68">
        <v>28461</v>
      </c>
      <c r="E126" s="99"/>
      <c r="F126" s="81">
        <v>14955</v>
      </c>
      <c r="G126" s="83">
        <v>41782.573229166665</v>
      </c>
      <c r="H126" s="64"/>
      <c r="I126" s="73" t="s">
        <v>127</v>
      </c>
      <c r="J126" s="66" t="s">
        <v>328</v>
      </c>
      <c r="K126" s="67">
        <v>27545</v>
      </c>
      <c r="L126" s="103" t="str">
        <f t="shared" si="3"/>
        <v>X</v>
      </c>
      <c r="M126" s="82">
        <v>16269</v>
      </c>
      <c r="N126" s="84">
        <v>41766.313854166663</v>
      </c>
      <c r="O126" s="65"/>
      <c r="P126" s="77" t="s">
        <v>127</v>
      </c>
      <c r="Q126" s="51"/>
    </row>
    <row r="127" spans="1:17">
      <c r="A127" s="12" t="s">
        <v>834</v>
      </c>
      <c r="B127" s="49" t="s">
        <v>938</v>
      </c>
      <c r="C127" s="54" t="s">
        <v>127</v>
      </c>
      <c r="D127" s="68">
        <v>28461</v>
      </c>
      <c r="E127" s="99"/>
      <c r="F127" s="81">
        <v>14789</v>
      </c>
      <c r="G127" s="83">
        <v>41782.573229166665</v>
      </c>
      <c r="H127" s="64"/>
      <c r="I127" s="73" t="s">
        <v>127</v>
      </c>
      <c r="J127" s="66" t="s">
        <v>328</v>
      </c>
      <c r="K127" s="67">
        <v>27545</v>
      </c>
      <c r="L127" s="103" t="str">
        <f t="shared" si="3"/>
        <v>X</v>
      </c>
      <c r="M127" s="82">
        <v>15262</v>
      </c>
      <c r="N127" s="84">
        <v>41766.313854166663</v>
      </c>
      <c r="O127" s="65"/>
      <c r="P127" s="77" t="s">
        <v>127</v>
      </c>
      <c r="Q127" s="51"/>
    </row>
    <row r="128" spans="1:17">
      <c r="A128" s="12" t="s">
        <v>836</v>
      </c>
      <c r="B128" s="49" t="s">
        <v>1080</v>
      </c>
      <c r="C128" s="54" t="s">
        <v>127</v>
      </c>
      <c r="D128" s="68">
        <v>28461</v>
      </c>
      <c r="E128" s="99"/>
      <c r="F128" s="81">
        <v>11409</v>
      </c>
      <c r="G128" s="83">
        <v>41782.573229166665</v>
      </c>
      <c r="H128" s="64"/>
      <c r="I128" s="73" t="s">
        <v>127</v>
      </c>
      <c r="J128" s="66" t="s">
        <v>328</v>
      </c>
      <c r="K128" s="67">
        <v>27545</v>
      </c>
      <c r="L128" s="103" t="str">
        <f t="shared" si="3"/>
        <v>X</v>
      </c>
      <c r="M128" s="82">
        <v>12021</v>
      </c>
      <c r="N128" s="84">
        <v>41766.313854166663</v>
      </c>
      <c r="O128" s="65"/>
      <c r="P128" s="77" t="s">
        <v>127</v>
      </c>
      <c r="Q128" s="51"/>
    </row>
    <row r="129" spans="1:17">
      <c r="A129" s="12" t="s">
        <v>836</v>
      </c>
      <c r="B129" s="49" t="s">
        <v>1081</v>
      </c>
      <c r="C129" s="54" t="s">
        <v>127</v>
      </c>
      <c r="D129" s="68">
        <v>28461</v>
      </c>
      <c r="E129" s="99"/>
      <c r="F129" s="81">
        <v>8644</v>
      </c>
      <c r="G129" s="83">
        <v>41782.573229166665</v>
      </c>
      <c r="H129" s="64"/>
      <c r="I129" s="73" t="s">
        <v>127</v>
      </c>
      <c r="J129" s="66" t="s">
        <v>328</v>
      </c>
      <c r="K129" s="67">
        <v>27545</v>
      </c>
      <c r="L129" s="103" t="str">
        <f t="shared" si="3"/>
        <v>X</v>
      </c>
      <c r="M129" s="82">
        <v>8630</v>
      </c>
      <c r="N129" s="84">
        <v>41766.313854166663</v>
      </c>
      <c r="O129" s="65"/>
      <c r="P129" s="77" t="s">
        <v>127</v>
      </c>
      <c r="Q129" s="51"/>
    </row>
    <row r="130" spans="1:17">
      <c r="A130" s="12" t="s">
        <v>837</v>
      </c>
      <c r="B130" s="49" t="s">
        <v>838</v>
      </c>
      <c r="C130" s="54" t="s">
        <v>127</v>
      </c>
      <c r="D130" s="68">
        <v>28461</v>
      </c>
      <c r="E130" s="99"/>
      <c r="F130" s="81">
        <v>11045</v>
      </c>
      <c r="G130" s="83">
        <v>41782.573229166665</v>
      </c>
      <c r="H130" s="64"/>
      <c r="I130" s="73" t="s">
        <v>127</v>
      </c>
      <c r="J130" s="66" t="s">
        <v>328</v>
      </c>
      <c r="K130" s="67">
        <v>27545</v>
      </c>
      <c r="L130" s="103" t="str">
        <f t="shared" si="3"/>
        <v>X</v>
      </c>
      <c r="M130" s="82">
        <v>11180</v>
      </c>
      <c r="N130" s="84">
        <v>41766.31386574074</v>
      </c>
      <c r="O130" s="65"/>
      <c r="P130" s="77" t="s">
        <v>127</v>
      </c>
      <c r="Q130" s="51"/>
    </row>
    <row r="131" spans="1:17">
      <c r="A131" s="12" t="s">
        <v>837</v>
      </c>
      <c r="B131" s="49" t="s">
        <v>939</v>
      </c>
      <c r="C131" s="54" t="s">
        <v>127</v>
      </c>
      <c r="D131" s="68">
        <v>28461</v>
      </c>
      <c r="E131" s="99"/>
      <c r="F131" s="81">
        <v>11615</v>
      </c>
      <c r="G131" s="83">
        <v>41782.573229166665</v>
      </c>
      <c r="H131" s="64"/>
      <c r="I131" s="73" t="s">
        <v>127</v>
      </c>
      <c r="J131" s="66" t="s">
        <v>328</v>
      </c>
      <c r="K131" s="67">
        <v>27545</v>
      </c>
      <c r="L131" s="103" t="str">
        <f t="shared" si="3"/>
        <v>X</v>
      </c>
      <c r="M131" s="82">
        <v>12000</v>
      </c>
      <c r="N131" s="84">
        <v>41766.31386574074</v>
      </c>
      <c r="O131" s="65"/>
      <c r="P131" s="77" t="s">
        <v>127</v>
      </c>
      <c r="Q131" s="51"/>
    </row>
    <row r="132" spans="1:17">
      <c r="A132" s="12" t="s">
        <v>1340</v>
      </c>
      <c r="B132" s="49" t="s">
        <v>1341</v>
      </c>
      <c r="C132" s="54" t="s">
        <v>127</v>
      </c>
      <c r="D132" s="68">
        <v>28461</v>
      </c>
      <c r="E132" s="99"/>
      <c r="F132" s="81">
        <v>11854</v>
      </c>
      <c r="G132" s="83">
        <v>41782.573229166665</v>
      </c>
      <c r="H132" s="64"/>
      <c r="I132" s="73" t="s">
        <v>127</v>
      </c>
      <c r="J132" s="66" t="s">
        <v>328</v>
      </c>
      <c r="K132" s="67">
        <v>27545</v>
      </c>
      <c r="L132" s="103" t="str">
        <f t="shared" si="3"/>
        <v>X</v>
      </c>
      <c r="M132" s="82">
        <v>11662</v>
      </c>
      <c r="N132" s="84">
        <v>41766.313784722224</v>
      </c>
      <c r="O132" s="65"/>
      <c r="P132" s="77" t="s">
        <v>127</v>
      </c>
      <c r="Q132" s="51"/>
    </row>
    <row r="133" spans="1:17">
      <c r="A133" s="12" t="s">
        <v>839</v>
      </c>
      <c r="B133" s="49" t="s">
        <v>840</v>
      </c>
      <c r="C133" s="54" t="s">
        <v>127</v>
      </c>
      <c r="D133" s="68">
        <v>28461</v>
      </c>
      <c r="E133" s="99"/>
      <c r="F133" s="81">
        <v>11070</v>
      </c>
      <c r="G133" s="83">
        <v>41782.573229166665</v>
      </c>
      <c r="H133" s="64"/>
      <c r="I133" s="73" t="s">
        <v>127</v>
      </c>
      <c r="J133" s="66" t="s">
        <v>328</v>
      </c>
      <c r="K133" s="67">
        <v>27545</v>
      </c>
      <c r="L133" s="103" t="str">
        <f t="shared" si="3"/>
        <v>X</v>
      </c>
      <c r="M133" s="82">
        <v>11255</v>
      </c>
      <c r="N133" s="84">
        <v>41766.313784722224</v>
      </c>
      <c r="O133" s="65"/>
      <c r="P133" s="77" t="s">
        <v>127</v>
      </c>
      <c r="Q133" s="51"/>
    </row>
    <row r="134" spans="1:17">
      <c r="A134" s="12" t="s">
        <v>839</v>
      </c>
      <c r="B134" s="49" t="s">
        <v>1188</v>
      </c>
      <c r="C134" s="54" t="s">
        <v>127</v>
      </c>
      <c r="D134" s="68">
        <v>28461</v>
      </c>
      <c r="E134" s="99"/>
      <c r="F134" s="81">
        <v>10693</v>
      </c>
      <c r="G134" s="83">
        <v>41782.573229166665</v>
      </c>
      <c r="H134" s="64"/>
      <c r="I134" s="73" t="s">
        <v>127</v>
      </c>
      <c r="J134" s="66" t="s">
        <v>328</v>
      </c>
      <c r="K134" s="67">
        <v>27545</v>
      </c>
      <c r="L134" s="103" t="str">
        <f t="shared" si="3"/>
        <v>X</v>
      </c>
      <c r="M134" s="82">
        <v>10974</v>
      </c>
      <c r="N134" s="84">
        <v>41766.313784722224</v>
      </c>
      <c r="O134" s="65"/>
      <c r="P134" s="77" t="s">
        <v>127</v>
      </c>
      <c r="Q134" s="51"/>
    </row>
    <row r="135" spans="1:17">
      <c r="A135" s="12" t="s">
        <v>839</v>
      </c>
      <c r="B135" s="49" t="s">
        <v>1189</v>
      </c>
      <c r="C135" s="54" t="s">
        <v>127</v>
      </c>
      <c r="D135" s="68">
        <v>28461</v>
      </c>
      <c r="E135" s="99"/>
      <c r="F135" s="81">
        <v>9110</v>
      </c>
      <c r="G135" s="83">
        <v>41782.573229166665</v>
      </c>
      <c r="H135" s="64"/>
      <c r="I135" s="73" t="s">
        <v>127</v>
      </c>
      <c r="J135" s="66" t="s">
        <v>328</v>
      </c>
      <c r="K135" s="67">
        <v>27545</v>
      </c>
      <c r="L135" s="103" t="str">
        <f t="shared" si="3"/>
        <v>X</v>
      </c>
      <c r="M135" s="82">
        <v>9342</v>
      </c>
      <c r="N135" s="84">
        <v>41766.313784722224</v>
      </c>
      <c r="O135" s="65"/>
      <c r="P135" s="77" t="s">
        <v>127</v>
      </c>
      <c r="Q135" s="51"/>
    </row>
    <row r="136" spans="1:17">
      <c r="A136" s="12" t="s">
        <v>839</v>
      </c>
      <c r="B136" s="49" t="s">
        <v>1190</v>
      </c>
      <c r="C136" s="54" t="s">
        <v>127</v>
      </c>
      <c r="D136" s="68">
        <v>28461</v>
      </c>
      <c r="E136" s="99"/>
      <c r="F136" s="81">
        <v>9170</v>
      </c>
      <c r="G136" s="83">
        <v>41782.573229166665</v>
      </c>
      <c r="H136" s="64"/>
      <c r="I136" s="73" t="s">
        <v>127</v>
      </c>
      <c r="J136" s="66" t="s">
        <v>328</v>
      </c>
      <c r="K136" s="67">
        <v>27545</v>
      </c>
      <c r="L136" s="103" t="str">
        <f t="shared" ref="L136:L167" si="4">IF(K136="","",IF(K136&lt;$D136,"X",""))</f>
        <v>X</v>
      </c>
      <c r="M136" s="82">
        <v>9320</v>
      </c>
      <c r="N136" s="84">
        <v>41766.313784722224</v>
      </c>
      <c r="O136" s="65"/>
      <c r="P136" s="77" t="s">
        <v>127</v>
      </c>
      <c r="Q136" s="51"/>
    </row>
    <row r="137" spans="1:17">
      <c r="A137" s="12" t="s">
        <v>839</v>
      </c>
      <c r="B137" s="49" t="s">
        <v>1191</v>
      </c>
      <c r="C137" s="54" t="s">
        <v>127</v>
      </c>
      <c r="D137" s="68">
        <v>28461</v>
      </c>
      <c r="E137" s="99"/>
      <c r="F137" s="81">
        <v>11335</v>
      </c>
      <c r="G137" s="83">
        <v>41782.573229166665</v>
      </c>
      <c r="H137" s="64"/>
      <c r="I137" s="73" t="s">
        <v>127</v>
      </c>
      <c r="J137" s="66" t="s">
        <v>328</v>
      </c>
      <c r="K137" s="67">
        <v>27545</v>
      </c>
      <c r="L137" s="103" t="str">
        <f t="shared" si="4"/>
        <v>X</v>
      </c>
      <c r="M137" s="82">
        <v>11526</v>
      </c>
      <c r="N137" s="84">
        <v>41766.313784722224</v>
      </c>
      <c r="O137" s="65"/>
      <c r="P137" s="77" t="s">
        <v>127</v>
      </c>
      <c r="Q137" s="51"/>
    </row>
    <row r="138" spans="1:17">
      <c r="A138" s="12" t="s">
        <v>839</v>
      </c>
      <c r="B138" s="49" t="s">
        <v>1192</v>
      </c>
      <c r="C138" s="54" t="s">
        <v>127</v>
      </c>
      <c r="D138" s="68">
        <v>28461</v>
      </c>
      <c r="E138" s="99"/>
      <c r="F138" s="81">
        <v>9883</v>
      </c>
      <c r="G138" s="83">
        <v>41782.573229166665</v>
      </c>
      <c r="H138" s="64"/>
      <c r="I138" s="73" t="s">
        <v>127</v>
      </c>
      <c r="J138" s="66" t="s">
        <v>328</v>
      </c>
      <c r="K138" s="67">
        <v>27545</v>
      </c>
      <c r="L138" s="103" t="str">
        <f t="shared" si="4"/>
        <v>X</v>
      </c>
      <c r="M138" s="82">
        <v>10119</v>
      </c>
      <c r="N138" s="84">
        <v>41766.313784722224</v>
      </c>
      <c r="O138" s="65"/>
      <c r="P138" s="77" t="s">
        <v>127</v>
      </c>
      <c r="Q138" s="51"/>
    </row>
    <row r="139" spans="1:17">
      <c r="A139" s="12" t="s">
        <v>839</v>
      </c>
      <c r="B139" s="49" t="s">
        <v>1193</v>
      </c>
      <c r="C139" s="54" t="s">
        <v>127</v>
      </c>
      <c r="D139" s="68">
        <v>28461</v>
      </c>
      <c r="E139" s="99"/>
      <c r="F139" s="81">
        <v>8702</v>
      </c>
      <c r="G139" s="83">
        <v>41782.573229166665</v>
      </c>
      <c r="H139" s="64"/>
      <c r="I139" s="73" t="s">
        <v>127</v>
      </c>
      <c r="J139" s="66" t="s">
        <v>328</v>
      </c>
      <c r="K139" s="67">
        <v>27545</v>
      </c>
      <c r="L139" s="103" t="str">
        <f t="shared" si="4"/>
        <v>X</v>
      </c>
      <c r="M139" s="82">
        <v>8805</v>
      </c>
      <c r="N139" s="84">
        <v>41766.313784722224</v>
      </c>
      <c r="O139" s="65"/>
      <c r="P139" s="77" t="s">
        <v>127</v>
      </c>
      <c r="Q139" s="51"/>
    </row>
    <row r="140" spans="1:17">
      <c r="A140" s="12" t="s">
        <v>839</v>
      </c>
      <c r="B140" s="49" t="s">
        <v>940</v>
      </c>
      <c r="C140" s="54" t="s">
        <v>127</v>
      </c>
      <c r="D140" s="68">
        <v>28461</v>
      </c>
      <c r="E140" s="99"/>
      <c r="F140" s="81">
        <v>7388</v>
      </c>
      <c r="G140" s="83">
        <v>41782.573229166665</v>
      </c>
      <c r="H140" s="64"/>
      <c r="I140" s="73" t="s">
        <v>127</v>
      </c>
      <c r="J140" s="66" t="s">
        <v>328</v>
      </c>
      <c r="K140" s="67">
        <v>27545</v>
      </c>
      <c r="L140" s="103" t="str">
        <f t="shared" si="4"/>
        <v>X</v>
      </c>
      <c r="M140" s="82">
        <v>7316</v>
      </c>
      <c r="N140" s="84">
        <v>41766.313784722224</v>
      </c>
      <c r="O140" s="65"/>
      <c r="P140" s="77" t="s">
        <v>127</v>
      </c>
      <c r="Q140" s="51"/>
    </row>
    <row r="141" spans="1:17">
      <c r="A141" s="12" t="s">
        <v>841</v>
      </c>
      <c r="B141" s="49" t="s">
        <v>1082</v>
      </c>
      <c r="C141" s="54" t="s">
        <v>127</v>
      </c>
      <c r="D141" s="68">
        <v>28461</v>
      </c>
      <c r="E141" s="99"/>
      <c r="F141" s="81">
        <v>11306</v>
      </c>
      <c r="G141" s="83">
        <v>41782.573229166665</v>
      </c>
      <c r="H141" s="64"/>
      <c r="I141" s="73" t="s">
        <v>127</v>
      </c>
      <c r="J141" s="66" t="s">
        <v>328</v>
      </c>
      <c r="K141" s="67">
        <v>27545</v>
      </c>
      <c r="L141" s="103" t="str">
        <f t="shared" si="4"/>
        <v>X</v>
      </c>
      <c r="M141" s="82">
        <v>11477</v>
      </c>
      <c r="N141" s="84">
        <v>41766.313819444447</v>
      </c>
      <c r="O141" s="65"/>
      <c r="P141" s="77" t="s">
        <v>127</v>
      </c>
      <c r="Q141" s="51"/>
    </row>
    <row r="142" spans="1:17">
      <c r="A142" s="12" t="s">
        <v>841</v>
      </c>
      <c r="B142" s="49" t="s">
        <v>1083</v>
      </c>
      <c r="C142" s="54" t="s">
        <v>127</v>
      </c>
      <c r="D142" s="68">
        <v>28461</v>
      </c>
      <c r="E142" s="99"/>
      <c r="F142" s="81">
        <v>9392</v>
      </c>
      <c r="G142" s="83">
        <v>41782.573229166665</v>
      </c>
      <c r="H142" s="64"/>
      <c r="I142" s="73" t="s">
        <v>127</v>
      </c>
      <c r="J142" s="66" t="s">
        <v>328</v>
      </c>
      <c r="K142" s="67">
        <v>27545</v>
      </c>
      <c r="L142" s="103" t="str">
        <f t="shared" si="4"/>
        <v>X</v>
      </c>
      <c r="M142" s="82">
        <v>9373</v>
      </c>
      <c r="N142" s="84">
        <v>41766.313819444447</v>
      </c>
      <c r="O142" s="65"/>
      <c r="P142" s="77" t="s">
        <v>127</v>
      </c>
      <c r="Q142" s="51"/>
    </row>
    <row r="143" spans="1:17">
      <c r="A143" s="12" t="s">
        <v>841</v>
      </c>
      <c r="B143" s="49" t="s">
        <v>842</v>
      </c>
      <c r="C143" s="54" t="s">
        <v>127</v>
      </c>
      <c r="D143" s="68">
        <v>28461</v>
      </c>
      <c r="E143" s="99"/>
      <c r="F143" s="81">
        <v>17580</v>
      </c>
      <c r="G143" s="83">
        <v>41782.573229166665</v>
      </c>
      <c r="H143" s="64"/>
      <c r="I143" s="73" t="s">
        <v>127</v>
      </c>
      <c r="J143" s="66" t="s">
        <v>328</v>
      </c>
      <c r="K143" s="67">
        <v>27545</v>
      </c>
      <c r="L143" s="103" t="str">
        <f t="shared" si="4"/>
        <v>X</v>
      </c>
      <c r="M143" s="82">
        <v>18355</v>
      </c>
      <c r="N143" s="84">
        <v>41766.313819444447</v>
      </c>
      <c r="O143" s="65"/>
      <c r="P143" s="77" t="s">
        <v>127</v>
      </c>
      <c r="Q143" s="51"/>
    </row>
    <row r="144" spans="1:17">
      <c r="A144" s="12" t="s">
        <v>841</v>
      </c>
      <c r="B144" s="49" t="s">
        <v>843</v>
      </c>
      <c r="C144" s="54" t="s">
        <v>127</v>
      </c>
      <c r="D144" s="68">
        <v>28461</v>
      </c>
      <c r="E144" s="99"/>
      <c r="F144" s="81">
        <v>10953</v>
      </c>
      <c r="G144" s="83">
        <v>41782.573229166665</v>
      </c>
      <c r="H144" s="64"/>
      <c r="I144" s="73" t="s">
        <v>127</v>
      </c>
      <c r="J144" s="66" t="s">
        <v>328</v>
      </c>
      <c r="K144" s="67">
        <v>27545</v>
      </c>
      <c r="L144" s="103" t="str">
        <f t="shared" si="4"/>
        <v>X</v>
      </c>
      <c r="M144" s="82">
        <v>11071</v>
      </c>
      <c r="N144" s="84">
        <v>41766.313819444447</v>
      </c>
      <c r="O144" s="65"/>
      <c r="P144" s="77" t="s">
        <v>127</v>
      </c>
      <c r="Q144" s="51"/>
    </row>
    <row r="145" spans="1:17">
      <c r="A145" s="12" t="s">
        <v>841</v>
      </c>
      <c r="B145" s="49" t="s">
        <v>941</v>
      </c>
      <c r="C145" s="54" t="s">
        <v>127</v>
      </c>
      <c r="D145" s="68">
        <v>28461</v>
      </c>
      <c r="E145" s="99"/>
      <c r="F145" s="81">
        <v>8901</v>
      </c>
      <c r="G145" s="83">
        <v>41782.573229166665</v>
      </c>
      <c r="H145" s="64"/>
      <c r="I145" s="73" t="s">
        <v>127</v>
      </c>
      <c r="J145" s="66" t="s">
        <v>328</v>
      </c>
      <c r="K145" s="67">
        <v>27545</v>
      </c>
      <c r="L145" s="103" t="str">
        <f t="shared" si="4"/>
        <v>X</v>
      </c>
      <c r="M145" s="82">
        <v>8701</v>
      </c>
      <c r="N145" s="84">
        <v>41766.313819444447</v>
      </c>
      <c r="O145" s="65"/>
      <c r="P145" s="77" t="s">
        <v>127</v>
      </c>
      <c r="Q145" s="51"/>
    </row>
    <row r="146" spans="1:17">
      <c r="A146" s="12" t="s">
        <v>841</v>
      </c>
      <c r="B146" s="49" t="s">
        <v>942</v>
      </c>
      <c r="C146" s="54" t="s">
        <v>127</v>
      </c>
      <c r="D146" s="68">
        <v>28461</v>
      </c>
      <c r="E146" s="99"/>
      <c r="F146" s="81">
        <v>13687</v>
      </c>
      <c r="G146" s="83">
        <v>41782.573229166665</v>
      </c>
      <c r="H146" s="64"/>
      <c r="I146" s="73" t="s">
        <v>127</v>
      </c>
      <c r="J146" s="66" t="s">
        <v>328</v>
      </c>
      <c r="K146" s="67">
        <v>27545</v>
      </c>
      <c r="L146" s="103" t="str">
        <f t="shared" si="4"/>
        <v>X</v>
      </c>
      <c r="M146" s="82">
        <v>14175</v>
      </c>
      <c r="N146" s="84">
        <v>41766.313819444447</v>
      </c>
      <c r="O146" s="65"/>
      <c r="P146" s="77" t="s">
        <v>127</v>
      </c>
      <c r="Q146" s="51"/>
    </row>
    <row r="147" spans="1:17">
      <c r="A147" s="12" t="s">
        <v>841</v>
      </c>
      <c r="B147" s="49" t="s">
        <v>943</v>
      </c>
      <c r="C147" s="54" t="s">
        <v>127</v>
      </c>
      <c r="D147" s="68">
        <v>28461</v>
      </c>
      <c r="E147" s="99"/>
      <c r="F147" s="81">
        <v>8769</v>
      </c>
      <c r="G147" s="83">
        <v>41782.573229166665</v>
      </c>
      <c r="H147" s="64"/>
      <c r="I147" s="73" t="s">
        <v>127</v>
      </c>
      <c r="J147" s="66" t="s">
        <v>328</v>
      </c>
      <c r="K147" s="67">
        <v>27545</v>
      </c>
      <c r="L147" s="103" t="str">
        <f t="shared" si="4"/>
        <v>X</v>
      </c>
      <c r="M147" s="82">
        <v>8659</v>
      </c>
      <c r="N147" s="84">
        <v>41766.313819444447</v>
      </c>
      <c r="O147" s="65"/>
      <c r="P147" s="77" t="s">
        <v>127</v>
      </c>
      <c r="Q147" s="51"/>
    </row>
    <row r="148" spans="1:17">
      <c r="A148" s="12" t="s">
        <v>841</v>
      </c>
      <c r="B148" s="49" t="s">
        <v>1084</v>
      </c>
      <c r="C148" s="54" t="s">
        <v>127</v>
      </c>
      <c r="D148" s="68">
        <v>28461</v>
      </c>
      <c r="E148" s="99"/>
      <c r="F148" s="81">
        <v>11196</v>
      </c>
      <c r="G148" s="83">
        <v>41782.573229166665</v>
      </c>
      <c r="H148" s="64"/>
      <c r="I148" s="73" t="s">
        <v>127</v>
      </c>
      <c r="J148" s="66" t="s">
        <v>328</v>
      </c>
      <c r="K148" s="67">
        <v>27545</v>
      </c>
      <c r="L148" s="103" t="str">
        <f t="shared" si="4"/>
        <v>X</v>
      </c>
      <c r="M148" s="82">
        <v>11467</v>
      </c>
      <c r="N148" s="84">
        <v>41766.313819444447</v>
      </c>
      <c r="O148" s="65"/>
      <c r="P148" s="77" t="s">
        <v>127</v>
      </c>
      <c r="Q148" s="51"/>
    </row>
    <row r="149" spans="1:17">
      <c r="A149" s="12" t="s">
        <v>841</v>
      </c>
      <c r="B149" s="49" t="s">
        <v>1085</v>
      </c>
      <c r="C149" s="54" t="s">
        <v>127</v>
      </c>
      <c r="D149" s="68">
        <v>28461</v>
      </c>
      <c r="E149" s="99"/>
      <c r="F149" s="81">
        <v>8980</v>
      </c>
      <c r="G149" s="83">
        <v>41782.573229166665</v>
      </c>
      <c r="H149" s="64"/>
      <c r="I149" s="73" t="s">
        <v>127</v>
      </c>
      <c r="J149" s="66" t="s">
        <v>328</v>
      </c>
      <c r="K149" s="67">
        <v>27545</v>
      </c>
      <c r="L149" s="103" t="str">
        <f t="shared" si="4"/>
        <v>X</v>
      </c>
      <c r="M149" s="82">
        <v>9034</v>
      </c>
      <c r="N149" s="84">
        <v>41766.313819444447</v>
      </c>
      <c r="O149" s="65"/>
      <c r="P149" s="77" t="s">
        <v>127</v>
      </c>
      <c r="Q149" s="51"/>
    </row>
    <row r="150" spans="1:17">
      <c r="A150" s="12" t="s">
        <v>841</v>
      </c>
      <c r="B150" s="49" t="s">
        <v>1086</v>
      </c>
      <c r="C150" s="54" t="s">
        <v>127</v>
      </c>
      <c r="D150" s="68">
        <v>28461</v>
      </c>
      <c r="E150" s="99"/>
      <c r="F150" s="81">
        <v>9892</v>
      </c>
      <c r="G150" s="83">
        <v>41782.573229166665</v>
      </c>
      <c r="H150" s="64"/>
      <c r="I150" s="73" t="s">
        <v>127</v>
      </c>
      <c r="J150" s="66" t="s">
        <v>328</v>
      </c>
      <c r="K150" s="67">
        <v>27545</v>
      </c>
      <c r="L150" s="103" t="str">
        <f t="shared" si="4"/>
        <v>X</v>
      </c>
      <c r="M150" s="82">
        <v>10112</v>
      </c>
      <c r="N150" s="84">
        <v>41766.313819444447</v>
      </c>
      <c r="O150" s="65"/>
      <c r="P150" s="77" t="s">
        <v>127</v>
      </c>
      <c r="Q150" s="51"/>
    </row>
    <row r="151" spans="1:17">
      <c r="A151" s="12" t="s">
        <v>841</v>
      </c>
      <c r="B151" s="49" t="s">
        <v>1087</v>
      </c>
      <c r="C151" s="54" t="s">
        <v>127</v>
      </c>
      <c r="D151" s="68">
        <v>28461</v>
      </c>
      <c r="E151" s="99"/>
      <c r="F151" s="81">
        <v>8859</v>
      </c>
      <c r="G151" s="83">
        <v>41782.573229166665</v>
      </c>
      <c r="H151" s="64"/>
      <c r="I151" s="73" t="s">
        <v>127</v>
      </c>
      <c r="J151" s="66" t="s">
        <v>328</v>
      </c>
      <c r="K151" s="67">
        <v>27545</v>
      </c>
      <c r="L151" s="103" t="str">
        <f t="shared" si="4"/>
        <v>X</v>
      </c>
      <c r="M151" s="82">
        <v>8849</v>
      </c>
      <c r="N151" s="84">
        <v>41766.313819444447</v>
      </c>
      <c r="O151" s="65"/>
      <c r="P151" s="77" t="s">
        <v>127</v>
      </c>
      <c r="Q151" s="51"/>
    </row>
    <row r="152" spans="1:17">
      <c r="A152" s="12" t="s">
        <v>1698</v>
      </c>
      <c r="B152" s="49" t="s">
        <v>499</v>
      </c>
      <c r="C152" s="54" t="s">
        <v>127</v>
      </c>
      <c r="D152" s="68">
        <v>28461</v>
      </c>
      <c r="E152" s="99"/>
      <c r="F152" s="81">
        <v>14365</v>
      </c>
      <c r="G152" s="83">
        <v>41782.573229166665</v>
      </c>
      <c r="H152" s="64"/>
      <c r="I152" s="73"/>
      <c r="J152" s="66" t="s">
        <v>328</v>
      </c>
      <c r="K152" s="67">
        <v>27668</v>
      </c>
      <c r="L152" s="103" t="str">
        <f t="shared" si="4"/>
        <v>X</v>
      </c>
      <c r="M152" s="82">
        <v>14766</v>
      </c>
      <c r="N152" s="84">
        <v>41767.312800925924</v>
      </c>
      <c r="O152" s="65"/>
      <c r="P152" s="77"/>
      <c r="Q152" s="51"/>
    </row>
    <row r="153" spans="1:17">
      <c r="A153" s="12" t="s">
        <v>1698</v>
      </c>
      <c r="B153" s="49" t="s">
        <v>500</v>
      </c>
      <c r="C153" s="54" t="s">
        <v>127</v>
      </c>
      <c r="D153" s="68">
        <v>28461</v>
      </c>
      <c r="E153" s="99"/>
      <c r="F153" s="81">
        <v>12913</v>
      </c>
      <c r="G153" s="83">
        <v>41782.573229166665</v>
      </c>
      <c r="H153" s="64"/>
      <c r="I153" s="73"/>
      <c r="J153" s="66" t="s">
        <v>328</v>
      </c>
      <c r="K153" s="67">
        <v>27668</v>
      </c>
      <c r="L153" s="103" t="str">
        <f t="shared" si="4"/>
        <v>X</v>
      </c>
      <c r="M153" s="82">
        <v>13159</v>
      </c>
      <c r="N153" s="84">
        <v>41767.312800925924</v>
      </c>
      <c r="O153" s="65"/>
      <c r="P153" s="77"/>
      <c r="Q153" s="51"/>
    </row>
    <row r="154" spans="1:17">
      <c r="A154" s="12" t="s">
        <v>1698</v>
      </c>
      <c r="B154" s="49" t="s">
        <v>1064</v>
      </c>
      <c r="C154" s="54" t="s">
        <v>127</v>
      </c>
      <c r="D154" s="68">
        <v>28461</v>
      </c>
      <c r="E154" s="99"/>
      <c r="F154" s="81">
        <v>14505</v>
      </c>
      <c r="G154" s="83">
        <v>41782.573229166665</v>
      </c>
      <c r="H154" s="64"/>
      <c r="I154" s="73"/>
      <c r="J154" s="66" t="s">
        <v>328</v>
      </c>
      <c r="K154" s="67">
        <v>27668</v>
      </c>
      <c r="L154" s="103" t="str">
        <f t="shared" si="4"/>
        <v>X</v>
      </c>
      <c r="M154" s="82">
        <v>14669</v>
      </c>
      <c r="N154" s="84">
        <v>41767.312800925924</v>
      </c>
      <c r="O154" s="65"/>
      <c r="P154" s="77"/>
      <c r="Q154" s="51"/>
    </row>
    <row r="155" spans="1:17">
      <c r="A155" s="12" t="s">
        <v>1698</v>
      </c>
      <c r="B155" s="49" t="s">
        <v>501</v>
      </c>
      <c r="C155" s="54" t="s">
        <v>127</v>
      </c>
      <c r="D155" s="68">
        <v>28461</v>
      </c>
      <c r="E155" s="99"/>
      <c r="F155" s="81">
        <v>12415</v>
      </c>
      <c r="G155" s="83">
        <v>41782.573229166665</v>
      </c>
      <c r="H155" s="64"/>
      <c r="I155" s="73"/>
      <c r="J155" s="66" t="s">
        <v>328</v>
      </c>
      <c r="K155" s="67">
        <v>27668</v>
      </c>
      <c r="L155" s="103" t="str">
        <f t="shared" si="4"/>
        <v>X</v>
      </c>
      <c r="M155" s="82">
        <v>12627</v>
      </c>
      <c r="N155" s="84">
        <v>41767.312800925924</v>
      </c>
      <c r="O155" s="65"/>
      <c r="P155" s="77"/>
      <c r="Q155" s="51"/>
    </row>
    <row r="156" spans="1:17">
      <c r="A156" s="12" t="s">
        <v>1698</v>
      </c>
      <c r="B156" s="49" t="s">
        <v>1067</v>
      </c>
      <c r="C156" s="54" t="s">
        <v>127</v>
      </c>
      <c r="D156" s="68">
        <v>28461</v>
      </c>
      <c r="E156" s="99"/>
      <c r="F156" s="81">
        <v>15086</v>
      </c>
      <c r="G156" s="83">
        <v>41782.573229166665</v>
      </c>
      <c r="H156" s="64"/>
      <c r="I156" s="73"/>
      <c r="J156" s="66" t="s">
        <v>328</v>
      </c>
      <c r="K156" s="67">
        <v>27668</v>
      </c>
      <c r="L156" s="103" t="str">
        <f t="shared" si="4"/>
        <v>X</v>
      </c>
      <c r="M156" s="82">
        <v>15116</v>
      </c>
      <c r="N156" s="84">
        <v>41767.312800925924</v>
      </c>
      <c r="O156" s="65"/>
      <c r="P156" s="77"/>
      <c r="Q156" s="51"/>
    </row>
    <row r="157" spans="1:17">
      <c r="A157" s="12" t="s">
        <v>1698</v>
      </c>
      <c r="B157" s="49" t="s">
        <v>1068</v>
      </c>
      <c r="C157" s="54" t="s">
        <v>127</v>
      </c>
      <c r="D157" s="68">
        <v>28461</v>
      </c>
      <c r="E157" s="99"/>
      <c r="F157" s="81">
        <v>15180</v>
      </c>
      <c r="G157" s="83">
        <v>41782.573229166665</v>
      </c>
      <c r="H157" s="64"/>
      <c r="I157" s="73"/>
      <c r="J157" s="66" t="s">
        <v>328</v>
      </c>
      <c r="K157" s="67">
        <v>27668</v>
      </c>
      <c r="L157" s="103" t="str">
        <f t="shared" si="4"/>
        <v>X</v>
      </c>
      <c r="M157" s="82">
        <v>15270</v>
      </c>
      <c r="N157" s="84">
        <v>41767.312800925924</v>
      </c>
      <c r="O157" s="65"/>
      <c r="P157" s="77"/>
      <c r="Q157" s="51"/>
    </row>
    <row r="158" spans="1:17">
      <c r="A158" s="12" t="s">
        <v>1698</v>
      </c>
      <c r="B158" s="49" t="s">
        <v>502</v>
      </c>
      <c r="C158" s="54" t="s">
        <v>127</v>
      </c>
      <c r="D158" s="68">
        <v>28461</v>
      </c>
      <c r="E158" s="99"/>
      <c r="F158" s="81">
        <v>14291</v>
      </c>
      <c r="G158" s="83">
        <v>41782.573229166665</v>
      </c>
      <c r="H158" s="64"/>
      <c r="I158" s="73"/>
      <c r="J158" s="66" t="s">
        <v>328</v>
      </c>
      <c r="K158" s="67">
        <v>27668</v>
      </c>
      <c r="L158" s="103" t="str">
        <f t="shared" si="4"/>
        <v>X</v>
      </c>
      <c r="M158" s="82">
        <v>14590</v>
      </c>
      <c r="N158" s="84">
        <v>41767.312800925924</v>
      </c>
      <c r="O158" s="65"/>
      <c r="P158" s="77"/>
      <c r="Q158" s="51"/>
    </row>
    <row r="159" spans="1:17">
      <c r="A159" s="12" t="s">
        <v>1698</v>
      </c>
      <c r="B159" s="49" t="s">
        <v>1757</v>
      </c>
      <c r="C159" s="54" t="s">
        <v>127</v>
      </c>
      <c r="D159" s="68">
        <v>28461</v>
      </c>
      <c r="E159" s="99"/>
      <c r="F159" s="81">
        <v>13905</v>
      </c>
      <c r="G159" s="83">
        <v>41782.573229166665</v>
      </c>
      <c r="H159" s="64"/>
      <c r="I159" s="73"/>
      <c r="J159" s="66" t="s">
        <v>328</v>
      </c>
      <c r="K159" s="67">
        <v>27668</v>
      </c>
      <c r="L159" s="103" t="str">
        <f t="shared" si="4"/>
        <v>X</v>
      </c>
      <c r="M159" s="82">
        <v>14588</v>
      </c>
      <c r="N159" s="84">
        <v>41767.312800925924</v>
      </c>
      <c r="O159" s="65"/>
      <c r="P159" s="77"/>
      <c r="Q159" s="51"/>
    </row>
    <row r="160" spans="1:17">
      <c r="A160" s="12" t="s">
        <v>1698</v>
      </c>
      <c r="B160" s="49" t="s">
        <v>1758</v>
      </c>
      <c r="C160" s="54" t="s">
        <v>127</v>
      </c>
      <c r="D160" s="68">
        <v>28461</v>
      </c>
      <c r="E160" s="99"/>
      <c r="F160" s="81">
        <v>14353</v>
      </c>
      <c r="G160" s="83">
        <v>41782.573229166665</v>
      </c>
      <c r="H160" s="64"/>
      <c r="I160" s="73"/>
      <c r="J160" s="66" t="s">
        <v>328</v>
      </c>
      <c r="K160" s="67">
        <v>27668</v>
      </c>
      <c r="L160" s="103" t="str">
        <f t="shared" si="4"/>
        <v>X</v>
      </c>
      <c r="M160" s="82">
        <v>14740</v>
      </c>
      <c r="N160" s="84">
        <v>41767.312800925924</v>
      </c>
      <c r="O160" s="65"/>
      <c r="P160" s="77"/>
      <c r="Q160" s="51"/>
    </row>
    <row r="161" spans="1:17">
      <c r="A161" s="12" t="s">
        <v>1698</v>
      </c>
      <c r="B161" s="49" t="s">
        <v>503</v>
      </c>
      <c r="C161" s="54" t="s">
        <v>127</v>
      </c>
      <c r="D161" s="68">
        <v>28461</v>
      </c>
      <c r="E161" s="99"/>
      <c r="F161" s="81">
        <v>13618</v>
      </c>
      <c r="G161" s="83">
        <v>41782.573229166665</v>
      </c>
      <c r="H161" s="64"/>
      <c r="I161" s="73"/>
      <c r="J161" s="66" t="s">
        <v>328</v>
      </c>
      <c r="K161" s="67">
        <v>27668</v>
      </c>
      <c r="L161" s="103" t="str">
        <f t="shared" si="4"/>
        <v>X</v>
      </c>
      <c r="M161" s="82">
        <v>13952</v>
      </c>
      <c r="N161" s="84">
        <v>41767.312800925924</v>
      </c>
      <c r="O161" s="65"/>
      <c r="P161" s="77"/>
      <c r="Q161" s="51"/>
    </row>
    <row r="162" spans="1:17">
      <c r="A162" s="12" t="s">
        <v>327</v>
      </c>
      <c r="B162" s="49" t="s">
        <v>356</v>
      </c>
      <c r="C162" s="54" t="s">
        <v>127</v>
      </c>
      <c r="D162" s="68">
        <v>28461</v>
      </c>
      <c r="E162" s="99"/>
      <c r="F162" s="81">
        <v>11870</v>
      </c>
      <c r="G162" s="83">
        <v>41782.573229166665</v>
      </c>
      <c r="H162" s="64"/>
      <c r="I162" s="73" t="s">
        <v>127</v>
      </c>
      <c r="J162" s="66" t="s">
        <v>328</v>
      </c>
      <c r="K162" s="67">
        <v>27545</v>
      </c>
      <c r="L162" s="103" t="str">
        <f t="shared" si="4"/>
        <v>X</v>
      </c>
      <c r="M162" s="82">
        <v>11980</v>
      </c>
      <c r="N162" s="84">
        <v>41766.313877314817</v>
      </c>
      <c r="O162" s="65"/>
      <c r="P162" s="77" t="s">
        <v>127</v>
      </c>
      <c r="Q162" s="51"/>
    </row>
    <row r="163" spans="1:17">
      <c r="A163" s="12" t="s">
        <v>327</v>
      </c>
      <c r="B163" s="49" t="s">
        <v>337</v>
      </c>
      <c r="C163" s="54" t="s">
        <v>127</v>
      </c>
      <c r="D163" s="68">
        <v>28461</v>
      </c>
      <c r="E163" s="99"/>
      <c r="F163" s="81">
        <v>16508</v>
      </c>
      <c r="G163" s="83">
        <v>41782.573229166665</v>
      </c>
      <c r="H163" s="64"/>
      <c r="I163" s="73" t="s">
        <v>127</v>
      </c>
      <c r="J163" s="66" t="s">
        <v>328</v>
      </c>
      <c r="K163" s="67">
        <v>27545</v>
      </c>
      <c r="L163" s="103" t="str">
        <f t="shared" si="4"/>
        <v>X</v>
      </c>
      <c r="M163" s="82">
        <v>17211</v>
      </c>
      <c r="N163" s="84">
        <v>41766.313877314817</v>
      </c>
      <c r="O163" s="65"/>
      <c r="P163" s="77" t="s">
        <v>127</v>
      </c>
      <c r="Q163" s="51"/>
    </row>
    <row r="164" spans="1:17">
      <c r="A164" s="12" t="s">
        <v>327</v>
      </c>
      <c r="B164" s="49" t="s">
        <v>338</v>
      </c>
      <c r="C164" s="54" t="s">
        <v>127</v>
      </c>
      <c r="D164" s="68">
        <v>28461</v>
      </c>
      <c r="E164" s="99"/>
      <c r="F164" s="81">
        <v>10306</v>
      </c>
      <c r="G164" s="83">
        <v>41782.573229166665</v>
      </c>
      <c r="H164" s="64"/>
      <c r="I164" s="73" t="s">
        <v>127</v>
      </c>
      <c r="J164" s="66" t="s">
        <v>328</v>
      </c>
      <c r="K164" s="67">
        <v>27545</v>
      </c>
      <c r="L164" s="103" t="str">
        <f t="shared" si="4"/>
        <v>X</v>
      </c>
      <c r="M164" s="82">
        <v>11364</v>
      </c>
      <c r="N164" s="84">
        <v>41766.313877314817</v>
      </c>
      <c r="O164" s="65"/>
      <c r="P164" s="77" t="s">
        <v>127</v>
      </c>
      <c r="Q164" s="51"/>
    </row>
    <row r="165" spans="1:17">
      <c r="A165" s="12" t="s">
        <v>327</v>
      </c>
      <c r="B165" s="49" t="s">
        <v>339</v>
      </c>
      <c r="C165" s="54" t="s">
        <v>127</v>
      </c>
      <c r="D165" s="68">
        <v>28461</v>
      </c>
      <c r="E165" s="99"/>
      <c r="F165" s="81">
        <v>9520</v>
      </c>
      <c r="G165" s="83">
        <v>41782.573229166665</v>
      </c>
      <c r="H165" s="64"/>
      <c r="I165" s="73" t="s">
        <v>127</v>
      </c>
      <c r="J165" s="66" t="s">
        <v>328</v>
      </c>
      <c r="K165" s="67">
        <v>27545</v>
      </c>
      <c r="L165" s="103" t="str">
        <f t="shared" si="4"/>
        <v>X</v>
      </c>
      <c r="M165" s="82">
        <v>10024</v>
      </c>
      <c r="N165" s="84">
        <v>41766.313877314817</v>
      </c>
      <c r="O165" s="65"/>
      <c r="P165" s="77" t="s">
        <v>127</v>
      </c>
      <c r="Q165" s="51"/>
    </row>
    <row r="166" spans="1:17">
      <c r="A166" s="12" t="s">
        <v>327</v>
      </c>
      <c r="B166" s="49" t="s">
        <v>340</v>
      </c>
      <c r="C166" s="54" t="s">
        <v>127</v>
      </c>
      <c r="D166" s="68">
        <v>28461</v>
      </c>
      <c r="E166" s="99"/>
      <c r="F166" s="81">
        <v>8102</v>
      </c>
      <c r="G166" s="83">
        <v>41782.573229166665</v>
      </c>
      <c r="H166" s="64"/>
      <c r="I166" s="73" t="s">
        <v>127</v>
      </c>
      <c r="J166" s="66" t="s">
        <v>328</v>
      </c>
      <c r="K166" s="67">
        <v>27545</v>
      </c>
      <c r="L166" s="103" t="str">
        <f t="shared" si="4"/>
        <v>X</v>
      </c>
      <c r="M166" s="82">
        <v>8026</v>
      </c>
      <c r="N166" s="84">
        <v>41766.313877314817</v>
      </c>
      <c r="O166" s="65"/>
      <c r="P166" s="77" t="s">
        <v>127</v>
      </c>
      <c r="Q166" s="51"/>
    </row>
    <row r="167" spans="1:17">
      <c r="A167" s="12" t="s">
        <v>327</v>
      </c>
      <c r="B167" s="49" t="s">
        <v>341</v>
      </c>
      <c r="C167" s="54" t="s">
        <v>127</v>
      </c>
      <c r="D167" s="68">
        <v>28461</v>
      </c>
      <c r="E167" s="99"/>
      <c r="F167" s="81">
        <v>8390</v>
      </c>
      <c r="G167" s="83">
        <v>41782.573229166665</v>
      </c>
      <c r="H167" s="64"/>
      <c r="I167" s="73" t="s">
        <v>127</v>
      </c>
      <c r="J167" s="66" t="s">
        <v>328</v>
      </c>
      <c r="K167" s="67">
        <v>27545</v>
      </c>
      <c r="L167" s="103" t="str">
        <f t="shared" si="4"/>
        <v>X</v>
      </c>
      <c r="M167" s="82">
        <v>8452</v>
      </c>
      <c r="N167" s="84">
        <v>41766.313877314817</v>
      </c>
      <c r="O167" s="65"/>
      <c r="P167" s="77" t="s">
        <v>127</v>
      </c>
      <c r="Q167" s="51"/>
    </row>
    <row r="168" spans="1:17">
      <c r="A168" s="12" t="s">
        <v>344</v>
      </c>
      <c r="B168" s="49" t="s">
        <v>1759</v>
      </c>
      <c r="C168" s="54" t="s">
        <v>127</v>
      </c>
      <c r="D168" s="68">
        <v>28461</v>
      </c>
      <c r="E168" s="99"/>
      <c r="F168" s="81">
        <v>11731</v>
      </c>
      <c r="G168" s="83">
        <v>41782.573229166665</v>
      </c>
      <c r="H168" s="64"/>
      <c r="I168" s="73"/>
      <c r="J168" s="66" t="s">
        <v>328</v>
      </c>
      <c r="K168" s="67"/>
      <c r="L168" s="103" t="str">
        <f t="shared" ref="L168:L176" si="5">IF(K168="","",IF(K168&lt;$D168,"X",""))</f>
        <v/>
      </c>
      <c r="M168" s="82"/>
      <c r="N168" s="84"/>
      <c r="O168" s="65"/>
      <c r="P168" s="77"/>
      <c r="Q168" s="51"/>
    </row>
    <row r="169" spans="1:17">
      <c r="A169" s="12" t="s">
        <v>344</v>
      </c>
      <c r="B169" s="49" t="s">
        <v>637</v>
      </c>
      <c r="C169" s="54" t="s">
        <v>127</v>
      </c>
      <c r="D169" s="68">
        <v>28461</v>
      </c>
      <c r="E169" s="99"/>
      <c r="F169" s="81">
        <v>13684</v>
      </c>
      <c r="G169" s="83">
        <v>41782.573229166665</v>
      </c>
      <c r="H169" s="64"/>
      <c r="I169" s="73" t="s">
        <v>127</v>
      </c>
      <c r="J169" s="66" t="s">
        <v>328</v>
      </c>
      <c r="K169" s="67">
        <v>27545</v>
      </c>
      <c r="L169" s="103" t="str">
        <f t="shared" si="5"/>
        <v>X</v>
      </c>
      <c r="M169" s="82">
        <v>13676</v>
      </c>
      <c r="N169" s="84">
        <v>41766.313784722224</v>
      </c>
      <c r="O169" s="65"/>
      <c r="P169" s="77" t="s">
        <v>127</v>
      </c>
      <c r="Q169" s="51"/>
    </row>
    <row r="170" spans="1:17">
      <c r="A170" s="12" t="s">
        <v>344</v>
      </c>
      <c r="B170" s="49" t="s">
        <v>1659</v>
      </c>
      <c r="C170" s="54" t="s">
        <v>127</v>
      </c>
      <c r="D170" s="68">
        <v>28461</v>
      </c>
      <c r="E170" s="99"/>
      <c r="F170" s="81">
        <v>31425</v>
      </c>
      <c r="G170" s="83">
        <v>41782.573229166665</v>
      </c>
      <c r="H170" s="64"/>
      <c r="I170" s="73" t="s">
        <v>127</v>
      </c>
      <c r="J170" s="66" t="s">
        <v>328</v>
      </c>
      <c r="K170" s="67">
        <v>27545</v>
      </c>
      <c r="L170" s="103" t="str">
        <f t="shared" si="5"/>
        <v>X</v>
      </c>
      <c r="M170" s="82">
        <v>34110</v>
      </c>
      <c r="N170" s="84">
        <v>41766.313784722224</v>
      </c>
      <c r="O170" s="65"/>
      <c r="P170" s="77" t="s">
        <v>127</v>
      </c>
      <c r="Q170" s="51"/>
    </row>
    <row r="171" spans="1:17">
      <c r="A171" s="12" t="s">
        <v>344</v>
      </c>
      <c r="B171" s="49" t="s">
        <v>343</v>
      </c>
      <c r="C171" s="54" t="s">
        <v>127</v>
      </c>
      <c r="D171" s="68">
        <v>28461</v>
      </c>
      <c r="E171" s="99"/>
      <c r="F171" s="81">
        <v>11164</v>
      </c>
      <c r="G171" s="83">
        <v>41782.573229166665</v>
      </c>
      <c r="H171" s="64"/>
      <c r="I171" s="73" t="s">
        <v>127</v>
      </c>
      <c r="J171" s="66" t="s">
        <v>328</v>
      </c>
      <c r="K171" s="67">
        <v>27545</v>
      </c>
      <c r="L171" s="103" t="str">
        <f t="shared" si="5"/>
        <v>X</v>
      </c>
      <c r="M171" s="82">
        <v>10879</v>
      </c>
      <c r="N171" s="84">
        <v>41766.313784722224</v>
      </c>
      <c r="O171" s="65"/>
      <c r="P171" s="77" t="s">
        <v>127</v>
      </c>
      <c r="Q171" s="51"/>
    </row>
    <row r="172" spans="1:17">
      <c r="A172" s="12" t="s">
        <v>344</v>
      </c>
      <c r="B172" s="49" t="s">
        <v>345</v>
      </c>
      <c r="C172" s="54" t="s">
        <v>127</v>
      </c>
      <c r="D172" s="68">
        <v>28461</v>
      </c>
      <c r="E172" s="99"/>
      <c r="F172" s="81">
        <v>20902</v>
      </c>
      <c r="G172" s="83">
        <v>41782.573229166665</v>
      </c>
      <c r="H172" s="64"/>
      <c r="I172" s="73" t="s">
        <v>127</v>
      </c>
      <c r="J172" s="66" t="s">
        <v>328</v>
      </c>
      <c r="K172" s="67">
        <v>27545</v>
      </c>
      <c r="L172" s="103" t="str">
        <f t="shared" si="5"/>
        <v>X</v>
      </c>
      <c r="M172" s="82">
        <v>22240</v>
      </c>
      <c r="N172" s="84">
        <v>41766.313784722224</v>
      </c>
      <c r="O172" s="65"/>
      <c r="P172" s="77" t="s">
        <v>127</v>
      </c>
      <c r="Q172" s="51"/>
    </row>
    <row r="173" spans="1:17">
      <c r="A173" s="12" t="s">
        <v>344</v>
      </c>
      <c r="B173" s="49" t="s">
        <v>649</v>
      </c>
      <c r="C173" s="54" t="s">
        <v>127</v>
      </c>
      <c r="D173" s="68">
        <v>28461</v>
      </c>
      <c r="E173" s="99"/>
      <c r="F173" s="81">
        <v>7744</v>
      </c>
      <c r="G173" s="83">
        <v>41782.573229166665</v>
      </c>
      <c r="H173" s="64"/>
      <c r="I173" s="73" t="s">
        <v>127</v>
      </c>
      <c r="J173" s="66" t="s">
        <v>328</v>
      </c>
      <c r="K173" s="67">
        <v>27545</v>
      </c>
      <c r="L173" s="103" t="str">
        <f t="shared" si="5"/>
        <v>X</v>
      </c>
      <c r="M173" s="82">
        <v>7736</v>
      </c>
      <c r="N173" s="84">
        <v>41766.313784722224</v>
      </c>
      <c r="O173" s="65"/>
      <c r="P173" s="77" t="s">
        <v>127</v>
      </c>
      <c r="Q173" s="51"/>
    </row>
    <row r="174" spans="1:17">
      <c r="A174" s="12" t="s">
        <v>344</v>
      </c>
      <c r="B174" s="49" t="s">
        <v>1760</v>
      </c>
      <c r="C174" s="54" t="s">
        <v>127</v>
      </c>
      <c r="D174" s="68">
        <v>28461</v>
      </c>
      <c r="E174" s="99"/>
      <c r="F174" s="81">
        <v>18365</v>
      </c>
      <c r="G174" s="83">
        <v>41782.573229166665</v>
      </c>
      <c r="H174" s="64"/>
      <c r="I174" s="73"/>
      <c r="J174" s="66" t="s">
        <v>328</v>
      </c>
      <c r="K174" s="67"/>
      <c r="L174" s="103" t="str">
        <f t="shared" si="5"/>
        <v/>
      </c>
      <c r="M174" s="82"/>
      <c r="N174" s="84"/>
      <c r="O174" s="65"/>
      <c r="P174" s="77"/>
      <c r="Q174" s="51"/>
    </row>
    <row r="175" spans="1:17">
      <c r="A175" s="12" t="s">
        <v>344</v>
      </c>
      <c r="B175" s="49" t="s">
        <v>651</v>
      </c>
      <c r="C175" s="54" t="s">
        <v>127</v>
      </c>
      <c r="D175" s="68">
        <v>28461</v>
      </c>
      <c r="E175" s="99"/>
      <c r="F175" s="81">
        <v>7937</v>
      </c>
      <c r="G175" s="83">
        <v>41782.573229166665</v>
      </c>
      <c r="H175" s="64"/>
      <c r="I175" s="73" t="s">
        <v>127</v>
      </c>
      <c r="J175" s="66" t="s">
        <v>328</v>
      </c>
      <c r="K175" s="67">
        <v>27545</v>
      </c>
      <c r="L175" s="103" t="str">
        <f t="shared" si="5"/>
        <v>X</v>
      </c>
      <c r="M175" s="82">
        <v>8198</v>
      </c>
      <c r="N175" s="84">
        <v>41766.313784722224</v>
      </c>
      <c r="O175" s="65"/>
      <c r="P175" s="77" t="s">
        <v>127</v>
      </c>
      <c r="Q175" s="51"/>
    </row>
    <row r="176" spans="1:17">
      <c r="A176" s="12"/>
      <c r="B176" s="49" t="s">
        <v>326</v>
      </c>
      <c r="C176" s="54" t="s">
        <v>127</v>
      </c>
      <c r="D176" s="68">
        <v>28461</v>
      </c>
      <c r="E176" s="99"/>
      <c r="F176" s="81">
        <v>9882</v>
      </c>
      <c r="G176" s="83">
        <v>41782.573229166665</v>
      </c>
      <c r="H176" s="64"/>
      <c r="I176" s="73" t="s">
        <v>127</v>
      </c>
      <c r="J176" s="66" t="s">
        <v>328</v>
      </c>
      <c r="K176" s="67">
        <v>27545</v>
      </c>
      <c r="L176" s="103" t="str">
        <f t="shared" si="5"/>
        <v>X</v>
      </c>
      <c r="M176" s="82">
        <v>9810</v>
      </c>
      <c r="N176" s="84">
        <v>41766.313877314817</v>
      </c>
      <c r="O176" s="65"/>
      <c r="P176" s="77" t="s">
        <v>127</v>
      </c>
      <c r="Q176" s="51"/>
    </row>
    <row r="177" spans="1:17" ht="6" customHeight="1">
      <c r="A177" s="51"/>
      <c r="B177" s="51"/>
      <c r="C177" s="51"/>
      <c r="D177" s="51"/>
      <c r="E177" s="53"/>
      <c r="F177" s="51"/>
      <c r="G177" s="51"/>
      <c r="H177" s="53"/>
      <c r="I177" s="75"/>
      <c r="J177" s="51"/>
      <c r="K177" s="51"/>
      <c r="L177" s="53"/>
      <c r="M177" s="51"/>
      <c r="N177" s="51"/>
      <c r="O177" s="53"/>
      <c r="P177" s="75"/>
      <c r="Q177" s="51"/>
    </row>
    <row r="351" ht="6" customHeight="1"/>
    <row r="352" ht="5.25" customHeight="1"/>
    <row r="353" ht="12.75" customHeight="1"/>
    <row r="355" ht="6" customHeight="1"/>
    <row r="437" ht="6.75" customHeight="1"/>
  </sheetData>
  <sheetProtection sheet="1" objects="1" scenarios="1" autoFilter="0"/>
  <autoFilter ref="A7:Q176"/>
  <sortState ref="A8:Q176">
    <sortCondition ref="A8"/>
    <sortCondition ref="B8"/>
  </sortState>
  <dataConsolidate/>
  <mergeCells count="2">
    <mergeCell ref="C4:I4"/>
    <mergeCell ref="J4:P4"/>
  </mergeCells>
  <conditionalFormatting sqref="J6">
    <cfRule type="expression" dxfId="1039" priority="944" stopIfTrue="1">
      <formula>IF($C6="Missing",TRUE,FALSE)</formula>
    </cfRule>
  </conditionalFormatting>
  <conditionalFormatting sqref="K6">
    <cfRule type="expression" dxfId="1038" priority="943" stopIfTrue="1">
      <formula>IF(AND(K6&lt;&gt;"",K6&lt;$D6,L6&lt;&gt;"C"),TRUE,FALSE)</formula>
    </cfRule>
  </conditionalFormatting>
  <conditionalFormatting sqref="J8">
    <cfRule type="expression" dxfId="1037" priority="354" stopIfTrue="1">
      <formula>IF($C8="Missing",TRUE,FALSE)</formula>
    </cfRule>
  </conditionalFormatting>
  <conditionalFormatting sqref="K8">
    <cfRule type="expression" dxfId="1036" priority="353" stopIfTrue="1">
      <formula>IF(AND(K8&lt;&gt;"",K8&lt;$D8,L8&lt;&gt;"C"),TRUE,FALSE)</formula>
    </cfRule>
  </conditionalFormatting>
  <conditionalFormatting sqref="J9">
    <cfRule type="expression" dxfId="1035" priority="352" stopIfTrue="1">
      <formula>IF($C9="Missing",TRUE,FALSE)</formula>
    </cfRule>
  </conditionalFormatting>
  <conditionalFormatting sqref="K9">
    <cfRule type="expression" dxfId="1034" priority="351" stopIfTrue="1">
      <formula>IF(AND(K9&lt;&gt;"",K9&lt;$D9,L9&lt;&gt;"C"),TRUE,FALSE)</formula>
    </cfRule>
  </conditionalFormatting>
  <conditionalFormatting sqref="J10">
    <cfRule type="expression" dxfId="1033" priority="350" stopIfTrue="1">
      <formula>IF($C10="Missing",TRUE,FALSE)</formula>
    </cfRule>
  </conditionalFormatting>
  <conditionalFormatting sqref="K10">
    <cfRule type="expression" dxfId="1032" priority="349" stopIfTrue="1">
      <formula>IF(AND(K10&lt;&gt;"",K10&lt;$D10,L10&lt;&gt;"C"),TRUE,FALSE)</formula>
    </cfRule>
  </conditionalFormatting>
  <conditionalFormatting sqref="J11">
    <cfRule type="expression" dxfId="1031" priority="348" stopIfTrue="1">
      <formula>IF($C11="Missing",TRUE,FALSE)</formula>
    </cfRule>
  </conditionalFormatting>
  <conditionalFormatting sqref="K11">
    <cfRule type="expression" dxfId="1030" priority="347" stopIfTrue="1">
      <formula>IF(AND(K11&lt;&gt;"",K11&lt;$D11,L11&lt;&gt;"C"),TRUE,FALSE)</formula>
    </cfRule>
  </conditionalFormatting>
  <conditionalFormatting sqref="J12">
    <cfRule type="expression" dxfId="1029" priority="346" stopIfTrue="1">
      <formula>IF($C12="Missing",TRUE,FALSE)</formula>
    </cfRule>
  </conditionalFormatting>
  <conditionalFormatting sqref="K12">
    <cfRule type="expression" dxfId="1028" priority="345" stopIfTrue="1">
      <formula>IF(AND(K12&lt;&gt;"",K12&lt;$D12,L12&lt;&gt;"C"),TRUE,FALSE)</formula>
    </cfRule>
  </conditionalFormatting>
  <conditionalFormatting sqref="J13">
    <cfRule type="expression" dxfId="1027" priority="344" stopIfTrue="1">
      <formula>IF($C13="Missing",TRUE,FALSE)</formula>
    </cfRule>
  </conditionalFormatting>
  <conditionalFormatting sqref="K13">
    <cfRule type="expression" dxfId="1026" priority="343" stopIfTrue="1">
      <formula>IF(AND(K13&lt;&gt;"",K13&lt;$D13,L13&lt;&gt;"C"),TRUE,FALSE)</formula>
    </cfRule>
  </conditionalFormatting>
  <conditionalFormatting sqref="J14">
    <cfRule type="expression" dxfId="1025" priority="342" stopIfTrue="1">
      <formula>IF($C14="Missing",TRUE,FALSE)</formula>
    </cfRule>
  </conditionalFormatting>
  <conditionalFormatting sqref="K14">
    <cfRule type="expression" dxfId="1024" priority="341" stopIfTrue="1">
      <formula>IF(AND(K14&lt;&gt;"",K14&lt;$D14,L14&lt;&gt;"C"),TRUE,FALSE)</formula>
    </cfRule>
  </conditionalFormatting>
  <conditionalFormatting sqref="J15">
    <cfRule type="expression" dxfId="1023" priority="340" stopIfTrue="1">
      <formula>IF($C15="Missing",TRUE,FALSE)</formula>
    </cfRule>
  </conditionalFormatting>
  <conditionalFormatting sqref="K15">
    <cfRule type="expression" dxfId="1022" priority="339" stopIfTrue="1">
      <formula>IF(AND(K15&lt;&gt;"",K15&lt;$D15,L15&lt;&gt;"C"),TRUE,FALSE)</formula>
    </cfRule>
  </conditionalFormatting>
  <conditionalFormatting sqref="J16">
    <cfRule type="expression" dxfId="1021" priority="338" stopIfTrue="1">
      <formula>IF($C16="Missing",TRUE,FALSE)</formula>
    </cfRule>
  </conditionalFormatting>
  <conditionalFormatting sqref="K16">
    <cfRule type="expression" dxfId="1020" priority="337" stopIfTrue="1">
      <formula>IF(AND(K16&lt;&gt;"",K16&lt;$D16,L16&lt;&gt;"C"),TRUE,FALSE)</formula>
    </cfRule>
  </conditionalFormatting>
  <conditionalFormatting sqref="J17">
    <cfRule type="expression" dxfId="1019" priority="336" stopIfTrue="1">
      <formula>IF($C17="Missing",TRUE,FALSE)</formula>
    </cfRule>
  </conditionalFormatting>
  <conditionalFormatting sqref="K17">
    <cfRule type="expression" dxfId="1018" priority="335" stopIfTrue="1">
      <formula>IF(AND(K17&lt;&gt;"",K17&lt;$D17,L17&lt;&gt;"C"),TRUE,FALSE)</formula>
    </cfRule>
  </conditionalFormatting>
  <conditionalFormatting sqref="J18">
    <cfRule type="expression" dxfId="1017" priority="334" stopIfTrue="1">
      <formula>IF($C18="Missing",TRUE,FALSE)</formula>
    </cfRule>
  </conditionalFormatting>
  <conditionalFormatting sqref="K18">
    <cfRule type="expression" dxfId="1016" priority="333" stopIfTrue="1">
      <formula>IF(AND(K18&lt;&gt;"",K18&lt;$D18,L18&lt;&gt;"C"),TRUE,FALSE)</formula>
    </cfRule>
  </conditionalFormatting>
  <conditionalFormatting sqref="J19">
    <cfRule type="expression" dxfId="1015" priority="332" stopIfTrue="1">
      <formula>IF($C19="Missing",TRUE,FALSE)</formula>
    </cfRule>
  </conditionalFormatting>
  <conditionalFormatting sqref="K19">
    <cfRule type="expression" dxfId="1014" priority="331" stopIfTrue="1">
      <formula>IF(AND(K19&lt;&gt;"",K19&lt;$D19,L19&lt;&gt;"C"),TRUE,FALSE)</formula>
    </cfRule>
  </conditionalFormatting>
  <conditionalFormatting sqref="J20">
    <cfRule type="expression" dxfId="1013" priority="330" stopIfTrue="1">
      <formula>IF($C20="Missing",TRUE,FALSE)</formula>
    </cfRule>
  </conditionalFormatting>
  <conditionalFormatting sqref="K20">
    <cfRule type="expression" dxfId="1012" priority="329" stopIfTrue="1">
      <formula>IF(AND(K20&lt;&gt;"",K20&lt;$D20,L20&lt;&gt;"C"),TRUE,FALSE)</formula>
    </cfRule>
  </conditionalFormatting>
  <conditionalFormatting sqref="J21">
    <cfRule type="expression" dxfId="1011" priority="328" stopIfTrue="1">
      <formula>IF($C21="Missing",TRUE,FALSE)</formula>
    </cfRule>
  </conditionalFormatting>
  <conditionalFormatting sqref="K21">
    <cfRule type="expression" dxfId="1010" priority="327" stopIfTrue="1">
      <formula>IF(AND(K21&lt;&gt;"",K21&lt;$D21,L21&lt;&gt;"C"),TRUE,FALSE)</formula>
    </cfRule>
  </conditionalFormatting>
  <conditionalFormatting sqref="J22">
    <cfRule type="expression" dxfId="1009" priority="326" stopIfTrue="1">
      <formula>IF($C22="Missing",TRUE,FALSE)</formula>
    </cfRule>
  </conditionalFormatting>
  <conditionalFormatting sqref="K22">
    <cfRule type="expression" dxfId="1008" priority="325" stopIfTrue="1">
      <formula>IF(AND(K22&lt;&gt;"",K22&lt;$D22,L22&lt;&gt;"C"),TRUE,FALSE)</formula>
    </cfRule>
  </conditionalFormatting>
  <conditionalFormatting sqref="J23">
    <cfRule type="expression" dxfId="1007" priority="324" stopIfTrue="1">
      <formula>IF($C23="Missing",TRUE,FALSE)</formula>
    </cfRule>
  </conditionalFormatting>
  <conditionalFormatting sqref="K23">
    <cfRule type="expression" dxfId="1006" priority="323" stopIfTrue="1">
      <formula>IF(AND(K23&lt;&gt;"",K23&lt;$D23,L23&lt;&gt;"C"),TRUE,FALSE)</formula>
    </cfRule>
  </conditionalFormatting>
  <conditionalFormatting sqref="J24">
    <cfRule type="expression" dxfId="1005" priority="322" stopIfTrue="1">
      <formula>IF($C24="Missing",TRUE,FALSE)</formula>
    </cfRule>
  </conditionalFormatting>
  <conditionalFormatting sqref="K24">
    <cfRule type="expression" dxfId="1004" priority="321" stopIfTrue="1">
      <formula>IF(AND(K24&lt;&gt;"",K24&lt;$D24,L24&lt;&gt;"C"),TRUE,FALSE)</formula>
    </cfRule>
  </conditionalFormatting>
  <conditionalFormatting sqref="J25">
    <cfRule type="expression" dxfId="1003" priority="320" stopIfTrue="1">
      <formula>IF($C25="Missing",TRUE,FALSE)</formula>
    </cfRule>
  </conditionalFormatting>
  <conditionalFormatting sqref="K25">
    <cfRule type="expression" dxfId="1002" priority="319" stopIfTrue="1">
      <formula>IF(AND(K25&lt;&gt;"",K25&lt;$D25,L25&lt;&gt;"C"),TRUE,FALSE)</formula>
    </cfRule>
  </conditionalFormatting>
  <conditionalFormatting sqref="J26">
    <cfRule type="expression" dxfId="1001" priority="318" stopIfTrue="1">
      <formula>IF($C26="Missing",TRUE,FALSE)</formula>
    </cfRule>
  </conditionalFormatting>
  <conditionalFormatting sqref="K26">
    <cfRule type="expression" dxfId="1000" priority="317" stopIfTrue="1">
      <formula>IF(AND(K26&lt;&gt;"",K26&lt;$D26,L26&lt;&gt;"C"),TRUE,FALSE)</formula>
    </cfRule>
  </conditionalFormatting>
  <conditionalFormatting sqref="J27">
    <cfRule type="expression" dxfId="999" priority="316" stopIfTrue="1">
      <formula>IF($C27="Missing",TRUE,FALSE)</formula>
    </cfRule>
  </conditionalFormatting>
  <conditionalFormatting sqref="K27">
    <cfRule type="expression" dxfId="998" priority="315" stopIfTrue="1">
      <formula>IF(AND(K27&lt;&gt;"",K27&lt;$D27,L27&lt;&gt;"C"),TRUE,FALSE)</formula>
    </cfRule>
  </conditionalFormatting>
  <conditionalFormatting sqref="J28">
    <cfRule type="expression" dxfId="997" priority="314" stopIfTrue="1">
      <formula>IF($C28="Missing",TRUE,FALSE)</formula>
    </cfRule>
  </conditionalFormatting>
  <conditionalFormatting sqref="K28">
    <cfRule type="expression" dxfId="996" priority="313" stopIfTrue="1">
      <formula>IF(AND(K28&lt;&gt;"",K28&lt;$D28,L28&lt;&gt;"C"),TRUE,FALSE)</formula>
    </cfRule>
  </conditionalFormatting>
  <conditionalFormatting sqref="J29">
    <cfRule type="expression" dxfId="995" priority="312" stopIfTrue="1">
      <formula>IF($C29="Missing",TRUE,FALSE)</formula>
    </cfRule>
  </conditionalFormatting>
  <conditionalFormatting sqref="K29">
    <cfRule type="expression" dxfId="994" priority="311" stopIfTrue="1">
      <formula>IF(AND(K29&lt;&gt;"",K29&lt;$D29,L29&lt;&gt;"C"),TRUE,FALSE)</formula>
    </cfRule>
  </conditionalFormatting>
  <conditionalFormatting sqref="J30">
    <cfRule type="expression" dxfId="993" priority="310" stopIfTrue="1">
      <formula>IF($C30="Missing",TRUE,FALSE)</formula>
    </cfRule>
  </conditionalFormatting>
  <conditionalFormatting sqref="K30">
    <cfRule type="expression" dxfId="992" priority="309" stopIfTrue="1">
      <formula>IF(AND(K30&lt;&gt;"",K30&lt;$D30,L30&lt;&gt;"C"),TRUE,FALSE)</formula>
    </cfRule>
  </conditionalFormatting>
  <conditionalFormatting sqref="J31">
    <cfRule type="expression" dxfId="991" priority="308" stopIfTrue="1">
      <formula>IF($C31="Missing",TRUE,FALSE)</formula>
    </cfRule>
  </conditionalFormatting>
  <conditionalFormatting sqref="K31">
    <cfRule type="expression" dxfId="990" priority="307" stopIfTrue="1">
      <formula>IF(AND(K31&lt;&gt;"",K31&lt;$D31,L31&lt;&gt;"C"),TRUE,FALSE)</formula>
    </cfRule>
  </conditionalFormatting>
  <conditionalFormatting sqref="J32">
    <cfRule type="expression" dxfId="989" priority="306" stopIfTrue="1">
      <formula>IF($C32="Missing",TRUE,FALSE)</formula>
    </cfRule>
  </conditionalFormatting>
  <conditionalFormatting sqref="K32">
    <cfRule type="expression" dxfId="988" priority="305" stopIfTrue="1">
      <formula>IF(AND(K32&lt;&gt;"",K32&lt;$D32,L32&lt;&gt;"C"),TRUE,FALSE)</formula>
    </cfRule>
  </conditionalFormatting>
  <conditionalFormatting sqref="J33">
    <cfRule type="expression" dxfId="987" priority="304" stopIfTrue="1">
      <formula>IF($C33="Missing",TRUE,FALSE)</formula>
    </cfRule>
  </conditionalFormatting>
  <conditionalFormatting sqref="K33">
    <cfRule type="expression" dxfId="986" priority="303" stopIfTrue="1">
      <formula>IF(AND(K33&lt;&gt;"",K33&lt;$D33,L33&lt;&gt;"C"),TRUE,FALSE)</formula>
    </cfRule>
  </conditionalFormatting>
  <conditionalFormatting sqref="J34">
    <cfRule type="expression" dxfId="985" priority="302" stopIfTrue="1">
      <formula>IF($C34="Missing",TRUE,FALSE)</formula>
    </cfRule>
  </conditionalFormatting>
  <conditionalFormatting sqref="K34">
    <cfRule type="expression" dxfId="984" priority="301" stopIfTrue="1">
      <formula>IF(AND(K34&lt;&gt;"",K34&lt;$D34,L34&lt;&gt;"C"),TRUE,FALSE)</formula>
    </cfRule>
  </conditionalFormatting>
  <conditionalFormatting sqref="J35">
    <cfRule type="expression" dxfId="983" priority="300" stopIfTrue="1">
      <formula>IF($C35="Missing",TRUE,FALSE)</formula>
    </cfRule>
  </conditionalFormatting>
  <conditionalFormatting sqref="K35">
    <cfRule type="expression" dxfId="982" priority="299" stopIfTrue="1">
      <formula>IF(AND(K35&lt;&gt;"",K35&lt;$D35,L35&lt;&gt;"C"),TRUE,FALSE)</formula>
    </cfRule>
  </conditionalFormatting>
  <conditionalFormatting sqref="J36">
    <cfRule type="expression" dxfId="981" priority="298" stopIfTrue="1">
      <formula>IF($C36="Missing",TRUE,FALSE)</formula>
    </cfRule>
  </conditionalFormatting>
  <conditionalFormatting sqref="K36">
    <cfRule type="expression" dxfId="980" priority="297" stopIfTrue="1">
      <formula>IF(AND(K36&lt;&gt;"",K36&lt;$D36,L36&lt;&gt;"C"),TRUE,FALSE)</formula>
    </cfRule>
  </conditionalFormatting>
  <conditionalFormatting sqref="J37">
    <cfRule type="expression" dxfId="979" priority="296" stopIfTrue="1">
      <formula>IF($C37="Missing",TRUE,FALSE)</formula>
    </cfRule>
  </conditionalFormatting>
  <conditionalFormatting sqref="K37">
    <cfRule type="expression" dxfId="978" priority="295" stopIfTrue="1">
      <formula>IF(AND(K37&lt;&gt;"",K37&lt;$D37,L37&lt;&gt;"C"),TRUE,FALSE)</formula>
    </cfRule>
  </conditionalFormatting>
  <conditionalFormatting sqref="J38">
    <cfRule type="expression" dxfId="977" priority="294" stopIfTrue="1">
      <formula>IF($C38="Missing",TRUE,FALSE)</formula>
    </cfRule>
  </conditionalFormatting>
  <conditionalFormatting sqref="K38">
    <cfRule type="expression" dxfId="976" priority="293" stopIfTrue="1">
      <formula>IF(AND(K38&lt;&gt;"",K38&lt;$D38,L38&lt;&gt;"C"),TRUE,FALSE)</formula>
    </cfRule>
  </conditionalFormatting>
  <conditionalFormatting sqref="J39">
    <cfRule type="expression" dxfId="975" priority="292" stopIfTrue="1">
      <formula>IF($C39="Missing",TRUE,FALSE)</formula>
    </cfRule>
  </conditionalFormatting>
  <conditionalFormatting sqref="K39">
    <cfRule type="expression" dxfId="974" priority="291" stopIfTrue="1">
      <formula>IF(AND(K39&lt;&gt;"",K39&lt;$D39,L39&lt;&gt;"C"),TRUE,FALSE)</formula>
    </cfRule>
  </conditionalFormatting>
  <conditionalFormatting sqref="J40">
    <cfRule type="expression" dxfId="973" priority="290" stopIfTrue="1">
      <formula>IF($C40="Missing",TRUE,FALSE)</formula>
    </cfRule>
  </conditionalFormatting>
  <conditionalFormatting sqref="K40">
    <cfRule type="expression" dxfId="972" priority="289" stopIfTrue="1">
      <formula>IF(AND(K40&lt;&gt;"",K40&lt;$D40,L40&lt;&gt;"C"),TRUE,FALSE)</formula>
    </cfRule>
  </conditionalFormatting>
  <conditionalFormatting sqref="J41">
    <cfRule type="expression" dxfId="971" priority="288" stopIfTrue="1">
      <formula>IF($C41="Missing",TRUE,FALSE)</formula>
    </cfRule>
  </conditionalFormatting>
  <conditionalFormatting sqref="K41">
    <cfRule type="expression" dxfId="970" priority="287" stopIfTrue="1">
      <formula>IF(AND(K41&lt;&gt;"",K41&lt;$D41,L41&lt;&gt;"C"),TRUE,FALSE)</formula>
    </cfRule>
  </conditionalFormatting>
  <conditionalFormatting sqref="J42">
    <cfRule type="expression" dxfId="969" priority="286" stopIfTrue="1">
      <formula>IF($C42="Missing",TRUE,FALSE)</formula>
    </cfRule>
  </conditionalFormatting>
  <conditionalFormatting sqref="K42">
    <cfRule type="expression" dxfId="968" priority="285" stopIfTrue="1">
      <formula>IF(AND(K42&lt;&gt;"",K42&lt;$D42,L42&lt;&gt;"C"),TRUE,FALSE)</formula>
    </cfRule>
  </conditionalFormatting>
  <conditionalFormatting sqref="J43">
    <cfRule type="expression" dxfId="967" priority="284" stopIfTrue="1">
      <formula>IF($C43="Missing",TRUE,FALSE)</formula>
    </cfRule>
  </conditionalFormatting>
  <conditionalFormatting sqref="K43">
    <cfRule type="expression" dxfId="966" priority="283" stopIfTrue="1">
      <formula>IF(AND(K43&lt;&gt;"",K43&lt;$D43,L43&lt;&gt;"C"),TRUE,FALSE)</formula>
    </cfRule>
  </conditionalFormatting>
  <conditionalFormatting sqref="J44">
    <cfRule type="expression" dxfId="965" priority="282" stopIfTrue="1">
      <formula>IF($C44="Missing",TRUE,FALSE)</formula>
    </cfRule>
  </conditionalFormatting>
  <conditionalFormatting sqref="K44">
    <cfRule type="expression" dxfId="964" priority="281" stopIfTrue="1">
      <formula>IF(AND(K44&lt;&gt;"",K44&lt;$D44,L44&lt;&gt;"C"),TRUE,FALSE)</formula>
    </cfRule>
  </conditionalFormatting>
  <conditionalFormatting sqref="J45">
    <cfRule type="expression" dxfId="963" priority="280" stopIfTrue="1">
      <formula>IF($C45="Missing",TRUE,FALSE)</formula>
    </cfRule>
  </conditionalFormatting>
  <conditionalFormatting sqref="K45">
    <cfRule type="expression" dxfId="962" priority="279" stopIfTrue="1">
      <formula>IF(AND(K45&lt;&gt;"",K45&lt;$D45,L45&lt;&gt;"C"),TRUE,FALSE)</formula>
    </cfRule>
  </conditionalFormatting>
  <conditionalFormatting sqref="J46">
    <cfRule type="expression" dxfId="961" priority="278" stopIfTrue="1">
      <formula>IF($C46="Missing",TRUE,FALSE)</formula>
    </cfRule>
  </conditionalFormatting>
  <conditionalFormatting sqref="K46">
    <cfRule type="expression" dxfId="960" priority="277" stopIfTrue="1">
      <formula>IF(AND(K46&lt;&gt;"",K46&lt;$D46,L46&lt;&gt;"C"),TRUE,FALSE)</formula>
    </cfRule>
  </conditionalFormatting>
  <conditionalFormatting sqref="J47">
    <cfRule type="expression" dxfId="959" priority="276" stopIfTrue="1">
      <formula>IF($C47="Missing",TRUE,FALSE)</formula>
    </cfRule>
  </conditionalFormatting>
  <conditionalFormatting sqref="K47">
    <cfRule type="expression" dxfId="958" priority="275" stopIfTrue="1">
      <formula>IF(AND(K47&lt;&gt;"",K47&lt;$D47,L47&lt;&gt;"C"),TRUE,FALSE)</formula>
    </cfRule>
  </conditionalFormatting>
  <conditionalFormatting sqref="J48">
    <cfRule type="expression" dxfId="957" priority="274" stopIfTrue="1">
      <formula>IF($C48="Missing",TRUE,FALSE)</formula>
    </cfRule>
  </conditionalFormatting>
  <conditionalFormatting sqref="K48">
    <cfRule type="expression" dxfId="956" priority="273" stopIfTrue="1">
      <formula>IF(AND(K48&lt;&gt;"",K48&lt;$D48,L48&lt;&gt;"C"),TRUE,FALSE)</formula>
    </cfRule>
  </conditionalFormatting>
  <conditionalFormatting sqref="J49">
    <cfRule type="expression" dxfId="955" priority="272" stopIfTrue="1">
      <formula>IF($C49="Missing",TRUE,FALSE)</formula>
    </cfRule>
  </conditionalFormatting>
  <conditionalFormatting sqref="K49">
    <cfRule type="expression" dxfId="954" priority="271" stopIfTrue="1">
      <formula>IF(AND(K49&lt;&gt;"",K49&lt;$D49,L49&lt;&gt;"C"),TRUE,FALSE)</formula>
    </cfRule>
  </conditionalFormatting>
  <conditionalFormatting sqref="J50">
    <cfRule type="expression" dxfId="953" priority="270" stopIfTrue="1">
      <formula>IF($C50="Missing",TRUE,FALSE)</formula>
    </cfRule>
  </conditionalFormatting>
  <conditionalFormatting sqref="K50">
    <cfRule type="expression" dxfId="952" priority="269" stopIfTrue="1">
      <formula>IF(AND(K50&lt;&gt;"",K50&lt;$D50,L50&lt;&gt;"C"),TRUE,FALSE)</formula>
    </cfRule>
  </conditionalFormatting>
  <conditionalFormatting sqref="J51">
    <cfRule type="expression" dxfId="951" priority="268" stopIfTrue="1">
      <formula>IF($C51="Missing",TRUE,FALSE)</formula>
    </cfRule>
  </conditionalFormatting>
  <conditionalFormatting sqref="K51">
    <cfRule type="expression" dxfId="950" priority="267" stopIfTrue="1">
      <formula>IF(AND(K51&lt;&gt;"",K51&lt;$D51,L51&lt;&gt;"C"),TRUE,FALSE)</formula>
    </cfRule>
  </conditionalFormatting>
  <conditionalFormatting sqref="J52">
    <cfRule type="expression" dxfId="949" priority="266" stopIfTrue="1">
      <formula>IF($C52="Missing",TRUE,FALSE)</formula>
    </cfRule>
  </conditionalFormatting>
  <conditionalFormatting sqref="K52">
    <cfRule type="expression" dxfId="948" priority="265" stopIfTrue="1">
      <formula>IF(AND(K52&lt;&gt;"",K52&lt;$D52,L52&lt;&gt;"C"),TRUE,FALSE)</formula>
    </cfRule>
  </conditionalFormatting>
  <conditionalFormatting sqref="J53">
    <cfRule type="expression" dxfId="947" priority="264" stopIfTrue="1">
      <formula>IF($C53="Missing",TRUE,FALSE)</formula>
    </cfRule>
  </conditionalFormatting>
  <conditionalFormatting sqref="K53">
    <cfRule type="expression" dxfId="946" priority="263" stopIfTrue="1">
      <formula>IF(AND(K53&lt;&gt;"",K53&lt;$D53,L53&lt;&gt;"C"),TRUE,FALSE)</formula>
    </cfRule>
  </conditionalFormatting>
  <conditionalFormatting sqref="J54">
    <cfRule type="expression" dxfId="945" priority="262" stopIfTrue="1">
      <formula>IF($C54="Missing",TRUE,FALSE)</formula>
    </cfRule>
  </conditionalFormatting>
  <conditionalFormatting sqref="K54">
    <cfRule type="expression" dxfId="944" priority="261" stopIfTrue="1">
      <formula>IF(AND(K54&lt;&gt;"",K54&lt;$D54,L54&lt;&gt;"C"),TRUE,FALSE)</formula>
    </cfRule>
  </conditionalFormatting>
  <conditionalFormatting sqref="J55">
    <cfRule type="expression" dxfId="943" priority="260" stopIfTrue="1">
      <formula>IF($C55="Missing",TRUE,FALSE)</formula>
    </cfRule>
  </conditionalFormatting>
  <conditionalFormatting sqref="K55">
    <cfRule type="expression" dxfId="942" priority="259" stopIfTrue="1">
      <formula>IF(AND(K55&lt;&gt;"",K55&lt;$D55,L55&lt;&gt;"C"),TRUE,FALSE)</formula>
    </cfRule>
  </conditionalFormatting>
  <conditionalFormatting sqref="J56">
    <cfRule type="expression" dxfId="941" priority="258" stopIfTrue="1">
      <formula>IF($C56="Missing",TRUE,FALSE)</formula>
    </cfRule>
  </conditionalFormatting>
  <conditionalFormatting sqref="K56">
    <cfRule type="expression" dxfId="940" priority="257" stopIfTrue="1">
      <formula>IF(AND(K56&lt;&gt;"",K56&lt;$D56,L56&lt;&gt;"C"),TRUE,FALSE)</formula>
    </cfRule>
  </conditionalFormatting>
  <conditionalFormatting sqref="J57">
    <cfRule type="expression" dxfId="939" priority="256" stopIfTrue="1">
      <formula>IF($C57="Missing",TRUE,FALSE)</formula>
    </cfRule>
  </conditionalFormatting>
  <conditionalFormatting sqref="K57">
    <cfRule type="expression" dxfId="938" priority="255" stopIfTrue="1">
      <formula>IF(AND(K57&lt;&gt;"",K57&lt;$D57,L57&lt;&gt;"C"),TRUE,FALSE)</formula>
    </cfRule>
  </conditionalFormatting>
  <conditionalFormatting sqref="J58">
    <cfRule type="expression" dxfId="937" priority="254" stopIfTrue="1">
      <formula>IF($C58="Missing",TRUE,FALSE)</formula>
    </cfRule>
  </conditionalFormatting>
  <conditionalFormatting sqref="K58">
    <cfRule type="expression" dxfId="936" priority="253" stopIfTrue="1">
      <formula>IF(AND(K58&lt;&gt;"",K58&lt;$D58,L58&lt;&gt;"C"),TRUE,FALSE)</formula>
    </cfRule>
  </conditionalFormatting>
  <conditionalFormatting sqref="J59">
    <cfRule type="expression" dxfId="935" priority="252" stopIfTrue="1">
      <formula>IF($C59="Missing",TRUE,FALSE)</formula>
    </cfRule>
  </conditionalFormatting>
  <conditionalFormatting sqref="K59">
    <cfRule type="expression" dxfId="934" priority="251" stopIfTrue="1">
      <formula>IF(AND(K59&lt;&gt;"",K59&lt;$D59,L59&lt;&gt;"C"),TRUE,FALSE)</formula>
    </cfRule>
  </conditionalFormatting>
  <conditionalFormatting sqref="J60">
    <cfRule type="expression" dxfId="933" priority="250" stopIfTrue="1">
      <formula>IF($C60="Missing",TRUE,FALSE)</formula>
    </cfRule>
  </conditionalFormatting>
  <conditionalFormatting sqref="K60">
    <cfRule type="expression" dxfId="932" priority="249" stopIfTrue="1">
      <formula>IF(AND(K60&lt;&gt;"",K60&lt;$D60,L60&lt;&gt;"C"),TRUE,FALSE)</formula>
    </cfRule>
  </conditionalFormatting>
  <conditionalFormatting sqref="J61">
    <cfRule type="expression" dxfId="931" priority="248" stopIfTrue="1">
      <formula>IF($C61="Missing",TRUE,FALSE)</formula>
    </cfRule>
  </conditionalFormatting>
  <conditionalFormatting sqref="K61">
    <cfRule type="expression" dxfId="930" priority="247" stopIfTrue="1">
      <formula>IF(AND(K61&lt;&gt;"",K61&lt;$D61,L61&lt;&gt;"C"),TRUE,FALSE)</formula>
    </cfRule>
  </conditionalFormatting>
  <conditionalFormatting sqref="J62">
    <cfRule type="expression" dxfId="929" priority="246" stopIfTrue="1">
      <formula>IF($C62="Missing",TRUE,FALSE)</formula>
    </cfRule>
  </conditionalFormatting>
  <conditionalFormatting sqref="K62">
    <cfRule type="expression" dxfId="928" priority="245" stopIfTrue="1">
      <formula>IF(AND(K62&lt;&gt;"",K62&lt;$D62,L62&lt;&gt;"C"),TRUE,FALSE)</formula>
    </cfRule>
  </conditionalFormatting>
  <conditionalFormatting sqref="J63">
    <cfRule type="expression" dxfId="927" priority="244" stopIfTrue="1">
      <formula>IF($C63="Missing",TRUE,FALSE)</formula>
    </cfRule>
  </conditionalFormatting>
  <conditionalFormatting sqref="K63">
    <cfRule type="expression" dxfId="926" priority="243" stopIfTrue="1">
      <formula>IF(AND(K63&lt;&gt;"",K63&lt;$D63,L63&lt;&gt;"C"),TRUE,FALSE)</formula>
    </cfRule>
  </conditionalFormatting>
  <conditionalFormatting sqref="J64">
    <cfRule type="expression" dxfId="925" priority="242" stopIfTrue="1">
      <formula>IF($C64="Missing",TRUE,FALSE)</formula>
    </cfRule>
  </conditionalFormatting>
  <conditionalFormatting sqref="K64">
    <cfRule type="expression" dxfId="924" priority="241" stopIfTrue="1">
      <formula>IF(AND(K64&lt;&gt;"",K64&lt;$D64,L64&lt;&gt;"C"),TRUE,FALSE)</formula>
    </cfRule>
  </conditionalFormatting>
  <conditionalFormatting sqref="J65">
    <cfRule type="expression" dxfId="923" priority="240" stopIfTrue="1">
      <formula>IF($C65="Missing",TRUE,FALSE)</formula>
    </cfRule>
  </conditionalFormatting>
  <conditionalFormatting sqref="K65">
    <cfRule type="expression" dxfId="922" priority="239" stopIfTrue="1">
      <formula>IF(AND(K65&lt;&gt;"",K65&lt;$D65,L65&lt;&gt;"C"),TRUE,FALSE)</formula>
    </cfRule>
  </conditionalFormatting>
  <conditionalFormatting sqref="J66">
    <cfRule type="expression" dxfId="921" priority="238" stopIfTrue="1">
      <formula>IF($C66="Missing",TRUE,FALSE)</formula>
    </cfRule>
  </conditionalFormatting>
  <conditionalFormatting sqref="K66">
    <cfRule type="expression" dxfId="920" priority="237" stopIfTrue="1">
      <formula>IF(AND(K66&lt;&gt;"",K66&lt;$D66,L66&lt;&gt;"C"),TRUE,FALSE)</formula>
    </cfRule>
  </conditionalFormatting>
  <conditionalFormatting sqref="J67">
    <cfRule type="expression" dxfId="919" priority="234" stopIfTrue="1">
      <formula>IF($C67="Missing",TRUE,FALSE)</formula>
    </cfRule>
  </conditionalFormatting>
  <conditionalFormatting sqref="K67">
    <cfRule type="expression" dxfId="918" priority="233" stopIfTrue="1">
      <formula>IF(AND(K67&lt;&gt;"",K67&lt;$D67,L67&lt;&gt;"C"),TRUE,FALSE)</formula>
    </cfRule>
  </conditionalFormatting>
  <conditionalFormatting sqref="J68">
    <cfRule type="expression" dxfId="917" priority="232" stopIfTrue="1">
      <formula>IF($C68="Missing",TRUE,FALSE)</formula>
    </cfRule>
  </conditionalFormatting>
  <conditionalFormatting sqref="K68">
    <cfRule type="expression" dxfId="916" priority="231" stopIfTrue="1">
      <formula>IF(AND(K68&lt;&gt;"",K68&lt;$D68,L68&lt;&gt;"C"),TRUE,FALSE)</formula>
    </cfRule>
  </conditionalFormatting>
  <conditionalFormatting sqref="J69">
    <cfRule type="expression" dxfId="915" priority="230" stopIfTrue="1">
      <formula>IF($C69="Missing",TRUE,FALSE)</formula>
    </cfRule>
  </conditionalFormatting>
  <conditionalFormatting sqref="K69">
    <cfRule type="expression" dxfId="914" priority="229" stopIfTrue="1">
      <formula>IF(AND(K69&lt;&gt;"",K69&lt;$D69,L69&lt;&gt;"C"),TRUE,FALSE)</formula>
    </cfRule>
  </conditionalFormatting>
  <conditionalFormatting sqref="J70">
    <cfRule type="expression" dxfId="913" priority="228" stopIfTrue="1">
      <formula>IF($C70="Missing",TRUE,FALSE)</formula>
    </cfRule>
  </conditionalFormatting>
  <conditionalFormatting sqref="K70">
    <cfRule type="expression" dxfId="912" priority="227" stopIfTrue="1">
      <formula>IF(AND(K70&lt;&gt;"",K70&lt;$D70,L70&lt;&gt;"C"),TRUE,FALSE)</formula>
    </cfRule>
  </conditionalFormatting>
  <conditionalFormatting sqref="J71">
    <cfRule type="expression" dxfId="911" priority="226" stopIfTrue="1">
      <formula>IF($C71="Missing",TRUE,FALSE)</formula>
    </cfRule>
  </conditionalFormatting>
  <conditionalFormatting sqref="K71">
    <cfRule type="expression" dxfId="910" priority="225" stopIfTrue="1">
      <formula>IF(AND(K71&lt;&gt;"",K71&lt;$D71,L71&lt;&gt;"C"),TRUE,FALSE)</formula>
    </cfRule>
  </conditionalFormatting>
  <conditionalFormatting sqref="J72">
    <cfRule type="expression" dxfId="909" priority="224" stopIfTrue="1">
      <formula>IF($C72="Missing",TRUE,FALSE)</formula>
    </cfRule>
  </conditionalFormatting>
  <conditionalFormatting sqref="K72">
    <cfRule type="expression" dxfId="908" priority="223" stopIfTrue="1">
      <formula>IF(AND(K72&lt;&gt;"",K72&lt;$D72,L72&lt;&gt;"C"),TRUE,FALSE)</formula>
    </cfRule>
  </conditionalFormatting>
  <conditionalFormatting sqref="J73">
    <cfRule type="expression" dxfId="907" priority="222" stopIfTrue="1">
      <formula>IF($C73="Missing",TRUE,FALSE)</formula>
    </cfRule>
  </conditionalFormatting>
  <conditionalFormatting sqref="K73">
    <cfRule type="expression" dxfId="906" priority="221" stopIfTrue="1">
      <formula>IF(AND(K73&lt;&gt;"",K73&lt;$D73,L73&lt;&gt;"C"),TRUE,FALSE)</formula>
    </cfRule>
  </conditionalFormatting>
  <conditionalFormatting sqref="J74">
    <cfRule type="expression" dxfId="905" priority="220" stopIfTrue="1">
      <formula>IF($C74="Missing",TRUE,FALSE)</formula>
    </cfRule>
  </conditionalFormatting>
  <conditionalFormatting sqref="K74">
    <cfRule type="expression" dxfId="904" priority="219" stopIfTrue="1">
      <formula>IF(AND(K74&lt;&gt;"",K74&lt;$D74,L74&lt;&gt;"C"),TRUE,FALSE)</formula>
    </cfRule>
  </conditionalFormatting>
  <conditionalFormatting sqref="J75">
    <cfRule type="expression" dxfId="903" priority="218" stopIfTrue="1">
      <formula>IF($C75="Missing",TRUE,FALSE)</formula>
    </cfRule>
  </conditionalFormatting>
  <conditionalFormatting sqref="K75">
    <cfRule type="expression" dxfId="902" priority="217" stopIfTrue="1">
      <formula>IF(AND(K75&lt;&gt;"",K75&lt;$D75,L75&lt;&gt;"C"),TRUE,FALSE)</formula>
    </cfRule>
  </conditionalFormatting>
  <conditionalFormatting sqref="J76">
    <cfRule type="expression" dxfId="901" priority="216" stopIfTrue="1">
      <formula>IF($C76="Missing",TRUE,FALSE)</formula>
    </cfRule>
  </conditionalFormatting>
  <conditionalFormatting sqref="K76">
    <cfRule type="expression" dxfId="900" priority="215" stopIfTrue="1">
      <formula>IF(AND(K76&lt;&gt;"",K76&lt;$D76,L76&lt;&gt;"C"),TRUE,FALSE)</formula>
    </cfRule>
  </conditionalFormatting>
  <conditionalFormatting sqref="J77">
    <cfRule type="expression" dxfId="899" priority="214" stopIfTrue="1">
      <formula>IF($C77="Missing",TRUE,FALSE)</formula>
    </cfRule>
  </conditionalFormatting>
  <conditionalFormatting sqref="K77">
    <cfRule type="expression" dxfId="898" priority="213" stopIfTrue="1">
      <formula>IF(AND(K77&lt;&gt;"",K77&lt;$D77,L77&lt;&gt;"C"),TRUE,FALSE)</formula>
    </cfRule>
  </conditionalFormatting>
  <conditionalFormatting sqref="J78">
    <cfRule type="expression" dxfId="897" priority="212" stopIfTrue="1">
      <formula>IF($C78="Missing",TRUE,FALSE)</formula>
    </cfRule>
  </conditionalFormatting>
  <conditionalFormatting sqref="K78">
    <cfRule type="expression" dxfId="896" priority="211" stopIfTrue="1">
      <formula>IF(AND(K78&lt;&gt;"",K78&lt;$D78,L78&lt;&gt;"C"),TRUE,FALSE)</formula>
    </cfRule>
  </conditionalFormatting>
  <conditionalFormatting sqref="J79">
    <cfRule type="expression" dxfId="895" priority="210" stopIfTrue="1">
      <formula>IF($C79="Missing",TRUE,FALSE)</formula>
    </cfRule>
  </conditionalFormatting>
  <conditionalFormatting sqref="K79">
    <cfRule type="expression" dxfId="894" priority="209" stopIfTrue="1">
      <formula>IF(AND(K79&lt;&gt;"",K79&lt;$D79,L79&lt;&gt;"C"),TRUE,FALSE)</formula>
    </cfRule>
  </conditionalFormatting>
  <conditionalFormatting sqref="J80">
    <cfRule type="expression" dxfId="893" priority="208" stopIfTrue="1">
      <formula>IF($C80="Missing",TRUE,FALSE)</formula>
    </cfRule>
  </conditionalFormatting>
  <conditionalFormatting sqref="K80">
    <cfRule type="expression" dxfId="892" priority="207" stopIfTrue="1">
      <formula>IF(AND(K80&lt;&gt;"",K80&lt;$D80,L80&lt;&gt;"C"),TRUE,FALSE)</formula>
    </cfRule>
  </conditionalFormatting>
  <conditionalFormatting sqref="J81">
    <cfRule type="expression" dxfId="891" priority="206" stopIfTrue="1">
      <formula>IF($C81="Missing",TRUE,FALSE)</formula>
    </cfRule>
  </conditionalFormatting>
  <conditionalFormatting sqref="K81">
    <cfRule type="expression" dxfId="890" priority="205" stopIfTrue="1">
      <formula>IF(AND(K81&lt;&gt;"",K81&lt;$D81,L81&lt;&gt;"C"),TRUE,FALSE)</formula>
    </cfRule>
  </conditionalFormatting>
  <conditionalFormatting sqref="J82">
    <cfRule type="expression" dxfId="889" priority="204" stopIfTrue="1">
      <formula>IF($C82="Missing",TRUE,FALSE)</formula>
    </cfRule>
  </conditionalFormatting>
  <conditionalFormatting sqref="K82">
    <cfRule type="expression" dxfId="888" priority="203" stopIfTrue="1">
      <formula>IF(AND(K82&lt;&gt;"",K82&lt;$D82,L82&lt;&gt;"C"),TRUE,FALSE)</formula>
    </cfRule>
  </conditionalFormatting>
  <conditionalFormatting sqref="J83">
    <cfRule type="expression" dxfId="887" priority="202" stopIfTrue="1">
      <formula>IF($C83="Missing",TRUE,FALSE)</formula>
    </cfRule>
  </conditionalFormatting>
  <conditionalFormatting sqref="K83">
    <cfRule type="expression" dxfId="886" priority="201" stopIfTrue="1">
      <formula>IF(AND(K83&lt;&gt;"",K83&lt;$D83,L83&lt;&gt;"C"),TRUE,FALSE)</formula>
    </cfRule>
  </conditionalFormatting>
  <conditionalFormatting sqref="J84">
    <cfRule type="expression" dxfId="885" priority="200" stopIfTrue="1">
      <formula>IF($C84="Missing",TRUE,FALSE)</formula>
    </cfRule>
  </conditionalFormatting>
  <conditionalFormatting sqref="K84">
    <cfRule type="expression" dxfId="884" priority="199" stopIfTrue="1">
      <formula>IF(AND(K84&lt;&gt;"",K84&lt;$D84,L84&lt;&gt;"C"),TRUE,FALSE)</formula>
    </cfRule>
  </conditionalFormatting>
  <conditionalFormatting sqref="J85">
    <cfRule type="expression" dxfId="883" priority="198" stopIfTrue="1">
      <formula>IF($C85="Missing",TRUE,FALSE)</formula>
    </cfRule>
  </conditionalFormatting>
  <conditionalFormatting sqref="K85">
    <cfRule type="expression" dxfId="882" priority="197" stopIfTrue="1">
      <formula>IF(AND(K85&lt;&gt;"",K85&lt;$D85,L85&lt;&gt;"C"),TRUE,FALSE)</formula>
    </cfRule>
  </conditionalFormatting>
  <conditionalFormatting sqref="J86">
    <cfRule type="expression" dxfId="881" priority="196" stopIfTrue="1">
      <formula>IF($C86="Missing",TRUE,FALSE)</formula>
    </cfRule>
  </conditionalFormatting>
  <conditionalFormatting sqref="K86">
    <cfRule type="expression" dxfId="880" priority="195" stopIfTrue="1">
      <formula>IF(AND(K86&lt;&gt;"",K86&lt;$D86,L86&lt;&gt;"C"),TRUE,FALSE)</formula>
    </cfRule>
  </conditionalFormatting>
  <conditionalFormatting sqref="J87">
    <cfRule type="expression" dxfId="879" priority="194" stopIfTrue="1">
      <formula>IF($C87="Missing",TRUE,FALSE)</formula>
    </cfRule>
  </conditionalFormatting>
  <conditionalFormatting sqref="K87">
    <cfRule type="expression" dxfId="878" priority="193" stopIfTrue="1">
      <formula>IF(AND(K87&lt;&gt;"",K87&lt;$D87,L87&lt;&gt;"C"),TRUE,FALSE)</formula>
    </cfRule>
  </conditionalFormatting>
  <conditionalFormatting sqref="J88">
    <cfRule type="expression" dxfId="877" priority="192" stopIfTrue="1">
      <formula>IF($C88="Missing",TRUE,FALSE)</formula>
    </cfRule>
  </conditionalFormatting>
  <conditionalFormatting sqref="K88">
    <cfRule type="expression" dxfId="876" priority="191" stopIfTrue="1">
      <formula>IF(AND(K88&lt;&gt;"",K88&lt;$D88,L88&lt;&gt;"C"),TRUE,FALSE)</formula>
    </cfRule>
  </conditionalFormatting>
  <conditionalFormatting sqref="J89">
    <cfRule type="expression" dxfId="875" priority="190" stopIfTrue="1">
      <formula>IF($C89="Missing",TRUE,FALSE)</formula>
    </cfRule>
  </conditionalFormatting>
  <conditionalFormatting sqref="K89">
    <cfRule type="expression" dxfId="874" priority="189" stopIfTrue="1">
      <formula>IF(AND(K89&lt;&gt;"",K89&lt;$D89,L89&lt;&gt;"C"),TRUE,FALSE)</formula>
    </cfRule>
  </conditionalFormatting>
  <conditionalFormatting sqref="J90">
    <cfRule type="expression" dxfId="873" priority="188" stopIfTrue="1">
      <formula>IF($C90="Missing",TRUE,FALSE)</formula>
    </cfRule>
  </conditionalFormatting>
  <conditionalFormatting sqref="K90">
    <cfRule type="expression" dxfId="872" priority="187" stopIfTrue="1">
      <formula>IF(AND(K90&lt;&gt;"",K90&lt;$D90,L90&lt;&gt;"C"),TRUE,FALSE)</formula>
    </cfRule>
  </conditionalFormatting>
  <conditionalFormatting sqref="J91">
    <cfRule type="expression" dxfId="871" priority="186" stopIfTrue="1">
      <formula>IF($C91="Missing",TRUE,FALSE)</formula>
    </cfRule>
  </conditionalFormatting>
  <conditionalFormatting sqref="K91">
    <cfRule type="expression" dxfId="870" priority="185" stopIfTrue="1">
      <formula>IF(AND(K91&lt;&gt;"",K91&lt;$D91,L91&lt;&gt;"C"),TRUE,FALSE)</formula>
    </cfRule>
  </conditionalFormatting>
  <conditionalFormatting sqref="J92">
    <cfRule type="expression" dxfId="869" priority="184" stopIfTrue="1">
      <formula>IF($C92="Missing",TRUE,FALSE)</formula>
    </cfRule>
  </conditionalFormatting>
  <conditionalFormatting sqref="K92">
    <cfRule type="expression" dxfId="868" priority="183" stopIfTrue="1">
      <formula>IF(AND(K92&lt;&gt;"",K92&lt;$D92,L92&lt;&gt;"C"),TRUE,FALSE)</formula>
    </cfRule>
  </conditionalFormatting>
  <conditionalFormatting sqref="J93">
    <cfRule type="expression" dxfId="867" priority="182" stopIfTrue="1">
      <formula>IF($C93="Missing",TRUE,FALSE)</formula>
    </cfRule>
  </conditionalFormatting>
  <conditionalFormatting sqref="K93">
    <cfRule type="expression" dxfId="866" priority="181" stopIfTrue="1">
      <formula>IF(AND(K93&lt;&gt;"",K93&lt;$D93,L93&lt;&gt;"C"),TRUE,FALSE)</formula>
    </cfRule>
  </conditionalFormatting>
  <conditionalFormatting sqref="J94">
    <cfRule type="expression" dxfId="865" priority="180" stopIfTrue="1">
      <formula>IF($C94="Missing",TRUE,FALSE)</formula>
    </cfRule>
  </conditionalFormatting>
  <conditionalFormatting sqref="K94">
    <cfRule type="expression" dxfId="864" priority="179" stopIfTrue="1">
      <formula>IF(AND(K94&lt;&gt;"",K94&lt;$D94,L94&lt;&gt;"C"),TRUE,FALSE)</formula>
    </cfRule>
  </conditionalFormatting>
  <conditionalFormatting sqref="J95">
    <cfRule type="expression" dxfId="863" priority="178" stopIfTrue="1">
      <formula>IF($C95="Missing",TRUE,FALSE)</formula>
    </cfRule>
  </conditionalFormatting>
  <conditionalFormatting sqref="K95">
    <cfRule type="expression" dxfId="862" priority="177" stopIfTrue="1">
      <formula>IF(AND(K95&lt;&gt;"",K95&lt;$D95,L95&lt;&gt;"C"),TRUE,FALSE)</formula>
    </cfRule>
  </conditionalFormatting>
  <conditionalFormatting sqref="J96">
    <cfRule type="expression" dxfId="861" priority="176" stopIfTrue="1">
      <formula>IF($C96="Missing",TRUE,FALSE)</formula>
    </cfRule>
  </conditionalFormatting>
  <conditionalFormatting sqref="K96">
    <cfRule type="expression" dxfId="860" priority="175" stopIfTrue="1">
      <formula>IF(AND(K96&lt;&gt;"",K96&lt;$D96,L96&lt;&gt;"C"),TRUE,FALSE)</formula>
    </cfRule>
  </conditionalFormatting>
  <conditionalFormatting sqref="J97">
    <cfRule type="expression" dxfId="859" priority="174" stopIfTrue="1">
      <formula>IF($C97="Missing",TRUE,FALSE)</formula>
    </cfRule>
  </conditionalFormatting>
  <conditionalFormatting sqref="K97">
    <cfRule type="expression" dxfId="858" priority="173" stopIfTrue="1">
      <formula>IF(AND(K97&lt;&gt;"",K97&lt;$D97,L97&lt;&gt;"C"),TRUE,FALSE)</formula>
    </cfRule>
  </conditionalFormatting>
  <conditionalFormatting sqref="J98">
    <cfRule type="expression" dxfId="857" priority="172" stopIfTrue="1">
      <formula>IF($C98="Missing",TRUE,FALSE)</formula>
    </cfRule>
  </conditionalFormatting>
  <conditionalFormatting sqref="K98">
    <cfRule type="expression" dxfId="856" priority="171" stopIfTrue="1">
      <formula>IF(AND(K98&lt;&gt;"",K98&lt;$D98,L98&lt;&gt;"C"),TRUE,FALSE)</formula>
    </cfRule>
  </conditionalFormatting>
  <conditionalFormatting sqref="J99">
    <cfRule type="expression" dxfId="855" priority="170" stopIfTrue="1">
      <formula>IF($C99="Missing",TRUE,FALSE)</formula>
    </cfRule>
  </conditionalFormatting>
  <conditionalFormatting sqref="K99">
    <cfRule type="expression" dxfId="854" priority="169" stopIfTrue="1">
      <formula>IF(AND(K99&lt;&gt;"",K99&lt;$D99,L99&lt;&gt;"C"),TRUE,FALSE)</formula>
    </cfRule>
  </conditionalFormatting>
  <conditionalFormatting sqref="J100">
    <cfRule type="expression" dxfId="853" priority="168" stopIfTrue="1">
      <formula>IF($C100="Missing",TRUE,FALSE)</formula>
    </cfRule>
  </conditionalFormatting>
  <conditionalFormatting sqref="K100">
    <cfRule type="expression" dxfId="852" priority="167" stopIfTrue="1">
      <formula>IF(AND(K100&lt;&gt;"",K100&lt;$D100,L100&lt;&gt;"C"),TRUE,FALSE)</formula>
    </cfRule>
  </conditionalFormatting>
  <conditionalFormatting sqref="J101">
    <cfRule type="expression" dxfId="851" priority="166" stopIfTrue="1">
      <formula>IF($C101="Missing",TRUE,FALSE)</formula>
    </cfRule>
  </conditionalFormatting>
  <conditionalFormatting sqref="K101">
    <cfRule type="expression" dxfId="850" priority="165" stopIfTrue="1">
      <formula>IF(AND(K101&lt;&gt;"",K101&lt;$D101,L101&lt;&gt;"C"),TRUE,FALSE)</formula>
    </cfRule>
  </conditionalFormatting>
  <conditionalFormatting sqref="J102">
    <cfRule type="expression" dxfId="849" priority="164" stopIfTrue="1">
      <formula>IF($C102="Missing",TRUE,FALSE)</formula>
    </cfRule>
  </conditionalFormatting>
  <conditionalFormatting sqref="K102">
    <cfRule type="expression" dxfId="848" priority="163" stopIfTrue="1">
      <formula>IF(AND(K102&lt;&gt;"",K102&lt;$D102,L102&lt;&gt;"C"),TRUE,FALSE)</formula>
    </cfRule>
  </conditionalFormatting>
  <conditionalFormatting sqref="J103">
    <cfRule type="expression" dxfId="847" priority="162" stopIfTrue="1">
      <formula>IF($C103="Missing",TRUE,FALSE)</formula>
    </cfRule>
  </conditionalFormatting>
  <conditionalFormatting sqref="K103">
    <cfRule type="expression" dxfId="846" priority="161" stopIfTrue="1">
      <formula>IF(AND(K103&lt;&gt;"",K103&lt;$D103,L103&lt;&gt;"C"),TRUE,FALSE)</formula>
    </cfRule>
  </conditionalFormatting>
  <conditionalFormatting sqref="J104">
    <cfRule type="expression" dxfId="845" priority="160" stopIfTrue="1">
      <formula>IF($C104="Missing",TRUE,FALSE)</formula>
    </cfRule>
  </conditionalFormatting>
  <conditionalFormatting sqref="K104">
    <cfRule type="expression" dxfId="844" priority="159" stopIfTrue="1">
      <formula>IF(AND(K104&lt;&gt;"",K104&lt;$D104,L104&lt;&gt;"C"),TRUE,FALSE)</formula>
    </cfRule>
  </conditionalFormatting>
  <conditionalFormatting sqref="J105">
    <cfRule type="expression" dxfId="843" priority="158" stopIfTrue="1">
      <formula>IF($C105="Missing",TRUE,FALSE)</formula>
    </cfRule>
  </conditionalFormatting>
  <conditionalFormatting sqref="K105">
    <cfRule type="expression" dxfId="842" priority="157" stopIfTrue="1">
      <formula>IF(AND(K105&lt;&gt;"",K105&lt;$D105,L105&lt;&gt;"C"),TRUE,FALSE)</formula>
    </cfRule>
  </conditionalFormatting>
  <conditionalFormatting sqref="J106">
    <cfRule type="expression" dxfId="841" priority="156" stopIfTrue="1">
      <formula>IF($C106="Missing",TRUE,FALSE)</formula>
    </cfRule>
  </conditionalFormatting>
  <conditionalFormatting sqref="K106">
    <cfRule type="expression" dxfId="840" priority="155" stopIfTrue="1">
      <formula>IF(AND(K106&lt;&gt;"",K106&lt;$D106,L106&lt;&gt;"C"),TRUE,FALSE)</formula>
    </cfRule>
  </conditionalFormatting>
  <conditionalFormatting sqref="J107">
    <cfRule type="expression" dxfId="839" priority="154" stopIfTrue="1">
      <formula>IF($C107="Missing",TRUE,FALSE)</formula>
    </cfRule>
  </conditionalFormatting>
  <conditionalFormatting sqref="K107">
    <cfRule type="expression" dxfId="838" priority="153" stopIfTrue="1">
      <formula>IF(AND(K107&lt;&gt;"",K107&lt;$D107,L107&lt;&gt;"C"),TRUE,FALSE)</formula>
    </cfRule>
  </conditionalFormatting>
  <conditionalFormatting sqref="J108">
    <cfRule type="expression" dxfId="837" priority="152" stopIfTrue="1">
      <formula>IF($C108="Missing",TRUE,FALSE)</formula>
    </cfRule>
  </conditionalFormatting>
  <conditionalFormatting sqref="K108">
    <cfRule type="expression" dxfId="836" priority="151" stopIfTrue="1">
      <formula>IF(AND(K108&lt;&gt;"",K108&lt;$D108,L108&lt;&gt;"C"),TRUE,FALSE)</formula>
    </cfRule>
  </conditionalFormatting>
  <conditionalFormatting sqref="J109">
    <cfRule type="expression" dxfId="835" priority="150" stopIfTrue="1">
      <formula>IF($C109="Missing",TRUE,FALSE)</formula>
    </cfRule>
  </conditionalFormatting>
  <conditionalFormatting sqref="K109">
    <cfRule type="expression" dxfId="834" priority="149" stopIfTrue="1">
      <formula>IF(AND(K109&lt;&gt;"",K109&lt;$D109,L109&lt;&gt;"C"),TRUE,FALSE)</formula>
    </cfRule>
  </conditionalFormatting>
  <conditionalFormatting sqref="J110">
    <cfRule type="expression" dxfId="833" priority="148" stopIfTrue="1">
      <formula>IF($C110="Missing",TRUE,FALSE)</formula>
    </cfRule>
  </conditionalFormatting>
  <conditionalFormatting sqref="K110">
    <cfRule type="expression" dxfId="832" priority="147" stopIfTrue="1">
      <formula>IF(AND(K110&lt;&gt;"",K110&lt;$D110,L110&lt;&gt;"C"),TRUE,FALSE)</formula>
    </cfRule>
  </conditionalFormatting>
  <conditionalFormatting sqref="J111">
    <cfRule type="expression" dxfId="831" priority="146" stopIfTrue="1">
      <formula>IF($C111="Missing",TRUE,FALSE)</formula>
    </cfRule>
  </conditionalFormatting>
  <conditionalFormatting sqref="K111">
    <cfRule type="expression" dxfId="830" priority="145" stopIfTrue="1">
      <formula>IF(AND(K111&lt;&gt;"",K111&lt;$D111,L111&lt;&gt;"C"),TRUE,FALSE)</formula>
    </cfRule>
  </conditionalFormatting>
  <conditionalFormatting sqref="J112">
    <cfRule type="expression" dxfId="829" priority="144" stopIfTrue="1">
      <formula>IF($C112="Missing",TRUE,FALSE)</formula>
    </cfRule>
  </conditionalFormatting>
  <conditionalFormatting sqref="K112">
    <cfRule type="expression" dxfId="828" priority="143" stopIfTrue="1">
      <formula>IF(AND(K112&lt;&gt;"",K112&lt;$D112,L112&lt;&gt;"C"),TRUE,FALSE)</formula>
    </cfRule>
  </conditionalFormatting>
  <conditionalFormatting sqref="J113">
    <cfRule type="expression" dxfId="827" priority="142" stopIfTrue="1">
      <formula>IF($C113="Missing",TRUE,FALSE)</formula>
    </cfRule>
  </conditionalFormatting>
  <conditionalFormatting sqref="K113">
    <cfRule type="expression" dxfId="826" priority="141" stopIfTrue="1">
      <formula>IF(AND(K113&lt;&gt;"",K113&lt;$D113,L113&lt;&gt;"C"),TRUE,FALSE)</formula>
    </cfRule>
  </conditionalFormatting>
  <conditionalFormatting sqref="J114">
    <cfRule type="expression" dxfId="825" priority="140" stopIfTrue="1">
      <formula>IF($C114="Missing",TRUE,FALSE)</formula>
    </cfRule>
  </conditionalFormatting>
  <conditionalFormatting sqref="K114">
    <cfRule type="expression" dxfId="824" priority="139" stopIfTrue="1">
      <formula>IF(AND(K114&lt;&gt;"",K114&lt;$D114,L114&lt;&gt;"C"),TRUE,FALSE)</formula>
    </cfRule>
  </conditionalFormatting>
  <conditionalFormatting sqref="J115">
    <cfRule type="expression" dxfId="823" priority="138" stopIfTrue="1">
      <formula>IF($C115="Missing",TRUE,FALSE)</formula>
    </cfRule>
  </conditionalFormatting>
  <conditionalFormatting sqref="K115">
    <cfRule type="expression" dxfId="822" priority="137" stopIfTrue="1">
      <formula>IF(AND(K115&lt;&gt;"",K115&lt;$D115,L115&lt;&gt;"C"),TRUE,FALSE)</formula>
    </cfRule>
  </conditionalFormatting>
  <conditionalFormatting sqref="J116">
    <cfRule type="expression" dxfId="821" priority="136" stopIfTrue="1">
      <formula>IF($C116="Missing",TRUE,FALSE)</formula>
    </cfRule>
  </conditionalFormatting>
  <conditionalFormatting sqref="K116">
    <cfRule type="expression" dxfId="820" priority="135" stopIfTrue="1">
      <formula>IF(AND(K116&lt;&gt;"",K116&lt;$D116,L116&lt;&gt;"C"),TRUE,FALSE)</formula>
    </cfRule>
  </conditionalFormatting>
  <conditionalFormatting sqref="J117">
    <cfRule type="expression" dxfId="819" priority="134" stopIfTrue="1">
      <formula>IF($C117="Missing",TRUE,FALSE)</formula>
    </cfRule>
  </conditionalFormatting>
  <conditionalFormatting sqref="K117">
    <cfRule type="expression" dxfId="818" priority="133" stopIfTrue="1">
      <formula>IF(AND(K117&lt;&gt;"",K117&lt;$D117,L117&lt;&gt;"C"),TRUE,FALSE)</formula>
    </cfRule>
  </conditionalFormatting>
  <conditionalFormatting sqref="J118">
    <cfRule type="expression" dxfId="817" priority="132" stopIfTrue="1">
      <formula>IF($C118="Missing",TRUE,FALSE)</formula>
    </cfRule>
  </conditionalFormatting>
  <conditionalFormatting sqref="K118">
    <cfRule type="expression" dxfId="816" priority="131" stopIfTrue="1">
      <formula>IF(AND(K118&lt;&gt;"",K118&lt;$D118,L118&lt;&gt;"C"),TRUE,FALSE)</formula>
    </cfRule>
  </conditionalFormatting>
  <conditionalFormatting sqref="J119">
    <cfRule type="expression" dxfId="815" priority="130" stopIfTrue="1">
      <formula>IF($C119="Missing",TRUE,FALSE)</formula>
    </cfRule>
  </conditionalFormatting>
  <conditionalFormatting sqref="K119">
    <cfRule type="expression" dxfId="814" priority="129" stopIfTrue="1">
      <formula>IF(AND(K119&lt;&gt;"",K119&lt;$D119,L119&lt;&gt;"C"),TRUE,FALSE)</formula>
    </cfRule>
  </conditionalFormatting>
  <conditionalFormatting sqref="J120">
    <cfRule type="expression" dxfId="813" priority="128" stopIfTrue="1">
      <formula>IF($C120="Missing",TRUE,FALSE)</formula>
    </cfRule>
  </conditionalFormatting>
  <conditionalFormatting sqref="K120">
    <cfRule type="expression" dxfId="812" priority="127" stopIfTrue="1">
      <formula>IF(AND(K120&lt;&gt;"",K120&lt;$D120,L120&lt;&gt;"C"),TRUE,FALSE)</formula>
    </cfRule>
  </conditionalFormatting>
  <conditionalFormatting sqref="J121">
    <cfRule type="expression" dxfId="811" priority="126" stopIfTrue="1">
      <formula>IF($C121="Missing",TRUE,FALSE)</formula>
    </cfRule>
  </conditionalFormatting>
  <conditionalFormatting sqref="K121">
    <cfRule type="expression" dxfId="810" priority="125" stopIfTrue="1">
      <formula>IF(AND(K121&lt;&gt;"",K121&lt;$D121,L121&lt;&gt;"C"),TRUE,FALSE)</formula>
    </cfRule>
  </conditionalFormatting>
  <conditionalFormatting sqref="J122">
    <cfRule type="expression" dxfId="809" priority="124" stopIfTrue="1">
      <formula>IF($C122="Missing",TRUE,FALSE)</formula>
    </cfRule>
  </conditionalFormatting>
  <conditionalFormatting sqref="K122">
    <cfRule type="expression" dxfId="808" priority="123" stopIfTrue="1">
      <formula>IF(AND(K122&lt;&gt;"",K122&lt;$D122,L122&lt;&gt;"C"),TRUE,FALSE)</formula>
    </cfRule>
  </conditionalFormatting>
  <conditionalFormatting sqref="J123">
    <cfRule type="expression" dxfId="807" priority="122" stopIfTrue="1">
      <formula>IF($C123="Missing",TRUE,FALSE)</formula>
    </cfRule>
  </conditionalFormatting>
  <conditionalFormatting sqref="K123">
    <cfRule type="expression" dxfId="806" priority="121" stopIfTrue="1">
      <formula>IF(AND(K123&lt;&gt;"",K123&lt;$D123,L123&lt;&gt;"C"),TRUE,FALSE)</formula>
    </cfRule>
  </conditionalFormatting>
  <conditionalFormatting sqref="J124">
    <cfRule type="expression" dxfId="805" priority="120" stopIfTrue="1">
      <formula>IF($C124="Missing",TRUE,FALSE)</formula>
    </cfRule>
  </conditionalFormatting>
  <conditionalFormatting sqref="K124">
    <cfRule type="expression" dxfId="804" priority="119" stopIfTrue="1">
      <formula>IF(AND(K124&lt;&gt;"",K124&lt;$D124,L124&lt;&gt;"C"),TRUE,FALSE)</formula>
    </cfRule>
  </conditionalFormatting>
  <conditionalFormatting sqref="J125">
    <cfRule type="expression" dxfId="803" priority="118" stopIfTrue="1">
      <formula>IF($C125="Missing",TRUE,FALSE)</formula>
    </cfRule>
  </conditionalFormatting>
  <conditionalFormatting sqref="K125">
    <cfRule type="expression" dxfId="802" priority="117" stopIfTrue="1">
      <formula>IF(AND(K125&lt;&gt;"",K125&lt;$D125,L125&lt;&gt;"C"),TRUE,FALSE)</formula>
    </cfRule>
  </conditionalFormatting>
  <conditionalFormatting sqref="J126">
    <cfRule type="expression" dxfId="801" priority="116" stopIfTrue="1">
      <formula>IF($C126="Missing",TRUE,FALSE)</formula>
    </cfRule>
  </conditionalFormatting>
  <conditionalFormatting sqref="K126">
    <cfRule type="expression" dxfId="800" priority="115" stopIfTrue="1">
      <formula>IF(AND(K126&lt;&gt;"",K126&lt;$D126,L126&lt;&gt;"C"),TRUE,FALSE)</formula>
    </cfRule>
  </conditionalFormatting>
  <conditionalFormatting sqref="J127">
    <cfRule type="expression" dxfId="799" priority="114" stopIfTrue="1">
      <formula>IF($C127="Missing",TRUE,FALSE)</formula>
    </cfRule>
  </conditionalFormatting>
  <conditionalFormatting sqref="K127">
    <cfRule type="expression" dxfId="798" priority="113" stopIfTrue="1">
      <formula>IF(AND(K127&lt;&gt;"",K127&lt;$D127,L127&lt;&gt;"C"),TRUE,FALSE)</formula>
    </cfRule>
  </conditionalFormatting>
  <conditionalFormatting sqref="J128">
    <cfRule type="expression" dxfId="797" priority="112" stopIfTrue="1">
      <formula>IF($C128="Missing",TRUE,FALSE)</formula>
    </cfRule>
  </conditionalFormatting>
  <conditionalFormatting sqref="K128">
    <cfRule type="expression" dxfId="796" priority="111" stopIfTrue="1">
      <formula>IF(AND(K128&lt;&gt;"",K128&lt;$D128,L128&lt;&gt;"C"),TRUE,FALSE)</formula>
    </cfRule>
  </conditionalFormatting>
  <conditionalFormatting sqref="J129">
    <cfRule type="expression" dxfId="795" priority="110" stopIfTrue="1">
      <formula>IF($C129="Missing",TRUE,FALSE)</formula>
    </cfRule>
  </conditionalFormatting>
  <conditionalFormatting sqref="K129">
    <cfRule type="expression" dxfId="794" priority="109" stopIfTrue="1">
      <formula>IF(AND(K129&lt;&gt;"",K129&lt;$D129,L129&lt;&gt;"C"),TRUE,FALSE)</formula>
    </cfRule>
  </conditionalFormatting>
  <conditionalFormatting sqref="J130">
    <cfRule type="expression" dxfId="793" priority="108" stopIfTrue="1">
      <formula>IF($C130="Missing",TRUE,FALSE)</formula>
    </cfRule>
  </conditionalFormatting>
  <conditionalFormatting sqref="K130">
    <cfRule type="expression" dxfId="792" priority="107" stopIfTrue="1">
      <formula>IF(AND(K130&lt;&gt;"",K130&lt;$D130,L130&lt;&gt;"C"),TRUE,FALSE)</formula>
    </cfRule>
  </conditionalFormatting>
  <conditionalFormatting sqref="J131">
    <cfRule type="expression" dxfId="791" priority="106" stopIfTrue="1">
      <formula>IF($C131="Missing",TRUE,FALSE)</formula>
    </cfRule>
  </conditionalFormatting>
  <conditionalFormatting sqref="K131">
    <cfRule type="expression" dxfId="790" priority="105" stopIfTrue="1">
      <formula>IF(AND(K131&lt;&gt;"",K131&lt;$D131,L131&lt;&gt;"C"),TRUE,FALSE)</formula>
    </cfRule>
  </conditionalFormatting>
  <conditionalFormatting sqref="J132">
    <cfRule type="expression" dxfId="789" priority="104" stopIfTrue="1">
      <formula>IF($C132="Missing",TRUE,FALSE)</formula>
    </cfRule>
  </conditionalFormatting>
  <conditionalFormatting sqref="K132">
    <cfRule type="expression" dxfId="788" priority="103" stopIfTrue="1">
      <formula>IF(AND(K132&lt;&gt;"",K132&lt;$D132,L132&lt;&gt;"C"),TRUE,FALSE)</formula>
    </cfRule>
  </conditionalFormatting>
  <conditionalFormatting sqref="J133">
    <cfRule type="expression" dxfId="787" priority="102" stopIfTrue="1">
      <formula>IF($C133="Missing",TRUE,FALSE)</formula>
    </cfRule>
  </conditionalFormatting>
  <conditionalFormatting sqref="K133">
    <cfRule type="expression" dxfId="786" priority="101" stopIfTrue="1">
      <formula>IF(AND(K133&lt;&gt;"",K133&lt;$D133,L133&lt;&gt;"C"),TRUE,FALSE)</formula>
    </cfRule>
  </conditionalFormatting>
  <conditionalFormatting sqref="J134">
    <cfRule type="expression" dxfId="785" priority="100" stopIfTrue="1">
      <formula>IF($C134="Missing",TRUE,FALSE)</formula>
    </cfRule>
  </conditionalFormatting>
  <conditionalFormatting sqref="K134">
    <cfRule type="expression" dxfId="784" priority="99" stopIfTrue="1">
      <formula>IF(AND(K134&lt;&gt;"",K134&lt;$D134,L134&lt;&gt;"C"),TRUE,FALSE)</formula>
    </cfRule>
  </conditionalFormatting>
  <conditionalFormatting sqref="J135">
    <cfRule type="expression" dxfId="783" priority="98" stopIfTrue="1">
      <formula>IF($C135="Missing",TRUE,FALSE)</formula>
    </cfRule>
  </conditionalFormatting>
  <conditionalFormatting sqref="K135">
    <cfRule type="expression" dxfId="782" priority="97" stopIfTrue="1">
      <formula>IF(AND(K135&lt;&gt;"",K135&lt;$D135,L135&lt;&gt;"C"),TRUE,FALSE)</formula>
    </cfRule>
  </conditionalFormatting>
  <conditionalFormatting sqref="J136">
    <cfRule type="expression" dxfId="781" priority="96" stopIfTrue="1">
      <formula>IF($C136="Missing",TRUE,FALSE)</formula>
    </cfRule>
  </conditionalFormatting>
  <conditionalFormatting sqref="K136">
    <cfRule type="expression" dxfId="780" priority="95" stopIfTrue="1">
      <formula>IF(AND(K136&lt;&gt;"",K136&lt;$D136,L136&lt;&gt;"C"),TRUE,FALSE)</formula>
    </cfRule>
  </conditionalFormatting>
  <conditionalFormatting sqref="J137">
    <cfRule type="expression" dxfId="779" priority="94" stopIfTrue="1">
      <formula>IF($C137="Missing",TRUE,FALSE)</formula>
    </cfRule>
  </conditionalFormatting>
  <conditionalFormatting sqref="K137">
    <cfRule type="expression" dxfId="778" priority="93" stopIfTrue="1">
      <formula>IF(AND(K137&lt;&gt;"",K137&lt;$D137,L137&lt;&gt;"C"),TRUE,FALSE)</formula>
    </cfRule>
  </conditionalFormatting>
  <conditionalFormatting sqref="J138">
    <cfRule type="expression" dxfId="777" priority="92" stopIfTrue="1">
      <formula>IF($C138="Missing",TRUE,FALSE)</formula>
    </cfRule>
  </conditionalFormatting>
  <conditionalFormatting sqref="K138">
    <cfRule type="expression" dxfId="776" priority="91" stopIfTrue="1">
      <formula>IF(AND(K138&lt;&gt;"",K138&lt;$D138,L138&lt;&gt;"C"),TRUE,FALSE)</formula>
    </cfRule>
  </conditionalFormatting>
  <conditionalFormatting sqref="J139">
    <cfRule type="expression" dxfId="775" priority="90" stopIfTrue="1">
      <formula>IF($C139="Missing",TRUE,FALSE)</formula>
    </cfRule>
  </conditionalFormatting>
  <conditionalFormatting sqref="K139">
    <cfRule type="expression" dxfId="774" priority="89" stopIfTrue="1">
      <formula>IF(AND(K139&lt;&gt;"",K139&lt;$D139,L139&lt;&gt;"C"),TRUE,FALSE)</formula>
    </cfRule>
  </conditionalFormatting>
  <conditionalFormatting sqref="J140">
    <cfRule type="expression" dxfId="773" priority="88" stopIfTrue="1">
      <formula>IF($C140="Missing",TRUE,FALSE)</formula>
    </cfRule>
  </conditionalFormatting>
  <conditionalFormatting sqref="K140">
    <cfRule type="expression" dxfId="772" priority="87" stopIfTrue="1">
      <formula>IF(AND(K140&lt;&gt;"",K140&lt;$D140,L140&lt;&gt;"C"),TRUE,FALSE)</formula>
    </cfRule>
  </conditionalFormatting>
  <conditionalFormatting sqref="J141">
    <cfRule type="expression" dxfId="771" priority="86" stopIfTrue="1">
      <formula>IF($C141="Missing",TRUE,FALSE)</formula>
    </cfRule>
  </conditionalFormatting>
  <conditionalFormatting sqref="K141">
    <cfRule type="expression" dxfId="770" priority="85" stopIfTrue="1">
      <formula>IF(AND(K141&lt;&gt;"",K141&lt;$D141,L141&lt;&gt;"C"),TRUE,FALSE)</formula>
    </cfRule>
  </conditionalFormatting>
  <conditionalFormatting sqref="J142">
    <cfRule type="expression" dxfId="769" priority="84" stopIfTrue="1">
      <formula>IF($C142="Missing",TRUE,FALSE)</formula>
    </cfRule>
  </conditionalFormatting>
  <conditionalFormatting sqref="K142">
    <cfRule type="expression" dxfId="768" priority="83" stopIfTrue="1">
      <formula>IF(AND(K142&lt;&gt;"",K142&lt;$D142,L142&lt;&gt;"C"),TRUE,FALSE)</formula>
    </cfRule>
  </conditionalFormatting>
  <conditionalFormatting sqref="J143">
    <cfRule type="expression" dxfId="767" priority="82" stopIfTrue="1">
      <formula>IF($C143="Missing",TRUE,FALSE)</formula>
    </cfRule>
  </conditionalFormatting>
  <conditionalFormatting sqref="K143">
    <cfRule type="expression" dxfId="766" priority="81" stopIfTrue="1">
      <formula>IF(AND(K143&lt;&gt;"",K143&lt;$D143,L143&lt;&gt;"C"),TRUE,FALSE)</formula>
    </cfRule>
  </conditionalFormatting>
  <conditionalFormatting sqref="J144">
    <cfRule type="expression" dxfId="765" priority="80" stopIfTrue="1">
      <formula>IF($C144="Missing",TRUE,FALSE)</formula>
    </cfRule>
  </conditionalFormatting>
  <conditionalFormatting sqref="K144">
    <cfRule type="expression" dxfId="764" priority="79" stopIfTrue="1">
      <formula>IF(AND(K144&lt;&gt;"",K144&lt;$D144,L144&lt;&gt;"C"),TRUE,FALSE)</formula>
    </cfRule>
  </conditionalFormatting>
  <conditionalFormatting sqref="J145">
    <cfRule type="expression" dxfId="763" priority="78" stopIfTrue="1">
      <formula>IF($C145="Missing",TRUE,FALSE)</formula>
    </cfRule>
  </conditionalFormatting>
  <conditionalFormatting sqref="K145">
    <cfRule type="expression" dxfId="762" priority="77" stopIfTrue="1">
      <formula>IF(AND(K145&lt;&gt;"",K145&lt;$D145,L145&lt;&gt;"C"),TRUE,FALSE)</formula>
    </cfRule>
  </conditionalFormatting>
  <conditionalFormatting sqref="J146">
    <cfRule type="expression" dxfId="761" priority="76" stopIfTrue="1">
      <formula>IF($C146="Missing",TRUE,FALSE)</formula>
    </cfRule>
  </conditionalFormatting>
  <conditionalFormatting sqref="K146">
    <cfRule type="expression" dxfId="760" priority="75" stopIfTrue="1">
      <formula>IF(AND(K146&lt;&gt;"",K146&lt;$D146,L146&lt;&gt;"C"),TRUE,FALSE)</formula>
    </cfRule>
  </conditionalFormatting>
  <conditionalFormatting sqref="J147">
    <cfRule type="expression" dxfId="759" priority="74" stopIfTrue="1">
      <formula>IF($C147="Missing",TRUE,FALSE)</formula>
    </cfRule>
  </conditionalFormatting>
  <conditionalFormatting sqref="K147">
    <cfRule type="expression" dxfId="758" priority="73" stopIfTrue="1">
      <formula>IF(AND(K147&lt;&gt;"",K147&lt;$D147,L147&lt;&gt;"C"),TRUE,FALSE)</formula>
    </cfRule>
  </conditionalFormatting>
  <conditionalFormatting sqref="J148">
    <cfRule type="expression" dxfId="757" priority="72" stopIfTrue="1">
      <formula>IF($C148="Missing",TRUE,FALSE)</formula>
    </cfRule>
  </conditionalFormatting>
  <conditionalFormatting sqref="K148">
    <cfRule type="expression" dxfId="756" priority="71" stopIfTrue="1">
      <formula>IF(AND(K148&lt;&gt;"",K148&lt;$D148,L148&lt;&gt;"C"),TRUE,FALSE)</formula>
    </cfRule>
  </conditionalFormatting>
  <conditionalFormatting sqref="J149">
    <cfRule type="expression" dxfId="755" priority="70" stopIfTrue="1">
      <formula>IF($C149="Missing",TRUE,FALSE)</formula>
    </cfRule>
  </conditionalFormatting>
  <conditionalFormatting sqref="K149">
    <cfRule type="expression" dxfId="754" priority="69" stopIfTrue="1">
      <formula>IF(AND(K149&lt;&gt;"",K149&lt;$D149,L149&lt;&gt;"C"),TRUE,FALSE)</formula>
    </cfRule>
  </conditionalFormatting>
  <conditionalFormatting sqref="J150">
    <cfRule type="expression" dxfId="753" priority="68" stopIfTrue="1">
      <formula>IF($C150="Missing",TRUE,FALSE)</formula>
    </cfRule>
  </conditionalFormatting>
  <conditionalFormatting sqref="K150">
    <cfRule type="expression" dxfId="752" priority="67" stopIfTrue="1">
      <formula>IF(AND(K150&lt;&gt;"",K150&lt;$D150,L150&lt;&gt;"C"),TRUE,FALSE)</formula>
    </cfRule>
  </conditionalFormatting>
  <conditionalFormatting sqref="J151">
    <cfRule type="expression" dxfId="751" priority="66" stopIfTrue="1">
      <formula>IF($C151="Missing",TRUE,FALSE)</formula>
    </cfRule>
  </conditionalFormatting>
  <conditionalFormatting sqref="K151">
    <cfRule type="expression" dxfId="750" priority="65" stopIfTrue="1">
      <formula>IF(AND(K151&lt;&gt;"",K151&lt;$D151,L151&lt;&gt;"C"),TRUE,FALSE)</formula>
    </cfRule>
  </conditionalFormatting>
  <conditionalFormatting sqref="J152">
    <cfRule type="expression" dxfId="749" priority="50" stopIfTrue="1">
      <formula>IF($C152="Missing",TRUE,FALSE)</formula>
    </cfRule>
  </conditionalFormatting>
  <conditionalFormatting sqref="K152">
    <cfRule type="expression" dxfId="748" priority="49" stopIfTrue="1">
      <formula>IF(AND(K152&lt;&gt;"",K152&lt;$D152,L152&lt;&gt;"C"),TRUE,FALSE)</formula>
    </cfRule>
  </conditionalFormatting>
  <conditionalFormatting sqref="J153">
    <cfRule type="expression" dxfId="747" priority="48" stopIfTrue="1">
      <formula>IF($C153="Missing",TRUE,FALSE)</formula>
    </cfRule>
  </conditionalFormatting>
  <conditionalFormatting sqref="K153">
    <cfRule type="expression" dxfId="746" priority="47" stopIfTrue="1">
      <formula>IF(AND(K153&lt;&gt;"",K153&lt;$D153,L153&lt;&gt;"C"),TRUE,FALSE)</formula>
    </cfRule>
  </conditionalFormatting>
  <conditionalFormatting sqref="J154">
    <cfRule type="expression" dxfId="745" priority="46" stopIfTrue="1">
      <formula>IF($C154="Missing",TRUE,FALSE)</formula>
    </cfRule>
  </conditionalFormatting>
  <conditionalFormatting sqref="K154">
    <cfRule type="expression" dxfId="744" priority="45" stopIfTrue="1">
      <formula>IF(AND(K154&lt;&gt;"",K154&lt;$D154,L154&lt;&gt;"C"),TRUE,FALSE)</formula>
    </cfRule>
  </conditionalFormatting>
  <conditionalFormatting sqref="J155">
    <cfRule type="expression" dxfId="743" priority="44" stopIfTrue="1">
      <formula>IF($C155="Missing",TRUE,FALSE)</formula>
    </cfRule>
  </conditionalFormatting>
  <conditionalFormatting sqref="K155">
    <cfRule type="expression" dxfId="742" priority="43" stopIfTrue="1">
      <formula>IF(AND(K155&lt;&gt;"",K155&lt;$D155,L155&lt;&gt;"C"),TRUE,FALSE)</formula>
    </cfRule>
  </conditionalFormatting>
  <conditionalFormatting sqref="J156">
    <cfRule type="expression" dxfId="741" priority="42" stopIfTrue="1">
      <formula>IF($C156="Missing",TRUE,FALSE)</formula>
    </cfRule>
  </conditionalFormatting>
  <conditionalFormatting sqref="K156">
    <cfRule type="expression" dxfId="740" priority="41" stopIfTrue="1">
      <formula>IF(AND(K156&lt;&gt;"",K156&lt;$D156,L156&lt;&gt;"C"),TRUE,FALSE)</formula>
    </cfRule>
  </conditionalFormatting>
  <conditionalFormatting sqref="J157">
    <cfRule type="expression" dxfId="739" priority="40" stopIfTrue="1">
      <formula>IF($C157="Missing",TRUE,FALSE)</formula>
    </cfRule>
  </conditionalFormatting>
  <conditionalFormatting sqref="K157">
    <cfRule type="expression" dxfId="738" priority="39" stopIfTrue="1">
      <formula>IF(AND(K157&lt;&gt;"",K157&lt;$D157,L157&lt;&gt;"C"),TRUE,FALSE)</formula>
    </cfRule>
  </conditionalFormatting>
  <conditionalFormatting sqref="J158">
    <cfRule type="expression" dxfId="737" priority="38" stopIfTrue="1">
      <formula>IF($C158="Missing",TRUE,FALSE)</formula>
    </cfRule>
  </conditionalFormatting>
  <conditionalFormatting sqref="K158">
    <cfRule type="expression" dxfId="736" priority="37" stopIfTrue="1">
      <formula>IF(AND(K158&lt;&gt;"",K158&lt;$D158,L158&lt;&gt;"C"),TRUE,FALSE)</formula>
    </cfRule>
  </conditionalFormatting>
  <conditionalFormatting sqref="J159">
    <cfRule type="expression" dxfId="735" priority="36" stopIfTrue="1">
      <formula>IF($C159="Missing",TRUE,FALSE)</formula>
    </cfRule>
  </conditionalFormatting>
  <conditionalFormatting sqref="K159">
    <cfRule type="expression" dxfId="734" priority="35" stopIfTrue="1">
      <formula>IF(AND(K159&lt;&gt;"",K159&lt;$D159,L159&lt;&gt;"C"),TRUE,FALSE)</formula>
    </cfRule>
  </conditionalFormatting>
  <conditionalFormatting sqref="J160">
    <cfRule type="expression" dxfId="733" priority="34" stopIfTrue="1">
      <formula>IF($C160="Missing",TRUE,FALSE)</formula>
    </cfRule>
  </conditionalFormatting>
  <conditionalFormatting sqref="K160">
    <cfRule type="expression" dxfId="732" priority="33" stopIfTrue="1">
      <formula>IF(AND(K160&lt;&gt;"",K160&lt;$D160,L160&lt;&gt;"C"),TRUE,FALSE)</formula>
    </cfRule>
  </conditionalFormatting>
  <conditionalFormatting sqref="J161">
    <cfRule type="expression" dxfId="731" priority="32" stopIfTrue="1">
      <formula>IF($C161="Missing",TRUE,FALSE)</formula>
    </cfRule>
  </conditionalFormatting>
  <conditionalFormatting sqref="K161">
    <cfRule type="expression" dxfId="730" priority="31" stopIfTrue="1">
      <formula>IF(AND(K161&lt;&gt;"",K161&lt;$D161,L161&lt;&gt;"C"),TRUE,FALSE)</formula>
    </cfRule>
  </conditionalFormatting>
  <conditionalFormatting sqref="J162">
    <cfRule type="expression" dxfId="729" priority="30" stopIfTrue="1">
      <formula>IF($C162="Missing",TRUE,FALSE)</formula>
    </cfRule>
  </conditionalFormatting>
  <conditionalFormatting sqref="K162">
    <cfRule type="expression" dxfId="728" priority="29" stopIfTrue="1">
      <formula>IF(AND(K162&lt;&gt;"",K162&lt;$D162,L162&lt;&gt;"C"),TRUE,FALSE)</formula>
    </cfRule>
  </conditionalFormatting>
  <conditionalFormatting sqref="J163">
    <cfRule type="expression" dxfId="727" priority="28" stopIfTrue="1">
      <formula>IF($C163="Missing",TRUE,FALSE)</formula>
    </cfRule>
  </conditionalFormatting>
  <conditionalFormatting sqref="K163">
    <cfRule type="expression" dxfId="726" priority="27" stopIfTrue="1">
      <formula>IF(AND(K163&lt;&gt;"",K163&lt;$D163,L163&lt;&gt;"C"),TRUE,FALSE)</formula>
    </cfRule>
  </conditionalFormatting>
  <conditionalFormatting sqref="J164">
    <cfRule type="expression" dxfId="725" priority="26" stopIfTrue="1">
      <formula>IF($C164="Missing",TRUE,FALSE)</formula>
    </cfRule>
  </conditionalFormatting>
  <conditionalFormatting sqref="K164">
    <cfRule type="expression" dxfId="724" priority="25" stopIfTrue="1">
      <formula>IF(AND(K164&lt;&gt;"",K164&lt;$D164,L164&lt;&gt;"C"),TRUE,FALSE)</formula>
    </cfRule>
  </conditionalFormatting>
  <conditionalFormatting sqref="J165">
    <cfRule type="expression" dxfId="723" priority="24" stopIfTrue="1">
      <formula>IF($C165="Missing",TRUE,FALSE)</formula>
    </cfRule>
  </conditionalFormatting>
  <conditionalFormatting sqref="K165">
    <cfRule type="expression" dxfId="722" priority="23" stopIfTrue="1">
      <formula>IF(AND(K165&lt;&gt;"",K165&lt;$D165,L165&lt;&gt;"C"),TRUE,FALSE)</formula>
    </cfRule>
  </conditionalFormatting>
  <conditionalFormatting sqref="J166">
    <cfRule type="expression" dxfId="721" priority="22" stopIfTrue="1">
      <formula>IF($C166="Missing",TRUE,FALSE)</formula>
    </cfRule>
  </conditionalFormatting>
  <conditionalFormatting sqref="K166">
    <cfRule type="expression" dxfId="720" priority="21" stopIfTrue="1">
      <formula>IF(AND(K166&lt;&gt;"",K166&lt;$D166,L166&lt;&gt;"C"),TRUE,FALSE)</formula>
    </cfRule>
  </conditionalFormatting>
  <conditionalFormatting sqref="J167">
    <cfRule type="expression" dxfId="719" priority="20" stopIfTrue="1">
      <formula>IF($C167="Missing",TRUE,FALSE)</formula>
    </cfRule>
  </conditionalFormatting>
  <conditionalFormatting sqref="K167">
    <cfRule type="expression" dxfId="718" priority="19" stopIfTrue="1">
      <formula>IF(AND(K167&lt;&gt;"",K167&lt;$D167,L167&lt;&gt;"C"),TRUE,FALSE)</formula>
    </cfRule>
  </conditionalFormatting>
  <conditionalFormatting sqref="J168">
    <cfRule type="expression" dxfId="717" priority="18" stopIfTrue="1">
      <formula>IF($C168="Missing",TRUE,FALSE)</formula>
    </cfRule>
  </conditionalFormatting>
  <conditionalFormatting sqref="K168">
    <cfRule type="expression" dxfId="716" priority="17" stopIfTrue="1">
      <formula>IF(AND(K168&lt;&gt;"",K168&lt;$D168,L168&lt;&gt;"C"),TRUE,FALSE)</formula>
    </cfRule>
  </conditionalFormatting>
  <conditionalFormatting sqref="J169">
    <cfRule type="expression" dxfId="715" priority="16" stopIfTrue="1">
      <formula>IF($C169="Missing",TRUE,FALSE)</formula>
    </cfRule>
  </conditionalFormatting>
  <conditionalFormatting sqref="K169">
    <cfRule type="expression" dxfId="714" priority="15" stopIfTrue="1">
      <formula>IF(AND(K169&lt;&gt;"",K169&lt;$D169,L169&lt;&gt;"C"),TRUE,FALSE)</formula>
    </cfRule>
  </conditionalFormatting>
  <conditionalFormatting sqref="J170">
    <cfRule type="expression" dxfId="713" priority="14" stopIfTrue="1">
      <formula>IF($C170="Missing",TRUE,FALSE)</formula>
    </cfRule>
  </conditionalFormatting>
  <conditionalFormatting sqref="K170">
    <cfRule type="expression" dxfId="712" priority="13" stopIfTrue="1">
      <formula>IF(AND(K170&lt;&gt;"",K170&lt;$D170,L170&lt;&gt;"C"),TRUE,FALSE)</formula>
    </cfRule>
  </conditionalFormatting>
  <conditionalFormatting sqref="J171">
    <cfRule type="expression" dxfId="711" priority="12" stopIfTrue="1">
      <formula>IF($C171="Missing",TRUE,FALSE)</formula>
    </cfRule>
  </conditionalFormatting>
  <conditionalFormatting sqref="K171">
    <cfRule type="expression" dxfId="710" priority="11" stopIfTrue="1">
      <formula>IF(AND(K171&lt;&gt;"",K171&lt;$D171,L171&lt;&gt;"C"),TRUE,FALSE)</formula>
    </cfRule>
  </conditionalFormatting>
  <conditionalFormatting sqref="J172">
    <cfRule type="expression" dxfId="709" priority="10" stopIfTrue="1">
      <formula>IF($C172="Missing",TRUE,FALSE)</formula>
    </cfRule>
  </conditionalFormatting>
  <conditionalFormatting sqref="K172">
    <cfRule type="expression" dxfId="708" priority="9" stopIfTrue="1">
      <formula>IF(AND(K172&lt;&gt;"",K172&lt;$D172,L172&lt;&gt;"C"),TRUE,FALSE)</formula>
    </cfRule>
  </conditionalFormatting>
  <conditionalFormatting sqref="J173">
    <cfRule type="expression" dxfId="707" priority="8" stopIfTrue="1">
      <formula>IF($C173="Missing",TRUE,FALSE)</formula>
    </cfRule>
  </conditionalFormatting>
  <conditionalFormatting sqref="K173">
    <cfRule type="expression" dxfId="706" priority="7" stopIfTrue="1">
      <formula>IF(AND(K173&lt;&gt;"",K173&lt;$D173,L173&lt;&gt;"C"),TRUE,FALSE)</formula>
    </cfRule>
  </conditionalFormatting>
  <conditionalFormatting sqref="J174">
    <cfRule type="expression" dxfId="705" priority="6" stopIfTrue="1">
      <formula>IF($C174="Missing",TRUE,FALSE)</formula>
    </cfRule>
  </conditionalFormatting>
  <conditionalFormatting sqref="K174">
    <cfRule type="expression" dxfId="704" priority="5" stopIfTrue="1">
      <formula>IF(AND(K174&lt;&gt;"",K174&lt;$D174,L174&lt;&gt;"C"),TRUE,FALSE)</formula>
    </cfRule>
  </conditionalFormatting>
  <conditionalFormatting sqref="J175">
    <cfRule type="expression" dxfId="703" priority="4" stopIfTrue="1">
      <formula>IF($C175="Missing",TRUE,FALSE)</formula>
    </cfRule>
  </conditionalFormatting>
  <conditionalFormatting sqref="K175">
    <cfRule type="expression" dxfId="702" priority="3" stopIfTrue="1">
      <formula>IF(AND(K175&lt;&gt;"",K175&lt;$D175,L175&lt;&gt;"C"),TRUE,FALSE)</formula>
    </cfRule>
  </conditionalFormatting>
  <conditionalFormatting sqref="J176">
    <cfRule type="expression" dxfId="701" priority="2" stopIfTrue="1">
      <formula>IF($C176="Missing",TRUE,FALSE)</formula>
    </cfRule>
  </conditionalFormatting>
  <conditionalFormatting sqref="K176">
    <cfRule type="expression" dxfId="700" priority="1" stopIfTrue="1">
      <formula>IF(AND(K176&lt;&gt;"",K176&lt;$D176,L176&lt;&gt;"C"),TRUE,FALSE)</formula>
    </cfRule>
  </conditionalFormatting>
  <dataValidations count="3">
    <dataValidation type="list" allowBlank="1" showInputMessage="1" showErrorMessage="1" sqref="H6 O6 H8:H176 O8:O176">
      <formula1>"X, "</formula1>
    </dataValidation>
    <dataValidation type="list" errorStyle="information" allowBlank="1" sqref="I6 P6 I8:I176 P8:P176">
      <formula1>"OK,INIT en,TRANS"</formula1>
    </dataValidation>
    <dataValidation type="list" allowBlank="1" showErrorMessage="1" sqref="E6 L6 E8:E176 L8:L176">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19.xml><?xml version="1.0" encoding="utf-8"?>
<worksheet xmlns="http://schemas.openxmlformats.org/spreadsheetml/2006/main" xmlns:r="http://schemas.openxmlformats.org/officeDocument/2006/relationships">
  <sheetPr codeName="Tabelle50"/>
  <dimension ref="A1:Q318"/>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41783.666030092594</v>
      </c>
      <c r="C1">
        <f>COUNTIF(C$7:C$58,"OK")</f>
        <v>50</v>
      </c>
      <c r="D1" t="s">
        <v>228</v>
      </c>
      <c r="G1" s="52"/>
      <c r="H1" s="52" t="s">
        <v>190</v>
      </c>
      <c r="I1" s="24">
        <f>COUNTIF(I$7:I$58,"OK*")</f>
        <v>50</v>
      </c>
      <c r="J1">
        <f>COUNTIF(J$7:J$58,"OK")</f>
        <v>0</v>
      </c>
      <c r="K1" t="s">
        <v>228</v>
      </c>
      <c r="N1" s="52"/>
      <c r="O1" s="52" t="s">
        <v>190</v>
      </c>
      <c r="P1" s="24">
        <f>COUNTIF(P$7:P$58,"OK*")</f>
        <v>50</v>
      </c>
    </row>
    <row r="2" spans="1:17">
      <c r="A2" s="39" t="s">
        <v>52</v>
      </c>
      <c r="B2" s="71" t="s">
        <v>592</v>
      </c>
      <c r="C2">
        <f>COUNTIF(C$7:C$58,"Missing")</f>
        <v>0</v>
      </c>
      <c r="D2" t="s">
        <v>229</v>
      </c>
      <c r="G2" s="52"/>
      <c r="J2">
        <f>COUNTIF(J$7:J$58,"Missing")</f>
        <v>50</v>
      </c>
      <c r="K2" t="s">
        <v>229</v>
      </c>
      <c r="N2" s="52"/>
    </row>
    <row r="3" spans="1:17">
      <c r="A3" s="43" t="s">
        <v>309</v>
      </c>
      <c r="B3" s="71" t="s">
        <v>614</v>
      </c>
      <c r="C3">
        <f>COUNTIF(E$7:E$58,"X")</f>
        <v>0</v>
      </c>
      <c r="D3" s="86" t="s">
        <v>196</v>
      </c>
      <c r="E3" s="98"/>
      <c r="F3" s="87">
        <f>SUMIF(H$7:H$58,"X",F$7:F$58)</f>
        <v>0</v>
      </c>
      <c r="G3" s="86"/>
      <c r="H3" s="88">
        <f>COUNTIF(H$7:H$58,"X")</f>
        <v>0</v>
      </c>
      <c r="J3">
        <f>COUNTIF(L$7:L$58,"X")</f>
        <v>50</v>
      </c>
      <c r="K3" s="86" t="s">
        <v>196</v>
      </c>
      <c r="L3" s="98"/>
      <c r="M3" s="87">
        <f>SUMIF(O$7:O$58,"X",M$7:M$58)</f>
        <v>0</v>
      </c>
      <c r="N3" s="86"/>
      <c r="O3" s="88">
        <f>COUNTIF(O$7:O$58,"X")</f>
        <v>0</v>
      </c>
    </row>
    <row r="4" spans="1:17">
      <c r="A4" s="39" t="s">
        <v>195</v>
      </c>
      <c r="B4" s="43">
        <f>ROW($58:$58) - ROW($7:$7)-1</f>
        <v>50</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1698</v>
      </c>
      <c r="B8" s="49" t="s">
        <v>667</v>
      </c>
      <c r="C8" s="54" t="s">
        <v>127</v>
      </c>
      <c r="D8" s="68">
        <v>28461</v>
      </c>
      <c r="E8" s="99"/>
      <c r="F8" s="81">
        <v>17965</v>
      </c>
      <c r="G8" s="83">
        <v>41782.573229166665</v>
      </c>
      <c r="H8" s="64"/>
      <c r="I8" s="73" t="s">
        <v>127</v>
      </c>
      <c r="J8" s="66" t="s">
        <v>328</v>
      </c>
      <c r="K8" s="67">
        <v>27668</v>
      </c>
      <c r="L8" s="103" t="str">
        <f t="shared" ref="L8:L39" si="0">IF(K8="","",IF(K8&lt;$D8,"X",""))</f>
        <v>X</v>
      </c>
      <c r="M8" s="82">
        <v>18693</v>
      </c>
      <c r="N8" s="84">
        <v>41767.312858796293</v>
      </c>
      <c r="O8" s="65"/>
      <c r="P8" s="77" t="s">
        <v>127</v>
      </c>
      <c r="Q8" s="51"/>
    </row>
    <row r="9" spans="1:17">
      <c r="A9" s="12" t="s">
        <v>1698</v>
      </c>
      <c r="B9" s="49" t="s">
        <v>665</v>
      </c>
      <c r="C9" s="54" t="s">
        <v>127</v>
      </c>
      <c r="D9" s="68">
        <v>28461</v>
      </c>
      <c r="E9" s="99"/>
      <c r="F9" s="81">
        <v>13370</v>
      </c>
      <c r="G9" s="83">
        <v>41782.573229166665</v>
      </c>
      <c r="H9" s="64"/>
      <c r="I9" s="73" t="s">
        <v>127</v>
      </c>
      <c r="J9" s="66" t="s">
        <v>328</v>
      </c>
      <c r="K9" s="67">
        <v>27668</v>
      </c>
      <c r="L9" s="103" t="str">
        <f t="shared" si="0"/>
        <v>X</v>
      </c>
      <c r="M9" s="82">
        <v>13950</v>
      </c>
      <c r="N9" s="84">
        <v>41767.312858796293</v>
      </c>
      <c r="O9" s="65"/>
      <c r="P9" s="77" t="s">
        <v>127</v>
      </c>
      <c r="Q9" s="51"/>
    </row>
    <row r="10" spans="1:17">
      <c r="A10" s="12" t="s">
        <v>1698</v>
      </c>
      <c r="B10" s="49" t="s">
        <v>1061</v>
      </c>
      <c r="C10" s="54" t="s">
        <v>127</v>
      </c>
      <c r="D10" s="68">
        <v>28461</v>
      </c>
      <c r="E10" s="99"/>
      <c r="F10" s="81">
        <v>15119</v>
      </c>
      <c r="G10" s="83">
        <v>41782.573229166665</v>
      </c>
      <c r="H10" s="64"/>
      <c r="I10" s="73" t="s">
        <v>584</v>
      </c>
      <c r="J10" s="66" t="s">
        <v>328</v>
      </c>
      <c r="K10" s="67">
        <v>27668</v>
      </c>
      <c r="L10" s="103" t="str">
        <f t="shared" si="0"/>
        <v>X</v>
      </c>
      <c r="M10" s="82">
        <v>15263</v>
      </c>
      <c r="N10" s="84">
        <v>41772.443865740737</v>
      </c>
      <c r="O10" s="65"/>
      <c r="P10" s="77" t="s">
        <v>584</v>
      </c>
      <c r="Q10" s="51"/>
    </row>
    <row r="11" spans="1:17">
      <c r="A11" s="12" t="s">
        <v>1698</v>
      </c>
      <c r="B11" s="49" t="s">
        <v>497</v>
      </c>
      <c r="C11" s="54" t="s">
        <v>127</v>
      </c>
      <c r="D11" s="68">
        <v>28461</v>
      </c>
      <c r="E11" s="99"/>
      <c r="F11" s="81">
        <v>13360</v>
      </c>
      <c r="G11" s="83">
        <v>41782.573229166665</v>
      </c>
      <c r="H11" s="64"/>
      <c r="I11" s="73" t="s">
        <v>127</v>
      </c>
      <c r="J11" s="66" t="s">
        <v>328</v>
      </c>
      <c r="K11" s="67">
        <v>27668</v>
      </c>
      <c r="L11" s="103" t="str">
        <f t="shared" si="0"/>
        <v>X</v>
      </c>
      <c r="M11" s="82">
        <v>14087</v>
      </c>
      <c r="N11" s="84">
        <v>41767.312858796293</v>
      </c>
      <c r="O11" s="65"/>
      <c r="P11" s="77" t="s">
        <v>127</v>
      </c>
      <c r="Q11" s="51"/>
    </row>
    <row r="12" spans="1:17">
      <c r="A12" s="12" t="s">
        <v>1698</v>
      </c>
      <c r="B12" s="49" t="s">
        <v>1065</v>
      </c>
      <c r="C12" s="54" t="s">
        <v>127</v>
      </c>
      <c r="D12" s="68">
        <v>28461</v>
      </c>
      <c r="E12" s="99"/>
      <c r="F12" s="81">
        <v>15242</v>
      </c>
      <c r="G12" s="83">
        <v>41782.573229166665</v>
      </c>
      <c r="H12" s="64"/>
      <c r="I12" s="73" t="s">
        <v>584</v>
      </c>
      <c r="J12" s="66" t="s">
        <v>328</v>
      </c>
      <c r="K12" s="67">
        <v>27668</v>
      </c>
      <c r="L12" s="103" t="str">
        <f t="shared" si="0"/>
        <v>X</v>
      </c>
      <c r="M12" s="82">
        <v>15486</v>
      </c>
      <c r="N12" s="84">
        <v>41772.443865740737</v>
      </c>
      <c r="O12" s="65"/>
      <c r="P12" s="77" t="s">
        <v>584</v>
      </c>
      <c r="Q12" s="51"/>
    </row>
    <row r="13" spans="1:17">
      <c r="A13" s="12" t="s">
        <v>1698</v>
      </c>
      <c r="B13" s="49" t="s">
        <v>1066</v>
      </c>
      <c r="C13" s="54" t="s">
        <v>127</v>
      </c>
      <c r="D13" s="68">
        <v>28461</v>
      </c>
      <c r="E13" s="99"/>
      <c r="F13" s="81">
        <v>14509</v>
      </c>
      <c r="G13" s="83">
        <v>41782.573229166665</v>
      </c>
      <c r="H13" s="64"/>
      <c r="I13" s="73" t="s">
        <v>584</v>
      </c>
      <c r="J13" s="66" t="s">
        <v>328</v>
      </c>
      <c r="K13" s="67">
        <v>27668</v>
      </c>
      <c r="L13" s="103" t="str">
        <f t="shared" si="0"/>
        <v>X</v>
      </c>
      <c r="M13" s="82">
        <v>14659</v>
      </c>
      <c r="N13" s="84">
        <v>41772.443865740737</v>
      </c>
      <c r="O13" s="65"/>
      <c r="P13" s="77" t="s">
        <v>584</v>
      </c>
      <c r="Q13" s="51"/>
    </row>
    <row r="14" spans="1:17">
      <c r="A14" s="12" t="s">
        <v>1698</v>
      </c>
      <c r="B14" s="49" t="s">
        <v>666</v>
      </c>
      <c r="C14" s="54" t="s">
        <v>127</v>
      </c>
      <c r="D14" s="68">
        <v>28461</v>
      </c>
      <c r="E14" s="99"/>
      <c r="F14" s="81">
        <v>17188</v>
      </c>
      <c r="G14" s="83">
        <v>41782.573229166665</v>
      </c>
      <c r="H14" s="64"/>
      <c r="I14" s="73" t="s">
        <v>127</v>
      </c>
      <c r="J14" s="66" t="s">
        <v>328</v>
      </c>
      <c r="K14" s="67">
        <v>27668</v>
      </c>
      <c r="L14" s="103" t="str">
        <f t="shared" si="0"/>
        <v>X</v>
      </c>
      <c r="M14" s="82">
        <v>17853</v>
      </c>
      <c r="N14" s="84">
        <v>41767.312858796293</v>
      </c>
      <c r="O14" s="65"/>
      <c r="P14" s="77" t="s">
        <v>127</v>
      </c>
      <c r="Q14" s="51"/>
    </row>
    <row r="15" spans="1:17">
      <c r="A15" s="12" t="s">
        <v>1698</v>
      </c>
      <c r="B15" s="49" t="s">
        <v>668</v>
      </c>
      <c r="C15" s="54" t="s">
        <v>127</v>
      </c>
      <c r="D15" s="68">
        <v>28461</v>
      </c>
      <c r="E15" s="99"/>
      <c r="F15" s="81">
        <v>16431</v>
      </c>
      <c r="G15" s="83">
        <v>41782.573229166665</v>
      </c>
      <c r="H15" s="64"/>
      <c r="I15" s="73" t="s">
        <v>127</v>
      </c>
      <c r="J15" s="66" t="s">
        <v>328</v>
      </c>
      <c r="K15" s="67">
        <v>27668</v>
      </c>
      <c r="L15" s="103" t="str">
        <f t="shared" si="0"/>
        <v>X</v>
      </c>
      <c r="M15" s="82">
        <v>17957</v>
      </c>
      <c r="N15" s="84">
        <v>41767.312858796293</v>
      </c>
      <c r="O15" s="65"/>
      <c r="P15" s="77" t="s">
        <v>127</v>
      </c>
      <c r="Q15" s="51"/>
    </row>
    <row r="16" spans="1:17">
      <c r="A16" s="12" t="s">
        <v>710</v>
      </c>
      <c r="B16" s="49" t="s">
        <v>711</v>
      </c>
      <c r="C16" s="54" t="s">
        <v>127</v>
      </c>
      <c r="D16" s="68">
        <v>28461</v>
      </c>
      <c r="E16" s="99"/>
      <c r="F16" s="81">
        <v>14671</v>
      </c>
      <c r="G16" s="83">
        <v>41782.573229166665</v>
      </c>
      <c r="H16" s="64"/>
      <c r="I16" s="73" t="s">
        <v>127</v>
      </c>
      <c r="J16" s="66" t="s">
        <v>328</v>
      </c>
      <c r="K16" s="67">
        <v>27545</v>
      </c>
      <c r="L16" s="103" t="str">
        <f t="shared" si="0"/>
        <v>X</v>
      </c>
      <c r="M16" s="82">
        <v>14660</v>
      </c>
      <c r="N16" s="84">
        <v>41766.313530092593</v>
      </c>
      <c r="O16" s="65"/>
      <c r="P16" s="77" t="s">
        <v>127</v>
      </c>
      <c r="Q16" s="51"/>
    </row>
    <row r="17" spans="1:17">
      <c r="A17" s="12" t="s">
        <v>710</v>
      </c>
      <c r="B17" s="49" t="s">
        <v>880</v>
      </c>
      <c r="C17" s="54" t="s">
        <v>127</v>
      </c>
      <c r="D17" s="68">
        <v>28461</v>
      </c>
      <c r="E17" s="99"/>
      <c r="F17" s="81">
        <v>13660</v>
      </c>
      <c r="G17" s="83">
        <v>41782.573229166665</v>
      </c>
      <c r="H17" s="64"/>
      <c r="I17" s="73" t="s">
        <v>127</v>
      </c>
      <c r="J17" s="66" t="s">
        <v>328</v>
      </c>
      <c r="K17" s="67">
        <v>27545</v>
      </c>
      <c r="L17" s="103" t="str">
        <f t="shared" si="0"/>
        <v>X</v>
      </c>
      <c r="M17" s="82">
        <v>14416</v>
      </c>
      <c r="N17" s="84">
        <v>41766.313530092593</v>
      </c>
      <c r="O17" s="65"/>
      <c r="P17" s="77" t="s">
        <v>127</v>
      </c>
      <c r="Q17" s="51"/>
    </row>
    <row r="18" spans="1:17">
      <c r="A18" s="12" t="s">
        <v>712</v>
      </c>
      <c r="B18" s="49" t="s">
        <v>713</v>
      </c>
      <c r="C18" s="54" t="s">
        <v>127</v>
      </c>
      <c r="D18" s="68">
        <v>28461</v>
      </c>
      <c r="E18" s="99"/>
      <c r="F18" s="81">
        <v>13019</v>
      </c>
      <c r="G18" s="83">
        <v>41782.573229166665</v>
      </c>
      <c r="H18" s="64"/>
      <c r="I18" s="73" t="s">
        <v>127</v>
      </c>
      <c r="J18" s="66" t="s">
        <v>328</v>
      </c>
      <c r="K18" s="67">
        <v>27545</v>
      </c>
      <c r="L18" s="103" t="str">
        <f t="shared" si="0"/>
        <v>X</v>
      </c>
      <c r="M18" s="82">
        <v>13602</v>
      </c>
      <c r="N18" s="84">
        <v>41766.313530092593</v>
      </c>
      <c r="O18" s="65"/>
      <c r="P18" s="77" t="s">
        <v>127</v>
      </c>
      <c r="Q18" s="51"/>
    </row>
    <row r="19" spans="1:17">
      <c r="A19" s="12" t="s">
        <v>712</v>
      </c>
      <c r="B19" s="49" t="s">
        <v>881</v>
      </c>
      <c r="C19" s="54" t="s">
        <v>127</v>
      </c>
      <c r="D19" s="68">
        <v>28461</v>
      </c>
      <c r="E19" s="99"/>
      <c r="F19" s="81">
        <v>8350</v>
      </c>
      <c r="G19" s="83">
        <v>41782.573229166665</v>
      </c>
      <c r="H19" s="64"/>
      <c r="I19" s="73" t="s">
        <v>127</v>
      </c>
      <c r="J19" s="66" t="s">
        <v>328</v>
      </c>
      <c r="K19" s="67">
        <v>27545</v>
      </c>
      <c r="L19" s="103" t="str">
        <f t="shared" si="0"/>
        <v>X</v>
      </c>
      <c r="M19" s="82">
        <v>8332</v>
      </c>
      <c r="N19" s="84">
        <v>41766.313530092593</v>
      </c>
      <c r="O19" s="65"/>
      <c r="P19" s="77" t="s">
        <v>127</v>
      </c>
      <c r="Q19" s="51"/>
    </row>
    <row r="20" spans="1:17">
      <c r="A20" s="12" t="s">
        <v>615</v>
      </c>
      <c r="B20" s="49" t="s">
        <v>331</v>
      </c>
      <c r="C20" s="54" t="s">
        <v>127</v>
      </c>
      <c r="D20" s="68">
        <v>28461</v>
      </c>
      <c r="E20" s="99"/>
      <c r="F20" s="81">
        <v>33188</v>
      </c>
      <c r="G20" s="83">
        <v>41782.573229166665</v>
      </c>
      <c r="H20" s="64"/>
      <c r="I20" s="73" t="s">
        <v>127</v>
      </c>
      <c r="J20" s="66" t="s">
        <v>328</v>
      </c>
      <c r="K20" s="67">
        <v>27545</v>
      </c>
      <c r="L20" s="103" t="str">
        <f t="shared" si="0"/>
        <v>X</v>
      </c>
      <c r="M20" s="82">
        <v>37348</v>
      </c>
      <c r="N20" s="84">
        <v>41766.313518518517</v>
      </c>
      <c r="O20" s="65"/>
      <c r="P20" s="77" t="s">
        <v>127</v>
      </c>
      <c r="Q20" s="51"/>
    </row>
    <row r="21" spans="1:17">
      <c r="A21" s="12" t="s">
        <v>615</v>
      </c>
      <c r="B21" s="49" t="s">
        <v>1195</v>
      </c>
      <c r="C21" s="54" t="s">
        <v>127</v>
      </c>
      <c r="D21" s="68">
        <v>28461</v>
      </c>
      <c r="E21" s="99"/>
      <c r="F21" s="81">
        <v>30880</v>
      </c>
      <c r="G21" s="83">
        <v>41782.573229166665</v>
      </c>
      <c r="H21" s="64"/>
      <c r="I21" s="73" t="s">
        <v>127</v>
      </c>
      <c r="J21" s="66" t="s">
        <v>328</v>
      </c>
      <c r="K21" s="67">
        <v>27545</v>
      </c>
      <c r="L21" s="103" t="str">
        <f t="shared" si="0"/>
        <v>X</v>
      </c>
      <c r="M21" s="82">
        <v>34860</v>
      </c>
      <c r="N21" s="84">
        <v>41766.313518518517</v>
      </c>
      <c r="O21" s="65"/>
      <c r="P21" s="77" t="s">
        <v>127</v>
      </c>
      <c r="Q21" s="51"/>
    </row>
    <row r="22" spans="1:17">
      <c r="A22" s="12" t="s">
        <v>615</v>
      </c>
      <c r="B22" s="49" t="s">
        <v>1196</v>
      </c>
      <c r="C22" s="54" t="s">
        <v>127</v>
      </c>
      <c r="D22" s="68">
        <v>28461</v>
      </c>
      <c r="E22" s="99"/>
      <c r="F22" s="81">
        <v>14900</v>
      </c>
      <c r="G22" s="83">
        <v>41782.573229166665</v>
      </c>
      <c r="H22" s="64"/>
      <c r="I22" s="73" t="s">
        <v>127</v>
      </c>
      <c r="J22" s="66" t="s">
        <v>328</v>
      </c>
      <c r="K22" s="67">
        <v>27545</v>
      </c>
      <c r="L22" s="103" t="str">
        <f t="shared" si="0"/>
        <v>X</v>
      </c>
      <c r="M22" s="82">
        <v>15808</v>
      </c>
      <c r="N22" s="84">
        <v>41766.313518518517</v>
      </c>
      <c r="O22" s="65"/>
      <c r="P22" s="77" t="s">
        <v>127</v>
      </c>
      <c r="Q22" s="51"/>
    </row>
    <row r="23" spans="1:17">
      <c r="A23" s="12" t="s">
        <v>615</v>
      </c>
      <c r="B23" s="49" t="s">
        <v>671</v>
      </c>
      <c r="C23" s="54" t="s">
        <v>127</v>
      </c>
      <c r="D23" s="68">
        <v>28461</v>
      </c>
      <c r="E23" s="99"/>
      <c r="F23" s="81">
        <v>18887</v>
      </c>
      <c r="G23" s="83">
        <v>41782.573229166665</v>
      </c>
      <c r="H23" s="64"/>
      <c r="I23" s="73" t="s">
        <v>127</v>
      </c>
      <c r="J23" s="66" t="s">
        <v>328</v>
      </c>
      <c r="K23" s="67">
        <v>27545</v>
      </c>
      <c r="L23" s="103" t="str">
        <f t="shared" si="0"/>
        <v>X</v>
      </c>
      <c r="M23" s="82">
        <v>20668</v>
      </c>
      <c r="N23" s="84">
        <v>41766.313518518517</v>
      </c>
      <c r="O23" s="65"/>
      <c r="P23" s="77" t="s">
        <v>127</v>
      </c>
      <c r="Q23" s="51"/>
    </row>
    <row r="24" spans="1:17">
      <c r="A24" s="12" t="s">
        <v>615</v>
      </c>
      <c r="B24" s="49" t="s">
        <v>332</v>
      </c>
      <c r="C24" s="54" t="s">
        <v>127</v>
      </c>
      <c r="D24" s="68">
        <v>28461</v>
      </c>
      <c r="E24" s="99"/>
      <c r="F24" s="81">
        <v>14273</v>
      </c>
      <c r="G24" s="83">
        <v>41782.573229166665</v>
      </c>
      <c r="H24" s="64"/>
      <c r="I24" s="73" t="s">
        <v>127</v>
      </c>
      <c r="J24" s="66" t="s">
        <v>328</v>
      </c>
      <c r="K24" s="67">
        <v>27545</v>
      </c>
      <c r="L24" s="103" t="str">
        <f t="shared" si="0"/>
        <v>X</v>
      </c>
      <c r="M24" s="82">
        <v>15545</v>
      </c>
      <c r="N24" s="84">
        <v>41766.313518518517</v>
      </c>
      <c r="O24" s="65"/>
      <c r="P24" s="77" t="s">
        <v>127</v>
      </c>
      <c r="Q24" s="51"/>
    </row>
    <row r="25" spans="1:17">
      <c r="A25" s="12" t="s">
        <v>615</v>
      </c>
      <c r="B25" s="49" t="s">
        <v>333</v>
      </c>
      <c r="C25" s="54" t="s">
        <v>127</v>
      </c>
      <c r="D25" s="68">
        <v>28461</v>
      </c>
      <c r="E25" s="99"/>
      <c r="F25" s="81">
        <v>15887</v>
      </c>
      <c r="G25" s="83">
        <v>41782.573229166665</v>
      </c>
      <c r="H25" s="64"/>
      <c r="I25" s="73" t="s">
        <v>127</v>
      </c>
      <c r="J25" s="66" t="s">
        <v>328</v>
      </c>
      <c r="K25" s="67">
        <v>27545</v>
      </c>
      <c r="L25" s="103" t="str">
        <f t="shared" si="0"/>
        <v>X</v>
      </c>
      <c r="M25" s="82">
        <v>17268</v>
      </c>
      <c r="N25" s="84">
        <v>41766.313518518517</v>
      </c>
      <c r="O25" s="65"/>
      <c r="P25" s="77" t="s">
        <v>127</v>
      </c>
      <c r="Q25" s="51"/>
    </row>
    <row r="26" spans="1:17">
      <c r="A26" s="12" t="s">
        <v>714</v>
      </c>
      <c r="B26" s="49" t="s">
        <v>882</v>
      </c>
      <c r="C26" s="54" t="s">
        <v>127</v>
      </c>
      <c r="D26" s="68">
        <v>28461</v>
      </c>
      <c r="E26" s="99"/>
      <c r="F26" s="81">
        <v>15198</v>
      </c>
      <c r="G26" s="83">
        <v>41782.573229166665</v>
      </c>
      <c r="H26" s="64"/>
      <c r="I26" s="73" t="s">
        <v>127</v>
      </c>
      <c r="J26" s="66" t="s">
        <v>328</v>
      </c>
      <c r="K26" s="67">
        <v>27545</v>
      </c>
      <c r="L26" s="103" t="str">
        <f t="shared" si="0"/>
        <v>X</v>
      </c>
      <c r="M26" s="82">
        <v>17118</v>
      </c>
      <c r="N26" s="84">
        <v>41766.313518518517</v>
      </c>
      <c r="O26" s="65"/>
      <c r="P26" s="77" t="s">
        <v>127</v>
      </c>
      <c r="Q26" s="51"/>
    </row>
    <row r="27" spans="1:17">
      <c r="A27" s="12" t="s">
        <v>1248</v>
      </c>
      <c r="B27" s="49" t="s">
        <v>1249</v>
      </c>
      <c r="C27" s="54" t="s">
        <v>127</v>
      </c>
      <c r="D27" s="68">
        <v>28461</v>
      </c>
      <c r="E27" s="99"/>
      <c r="F27" s="81">
        <v>11532</v>
      </c>
      <c r="G27" s="83">
        <v>41782.573229166665</v>
      </c>
      <c r="H27" s="64"/>
      <c r="I27" s="73" t="s">
        <v>127</v>
      </c>
      <c r="J27" s="66" t="s">
        <v>328</v>
      </c>
      <c r="K27" s="67">
        <v>27545</v>
      </c>
      <c r="L27" s="103" t="str">
        <f t="shared" si="0"/>
        <v>X</v>
      </c>
      <c r="M27" s="82">
        <v>11773</v>
      </c>
      <c r="N27" s="84">
        <v>41766.313518518517</v>
      </c>
      <c r="O27" s="65"/>
      <c r="P27" s="77" t="s">
        <v>127</v>
      </c>
      <c r="Q27" s="51"/>
    </row>
    <row r="28" spans="1:17">
      <c r="A28" s="12" t="s">
        <v>1248</v>
      </c>
      <c r="B28" s="49" t="s">
        <v>1250</v>
      </c>
      <c r="C28" s="54" t="s">
        <v>127</v>
      </c>
      <c r="D28" s="68">
        <v>28461</v>
      </c>
      <c r="E28" s="99"/>
      <c r="F28" s="81">
        <v>11535</v>
      </c>
      <c r="G28" s="83">
        <v>41782.573229166665</v>
      </c>
      <c r="H28" s="64"/>
      <c r="I28" s="73" t="s">
        <v>127</v>
      </c>
      <c r="J28" s="66" t="s">
        <v>328</v>
      </c>
      <c r="K28" s="67">
        <v>27545</v>
      </c>
      <c r="L28" s="103" t="str">
        <f t="shared" si="0"/>
        <v>X</v>
      </c>
      <c r="M28" s="82">
        <v>11795</v>
      </c>
      <c r="N28" s="84">
        <v>41766.313518518517</v>
      </c>
      <c r="O28" s="65"/>
      <c r="P28" s="77" t="s">
        <v>127</v>
      </c>
      <c r="Q28" s="51"/>
    </row>
    <row r="29" spans="1:17">
      <c r="A29" s="12" t="s">
        <v>1248</v>
      </c>
      <c r="B29" s="49" t="s">
        <v>1251</v>
      </c>
      <c r="C29" s="54" t="s">
        <v>127</v>
      </c>
      <c r="D29" s="68">
        <v>28461</v>
      </c>
      <c r="E29" s="99"/>
      <c r="F29" s="81">
        <v>15089</v>
      </c>
      <c r="G29" s="83">
        <v>41782.573229166665</v>
      </c>
      <c r="H29" s="64"/>
      <c r="I29" s="73" t="s">
        <v>127</v>
      </c>
      <c r="J29" s="66" t="s">
        <v>328</v>
      </c>
      <c r="K29" s="67">
        <v>27545</v>
      </c>
      <c r="L29" s="103" t="str">
        <f t="shared" si="0"/>
        <v>X</v>
      </c>
      <c r="M29" s="82">
        <v>16131</v>
      </c>
      <c r="N29" s="84">
        <v>41766.313518518517</v>
      </c>
      <c r="O29" s="65"/>
      <c r="P29" s="77" t="s">
        <v>127</v>
      </c>
      <c r="Q29" s="51"/>
    </row>
    <row r="30" spans="1:17">
      <c r="A30" s="12" t="s">
        <v>1248</v>
      </c>
      <c r="B30" s="49" t="s">
        <v>1252</v>
      </c>
      <c r="C30" s="54" t="s">
        <v>127</v>
      </c>
      <c r="D30" s="68">
        <v>28461</v>
      </c>
      <c r="E30" s="99"/>
      <c r="F30" s="81">
        <v>10567</v>
      </c>
      <c r="G30" s="83">
        <v>41782.573229166665</v>
      </c>
      <c r="H30" s="64"/>
      <c r="I30" s="73" t="s">
        <v>127</v>
      </c>
      <c r="J30" s="66" t="s">
        <v>328</v>
      </c>
      <c r="K30" s="67">
        <v>27545</v>
      </c>
      <c r="L30" s="103" t="str">
        <f t="shared" si="0"/>
        <v>X</v>
      </c>
      <c r="M30" s="82">
        <v>10722</v>
      </c>
      <c r="N30" s="84">
        <v>41766.313518518517</v>
      </c>
      <c r="O30" s="65"/>
      <c r="P30" s="77" t="s">
        <v>127</v>
      </c>
      <c r="Q30" s="51"/>
    </row>
    <row r="31" spans="1:17">
      <c r="A31" s="12" t="s">
        <v>715</v>
      </c>
      <c r="B31" s="49" t="s">
        <v>1212</v>
      </c>
      <c r="C31" s="54" t="s">
        <v>127</v>
      </c>
      <c r="D31" s="68">
        <v>28461</v>
      </c>
      <c r="E31" s="99"/>
      <c r="F31" s="81">
        <v>13639</v>
      </c>
      <c r="G31" s="83">
        <v>41782.573229166665</v>
      </c>
      <c r="H31" s="64"/>
      <c r="I31" s="73" t="s">
        <v>127</v>
      </c>
      <c r="J31" s="66" t="s">
        <v>328</v>
      </c>
      <c r="K31" s="67">
        <v>27545</v>
      </c>
      <c r="L31" s="103" t="str">
        <f t="shared" si="0"/>
        <v>X</v>
      </c>
      <c r="M31" s="82">
        <v>14003</v>
      </c>
      <c r="N31" s="84">
        <v>41766.313518518517</v>
      </c>
      <c r="O31" s="65"/>
      <c r="P31" s="77" t="s">
        <v>127</v>
      </c>
      <c r="Q31" s="51"/>
    </row>
    <row r="32" spans="1:17">
      <c r="A32" s="12" t="s">
        <v>1206</v>
      </c>
      <c r="B32" s="49" t="s">
        <v>1207</v>
      </c>
      <c r="C32" s="54" t="s">
        <v>127</v>
      </c>
      <c r="D32" s="68">
        <v>28461</v>
      </c>
      <c r="E32" s="99"/>
      <c r="F32" s="81">
        <v>16138</v>
      </c>
      <c r="G32" s="83">
        <v>41782.573229166665</v>
      </c>
      <c r="H32" s="64"/>
      <c r="I32" s="73" t="s">
        <v>127</v>
      </c>
      <c r="J32" s="66" t="s">
        <v>328</v>
      </c>
      <c r="K32" s="67">
        <v>27545</v>
      </c>
      <c r="L32" s="103" t="str">
        <f t="shared" si="0"/>
        <v>X</v>
      </c>
      <c r="M32" s="82">
        <v>16562</v>
      </c>
      <c r="N32" s="84">
        <v>41766.313530092593</v>
      </c>
      <c r="O32" s="65"/>
      <c r="P32" s="77" t="s">
        <v>127</v>
      </c>
      <c r="Q32" s="51"/>
    </row>
    <row r="33" spans="1:17">
      <c r="A33" s="12" t="s">
        <v>716</v>
      </c>
      <c r="B33" s="49" t="s">
        <v>717</v>
      </c>
      <c r="C33" s="54" t="s">
        <v>127</v>
      </c>
      <c r="D33" s="68">
        <v>28461</v>
      </c>
      <c r="E33" s="99"/>
      <c r="F33" s="81">
        <v>15492</v>
      </c>
      <c r="G33" s="83">
        <v>41782.573229166665</v>
      </c>
      <c r="H33" s="64"/>
      <c r="I33" s="73" t="s">
        <v>127</v>
      </c>
      <c r="J33" s="66" t="s">
        <v>328</v>
      </c>
      <c r="K33" s="67">
        <v>27545</v>
      </c>
      <c r="L33" s="103" t="str">
        <f t="shared" si="0"/>
        <v>X</v>
      </c>
      <c r="M33" s="82">
        <v>17402</v>
      </c>
      <c r="N33" s="84">
        <v>41766.313530092593</v>
      </c>
      <c r="O33" s="65"/>
      <c r="P33" s="77" t="s">
        <v>127</v>
      </c>
      <c r="Q33" s="51"/>
    </row>
    <row r="34" spans="1:17">
      <c r="A34" s="12" t="s">
        <v>716</v>
      </c>
      <c r="B34" s="49" t="s">
        <v>883</v>
      </c>
      <c r="C34" s="54" t="s">
        <v>127</v>
      </c>
      <c r="D34" s="68">
        <v>28461</v>
      </c>
      <c r="E34" s="99"/>
      <c r="F34" s="81">
        <v>9385</v>
      </c>
      <c r="G34" s="83">
        <v>41782.573229166665</v>
      </c>
      <c r="H34" s="64"/>
      <c r="I34" s="73" t="s">
        <v>127</v>
      </c>
      <c r="J34" s="66" t="s">
        <v>328</v>
      </c>
      <c r="K34" s="67">
        <v>27545</v>
      </c>
      <c r="L34" s="103" t="str">
        <f t="shared" si="0"/>
        <v>X</v>
      </c>
      <c r="M34" s="82">
        <v>9557</v>
      </c>
      <c r="N34" s="84">
        <v>41766.313530092593</v>
      </c>
      <c r="O34" s="65"/>
      <c r="P34" s="77" t="s">
        <v>127</v>
      </c>
      <c r="Q34" s="51"/>
    </row>
    <row r="35" spans="1:17">
      <c r="A35" s="12" t="s">
        <v>718</v>
      </c>
      <c r="B35" s="49" t="s">
        <v>719</v>
      </c>
      <c r="C35" s="54" t="s">
        <v>127</v>
      </c>
      <c r="D35" s="68">
        <v>28461</v>
      </c>
      <c r="E35" s="99"/>
      <c r="F35" s="81">
        <v>12069</v>
      </c>
      <c r="G35" s="83">
        <v>41782.573229166665</v>
      </c>
      <c r="H35" s="64"/>
      <c r="I35" s="73" t="s">
        <v>127</v>
      </c>
      <c r="J35" s="66" t="s">
        <v>328</v>
      </c>
      <c r="K35" s="67">
        <v>27545</v>
      </c>
      <c r="L35" s="103" t="str">
        <f t="shared" si="0"/>
        <v>X</v>
      </c>
      <c r="M35" s="82">
        <v>12662</v>
      </c>
      <c r="N35" s="84">
        <v>41766.313530092593</v>
      </c>
      <c r="O35" s="65"/>
      <c r="P35" s="77" t="s">
        <v>127</v>
      </c>
      <c r="Q35" s="51"/>
    </row>
    <row r="36" spans="1:17">
      <c r="A36" s="12" t="s">
        <v>718</v>
      </c>
      <c r="B36" s="49" t="s">
        <v>884</v>
      </c>
      <c r="C36" s="54" t="s">
        <v>127</v>
      </c>
      <c r="D36" s="68">
        <v>28461</v>
      </c>
      <c r="E36" s="99"/>
      <c r="F36" s="81">
        <v>8743</v>
      </c>
      <c r="G36" s="83">
        <v>41782.573229166665</v>
      </c>
      <c r="H36" s="64"/>
      <c r="I36" s="73" t="s">
        <v>127</v>
      </c>
      <c r="J36" s="66" t="s">
        <v>328</v>
      </c>
      <c r="K36" s="67">
        <v>27545</v>
      </c>
      <c r="L36" s="103" t="str">
        <f t="shared" si="0"/>
        <v>X</v>
      </c>
      <c r="M36" s="82">
        <v>8871</v>
      </c>
      <c r="N36" s="84">
        <v>41766.313530092593</v>
      </c>
      <c r="O36" s="65"/>
      <c r="P36" s="77" t="s">
        <v>127</v>
      </c>
      <c r="Q36" s="51"/>
    </row>
    <row r="37" spans="1:17">
      <c r="A37" s="12" t="s">
        <v>718</v>
      </c>
      <c r="B37" s="49" t="s">
        <v>720</v>
      </c>
      <c r="C37" s="54" t="s">
        <v>127</v>
      </c>
      <c r="D37" s="68">
        <v>28461</v>
      </c>
      <c r="E37" s="99"/>
      <c r="F37" s="81">
        <v>22470</v>
      </c>
      <c r="G37" s="83">
        <v>41782.573229166665</v>
      </c>
      <c r="H37" s="64"/>
      <c r="I37" s="73" t="s">
        <v>127</v>
      </c>
      <c r="J37" s="66" t="s">
        <v>328</v>
      </c>
      <c r="K37" s="67">
        <v>27545</v>
      </c>
      <c r="L37" s="103" t="str">
        <f t="shared" si="0"/>
        <v>X</v>
      </c>
      <c r="M37" s="82">
        <v>25159</v>
      </c>
      <c r="N37" s="84">
        <v>41767.484085648146</v>
      </c>
      <c r="O37" s="65"/>
      <c r="P37" s="77" t="s">
        <v>584</v>
      </c>
      <c r="Q37" s="51"/>
    </row>
    <row r="38" spans="1:17">
      <c r="A38" s="12" t="s">
        <v>718</v>
      </c>
      <c r="B38" s="49" t="s">
        <v>721</v>
      </c>
      <c r="C38" s="54" t="s">
        <v>127</v>
      </c>
      <c r="D38" s="68">
        <v>28461</v>
      </c>
      <c r="E38" s="99"/>
      <c r="F38" s="81">
        <v>34911</v>
      </c>
      <c r="G38" s="83">
        <v>41782.573229166665</v>
      </c>
      <c r="H38" s="64"/>
      <c r="I38" s="73" t="s">
        <v>127</v>
      </c>
      <c r="J38" s="66" t="s">
        <v>328</v>
      </c>
      <c r="K38" s="67">
        <v>27545</v>
      </c>
      <c r="L38" s="103" t="str">
        <f t="shared" si="0"/>
        <v>X</v>
      </c>
      <c r="M38" s="82">
        <v>39559</v>
      </c>
      <c r="N38" s="84">
        <v>41766.313530092593</v>
      </c>
      <c r="O38" s="65"/>
      <c r="P38" s="77" t="s">
        <v>127</v>
      </c>
      <c r="Q38" s="51"/>
    </row>
    <row r="39" spans="1:17">
      <c r="A39" s="12" t="s">
        <v>718</v>
      </c>
      <c r="B39" s="49" t="s">
        <v>885</v>
      </c>
      <c r="C39" s="54" t="s">
        <v>127</v>
      </c>
      <c r="D39" s="68">
        <v>28461</v>
      </c>
      <c r="E39" s="99"/>
      <c r="F39" s="81">
        <v>11589</v>
      </c>
      <c r="G39" s="83">
        <v>41782.573229166665</v>
      </c>
      <c r="H39" s="64"/>
      <c r="I39" s="73" t="s">
        <v>127</v>
      </c>
      <c r="J39" s="66" t="s">
        <v>328</v>
      </c>
      <c r="K39" s="67">
        <v>27545</v>
      </c>
      <c r="L39" s="103" t="str">
        <f t="shared" si="0"/>
        <v>X</v>
      </c>
      <c r="M39" s="82">
        <v>11982</v>
      </c>
      <c r="N39" s="84">
        <v>41766.313530092593</v>
      </c>
      <c r="O39" s="65"/>
      <c r="P39" s="77" t="s">
        <v>127</v>
      </c>
      <c r="Q39" s="51"/>
    </row>
    <row r="40" spans="1:17">
      <c r="A40" s="12" t="s">
        <v>718</v>
      </c>
      <c r="B40" s="49" t="s">
        <v>886</v>
      </c>
      <c r="C40" s="54" t="s">
        <v>127</v>
      </c>
      <c r="D40" s="68">
        <v>28461</v>
      </c>
      <c r="E40" s="99"/>
      <c r="F40" s="81">
        <v>13726</v>
      </c>
      <c r="G40" s="83">
        <v>41782.573229166665</v>
      </c>
      <c r="H40" s="64"/>
      <c r="I40" s="73" t="s">
        <v>127</v>
      </c>
      <c r="J40" s="66" t="s">
        <v>328</v>
      </c>
      <c r="K40" s="67">
        <v>27545</v>
      </c>
      <c r="L40" s="103" t="str">
        <f t="shared" ref="L40:L57" si="1">IF(K40="","",IF(K40&lt;$D40,"X",""))</f>
        <v>X</v>
      </c>
      <c r="M40" s="82">
        <v>14627</v>
      </c>
      <c r="N40" s="84">
        <v>41766.313530092593</v>
      </c>
      <c r="O40" s="65"/>
      <c r="P40" s="77" t="s">
        <v>127</v>
      </c>
      <c r="Q40" s="51"/>
    </row>
    <row r="41" spans="1:17">
      <c r="A41" s="12" t="s">
        <v>722</v>
      </c>
      <c r="B41" s="49" t="s">
        <v>723</v>
      </c>
      <c r="C41" s="54" t="s">
        <v>127</v>
      </c>
      <c r="D41" s="68">
        <v>28461</v>
      </c>
      <c r="E41" s="99"/>
      <c r="F41" s="81">
        <v>9674</v>
      </c>
      <c r="G41" s="83">
        <v>41782.573229166665</v>
      </c>
      <c r="H41" s="64"/>
      <c r="I41" s="73" t="s">
        <v>127</v>
      </c>
      <c r="J41" s="66" t="s">
        <v>328</v>
      </c>
      <c r="K41" s="67">
        <v>27545</v>
      </c>
      <c r="L41" s="103" t="str">
        <f t="shared" si="1"/>
        <v>X</v>
      </c>
      <c r="M41" s="82">
        <v>9786</v>
      </c>
      <c r="N41" s="84">
        <v>41766.313518518517</v>
      </c>
      <c r="O41" s="65"/>
      <c r="P41" s="77" t="s">
        <v>127</v>
      </c>
      <c r="Q41" s="51"/>
    </row>
    <row r="42" spans="1:17">
      <c r="A42" s="12" t="s">
        <v>722</v>
      </c>
      <c r="B42" s="49" t="s">
        <v>724</v>
      </c>
      <c r="C42" s="54" t="s">
        <v>127</v>
      </c>
      <c r="D42" s="68">
        <v>28461</v>
      </c>
      <c r="E42" s="99"/>
      <c r="F42" s="81">
        <v>8882</v>
      </c>
      <c r="G42" s="83">
        <v>41782.573229166665</v>
      </c>
      <c r="H42" s="64"/>
      <c r="I42" s="73" t="s">
        <v>127</v>
      </c>
      <c r="J42" s="66" t="s">
        <v>328</v>
      </c>
      <c r="K42" s="67">
        <v>27545</v>
      </c>
      <c r="L42" s="103" t="str">
        <f t="shared" si="1"/>
        <v>X</v>
      </c>
      <c r="M42" s="82">
        <v>8934</v>
      </c>
      <c r="N42" s="84">
        <v>41766.313518518517</v>
      </c>
      <c r="O42" s="65"/>
      <c r="P42" s="77" t="s">
        <v>127</v>
      </c>
      <c r="Q42" s="51"/>
    </row>
    <row r="43" spans="1:17">
      <c r="A43" s="12" t="s">
        <v>722</v>
      </c>
      <c r="B43" s="49" t="s">
        <v>1211</v>
      </c>
      <c r="C43" s="54" t="s">
        <v>127</v>
      </c>
      <c r="D43" s="68">
        <v>28461</v>
      </c>
      <c r="E43" s="99"/>
      <c r="F43" s="81">
        <v>11211</v>
      </c>
      <c r="G43" s="83">
        <v>41782.573229166665</v>
      </c>
      <c r="H43" s="64"/>
      <c r="I43" s="73" t="s">
        <v>127</v>
      </c>
      <c r="J43" s="66" t="s">
        <v>328</v>
      </c>
      <c r="K43" s="67">
        <v>27545</v>
      </c>
      <c r="L43" s="103" t="str">
        <f t="shared" si="1"/>
        <v>X</v>
      </c>
      <c r="M43" s="82">
        <v>11271</v>
      </c>
      <c r="N43" s="84">
        <v>41766.313518518517</v>
      </c>
      <c r="O43" s="65"/>
      <c r="P43" s="77" t="s">
        <v>127</v>
      </c>
      <c r="Q43" s="51"/>
    </row>
    <row r="44" spans="1:17">
      <c r="A44" s="12" t="s">
        <v>722</v>
      </c>
      <c r="B44" s="49" t="s">
        <v>725</v>
      </c>
      <c r="C44" s="54" t="s">
        <v>127</v>
      </c>
      <c r="D44" s="68">
        <v>28461</v>
      </c>
      <c r="E44" s="99"/>
      <c r="F44" s="81">
        <v>9901</v>
      </c>
      <c r="G44" s="83">
        <v>41782.573229166665</v>
      </c>
      <c r="H44" s="64"/>
      <c r="I44" s="73" t="s">
        <v>127</v>
      </c>
      <c r="J44" s="66" t="s">
        <v>328</v>
      </c>
      <c r="K44" s="67">
        <v>27545</v>
      </c>
      <c r="L44" s="103" t="str">
        <f t="shared" si="1"/>
        <v>X</v>
      </c>
      <c r="M44" s="82">
        <v>9955</v>
      </c>
      <c r="N44" s="84">
        <v>41766.313518518517</v>
      </c>
      <c r="O44" s="65"/>
      <c r="P44" s="77" t="s">
        <v>127</v>
      </c>
      <c r="Q44" s="51"/>
    </row>
    <row r="45" spans="1:17">
      <c r="A45" s="12" t="s">
        <v>722</v>
      </c>
      <c r="B45" s="49" t="s">
        <v>726</v>
      </c>
      <c r="C45" s="54" t="s">
        <v>127</v>
      </c>
      <c r="D45" s="68">
        <v>28461</v>
      </c>
      <c r="E45" s="99"/>
      <c r="F45" s="81">
        <v>10978</v>
      </c>
      <c r="G45" s="83">
        <v>41782.573229166665</v>
      </c>
      <c r="H45" s="64"/>
      <c r="I45" s="73" t="s">
        <v>127</v>
      </c>
      <c r="J45" s="66" t="s">
        <v>328</v>
      </c>
      <c r="K45" s="67">
        <v>27545</v>
      </c>
      <c r="L45" s="103" t="str">
        <f t="shared" si="1"/>
        <v>X</v>
      </c>
      <c r="M45" s="82">
        <v>11176</v>
      </c>
      <c r="N45" s="84">
        <v>41766.313518518517</v>
      </c>
      <c r="O45" s="65"/>
      <c r="P45" s="77" t="s">
        <v>127</v>
      </c>
      <c r="Q45" s="51"/>
    </row>
    <row r="46" spans="1:17">
      <c r="A46" s="12" t="s">
        <v>722</v>
      </c>
      <c r="B46" s="49" t="s">
        <v>887</v>
      </c>
      <c r="C46" s="54" t="s">
        <v>127</v>
      </c>
      <c r="D46" s="68">
        <v>28461</v>
      </c>
      <c r="E46" s="99"/>
      <c r="F46" s="81">
        <v>16494</v>
      </c>
      <c r="G46" s="83">
        <v>41782.573229166665</v>
      </c>
      <c r="H46" s="64"/>
      <c r="I46" s="73" t="s">
        <v>127</v>
      </c>
      <c r="J46" s="66" t="s">
        <v>328</v>
      </c>
      <c r="K46" s="67">
        <v>27545</v>
      </c>
      <c r="L46" s="103" t="str">
        <f t="shared" si="1"/>
        <v>X</v>
      </c>
      <c r="M46" s="82">
        <v>17487</v>
      </c>
      <c r="N46" s="84">
        <v>41766.313518518517</v>
      </c>
      <c r="O46" s="65"/>
      <c r="P46" s="77" t="s">
        <v>127</v>
      </c>
      <c r="Q46" s="51"/>
    </row>
    <row r="47" spans="1:17">
      <c r="A47" s="12" t="s">
        <v>727</v>
      </c>
      <c r="B47" s="49" t="s">
        <v>728</v>
      </c>
      <c r="C47" s="54" t="s">
        <v>127</v>
      </c>
      <c r="D47" s="68">
        <v>28461</v>
      </c>
      <c r="E47" s="99"/>
      <c r="F47" s="81">
        <v>15060</v>
      </c>
      <c r="G47" s="83">
        <v>41782.573229166665</v>
      </c>
      <c r="H47" s="64"/>
      <c r="I47" s="73" t="s">
        <v>127</v>
      </c>
      <c r="J47" s="66" t="s">
        <v>328</v>
      </c>
      <c r="K47" s="67">
        <v>27545</v>
      </c>
      <c r="L47" s="103" t="str">
        <f t="shared" si="1"/>
        <v>X</v>
      </c>
      <c r="M47" s="82">
        <v>17023</v>
      </c>
      <c r="N47" s="84">
        <v>41766.31354166667</v>
      </c>
      <c r="O47" s="65"/>
      <c r="P47" s="77" t="s">
        <v>127</v>
      </c>
      <c r="Q47" s="51"/>
    </row>
    <row r="48" spans="1:17">
      <c r="A48" s="12" t="s">
        <v>727</v>
      </c>
      <c r="B48" s="49" t="s">
        <v>729</v>
      </c>
      <c r="C48" s="54" t="s">
        <v>127</v>
      </c>
      <c r="D48" s="68">
        <v>28461</v>
      </c>
      <c r="E48" s="99"/>
      <c r="F48" s="81">
        <v>10741</v>
      </c>
      <c r="G48" s="83">
        <v>41782.573229166665</v>
      </c>
      <c r="H48" s="64"/>
      <c r="I48" s="73" t="s">
        <v>127</v>
      </c>
      <c r="J48" s="66" t="s">
        <v>328</v>
      </c>
      <c r="K48" s="67">
        <v>27545</v>
      </c>
      <c r="L48" s="103" t="str">
        <f t="shared" si="1"/>
        <v>X</v>
      </c>
      <c r="M48" s="82">
        <v>10945</v>
      </c>
      <c r="N48" s="84">
        <v>41766.31354166667</v>
      </c>
      <c r="O48" s="65"/>
      <c r="P48" s="77" t="s">
        <v>127</v>
      </c>
      <c r="Q48" s="51"/>
    </row>
    <row r="49" spans="1:17">
      <c r="A49" s="12" t="s">
        <v>727</v>
      </c>
      <c r="B49" s="49" t="s">
        <v>888</v>
      </c>
      <c r="C49" s="54" t="s">
        <v>127</v>
      </c>
      <c r="D49" s="68">
        <v>28461</v>
      </c>
      <c r="E49" s="99"/>
      <c r="F49" s="81">
        <v>12168</v>
      </c>
      <c r="G49" s="83">
        <v>41782.573229166665</v>
      </c>
      <c r="H49" s="64"/>
      <c r="I49" s="73" t="s">
        <v>127</v>
      </c>
      <c r="J49" s="66" t="s">
        <v>328</v>
      </c>
      <c r="K49" s="67">
        <v>27545</v>
      </c>
      <c r="L49" s="103" t="str">
        <f t="shared" si="1"/>
        <v>X</v>
      </c>
      <c r="M49" s="82">
        <v>12504</v>
      </c>
      <c r="N49" s="84">
        <v>41766.31354166667</v>
      </c>
      <c r="O49" s="65"/>
      <c r="P49" s="77" t="s">
        <v>127</v>
      </c>
      <c r="Q49" s="51"/>
    </row>
    <row r="50" spans="1:17">
      <c r="A50" s="12" t="s">
        <v>344</v>
      </c>
      <c r="B50" s="49" t="s">
        <v>417</v>
      </c>
      <c r="C50" s="54" t="s">
        <v>127</v>
      </c>
      <c r="D50" s="68">
        <v>28461</v>
      </c>
      <c r="E50" s="99"/>
      <c r="F50" s="81">
        <v>13325</v>
      </c>
      <c r="G50" s="83">
        <v>41782.573229166665</v>
      </c>
      <c r="H50" s="64"/>
      <c r="I50" s="73" t="s">
        <v>127</v>
      </c>
      <c r="J50" s="66" t="s">
        <v>328</v>
      </c>
      <c r="K50" s="67">
        <v>27545</v>
      </c>
      <c r="L50" s="103" t="str">
        <f t="shared" si="1"/>
        <v>X</v>
      </c>
      <c r="M50" s="82">
        <v>14396</v>
      </c>
      <c r="N50" s="84">
        <v>41766.313506944447</v>
      </c>
      <c r="O50" s="65"/>
      <c r="P50" s="77" t="s">
        <v>127</v>
      </c>
      <c r="Q50" s="51"/>
    </row>
    <row r="51" spans="1:17">
      <c r="A51" s="12" t="s">
        <v>344</v>
      </c>
      <c r="B51" s="49" t="s">
        <v>641</v>
      </c>
      <c r="C51" s="54" t="s">
        <v>127</v>
      </c>
      <c r="D51" s="68">
        <v>28461</v>
      </c>
      <c r="E51" s="99"/>
      <c r="F51" s="81">
        <v>13450</v>
      </c>
      <c r="G51" s="83">
        <v>41782.573229166665</v>
      </c>
      <c r="H51" s="64"/>
      <c r="I51" s="73" t="s">
        <v>127</v>
      </c>
      <c r="J51" s="66" t="s">
        <v>328</v>
      </c>
      <c r="K51" s="67">
        <v>27545</v>
      </c>
      <c r="L51" s="103" t="str">
        <f t="shared" si="1"/>
        <v>X</v>
      </c>
      <c r="M51" s="82">
        <v>15305</v>
      </c>
      <c r="N51" s="84">
        <v>41766.313506944447</v>
      </c>
      <c r="O51" s="65"/>
      <c r="P51" s="77" t="s">
        <v>127</v>
      </c>
      <c r="Q51" s="51"/>
    </row>
    <row r="52" spans="1:17">
      <c r="A52" s="12" t="s">
        <v>344</v>
      </c>
      <c r="B52" s="49" t="s">
        <v>418</v>
      </c>
      <c r="C52" s="54" t="s">
        <v>127</v>
      </c>
      <c r="D52" s="68">
        <v>28461</v>
      </c>
      <c r="E52" s="99"/>
      <c r="F52" s="81">
        <v>21270</v>
      </c>
      <c r="G52" s="83">
        <v>41782.573229166665</v>
      </c>
      <c r="H52" s="64"/>
      <c r="I52" s="73" t="s">
        <v>127</v>
      </c>
      <c r="J52" s="66" t="s">
        <v>328</v>
      </c>
      <c r="K52" s="67">
        <v>27545</v>
      </c>
      <c r="L52" s="103" t="str">
        <f t="shared" si="1"/>
        <v>X</v>
      </c>
      <c r="M52" s="82">
        <v>22533</v>
      </c>
      <c r="N52" s="84">
        <v>41766.313506944447</v>
      </c>
      <c r="O52" s="65"/>
      <c r="P52" s="77" t="s">
        <v>127</v>
      </c>
      <c r="Q52" s="51"/>
    </row>
    <row r="53" spans="1:17">
      <c r="A53" s="12" t="s">
        <v>334</v>
      </c>
      <c r="B53" s="49" t="s">
        <v>419</v>
      </c>
      <c r="C53" s="54" t="s">
        <v>127</v>
      </c>
      <c r="D53" s="68">
        <v>28461</v>
      </c>
      <c r="E53" s="99"/>
      <c r="F53" s="81">
        <v>20028</v>
      </c>
      <c r="G53" s="83">
        <v>41782.573229166665</v>
      </c>
      <c r="H53" s="64"/>
      <c r="I53" s="73" t="s">
        <v>127</v>
      </c>
      <c r="J53" s="66" t="s">
        <v>328</v>
      </c>
      <c r="K53" s="67">
        <v>27545</v>
      </c>
      <c r="L53" s="103" t="str">
        <f t="shared" si="1"/>
        <v>X</v>
      </c>
      <c r="M53" s="82">
        <v>20971</v>
      </c>
      <c r="N53" s="84">
        <v>41767.485335648147</v>
      </c>
      <c r="O53" s="65"/>
      <c r="P53" s="77" t="s">
        <v>584</v>
      </c>
      <c r="Q53" s="51"/>
    </row>
    <row r="54" spans="1:17">
      <c r="A54" s="12" t="s">
        <v>334</v>
      </c>
      <c r="B54" s="49" t="s">
        <v>335</v>
      </c>
      <c r="C54" s="54" t="s">
        <v>127</v>
      </c>
      <c r="D54" s="68">
        <v>28461</v>
      </c>
      <c r="E54" s="99"/>
      <c r="F54" s="81">
        <v>14963</v>
      </c>
      <c r="G54" s="83">
        <v>41782.573229166665</v>
      </c>
      <c r="H54" s="64"/>
      <c r="I54" s="73" t="s">
        <v>127</v>
      </c>
      <c r="J54" s="66" t="s">
        <v>328</v>
      </c>
      <c r="K54" s="67">
        <v>27545</v>
      </c>
      <c r="L54" s="103" t="str">
        <f t="shared" si="1"/>
        <v>X</v>
      </c>
      <c r="M54" s="82">
        <v>15414</v>
      </c>
      <c r="N54" s="84">
        <v>41766.313506944447</v>
      </c>
      <c r="O54" s="65"/>
      <c r="P54" s="77" t="s">
        <v>127</v>
      </c>
      <c r="Q54" s="51"/>
    </row>
    <row r="55" spans="1:17">
      <c r="A55" s="12" t="s">
        <v>334</v>
      </c>
      <c r="B55" s="49" t="s">
        <v>336</v>
      </c>
      <c r="C55" s="54" t="s">
        <v>127</v>
      </c>
      <c r="D55" s="68">
        <v>28461</v>
      </c>
      <c r="E55" s="99"/>
      <c r="F55" s="81">
        <v>22359</v>
      </c>
      <c r="G55" s="83">
        <v>41782.573229166665</v>
      </c>
      <c r="H55" s="64"/>
      <c r="I55" s="73" t="s">
        <v>584</v>
      </c>
      <c r="J55" s="66" t="s">
        <v>328</v>
      </c>
      <c r="K55" s="67">
        <v>27545</v>
      </c>
      <c r="L55" s="103" t="str">
        <f t="shared" si="1"/>
        <v>X</v>
      </c>
      <c r="M55" s="82">
        <v>22706</v>
      </c>
      <c r="N55" s="84">
        <v>41766.313506944447</v>
      </c>
      <c r="O55" s="65"/>
      <c r="P55" s="77" t="s">
        <v>127</v>
      </c>
      <c r="Q55" s="51"/>
    </row>
    <row r="56" spans="1:17">
      <c r="A56" s="12" t="s">
        <v>334</v>
      </c>
      <c r="B56" s="49" t="s">
        <v>326</v>
      </c>
      <c r="C56" s="54" t="s">
        <v>127</v>
      </c>
      <c r="D56" s="68">
        <v>28461</v>
      </c>
      <c r="E56" s="99"/>
      <c r="F56" s="81">
        <v>7473</v>
      </c>
      <c r="G56" s="83">
        <v>41782.573229166665</v>
      </c>
      <c r="H56" s="64"/>
      <c r="I56" s="73" t="s">
        <v>127</v>
      </c>
      <c r="J56" s="66" t="s">
        <v>328</v>
      </c>
      <c r="K56" s="67">
        <v>27545</v>
      </c>
      <c r="L56" s="103" t="str">
        <f t="shared" si="1"/>
        <v>X</v>
      </c>
      <c r="M56" s="82">
        <v>7675</v>
      </c>
      <c r="N56" s="84">
        <v>41766.313506944447</v>
      </c>
      <c r="O56" s="65"/>
      <c r="P56" s="77" t="s">
        <v>127</v>
      </c>
      <c r="Q56" s="51"/>
    </row>
    <row r="57" spans="1:17">
      <c r="A57" s="12"/>
      <c r="B57" s="49" t="s">
        <v>326</v>
      </c>
      <c r="C57" s="54" t="s">
        <v>127</v>
      </c>
      <c r="D57" s="68">
        <v>28461</v>
      </c>
      <c r="E57" s="99"/>
      <c r="F57" s="81">
        <v>17257</v>
      </c>
      <c r="G57" s="83">
        <v>41782.573229166665</v>
      </c>
      <c r="H57" s="64"/>
      <c r="I57" s="73" t="s">
        <v>127</v>
      </c>
      <c r="J57" s="66" t="s">
        <v>328</v>
      </c>
      <c r="K57" s="67">
        <v>27545</v>
      </c>
      <c r="L57" s="103" t="str">
        <f t="shared" si="1"/>
        <v>X</v>
      </c>
      <c r="M57" s="82">
        <v>19282</v>
      </c>
      <c r="N57" s="84">
        <v>41766.31354166667</v>
      </c>
      <c r="O57" s="65"/>
      <c r="P57" s="77" t="s">
        <v>127</v>
      </c>
      <c r="Q57" s="51"/>
    </row>
    <row r="58" spans="1:17" ht="6" customHeight="1">
      <c r="A58" s="51"/>
      <c r="B58" s="51"/>
      <c r="C58" s="51"/>
      <c r="D58" s="51"/>
      <c r="E58" s="53"/>
      <c r="F58" s="51"/>
      <c r="G58" s="51"/>
      <c r="H58" s="53"/>
      <c r="I58" s="75"/>
      <c r="J58" s="51"/>
      <c r="K58" s="51"/>
      <c r="L58" s="53"/>
      <c r="M58" s="51"/>
      <c r="N58" s="51"/>
      <c r="O58" s="53"/>
      <c r="P58" s="75"/>
      <c r="Q58" s="51"/>
    </row>
    <row r="232" ht="6" customHeight="1"/>
    <row r="233" ht="5.25" customHeight="1"/>
    <row r="234" ht="12.75" customHeight="1"/>
    <row r="236" ht="6" customHeight="1"/>
    <row r="318" ht="6.75" customHeight="1"/>
  </sheetData>
  <sheetProtection sheet="1" objects="1" scenarios="1" autoFilter="0"/>
  <autoFilter ref="A7:Q57"/>
  <sortState ref="A8:Q57">
    <sortCondition ref="A8"/>
    <sortCondition ref="B8"/>
  </sortState>
  <dataConsolidate/>
  <mergeCells count="2">
    <mergeCell ref="C4:I4"/>
    <mergeCell ref="J4:P4"/>
  </mergeCells>
  <conditionalFormatting sqref="J6">
    <cfRule type="expression" dxfId="699" priority="316" stopIfTrue="1">
      <formula>IF($C6="Missing",TRUE,FALSE)</formula>
    </cfRule>
  </conditionalFormatting>
  <conditionalFormatting sqref="K6">
    <cfRule type="expression" dxfId="698" priority="315" stopIfTrue="1">
      <formula>IF(AND(K6&lt;&gt;"",K6&lt;$D6,L6&lt;&gt;"C"),TRUE,FALSE)</formula>
    </cfRule>
  </conditionalFormatting>
  <conditionalFormatting sqref="J8">
    <cfRule type="expression" dxfId="697" priority="110" stopIfTrue="1">
      <formula>IF($C8="Missing",TRUE,FALSE)</formula>
    </cfRule>
  </conditionalFormatting>
  <conditionalFormatting sqref="K8">
    <cfRule type="expression" dxfId="696" priority="109" stopIfTrue="1">
      <formula>IF(AND(K8&lt;&gt;"",K8&lt;$D8,L8&lt;&gt;"C"),TRUE,FALSE)</formula>
    </cfRule>
  </conditionalFormatting>
  <conditionalFormatting sqref="J9">
    <cfRule type="expression" dxfId="695" priority="98" stopIfTrue="1">
      <formula>IF($C9="Missing",TRUE,FALSE)</formula>
    </cfRule>
  </conditionalFormatting>
  <conditionalFormatting sqref="K9">
    <cfRule type="expression" dxfId="694" priority="97" stopIfTrue="1">
      <formula>IF(AND(K9&lt;&gt;"",K9&lt;$D9,L9&lt;&gt;"C"),TRUE,FALSE)</formula>
    </cfRule>
  </conditionalFormatting>
  <conditionalFormatting sqref="J10">
    <cfRule type="expression" dxfId="693" priority="96" stopIfTrue="1">
      <formula>IF($C10="Missing",TRUE,FALSE)</formula>
    </cfRule>
  </conditionalFormatting>
  <conditionalFormatting sqref="K10">
    <cfRule type="expression" dxfId="692" priority="95" stopIfTrue="1">
      <formula>IF(AND(K10&lt;&gt;"",K10&lt;$D10,L10&lt;&gt;"C"),TRUE,FALSE)</formula>
    </cfRule>
  </conditionalFormatting>
  <conditionalFormatting sqref="J11">
    <cfRule type="expression" dxfId="691" priority="94" stopIfTrue="1">
      <formula>IF($C11="Missing",TRUE,FALSE)</formula>
    </cfRule>
  </conditionalFormatting>
  <conditionalFormatting sqref="K11">
    <cfRule type="expression" dxfId="690" priority="93" stopIfTrue="1">
      <formula>IF(AND(K11&lt;&gt;"",K11&lt;$D11,L11&lt;&gt;"C"),TRUE,FALSE)</formula>
    </cfRule>
  </conditionalFormatting>
  <conditionalFormatting sqref="J12">
    <cfRule type="expression" dxfId="689" priority="92" stopIfTrue="1">
      <formula>IF($C12="Missing",TRUE,FALSE)</formula>
    </cfRule>
  </conditionalFormatting>
  <conditionalFormatting sqref="K12">
    <cfRule type="expression" dxfId="688" priority="91" stopIfTrue="1">
      <formula>IF(AND(K12&lt;&gt;"",K12&lt;$D12,L12&lt;&gt;"C"),TRUE,FALSE)</formula>
    </cfRule>
  </conditionalFormatting>
  <conditionalFormatting sqref="J13">
    <cfRule type="expression" dxfId="687" priority="90" stopIfTrue="1">
      <formula>IF($C13="Missing",TRUE,FALSE)</formula>
    </cfRule>
  </conditionalFormatting>
  <conditionalFormatting sqref="K13">
    <cfRule type="expression" dxfId="686" priority="89" stopIfTrue="1">
      <formula>IF(AND(K13&lt;&gt;"",K13&lt;$D13,L13&lt;&gt;"C"),TRUE,FALSE)</formula>
    </cfRule>
  </conditionalFormatting>
  <conditionalFormatting sqref="J14">
    <cfRule type="expression" dxfId="685" priority="88" stopIfTrue="1">
      <formula>IF($C14="Missing",TRUE,FALSE)</formula>
    </cfRule>
  </conditionalFormatting>
  <conditionalFormatting sqref="K14">
    <cfRule type="expression" dxfId="684" priority="87" stopIfTrue="1">
      <formula>IF(AND(K14&lt;&gt;"",K14&lt;$D14,L14&lt;&gt;"C"),TRUE,FALSE)</formula>
    </cfRule>
  </conditionalFormatting>
  <conditionalFormatting sqref="J15">
    <cfRule type="expression" dxfId="683" priority="86" stopIfTrue="1">
      <formula>IF($C15="Missing",TRUE,FALSE)</formula>
    </cfRule>
  </conditionalFormatting>
  <conditionalFormatting sqref="K15">
    <cfRule type="expression" dxfId="682" priority="85" stopIfTrue="1">
      <formula>IF(AND(K15&lt;&gt;"",K15&lt;$D15,L15&lt;&gt;"C"),TRUE,FALSE)</formula>
    </cfRule>
  </conditionalFormatting>
  <conditionalFormatting sqref="J16">
    <cfRule type="expression" dxfId="681" priority="84" stopIfTrue="1">
      <formula>IF($C16="Missing",TRUE,FALSE)</formula>
    </cfRule>
  </conditionalFormatting>
  <conditionalFormatting sqref="K16">
    <cfRule type="expression" dxfId="680" priority="83" stopIfTrue="1">
      <formula>IF(AND(K16&lt;&gt;"",K16&lt;$D16,L16&lt;&gt;"C"),TRUE,FALSE)</formula>
    </cfRule>
  </conditionalFormatting>
  <conditionalFormatting sqref="J17">
    <cfRule type="expression" dxfId="679" priority="82" stopIfTrue="1">
      <formula>IF($C17="Missing",TRUE,FALSE)</formula>
    </cfRule>
  </conditionalFormatting>
  <conditionalFormatting sqref="K17">
    <cfRule type="expression" dxfId="678" priority="81" stopIfTrue="1">
      <formula>IF(AND(K17&lt;&gt;"",K17&lt;$D17,L17&lt;&gt;"C"),TRUE,FALSE)</formula>
    </cfRule>
  </conditionalFormatting>
  <conditionalFormatting sqref="J18">
    <cfRule type="expression" dxfId="677" priority="80" stopIfTrue="1">
      <formula>IF($C18="Missing",TRUE,FALSE)</formula>
    </cfRule>
  </conditionalFormatting>
  <conditionalFormatting sqref="K18">
    <cfRule type="expression" dxfId="676" priority="79" stopIfTrue="1">
      <formula>IF(AND(K18&lt;&gt;"",K18&lt;$D18,L18&lt;&gt;"C"),TRUE,FALSE)</formula>
    </cfRule>
  </conditionalFormatting>
  <conditionalFormatting sqref="J19">
    <cfRule type="expression" dxfId="675" priority="78" stopIfTrue="1">
      <formula>IF($C19="Missing",TRUE,FALSE)</formula>
    </cfRule>
  </conditionalFormatting>
  <conditionalFormatting sqref="K19">
    <cfRule type="expression" dxfId="674" priority="77" stopIfTrue="1">
      <formula>IF(AND(K19&lt;&gt;"",K19&lt;$D19,L19&lt;&gt;"C"),TRUE,FALSE)</formula>
    </cfRule>
  </conditionalFormatting>
  <conditionalFormatting sqref="J20">
    <cfRule type="expression" dxfId="673" priority="76" stopIfTrue="1">
      <formula>IF($C20="Missing",TRUE,FALSE)</formula>
    </cfRule>
  </conditionalFormatting>
  <conditionalFormatting sqref="K20">
    <cfRule type="expression" dxfId="672" priority="75" stopIfTrue="1">
      <formula>IF(AND(K20&lt;&gt;"",K20&lt;$D20,L20&lt;&gt;"C"),TRUE,FALSE)</formula>
    </cfRule>
  </conditionalFormatting>
  <conditionalFormatting sqref="J21">
    <cfRule type="expression" dxfId="671" priority="74" stopIfTrue="1">
      <formula>IF($C21="Missing",TRUE,FALSE)</formula>
    </cfRule>
  </conditionalFormatting>
  <conditionalFormatting sqref="K21">
    <cfRule type="expression" dxfId="670" priority="73" stopIfTrue="1">
      <formula>IF(AND(K21&lt;&gt;"",K21&lt;$D21,L21&lt;&gt;"C"),TRUE,FALSE)</formula>
    </cfRule>
  </conditionalFormatting>
  <conditionalFormatting sqref="J22">
    <cfRule type="expression" dxfId="669" priority="72" stopIfTrue="1">
      <formula>IF($C22="Missing",TRUE,FALSE)</formula>
    </cfRule>
  </conditionalFormatting>
  <conditionalFormatting sqref="K22">
    <cfRule type="expression" dxfId="668" priority="71" stopIfTrue="1">
      <formula>IF(AND(K22&lt;&gt;"",K22&lt;$D22,L22&lt;&gt;"C"),TRUE,FALSE)</formula>
    </cfRule>
  </conditionalFormatting>
  <conditionalFormatting sqref="J23">
    <cfRule type="expression" dxfId="667" priority="70" stopIfTrue="1">
      <formula>IF($C23="Missing",TRUE,FALSE)</formula>
    </cfRule>
  </conditionalFormatting>
  <conditionalFormatting sqref="K23">
    <cfRule type="expression" dxfId="666" priority="69" stopIfTrue="1">
      <formula>IF(AND(K23&lt;&gt;"",K23&lt;$D23,L23&lt;&gt;"C"),TRUE,FALSE)</formula>
    </cfRule>
  </conditionalFormatting>
  <conditionalFormatting sqref="J24">
    <cfRule type="expression" dxfId="665" priority="68" stopIfTrue="1">
      <formula>IF($C24="Missing",TRUE,FALSE)</formula>
    </cfRule>
  </conditionalFormatting>
  <conditionalFormatting sqref="K24">
    <cfRule type="expression" dxfId="664" priority="67" stopIfTrue="1">
      <formula>IF(AND(K24&lt;&gt;"",K24&lt;$D24,L24&lt;&gt;"C"),TRUE,FALSE)</formula>
    </cfRule>
  </conditionalFormatting>
  <conditionalFormatting sqref="J25">
    <cfRule type="expression" dxfId="663" priority="66" stopIfTrue="1">
      <formula>IF($C25="Missing",TRUE,FALSE)</formula>
    </cfRule>
  </conditionalFormatting>
  <conditionalFormatting sqref="K25">
    <cfRule type="expression" dxfId="662" priority="65" stopIfTrue="1">
      <formula>IF(AND(K25&lt;&gt;"",K25&lt;$D25,L25&lt;&gt;"C"),TRUE,FALSE)</formula>
    </cfRule>
  </conditionalFormatting>
  <conditionalFormatting sqref="J26">
    <cfRule type="expression" dxfId="661" priority="64" stopIfTrue="1">
      <formula>IF($C26="Missing",TRUE,FALSE)</formula>
    </cfRule>
  </conditionalFormatting>
  <conditionalFormatting sqref="K26">
    <cfRule type="expression" dxfId="660" priority="63" stopIfTrue="1">
      <formula>IF(AND(K26&lt;&gt;"",K26&lt;$D26,L26&lt;&gt;"C"),TRUE,FALSE)</formula>
    </cfRule>
  </conditionalFormatting>
  <conditionalFormatting sqref="J27">
    <cfRule type="expression" dxfId="659" priority="62" stopIfTrue="1">
      <formula>IF($C27="Missing",TRUE,FALSE)</formula>
    </cfRule>
  </conditionalFormatting>
  <conditionalFormatting sqref="K27">
    <cfRule type="expression" dxfId="658" priority="61" stopIfTrue="1">
      <formula>IF(AND(K27&lt;&gt;"",K27&lt;$D27,L27&lt;&gt;"C"),TRUE,FALSE)</formula>
    </cfRule>
  </conditionalFormatting>
  <conditionalFormatting sqref="J28">
    <cfRule type="expression" dxfId="657" priority="60" stopIfTrue="1">
      <formula>IF($C28="Missing",TRUE,FALSE)</formula>
    </cfRule>
  </conditionalFormatting>
  <conditionalFormatting sqref="K28">
    <cfRule type="expression" dxfId="656" priority="59" stopIfTrue="1">
      <formula>IF(AND(K28&lt;&gt;"",K28&lt;$D28,L28&lt;&gt;"C"),TRUE,FALSE)</formula>
    </cfRule>
  </conditionalFormatting>
  <conditionalFormatting sqref="J29">
    <cfRule type="expression" dxfId="655" priority="58" stopIfTrue="1">
      <formula>IF($C29="Missing",TRUE,FALSE)</formula>
    </cfRule>
  </conditionalFormatting>
  <conditionalFormatting sqref="K29">
    <cfRule type="expression" dxfId="654" priority="57" stopIfTrue="1">
      <formula>IF(AND(K29&lt;&gt;"",K29&lt;$D29,L29&lt;&gt;"C"),TRUE,FALSE)</formula>
    </cfRule>
  </conditionalFormatting>
  <conditionalFormatting sqref="J30">
    <cfRule type="expression" dxfId="653" priority="56" stopIfTrue="1">
      <formula>IF($C30="Missing",TRUE,FALSE)</formula>
    </cfRule>
  </conditionalFormatting>
  <conditionalFormatting sqref="K30">
    <cfRule type="expression" dxfId="652" priority="55" stopIfTrue="1">
      <formula>IF(AND(K30&lt;&gt;"",K30&lt;$D30,L30&lt;&gt;"C"),TRUE,FALSE)</formula>
    </cfRule>
  </conditionalFormatting>
  <conditionalFormatting sqref="J31">
    <cfRule type="expression" dxfId="651" priority="54" stopIfTrue="1">
      <formula>IF($C31="Missing",TRUE,FALSE)</formula>
    </cfRule>
  </conditionalFormatting>
  <conditionalFormatting sqref="K31">
    <cfRule type="expression" dxfId="650" priority="53" stopIfTrue="1">
      <formula>IF(AND(K31&lt;&gt;"",K31&lt;$D31,L31&lt;&gt;"C"),TRUE,FALSE)</formula>
    </cfRule>
  </conditionalFormatting>
  <conditionalFormatting sqref="J32">
    <cfRule type="expression" dxfId="649" priority="52" stopIfTrue="1">
      <formula>IF($C32="Missing",TRUE,FALSE)</formula>
    </cfRule>
  </conditionalFormatting>
  <conditionalFormatting sqref="K32">
    <cfRule type="expression" dxfId="648" priority="51" stopIfTrue="1">
      <formula>IF(AND(K32&lt;&gt;"",K32&lt;$D32,L32&lt;&gt;"C"),TRUE,FALSE)</formula>
    </cfRule>
  </conditionalFormatting>
  <conditionalFormatting sqref="J33">
    <cfRule type="expression" dxfId="647" priority="50" stopIfTrue="1">
      <formula>IF($C33="Missing",TRUE,FALSE)</formula>
    </cfRule>
  </conditionalFormatting>
  <conditionalFormatting sqref="K33">
    <cfRule type="expression" dxfId="646" priority="49" stopIfTrue="1">
      <formula>IF(AND(K33&lt;&gt;"",K33&lt;$D33,L33&lt;&gt;"C"),TRUE,FALSE)</formula>
    </cfRule>
  </conditionalFormatting>
  <conditionalFormatting sqref="J34">
    <cfRule type="expression" dxfId="645" priority="48" stopIfTrue="1">
      <formula>IF($C34="Missing",TRUE,FALSE)</formula>
    </cfRule>
  </conditionalFormatting>
  <conditionalFormatting sqref="K34">
    <cfRule type="expression" dxfId="644" priority="47" stopIfTrue="1">
      <formula>IF(AND(K34&lt;&gt;"",K34&lt;$D34,L34&lt;&gt;"C"),TRUE,FALSE)</formula>
    </cfRule>
  </conditionalFormatting>
  <conditionalFormatting sqref="J35">
    <cfRule type="expression" dxfId="643" priority="46" stopIfTrue="1">
      <formula>IF($C35="Missing",TRUE,FALSE)</formula>
    </cfRule>
  </conditionalFormatting>
  <conditionalFormatting sqref="K35">
    <cfRule type="expression" dxfId="642" priority="45" stopIfTrue="1">
      <formula>IF(AND(K35&lt;&gt;"",K35&lt;$D35,L35&lt;&gt;"C"),TRUE,FALSE)</formula>
    </cfRule>
  </conditionalFormatting>
  <conditionalFormatting sqref="J36">
    <cfRule type="expression" dxfId="641" priority="44" stopIfTrue="1">
      <formula>IF($C36="Missing",TRUE,FALSE)</formula>
    </cfRule>
  </conditionalFormatting>
  <conditionalFormatting sqref="K36">
    <cfRule type="expression" dxfId="640" priority="43" stopIfTrue="1">
      <formula>IF(AND(K36&lt;&gt;"",K36&lt;$D36,L36&lt;&gt;"C"),TRUE,FALSE)</formula>
    </cfRule>
  </conditionalFormatting>
  <conditionalFormatting sqref="J37">
    <cfRule type="expression" dxfId="639" priority="42" stopIfTrue="1">
      <formula>IF($C37="Missing",TRUE,FALSE)</formula>
    </cfRule>
  </conditionalFormatting>
  <conditionalFormatting sqref="K37">
    <cfRule type="expression" dxfId="638" priority="41" stopIfTrue="1">
      <formula>IF(AND(K37&lt;&gt;"",K37&lt;$D37,L37&lt;&gt;"C"),TRUE,FALSE)</formula>
    </cfRule>
  </conditionalFormatting>
  <conditionalFormatting sqref="J38">
    <cfRule type="expression" dxfId="637" priority="40" stopIfTrue="1">
      <formula>IF($C38="Missing",TRUE,FALSE)</formula>
    </cfRule>
  </conditionalFormatting>
  <conditionalFormatting sqref="K38">
    <cfRule type="expression" dxfId="636" priority="39" stopIfTrue="1">
      <formula>IF(AND(K38&lt;&gt;"",K38&lt;$D38,L38&lt;&gt;"C"),TRUE,FALSE)</formula>
    </cfRule>
  </conditionalFormatting>
  <conditionalFormatting sqref="J39">
    <cfRule type="expression" dxfId="635" priority="38" stopIfTrue="1">
      <formula>IF($C39="Missing",TRUE,FALSE)</formula>
    </cfRule>
  </conditionalFormatting>
  <conditionalFormatting sqref="K39">
    <cfRule type="expression" dxfId="634" priority="37" stopIfTrue="1">
      <formula>IF(AND(K39&lt;&gt;"",K39&lt;$D39,L39&lt;&gt;"C"),TRUE,FALSE)</formula>
    </cfRule>
  </conditionalFormatting>
  <conditionalFormatting sqref="J40">
    <cfRule type="expression" dxfId="633" priority="36" stopIfTrue="1">
      <formula>IF($C40="Missing",TRUE,FALSE)</formula>
    </cfRule>
  </conditionalFormatting>
  <conditionalFormatting sqref="K40">
    <cfRule type="expression" dxfId="632" priority="35" stopIfTrue="1">
      <formula>IF(AND(K40&lt;&gt;"",K40&lt;$D40,L40&lt;&gt;"C"),TRUE,FALSE)</formula>
    </cfRule>
  </conditionalFormatting>
  <conditionalFormatting sqref="J41">
    <cfRule type="expression" dxfId="631" priority="34" stopIfTrue="1">
      <formula>IF($C41="Missing",TRUE,FALSE)</formula>
    </cfRule>
  </conditionalFormatting>
  <conditionalFormatting sqref="K41">
    <cfRule type="expression" dxfId="630" priority="33" stopIfTrue="1">
      <formula>IF(AND(K41&lt;&gt;"",K41&lt;$D41,L41&lt;&gt;"C"),TRUE,FALSE)</formula>
    </cfRule>
  </conditionalFormatting>
  <conditionalFormatting sqref="J42">
    <cfRule type="expression" dxfId="629" priority="32" stopIfTrue="1">
      <formula>IF($C42="Missing",TRUE,FALSE)</formula>
    </cfRule>
  </conditionalFormatting>
  <conditionalFormatting sqref="K42">
    <cfRule type="expression" dxfId="628" priority="31" stopIfTrue="1">
      <formula>IF(AND(K42&lt;&gt;"",K42&lt;$D42,L42&lt;&gt;"C"),TRUE,FALSE)</formula>
    </cfRule>
  </conditionalFormatting>
  <conditionalFormatting sqref="J43">
    <cfRule type="expression" dxfId="627" priority="30" stopIfTrue="1">
      <formula>IF($C43="Missing",TRUE,FALSE)</formula>
    </cfRule>
  </conditionalFormatting>
  <conditionalFormatting sqref="K43">
    <cfRule type="expression" dxfId="626" priority="29" stopIfTrue="1">
      <formula>IF(AND(K43&lt;&gt;"",K43&lt;$D43,L43&lt;&gt;"C"),TRUE,FALSE)</formula>
    </cfRule>
  </conditionalFormatting>
  <conditionalFormatting sqref="J44">
    <cfRule type="expression" dxfId="625" priority="28" stopIfTrue="1">
      <formula>IF($C44="Missing",TRUE,FALSE)</formula>
    </cfRule>
  </conditionalFormatting>
  <conditionalFormatting sqref="K44">
    <cfRule type="expression" dxfId="624" priority="27" stopIfTrue="1">
      <formula>IF(AND(K44&lt;&gt;"",K44&lt;$D44,L44&lt;&gt;"C"),TRUE,FALSE)</formula>
    </cfRule>
  </conditionalFormatting>
  <conditionalFormatting sqref="J45">
    <cfRule type="expression" dxfId="623" priority="26" stopIfTrue="1">
      <formula>IF($C45="Missing",TRUE,FALSE)</formula>
    </cfRule>
  </conditionalFormatting>
  <conditionalFormatting sqref="K45">
    <cfRule type="expression" dxfId="622" priority="25" stopIfTrue="1">
      <formula>IF(AND(K45&lt;&gt;"",K45&lt;$D45,L45&lt;&gt;"C"),TRUE,FALSE)</formula>
    </cfRule>
  </conditionalFormatting>
  <conditionalFormatting sqref="J46">
    <cfRule type="expression" dxfId="621" priority="24" stopIfTrue="1">
      <formula>IF($C46="Missing",TRUE,FALSE)</formula>
    </cfRule>
  </conditionalFormatting>
  <conditionalFormatting sqref="K46">
    <cfRule type="expression" dxfId="620" priority="23" stopIfTrue="1">
      <formula>IF(AND(K46&lt;&gt;"",K46&lt;$D46,L46&lt;&gt;"C"),TRUE,FALSE)</formula>
    </cfRule>
  </conditionalFormatting>
  <conditionalFormatting sqref="J47">
    <cfRule type="expression" dxfId="619" priority="22" stopIfTrue="1">
      <formula>IF($C47="Missing",TRUE,FALSE)</formula>
    </cfRule>
  </conditionalFormatting>
  <conditionalFormatting sqref="K47">
    <cfRule type="expression" dxfId="618" priority="21" stopIfTrue="1">
      <formula>IF(AND(K47&lt;&gt;"",K47&lt;$D47,L47&lt;&gt;"C"),TRUE,FALSE)</formula>
    </cfRule>
  </conditionalFormatting>
  <conditionalFormatting sqref="J48">
    <cfRule type="expression" dxfId="617" priority="20" stopIfTrue="1">
      <formula>IF($C48="Missing",TRUE,FALSE)</formula>
    </cfRule>
  </conditionalFormatting>
  <conditionalFormatting sqref="K48">
    <cfRule type="expression" dxfId="616" priority="19" stopIfTrue="1">
      <formula>IF(AND(K48&lt;&gt;"",K48&lt;$D48,L48&lt;&gt;"C"),TRUE,FALSE)</formula>
    </cfRule>
  </conditionalFormatting>
  <conditionalFormatting sqref="J49">
    <cfRule type="expression" dxfId="615" priority="18" stopIfTrue="1">
      <formula>IF($C49="Missing",TRUE,FALSE)</formula>
    </cfRule>
  </conditionalFormatting>
  <conditionalFormatting sqref="K49">
    <cfRule type="expression" dxfId="614" priority="17" stopIfTrue="1">
      <formula>IF(AND(K49&lt;&gt;"",K49&lt;$D49,L49&lt;&gt;"C"),TRUE,FALSE)</formula>
    </cfRule>
  </conditionalFormatting>
  <conditionalFormatting sqref="J50">
    <cfRule type="expression" dxfId="613" priority="16" stopIfTrue="1">
      <formula>IF($C50="Missing",TRUE,FALSE)</formula>
    </cfRule>
  </conditionalFormatting>
  <conditionalFormatting sqref="K50">
    <cfRule type="expression" dxfId="612" priority="15" stopIfTrue="1">
      <formula>IF(AND(K50&lt;&gt;"",K50&lt;$D50,L50&lt;&gt;"C"),TRUE,FALSE)</formula>
    </cfRule>
  </conditionalFormatting>
  <conditionalFormatting sqref="J51">
    <cfRule type="expression" dxfId="611" priority="14" stopIfTrue="1">
      <formula>IF($C51="Missing",TRUE,FALSE)</formula>
    </cfRule>
  </conditionalFormatting>
  <conditionalFormatting sqref="K51">
    <cfRule type="expression" dxfId="610" priority="13" stopIfTrue="1">
      <formula>IF(AND(K51&lt;&gt;"",K51&lt;$D51,L51&lt;&gt;"C"),TRUE,FALSE)</formula>
    </cfRule>
  </conditionalFormatting>
  <conditionalFormatting sqref="J52">
    <cfRule type="expression" dxfId="609" priority="12" stopIfTrue="1">
      <formula>IF($C52="Missing",TRUE,FALSE)</formula>
    </cfRule>
  </conditionalFormatting>
  <conditionalFormatting sqref="K52">
    <cfRule type="expression" dxfId="608" priority="11" stopIfTrue="1">
      <formula>IF(AND(K52&lt;&gt;"",K52&lt;$D52,L52&lt;&gt;"C"),TRUE,FALSE)</formula>
    </cfRule>
  </conditionalFormatting>
  <conditionalFormatting sqref="J53">
    <cfRule type="expression" dxfId="607" priority="10" stopIfTrue="1">
      <formula>IF($C53="Missing",TRUE,FALSE)</formula>
    </cfRule>
  </conditionalFormatting>
  <conditionalFormatting sqref="K53">
    <cfRule type="expression" dxfId="606" priority="9" stopIfTrue="1">
      <formula>IF(AND(K53&lt;&gt;"",K53&lt;$D53,L53&lt;&gt;"C"),TRUE,FALSE)</formula>
    </cfRule>
  </conditionalFormatting>
  <conditionalFormatting sqref="J54">
    <cfRule type="expression" dxfId="605" priority="8" stopIfTrue="1">
      <formula>IF($C54="Missing",TRUE,FALSE)</formula>
    </cfRule>
  </conditionalFormatting>
  <conditionalFormatting sqref="K54">
    <cfRule type="expression" dxfId="604" priority="7" stopIfTrue="1">
      <formula>IF(AND(K54&lt;&gt;"",K54&lt;$D54,L54&lt;&gt;"C"),TRUE,FALSE)</formula>
    </cfRule>
  </conditionalFormatting>
  <conditionalFormatting sqref="J55">
    <cfRule type="expression" dxfId="603" priority="6" stopIfTrue="1">
      <formula>IF($C55="Missing",TRUE,FALSE)</formula>
    </cfRule>
  </conditionalFormatting>
  <conditionalFormatting sqref="K55">
    <cfRule type="expression" dxfId="602" priority="5" stopIfTrue="1">
      <formula>IF(AND(K55&lt;&gt;"",K55&lt;$D55,L55&lt;&gt;"C"),TRUE,FALSE)</formula>
    </cfRule>
  </conditionalFormatting>
  <conditionalFormatting sqref="J56">
    <cfRule type="expression" dxfId="601" priority="4" stopIfTrue="1">
      <formula>IF($C56="Missing",TRUE,FALSE)</formula>
    </cfRule>
  </conditionalFormatting>
  <conditionalFormatting sqref="K56">
    <cfRule type="expression" dxfId="600" priority="3" stopIfTrue="1">
      <formula>IF(AND(K56&lt;&gt;"",K56&lt;$D56,L56&lt;&gt;"C"),TRUE,FALSE)</formula>
    </cfRule>
  </conditionalFormatting>
  <conditionalFormatting sqref="J57">
    <cfRule type="expression" dxfId="599" priority="2" stopIfTrue="1">
      <formula>IF($C57="Missing",TRUE,FALSE)</formula>
    </cfRule>
  </conditionalFormatting>
  <conditionalFormatting sqref="K57">
    <cfRule type="expression" dxfId="598" priority="1" stopIfTrue="1">
      <formula>IF(AND(K57&lt;&gt;"",K57&lt;$D57,L57&lt;&gt;"C"),TRUE,FALSE)</formula>
    </cfRule>
  </conditionalFormatting>
  <dataValidations count="3">
    <dataValidation type="list" allowBlank="1" showErrorMessage="1" sqref="E6 L6 L8:L57 E8:E57">
      <formula1>"X,C"</formula1>
    </dataValidation>
    <dataValidation type="list" errorStyle="information" allowBlank="1" sqref="I6 P6 P8:P57 I8:I57">
      <formula1>"OK,INIT en,TRANS"</formula1>
    </dataValidation>
    <dataValidation type="list" allowBlank="1" showInputMessage="1" showErrorMessage="1" sqref="H6 O6 O8:O57 H8:H57">
      <formula1>"X, "</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20.xml><?xml version="1.0" encoding="utf-8"?>
<worksheet xmlns="http://schemas.openxmlformats.org/spreadsheetml/2006/main" xmlns:r="http://schemas.openxmlformats.org/officeDocument/2006/relationships">
  <sheetPr codeName="Tabelle57"/>
  <dimension ref="A1:Q364"/>
  <sheetViews>
    <sheetView showGridLines="0" workbookViewId="0">
      <pane xSplit="2" ySplit="7" topLeftCell="C47"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41783.664976851855</v>
      </c>
      <c r="C1">
        <f>COUNTIF(C$7:C$104,"OK")</f>
        <v>96</v>
      </c>
      <c r="D1" t="s">
        <v>228</v>
      </c>
      <c r="G1" s="52"/>
      <c r="H1" s="52" t="s">
        <v>190</v>
      </c>
      <c r="I1" s="24">
        <f>COUNTIF(I$7:I$104,"OK*")</f>
        <v>67</v>
      </c>
      <c r="J1">
        <f>COUNTIF(J$7:J$104,"OK")</f>
        <v>0</v>
      </c>
      <c r="K1" t="s">
        <v>228</v>
      </c>
      <c r="N1" s="52"/>
      <c r="O1" s="52" t="s">
        <v>190</v>
      </c>
      <c r="P1" s="24">
        <f>COUNTIF(P$7:P$104,"OK*")</f>
        <v>68</v>
      </c>
    </row>
    <row r="2" spans="1:17">
      <c r="A2" s="39" t="s">
        <v>52</v>
      </c>
      <c r="B2" s="71" t="s">
        <v>607</v>
      </c>
      <c r="C2">
        <f>COUNTIF(C$7:C$104,"Missing")</f>
        <v>0</v>
      </c>
      <c r="D2" t="s">
        <v>229</v>
      </c>
      <c r="G2" s="52"/>
      <c r="J2">
        <f>COUNTIF(J$7:J$104,"Missing")</f>
        <v>96</v>
      </c>
      <c r="K2" t="s">
        <v>229</v>
      </c>
      <c r="N2" s="52"/>
    </row>
    <row r="3" spans="1:17">
      <c r="A3" s="43" t="s">
        <v>309</v>
      </c>
      <c r="B3" s="71" t="s">
        <v>632</v>
      </c>
      <c r="C3">
        <f>COUNTIF(E$7:E$104,"X")</f>
        <v>0</v>
      </c>
      <c r="D3" s="86" t="s">
        <v>196</v>
      </c>
      <c r="E3" s="98"/>
      <c r="F3" s="87">
        <f>SUMIF(H$7:H$104,"X",F$7:F$104)</f>
        <v>0</v>
      </c>
      <c r="G3" s="86"/>
      <c r="H3" s="88">
        <f>COUNTIF(H$7:H$104,"X")</f>
        <v>0</v>
      </c>
      <c r="J3">
        <f>COUNTIF(L$7:L$104,"X")</f>
        <v>96</v>
      </c>
      <c r="K3" s="86" t="s">
        <v>196</v>
      </c>
      <c r="L3" s="98"/>
      <c r="M3" s="87">
        <f>SUMIF(O$7:O$104,"X",M$7:M$104)</f>
        <v>0</v>
      </c>
      <c r="N3" s="86"/>
      <c r="O3" s="88">
        <f>COUNTIF(O$7:O$104,"X")</f>
        <v>0</v>
      </c>
    </row>
    <row r="4" spans="1:17">
      <c r="A4" s="39" t="s">
        <v>195</v>
      </c>
      <c r="B4" s="43">
        <f>ROW($104:$104) - ROW($7:$7)-1</f>
        <v>96</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1698</v>
      </c>
      <c r="B8" s="49" t="s">
        <v>1054</v>
      </c>
      <c r="C8" s="54" t="s">
        <v>127</v>
      </c>
      <c r="D8" s="68">
        <v>28461</v>
      </c>
      <c r="E8" s="99"/>
      <c r="F8" s="81">
        <v>13938</v>
      </c>
      <c r="G8" s="83">
        <v>41782.573229166665</v>
      </c>
      <c r="H8" s="64"/>
      <c r="I8" s="73" t="s">
        <v>127</v>
      </c>
      <c r="J8" s="66" t="s">
        <v>328</v>
      </c>
      <c r="K8" s="67">
        <v>27668</v>
      </c>
      <c r="L8" s="103" t="str">
        <f t="shared" ref="L8:L39" si="0">IF(K8="","",IF(K8&lt;$D8,"X",""))</f>
        <v>X</v>
      </c>
      <c r="M8" s="82">
        <v>14150</v>
      </c>
      <c r="N8" s="84">
        <v>41767.312754629631</v>
      </c>
      <c r="O8" s="65"/>
      <c r="P8" s="77" t="s">
        <v>127</v>
      </c>
      <c r="Q8" s="51"/>
    </row>
    <row r="9" spans="1:17">
      <c r="A9" s="12" t="s">
        <v>1698</v>
      </c>
      <c r="B9" s="49" t="s">
        <v>1058</v>
      </c>
      <c r="C9" s="54" t="s">
        <v>127</v>
      </c>
      <c r="D9" s="68">
        <v>28461</v>
      </c>
      <c r="E9" s="99"/>
      <c r="F9" s="81">
        <v>15182</v>
      </c>
      <c r="G9" s="83">
        <v>41782.573229166665</v>
      </c>
      <c r="H9" s="64"/>
      <c r="I9" s="73" t="s">
        <v>127</v>
      </c>
      <c r="J9" s="66" t="s">
        <v>328</v>
      </c>
      <c r="K9" s="67">
        <v>27668</v>
      </c>
      <c r="L9" s="103" t="str">
        <f t="shared" si="0"/>
        <v>X</v>
      </c>
      <c r="M9" s="82">
        <v>15241</v>
      </c>
      <c r="N9" s="84">
        <v>41767.312754629631</v>
      </c>
      <c r="O9" s="65"/>
      <c r="P9" s="77" t="s">
        <v>127</v>
      </c>
      <c r="Q9" s="51"/>
    </row>
    <row r="10" spans="1:17">
      <c r="A10" s="12" t="s">
        <v>1698</v>
      </c>
      <c r="B10" s="49" t="s">
        <v>1059</v>
      </c>
      <c r="C10" s="54" t="s">
        <v>127</v>
      </c>
      <c r="D10" s="68">
        <v>28461</v>
      </c>
      <c r="E10" s="99"/>
      <c r="F10" s="81">
        <v>14035</v>
      </c>
      <c r="G10" s="83">
        <v>41782.573229166665</v>
      </c>
      <c r="H10" s="64"/>
      <c r="I10" s="73" t="s">
        <v>127</v>
      </c>
      <c r="J10" s="66" t="s">
        <v>328</v>
      </c>
      <c r="K10" s="67">
        <v>27668</v>
      </c>
      <c r="L10" s="103" t="str">
        <f t="shared" si="0"/>
        <v>X</v>
      </c>
      <c r="M10" s="82">
        <v>14187</v>
      </c>
      <c r="N10" s="84">
        <v>41767.312754629631</v>
      </c>
      <c r="O10" s="65"/>
      <c r="P10" s="77" t="s">
        <v>127</v>
      </c>
      <c r="Q10" s="51"/>
    </row>
    <row r="11" spans="1:17">
      <c r="A11" s="12" t="s">
        <v>1698</v>
      </c>
      <c r="B11" s="49" t="s">
        <v>1060</v>
      </c>
      <c r="C11" s="54" t="s">
        <v>127</v>
      </c>
      <c r="D11" s="68">
        <v>28461</v>
      </c>
      <c r="E11" s="99"/>
      <c r="F11" s="81">
        <v>14044</v>
      </c>
      <c r="G11" s="83">
        <v>41782.573229166665</v>
      </c>
      <c r="H11" s="64"/>
      <c r="I11" s="73" t="s">
        <v>127</v>
      </c>
      <c r="J11" s="66" t="s">
        <v>328</v>
      </c>
      <c r="K11" s="67">
        <v>27668</v>
      </c>
      <c r="L11" s="103" t="str">
        <f t="shared" si="0"/>
        <v>X</v>
      </c>
      <c r="M11" s="82">
        <v>14220</v>
      </c>
      <c r="N11" s="84">
        <v>41767.312754629631</v>
      </c>
      <c r="O11" s="65"/>
      <c r="P11" s="77" t="s">
        <v>127</v>
      </c>
      <c r="Q11" s="51"/>
    </row>
    <row r="12" spans="1:17">
      <c r="A12" s="12" t="s">
        <v>1698</v>
      </c>
      <c r="B12" s="49" t="s">
        <v>1699</v>
      </c>
      <c r="C12" s="54" t="s">
        <v>127</v>
      </c>
      <c r="D12" s="68">
        <v>28461</v>
      </c>
      <c r="E12" s="99"/>
      <c r="F12" s="81">
        <v>11024</v>
      </c>
      <c r="G12" s="83">
        <v>41782.573229166665</v>
      </c>
      <c r="H12" s="64"/>
      <c r="I12" s="73" t="s">
        <v>584</v>
      </c>
      <c r="J12" s="66" t="s">
        <v>328</v>
      </c>
      <c r="K12" s="67">
        <v>27711</v>
      </c>
      <c r="L12" s="103" t="str">
        <f t="shared" si="0"/>
        <v>X</v>
      </c>
      <c r="M12" s="82">
        <v>11248</v>
      </c>
      <c r="N12" s="84">
        <v>41772.443865740737</v>
      </c>
      <c r="O12" s="65"/>
      <c r="P12" s="77" t="s">
        <v>584</v>
      </c>
      <c r="Q12" s="51"/>
    </row>
    <row r="13" spans="1:17">
      <c r="A13" s="12" t="s">
        <v>1698</v>
      </c>
      <c r="B13" s="49" t="s">
        <v>1062</v>
      </c>
      <c r="C13" s="54" t="s">
        <v>127</v>
      </c>
      <c r="D13" s="68">
        <v>28461</v>
      </c>
      <c r="E13" s="99"/>
      <c r="F13" s="81">
        <v>14836</v>
      </c>
      <c r="G13" s="83">
        <v>41782.573229166665</v>
      </c>
      <c r="H13" s="64"/>
      <c r="I13" s="73" t="s">
        <v>127</v>
      </c>
      <c r="J13" s="66" t="s">
        <v>328</v>
      </c>
      <c r="K13" s="67">
        <v>27668</v>
      </c>
      <c r="L13" s="103" t="str">
        <f t="shared" si="0"/>
        <v>X</v>
      </c>
      <c r="M13" s="82">
        <v>15008</v>
      </c>
      <c r="N13" s="84">
        <v>41767.312754629631</v>
      </c>
      <c r="O13" s="65"/>
      <c r="P13" s="77" t="s">
        <v>127</v>
      </c>
      <c r="Q13" s="51"/>
    </row>
    <row r="14" spans="1:17">
      <c r="A14" s="12" t="s">
        <v>1698</v>
      </c>
      <c r="B14" s="49" t="s">
        <v>1063</v>
      </c>
      <c r="C14" s="54" t="s">
        <v>127</v>
      </c>
      <c r="D14" s="68">
        <v>28461</v>
      </c>
      <c r="E14" s="99"/>
      <c r="F14" s="81">
        <v>14543</v>
      </c>
      <c r="G14" s="83">
        <v>41782.573229166665</v>
      </c>
      <c r="H14" s="64"/>
      <c r="I14" s="73" t="s">
        <v>127</v>
      </c>
      <c r="J14" s="66" t="s">
        <v>328</v>
      </c>
      <c r="K14" s="67">
        <v>27668</v>
      </c>
      <c r="L14" s="103" t="str">
        <f t="shared" si="0"/>
        <v>X</v>
      </c>
      <c r="M14" s="82">
        <v>14655</v>
      </c>
      <c r="N14" s="84">
        <v>41767.312754629631</v>
      </c>
      <c r="O14" s="65"/>
      <c r="P14" s="77" t="s">
        <v>127</v>
      </c>
      <c r="Q14" s="51"/>
    </row>
    <row r="15" spans="1:17">
      <c r="A15" s="12" t="s">
        <v>1698</v>
      </c>
      <c r="B15" s="49" t="s">
        <v>1700</v>
      </c>
      <c r="C15" s="54" t="s">
        <v>127</v>
      </c>
      <c r="D15" s="68">
        <v>28461</v>
      </c>
      <c r="E15" s="99"/>
      <c r="F15" s="81">
        <v>11061</v>
      </c>
      <c r="G15" s="83">
        <v>41782.573229166665</v>
      </c>
      <c r="H15" s="64"/>
      <c r="I15" s="73" t="s">
        <v>584</v>
      </c>
      <c r="J15" s="66" t="s">
        <v>328</v>
      </c>
      <c r="K15" s="67">
        <v>27711</v>
      </c>
      <c r="L15" s="103" t="str">
        <f t="shared" si="0"/>
        <v>X</v>
      </c>
      <c r="M15" s="82">
        <v>11233</v>
      </c>
      <c r="N15" s="84">
        <v>41772.443865740737</v>
      </c>
      <c r="O15" s="65"/>
      <c r="P15" s="77" t="s">
        <v>584</v>
      </c>
      <c r="Q15" s="51"/>
    </row>
    <row r="16" spans="1:17">
      <c r="A16" s="12" t="s">
        <v>1698</v>
      </c>
      <c r="B16" s="49" t="s">
        <v>1701</v>
      </c>
      <c r="C16" s="54" t="s">
        <v>127</v>
      </c>
      <c r="D16" s="68">
        <v>28461</v>
      </c>
      <c r="E16" s="99"/>
      <c r="F16" s="81">
        <v>11039</v>
      </c>
      <c r="G16" s="83">
        <v>41782.573229166665</v>
      </c>
      <c r="H16" s="64"/>
      <c r="I16" s="73" t="s">
        <v>584</v>
      </c>
      <c r="J16" s="66" t="s">
        <v>328</v>
      </c>
      <c r="K16" s="67">
        <v>27711</v>
      </c>
      <c r="L16" s="103" t="str">
        <f t="shared" si="0"/>
        <v>X</v>
      </c>
      <c r="M16" s="82">
        <v>11247</v>
      </c>
      <c r="N16" s="84">
        <v>41772.443865740737</v>
      </c>
      <c r="O16" s="65"/>
      <c r="P16" s="77" t="s">
        <v>584</v>
      </c>
      <c r="Q16" s="51"/>
    </row>
    <row r="17" spans="1:17">
      <c r="A17" s="12" t="s">
        <v>672</v>
      </c>
      <c r="B17" s="49" t="s">
        <v>433</v>
      </c>
      <c r="C17" s="54" t="s">
        <v>127</v>
      </c>
      <c r="D17" s="68">
        <v>28461</v>
      </c>
      <c r="E17" s="99"/>
      <c r="F17" s="81">
        <v>16682</v>
      </c>
      <c r="G17" s="83">
        <v>41782.573229166665</v>
      </c>
      <c r="H17" s="64"/>
      <c r="I17" s="73" t="s">
        <v>127</v>
      </c>
      <c r="J17" s="66" t="s">
        <v>328</v>
      </c>
      <c r="K17" s="67">
        <v>27545</v>
      </c>
      <c r="L17" s="103" t="str">
        <f t="shared" si="0"/>
        <v>X</v>
      </c>
      <c r="M17" s="82">
        <v>17752</v>
      </c>
      <c r="N17" s="84">
        <v>41766.313750000001</v>
      </c>
      <c r="O17" s="65"/>
      <c r="P17" s="77" t="s">
        <v>127</v>
      </c>
      <c r="Q17" s="51"/>
    </row>
    <row r="18" spans="1:17">
      <c r="A18" s="12" t="s">
        <v>672</v>
      </c>
      <c r="B18" s="49" t="s">
        <v>1310</v>
      </c>
      <c r="C18" s="54" t="s">
        <v>127</v>
      </c>
      <c r="D18" s="68">
        <v>28461</v>
      </c>
      <c r="E18" s="99"/>
      <c r="F18" s="81">
        <v>11418</v>
      </c>
      <c r="G18" s="83">
        <v>41782.573229166665</v>
      </c>
      <c r="H18" s="64"/>
      <c r="I18" s="73" t="s">
        <v>127</v>
      </c>
      <c r="J18" s="66" t="s">
        <v>328</v>
      </c>
      <c r="K18" s="67">
        <v>27545</v>
      </c>
      <c r="L18" s="103" t="str">
        <f t="shared" si="0"/>
        <v>X</v>
      </c>
      <c r="M18" s="82">
        <v>11351</v>
      </c>
      <c r="N18" s="84">
        <v>41766.313750000001</v>
      </c>
      <c r="O18" s="65"/>
      <c r="P18" s="77" t="s">
        <v>127</v>
      </c>
      <c r="Q18" s="51"/>
    </row>
    <row r="19" spans="1:17">
      <c r="A19" s="12" t="s">
        <v>672</v>
      </c>
      <c r="B19" s="49" t="s">
        <v>673</v>
      </c>
      <c r="C19" s="54" t="s">
        <v>127</v>
      </c>
      <c r="D19" s="68">
        <v>28461</v>
      </c>
      <c r="E19" s="99"/>
      <c r="F19" s="81">
        <v>10253</v>
      </c>
      <c r="G19" s="83">
        <v>41782.573229166665</v>
      </c>
      <c r="H19" s="64"/>
      <c r="I19" s="73" t="s">
        <v>127</v>
      </c>
      <c r="J19" s="66" t="s">
        <v>328</v>
      </c>
      <c r="K19" s="67">
        <v>27545</v>
      </c>
      <c r="L19" s="103" t="str">
        <f t="shared" si="0"/>
        <v>X</v>
      </c>
      <c r="M19" s="82">
        <v>10358</v>
      </c>
      <c r="N19" s="84">
        <v>41766.313750000001</v>
      </c>
      <c r="O19" s="65"/>
      <c r="P19" s="77" t="s">
        <v>127</v>
      </c>
      <c r="Q19" s="51"/>
    </row>
    <row r="20" spans="1:17">
      <c r="A20" s="12" t="s">
        <v>1021</v>
      </c>
      <c r="B20" s="49" t="s">
        <v>1027</v>
      </c>
      <c r="C20" s="54" t="s">
        <v>127</v>
      </c>
      <c r="D20" s="68">
        <v>28461</v>
      </c>
      <c r="E20" s="99"/>
      <c r="F20" s="81">
        <v>12900</v>
      </c>
      <c r="G20" s="83">
        <v>41782.573229166665</v>
      </c>
      <c r="H20" s="64"/>
      <c r="I20" s="73" t="s">
        <v>127</v>
      </c>
      <c r="J20" s="66" t="s">
        <v>328</v>
      </c>
      <c r="K20" s="67">
        <v>27545</v>
      </c>
      <c r="L20" s="103" t="str">
        <f t="shared" si="0"/>
        <v>X</v>
      </c>
      <c r="M20" s="82">
        <v>12892</v>
      </c>
      <c r="N20" s="84">
        <v>41766.313773148147</v>
      </c>
      <c r="O20" s="65"/>
      <c r="P20" s="77" t="s">
        <v>127</v>
      </c>
      <c r="Q20" s="51"/>
    </row>
    <row r="21" spans="1:17">
      <c r="A21" s="12" t="s">
        <v>1021</v>
      </c>
      <c r="B21" s="49" t="s">
        <v>1028</v>
      </c>
      <c r="C21" s="54" t="s">
        <v>127</v>
      </c>
      <c r="D21" s="68">
        <v>28461</v>
      </c>
      <c r="E21" s="99"/>
      <c r="F21" s="81">
        <v>16413</v>
      </c>
      <c r="G21" s="83">
        <v>41782.573229166665</v>
      </c>
      <c r="H21" s="64"/>
      <c r="I21" s="73" t="s">
        <v>127</v>
      </c>
      <c r="J21" s="66" t="s">
        <v>328</v>
      </c>
      <c r="K21" s="67">
        <v>27545</v>
      </c>
      <c r="L21" s="103" t="str">
        <f t="shared" si="0"/>
        <v>X</v>
      </c>
      <c r="M21" s="82">
        <v>16686</v>
      </c>
      <c r="N21" s="84">
        <v>41766.313773148147</v>
      </c>
      <c r="O21" s="65"/>
      <c r="P21" s="77" t="s">
        <v>127</v>
      </c>
      <c r="Q21" s="51"/>
    </row>
    <row r="22" spans="1:17">
      <c r="A22" s="12" t="s">
        <v>1021</v>
      </c>
      <c r="B22" s="49" t="s">
        <v>1029</v>
      </c>
      <c r="C22" s="54" t="s">
        <v>127</v>
      </c>
      <c r="D22" s="68">
        <v>28461</v>
      </c>
      <c r="E22" s="99"/>
      <c r="F22" s="81">
        <v>18839</v>
      </c>
      <c r="G22" s="83">
        <v>41782.573229166665</v>
      </c>
      <c r="H22" s="64"/>
      <c r="I22" s="73" t="s">
        <v>127</v>
      </c>
      <c r="J22" s="66" t="s">
        <v>328</v>
      </c>
      <c r="K22" s="67">
        <v>27545</v>
      </c>
      <c r="L22" s="103" t="str">
        <f t="shared" si="0"/>
        <v>X</v>
      </c>
      <c r="M22" s="82">
        <v>19165</v>
      </c>
      <c r="N22" s="84">
        <v>41766.313773148147</v>
      </c>
      <c r="O22" s="65"/>
      <c r="P22" s="77" t="s">
        <v>127</v>
      </c>
      <c r="Q22" s="51"/>
    </row>
    <row r="23" spans="1:17">
      <c r="A23" s="12" t="s">
        <v>1021</v>
      </c>
      <c r="B23" s="49" t="s">
        <v>1030</v>
      </c>
      <c r="C23" s="54" t="s">
        <v>127</v>
      </c>
      <c r="D23" s="68">
        <v>28461</v>
      </c>
      <c r="E23" s="99"/>
      <c r="F23" s="81">
        <v>14591</v>
      </c>
      <c r="G23" s="83">
        <v>41782.573229166665</v>
      </c>
      <c r="H23" s="64"/>
      <c r="I23" s="73" t="s">
        <v>127</v>
      </c>
      <c r="J23" s="66" t="s">
        <v>328</v>
      </c>
      <c r="K23" s="67">
        <v>27545</v>
      </c>
      <c r="L23" s="103" t="str">
        <f t="shared" si="0"/>
        <v>X</v>
      </c>
      <c r="M23" s="82">
        <v>14676</v>
      </c>
      <c r="N23" s="84">
        <v>41766.313773148147</v>
      </c>
      <c r="O23" s="65"/>
      <c r="P23" s="77" t="s">
        <v>127</v>
      </c>
      <c r="Q23" s="51"/>
    </row>
    <row r="24" spans="1:17">
      <c r="A24" s="12" t="s">
        <v>1021</v>
      </c>
      <c r="B24" s="49" t="s">
        <v>1031</v>
      </c>
      <c r="C24" s="54" t="s">
        <v>127</v>
      </c>
      <c r="D24" s="68">
        <v>28461</v>
      </c>
      <c r="E24" s="99"/>
      <c r="F24" s="81">
        <v>18066</v>
      </c>
      <c r="G24" s="83">
        <v>41782.573229166665</v>
      </c>
      <c r="H24" s="64"/>
      <c r="I24" s="73" t="s">
        <v>127</v>
      </c>
      <c r="J24" s="66" t="s">
        <v>328</v>
      </c>
      <c r="K24" s="67">
        <v>27545</v>
      </c>
      <c r="L24" s="103" t="str">
        <f t="shared" si="0"/>
        <v>X</v>
      </c>
      <c r="M24" s="82">
        <v>18459</v>
      </c>
      <c r="N24" s="84">
        <v>41766.313773148147</v>
      </c>
      <c r="O24" s="65"/>
      <c r="P24" s="77" t="s">
        <v>127</v>
      </c>
      <c r="Q24" s="51"/>
    </row>
    <row r="25" spans="1:17">
      <c r="A25" s="12" t="s">
        <v>1021</v>
      </c>
      <c r="B25" s="49" t="s">
        <v>1032</v>
      </c>
      <c r="C25" s="54" t="s">
        <v>127</v>
      </c>
      <c r="D25" s="68">
        <v>28461</v>
      </c>
      <c r="E25" s="99"/>
      <c r="F25" s="81">
        <v>20156</v>
      </c>
      <c r="G25" s="83">
        <v>41782.573229166665</v>
      </c>
      <c r="H25" s="64"/>
      <c r="I25" s="73" t="s">
        <v>127</v>
      </c>
      <c r="J25" s="66" t="s">
        <v>328</v>
      </c>
      <c r="K25" s="67">
        <v>27545</v>
      </c>
      <c r="L25" s="103" t="str">
        <f t="shared" si="0"/>
        <v>X</v>
      </c>
      <c r="M25" s="82">
        <v>20681</v>
      </c>
      <c r="N25" s="84">
        <v>41766.313773148147</v>
      </c>
      <c r="O25" s="65"/>
      <c r="P25" s="77" t="s">
        <v>127</v>
      </c>
      <c r="Q25" s="51"/>
    </row>
    <row r="26" spans="1:17">
      <c r="A26" s="12" t="s">
        <v>1613</v>
      </c>
      <c r="B26" s="49" t="s">
        <v>1762</v>
      </c>
      <c r="C26" s="54" t="s">
        <v>127</v>
      </c>
      <c r="D26" s="68">
        <v>28461</v>
      </c>
      <c r="E26" s="99"/>
      <c r="F26" s="81">
        <v>11500</v>
      </c>
      <c r="G26" s="83">
        <v>41782.573229166665</v>
      </c>
      <c r="H26" s="64"/>
      <c r="I26" s="73" t="s">
        <v>1695</v>
      </c>
      <c r="J26" s="66" t="s">
        <v>328</v>
      </c>
      <c r="K26" s="67">
        <v>27966</v>
      </c>
      <c r="L26" s="103" t="str">
        <f t="shared" si="0"/>
        <v>X</v>
      </c>
      <c r="M26" s="82">
        <v>11623</v>
      </c>
      <c r="N26" s="84">
        <v>41772.478379629632</v>
      </c>
      <c r="O26" s="65"/>
      <c r="P26" s="77" t="s">
        <v>1695</v>
      </c>
      <c r="Q26" s="51"/>
    </row>
    <row r="27" spans="1:17">
      <c r="A27" s="12" t="s">
        <v>1613</v>
      </c>
      <c r="B27" s="49" t="s">
        <v>1763</v>
      </c>
      <c r="C27" s="54" t="s">
        <v>127</v>
      </c>
      <c r="D27" s="68">
        <v>28461</v>
      </c>
      <c r="E27" s="99"/>
      <c r="F27" s="81">
        <v>11500</v>
      </c>
      <c r="G27" s="83">
        <v>41782.573229166665</v>
      </c>
      <c r="H27" s="64"/>
      <c r="I27" s="73" t="s">
        <v>1695</v>
      </c>
      <c r="J27" s="66" t="s">
        <v>328</v>
      </c>
      <c r="K27" s="67">
        <v>27966</v>
      </c>
      <c r="L27" s="103" t="str">
        <f t="shared" si="0"/>
        <v>X</v>
      </c>
      <c r="M27" s="82">
        <v>11623</v>
      </c>
      <c r="N27" s="84">
        <v>41772.478379629632</v>
      </c>
      <c r="O27" s="65"/>
      <c r="P27" s="77" t="s">
        <v>1695</v>
      </c>
      <c r="Q27" s="51"/>
    </row>
    <row r="28" spans="1:17">
      <c r="A28" s="12" t="s">
        <v>1613</v>
      </c>
      <c r="B28" s="49" t="s">
        <v>1764</v>
      </c>
      <c r="C28" s="54" t="s">
        <v>127</v>
      </c>
      <c r="D28" s="68">
        <v>28461</v>
      </c>
      <c r="E28" s="99"/>
      <c r="F28" s="81">
        <v>11500</v>
      </c>
      <c r="G28" s="83">
        <v>41782.573229166665</v>
      </c>
      <c r="H28" s="64"/>
      <c r="I28" s="73" t="s">
        <v>1695</v>
      </c>
      <c r="J28" s="66" t="s">
        <v>328</v>
      </c>
      <c r="K28" s="67">
        <v>27966</v>
      </c>
      <c r="L28" s="103" t="str">
        <f t="shared" si="0"/>
        <v>X</v>
      </c>
      <c r="M28" s="82">
        <v>11623</v>
      </c>
      <c r="N28" s="84">
        <v>41772.478379629632</v>
      </c>
      <c r="O28" s="65"/>
      <c r="P28" s="77" t="s">
        <v>1695</v>
      </c>
      <c r="Q28" s="51"/>
    </row>
    <row r="29" spans="1:17">
      <c r="A29" s="12" t="s">
        <v>1613</v>
      </c>
      <c r="B29" s="49" t="s">
        <v>1765</v>
      </c>
      <c r="C29" s="54" t="s">
        <v>127</v>
      </c>
      <c r="D29" s="68">
        <v>28461</v>
      </c>
      <c r="E29" s="99"/>
      <c r="F29" s="81">
        <v>11500</v>
      </c>
      <c r="G29" s="83">
        <v>41782.573229166665</v>
      </c>
      <c r="H29" s="64"/>
      <c r="I29" s="73" t="s">
        <v>1695</v>
      </c>
      <c r="J29" s="66" t="s">
        <v>328</v>
      </c>
      <c r="K29" s="67">
        <v>27966</v>
      </c>
      <c r="L29" s="103" t="str">
        <f t="shared" si="0"/>
        <v>X</v>
      </c>
      <c r="M29" s="82">
        <v>11623</v>
      </c>
      <c r="N29" s="84">
        <v>41772.478379629632</v>
      </c>
      <c r="O29" s="65"/>
      <c r="P29" s="77" t="s">
        <v>1695</v>
      </c>
      <c r="Q29" s="51"/>
    </row>
    <row r="30" spans="1:17">
      <c r="A30" s="12" t="s">
        <v>1613</v>
      </c>
      <c r="B30" s="49" t="s">
        <v>1614</v>
      </c>
      <c r="C30" s="54" t="s">
        <v>127</v>
      </c>
      <c r="D30" s="68">
        <v>28461</v>
      </c>
      <c r="E30" s="99"/>
      <c r="F30" s="81">
        <v>13014</v>
      </c>
      <c r="G30" s="83">
        <v>41782.573229166665</v>
      </c>
      <c r="H30" s="64"/>
      <c r="I30" s="73" t="s">
        <v>127</v>
      </c>
      <c r="J30" s="66" t="s">
        <v>328</v>
      </c>
      <c r="K30" s="67">
        <v>27545</v>
      </c>
      <c r="L30" s="103" t="str">
        <f t="shared" si="0"/>
        <v>X</v>
      </c>
      <c r="M30" s="82">
        <v>13057</v>
      </c>
      <c r="N30" s="84">
        <v>41766.313761574071</v>
      </c>
      <c r="O30" s="65"/>
      <c r="P30" s="77" t="s">
        <v>127</v>
      </c>
      <c r="Q30" s="51"/>
    </row>
    <row r="31" spans="1:17">
      <c r="A31" s="12" t="s">
        <v>1613</v>
      </c>
      <c r="B31" s="49" t="s">
        <v>1766</v>
      </c>
      <c r="C31" s="54" t="s">
        <v>127</v>
      </c>
      <c r="D31" s="68">
        <v>28461</v>
      </c>
      <c r="E31" s="99"/>
      <c r="F31" s="81">
        <v>11500</v>
      </c>
      <c r="G31" s="83">
        <v>41782.573229166665</v>
      </c>
      <c r="H31" s="64"/>
      <c r="I31" s="73" t="s">
        <v>1695</v>
      </c>
      <c r="J31" s="66" t="s">
        <v>328</v>
      </c>
      <c r="K31" s="67">
        <v>27966</v>
      </c>
      <c r="L31" s="103" t="str">
        <f t="shared" si="0"/>
        <v>X</v>
      </c>
      <c r="M31" s="82">
        <v>11623</v>
      </c>
      <c r="N31" s="84">
        <v>41772.478379629632</v>
      </c>
      <c r="O31" s="65"/>
      <c r="P31" s="77" t="s">
        <v>1695</v>
      </c>
      <c r="Q31" s="51"/>
    </row>
    <row r="32" spans="1:17">
      <c r="A32" s="12" t="s">
        <v>1613</v>
      </c>
      <c r="B32" s="49" t="s">
        <v>1619</v>
      </c>
      <c r="C32" s="54" t="s">
        <v>127</v>
      </c>
      <c r="D32" s="68">
        <v>28461</v>
      </c>
      <c r="E32" s="99"/>
      <c r="F32" s="81">
        <v>16303</v>
      </c>
      <c r="G32" s="83">
        <v>41782.573229166665</v>
      </c>
      <c r="H32" s="64"/>
      <c r="I32" s="73" t="s">
        <v>127</v>
      </c>
      <c r="J32" s="66" t="s">
        <v>328</v>
      </c>
      <c r="K32" s="67">
        <v>27545</v>
      </c>
      <c r="L32" s="103" t="str">
        <f t="shared" si="0"/>
        <v>X</v>
      </c>
      <c r="M32" s="82">
        <v>16538</v>
      </c>
      <c r="N32" s="84">
        <v>41766.313761574071</v>
      </c>
      <c r="O32" s="65"/>
      <c r="P32" s="77" t="s">
        <v>127</v>
      </c>
      <c r="Q32" s="51"/>
    </row>
    <row r="33" spans="1:17">
      <c r="A33" s="12" t="s">
        <v>1613</v>
      </c>
      <c r="B33" s="49" t="s">
        <v>1615</v>
      </c>
      <c r="C33" s="54" t="s">
        <v>127</v>
      </c>
      <c r="D33" s="68">
        <v>28461</v>
      </c>
      <c r="E33" s="99"/>
      <c r="F33" s="81">
        <v>18761</v>
      </c>
      <c r="G33" s="83">
        <v>41782.573229166665</v>
      </c>
      <c r="H33" s="64"/>
      <c r="I33" s="73" t="s">
        <v>127</v>
      </c>
      <c r="J33" s="66" t="s">
        <v>328</v>
      </c>
      <c r="K33" s="67">
        <v>27545</v>
      </c>
      <c r="L33" s="103" t="str">
        <f t="shared" si="0"/>
        <v>X</v>
      </c>
      <c r="M33" s="82">
        <v>19107</v>
      </c>
      <c r="N33" s="84">
        <v>41766.313761574071</v>
      </c>
      <c r="O33" s="65"/>
      <c r="P33" s="77" t="s">
        <v>127</v>
      </c>
      <c r="Q33" s="51"/>
    </row>
    <row r="34" spans="1:17">
      <c r="A34" s="12" t="s">
        <v>1613</v>
      </c>
      <c r="B34" s="49" t="s">
        <v>1616</v>
      </c>
      <c r="C34" s="54" t="s">
        <v>127</v>
      </c>
      <c r="D34" s="68">
        <v>28461</v>
      </c>
      <c r="E34" s="99"/>
      <c r="F34" s="81">
        <v>14508</v>
      </c>
      <c r="G34" s="83">
        <v>41782.573229166665</v>
      </c>
      <c r="H34" s="64"/>
      <c r="I34" s="73" t="s">
        <v>127</v>
      </c>
      <c r="J34" s="66" t="s">
        <v>328</v>
      </c>
      <c r="K34" s="67">
        <v>27545</v>
      </c>
      <c r="L34" s="103" t="str">
        <f t="shared" si="0"/>
        <v>X</v>
      </c>
      <c r="M34" s="82">
        <v>14596</v>
      </c>
      <c r="N34" s="84">
        <v>41767.56958333333</v>
      </c>
      <c r="O34" s="65"/>
      <c r="P34" s="77" t="s">
        <v>127</v>
      </c>
      <c r="Q34" s="51"/>
    </row>
    <row r="35" spans="1:17">
      <c r="A35" s="12" t="s">
        <v>1613</v>
      </c>
      <c r="B35" s="49" t="s">
        <v>1617</v>
      </c>
      <c r="C35" s="54" t="s">
        <v>127</v>
      </c>
      <c r="D35" s="68">
        <v>28461</v>
      </c>
      <c r="E35" s="99"/>
      <c r="F35" s="81">
        <v>17988</v>
      </c>
      <c r="G35" s="83">
        <v>41782.573229166665</v>
      </c>
      <c r="H35" s="64"/>
      <c r="I35" s="73" t="s">
        <v>127</v>
      </c>
      <c r="J35" s="66" t="s">
        <v>328</v>
      </c>
      <c r="K35" s="67">
        <v>27545</v>
      </c>
      <c r="L35" s="103" t="str">
        <f t="shared" si="0"/>
        <v>X</v>
      </c>
      <c r="M35" s="82">
        <v>18395</v>
      </c>
      <c r="N35" s="84">
        <v>41766.313761574071</v>
      </c>
      <c r="O35" s="65"/>
      <c r="P35" s="77" t="s">
        <v>127</v>
      </c>
      <c r="Q35" s="51"/>
    </row>
    <row r="36" spans="1:17">
      <c r="A36" s="12" t="s">
        <v>1613</v>
      </c>
      <c r="B36" s="49" t="s">
        <v>1618</v>
      </c>
      <c r="C36" s="54" t="s">
        <v>127</v>
      </c>
      <c r="D36" s="68">
        <v>28461</v>
      </c>
      <c r="E36" s="99"/>
      <c r="F36" s="81">
        <v>19842</v>
      </c>
      <c r="G36" s="83">
        <v>41782.573229166665</v>
      </c>
      <c r="H36" s="64"/>
      <c r="I36" s="73" t="s">
        <v>127</v>
      </c>
      <c r="J36" s="66" t="s">
        <v>328</v>
      </c>
      <c r="K36" s="67">
        <v>27545</v>
      </c>
      <c r="L36" s="103" t="str">
        <f t="shared" si="0"/>
        <v>X</v>
      </c>
      <c r="M36" s="82">
        <v>20253</v>
      </c>
      <c r="N36" s="84">
        <v>41772.443854166668</v>
      </c>
      <c r="O36" s="65"/>
      <c r="P36" s="77" t="s">
        <v>127</v>
      </c>
      <c r="Q36" s="51"/>
    </row>
    <row r="37" spans="1:17">
      <c r="A37" s="12" t="s">
        <v>1613</v>
      </c>
      <c r="B37" s="49" t="s">
        <v>1767</v>
      </c>
      <c r="C37" s="54" t="s">
        <v>127</v>
      </c>
      <c r="D37" s="68">
        <v>28461</v>
      </c>
      <c r="E37" s="99"/>
      <c r="F37" s="81">
        <v>11500</v>
      </c>
      <c r="G37" s="83">
        <v>41782.573229166665</v>
      </c>
      <c r="H37" s="64"/>
      <c r="I37" s="73" t="s">
        <v>1695</v>
      </c>
      <c r="J37" s="66" t="s">
        <v>328</v>
      </c>
      <c r="K37" s="67">
        <v>27966</v>
      </c>
      <c r="L37" s="103" t="str">
        <f t="shared" si="0"/>
        <v>X</v>
      </c>
      <c r="M37" s="82">
        <v>11623</v>
      </c>
      <c r="N37" s="84">
        <v>41772.478379629632</v>
      </c>
      <c r="O37" s="65"/>
      <c r="P37" s="77" t="s">
        <v>1695</v>
      </c>
      <c r="Q37" s="51"/>
    </row>
    <row r="38" spans="1:17">
      <c r="A38" s="12" t="s">
        <v>1613</v>
      </c>
      <c r="B38" s="49" t="s">
        <v>1768</v>
      </c>
      <c r="C38" s="54" t="s">
        <v>127</v>
      </c>
      <c r="D38" s="68">
        <v>28461</v>
      </c>
      <c r="E38" s="99"/>
      <c r="F38" s="81">
        <v>11500</v>
      </c>
      <c r="G38" s="83">
        <v>41782.573229166665</v>
      </c>
      <c r="H38" s="64"/>
      <c r="I38" s="73" t="s">
        <v>1695</v>
      </c>
      <c r="J38" s="66" t="s">
        <v>328</v>
      </c>
      <c r="K38" s="67">
        <v>27966</v>
      </c>
      <c r="L38" s="103" t="str">
        <f t="shared" si="0"/>
        <v>X</v>
      </c>
      <c r="M38" s="82">
        <v>11623</v>
      </c>
      <c r="N38" s="84">
        <v>41772.478379629632</v>
      </c>
      <c r="O38" s="65"/>
      <c r="P38" s="77" t="s">
        <v>1695</v>
      </c>
      <c r="Q38" s="51"/>
    </row>
    <row r="39" spans="1:17">
      <c r="A39" s="12" t="s">
        <v>1613</v>
      </c>
      <c r="B39" s="49" t="s">
        <v>1769</v>
      </c>
      <c r="C39" s="54" t="s">
        <v>127</v>
      </c>
      <c r="D39" s="68">
        <v>28461</v>
      </c>
      <c r="E39" s="99"/>
      <c r="F39" s="81">
        <v>11500</v>
      </c>
      <c r="G39" s="83">
        <v>41782.573229166665</v>
      </c>
      <c r="H39" s="64"/>
      <c r="I39" s="73" t="s">
        <v>1695</v>
      </c>
      <c r="J39" s="66" t="s">
        <v>328</v>
      </c>
      <c r="K39" s="67">
        <v>27966</v>
      </c>
      <c r="L39" s="103" t="str">
        <f t="shared" si="0"/>
        <v>X</v>
      </c>
      <c r="M39" s="82">
        <v>11623</v>
      </c>
      <c r="N39" s="84">
        <v>41772.478379629632</v>
      </c>
      <c r="O39" s="65"/>
      <c r="P39" s="77" t="s">
        <v>1695</v>
      </c>
      <c r="Q39" s="51"/>
    </row>
    <row r="40" spans="1:17">
      <c r="A40" s="12" t="s">
        <v>1613</v>
      </c>
      <c r="B40" s="49" t="s">
        <v>1775</v>
      </c>
      <c r="C40" s="54" t="s">
        <v>127</v>
      </c>
      <c r="D40" s="68">
        <v>28461</v>
      </c>
      <c r="E40" s="99"/>
      <c r="F40" s="81">
        <v>11031</v>
      </c>
      <c r="G40" s="83">
        <v>41782.573229166665</v>
      </c>
      <c r="H40" s="64"/>
      <c r="I40" s="73" t="s">
        <v>1695</v>
      </c>
      <c r="J40" s="66" t="s">
        <v>328</v>
      </c>
      <c r="K40" s="67">
        <v>27966</v>
      </c>
      <c r="L40" s="103" t="str">
        <f t="shared" ref="L40:L71" si="1">IF(K40="","",IF(K40&lt;$D40,"X",""))</f>
        <v>X</v>
      </c>
      <c r="M40" s="82">
        <v>11645</v>
      </c>
      <c r="N40" s="84">
        <v>41772.478379629632</v>
      </c>
      <c r="O40" s="65"/>
      <c r="P40" s="77" t="s">
        <v>1695</v>
      </c>
      <c r="Q40" s="51"/>
    </row>
    <row r="41" spans="1:17">
      <c r="A41" s="12" t="s">
        <v>1613</v>
      </c>
      <c r="B41" s="49" t="s">
        <v>1027</v>
      </c>
      <c r="C41" s="54" t="s">
        <v>127</v>
      </c>
      <c r="D41" s="68">
        <v>28461</v>
      </c>
      <c r="E41" s="99"/>
      <c r="F41" s="81">
        <v>11489</v>
      </c>
      <c r="G41" s="83">
        <v>41782.573229166665</v>
      </c>
      <c r="H41" s="64"/>
      <c r="I41" s="73" t="s">
        <v>1695</v>
      </c>
      <c r="J41" s="66" t="s">
        <v>328</v>
      </c>
      <c r="K41" s="67">
        <v>27545</v>
      </c>
      <c r="L41" s="103" t="str">
        <f t="shared" si="1"/>
        <v>X</v>
      </c>
      <c r="M41" s="82">
        <v>11616</v>
      </c>
      <c r="N41" s="84">
        <v>41772.443854166668</v>
      </c>
      <c r="O41" s="65"/>
      <c r="P41" s="77" t="s">
        <v>1695</v>
      </c>
      <c r="Q41" s="51"/>
    </row>
    <row r="42" spans="1:17">
      <c r="A42" s="12" t="s">
        <v>1613</v>
      </c>
      <c r="B42" s="49" t="s">
        <v>1776</v>
      </c>
      <c r="C42" s="54" t="s">
        <v>127</v>
      </c>
      <c r="D42" s="68">
        <v>28461</v>
      </c>
      <c r="E42" s="99"/>
      <c r="F42" s="81">
        <v>8638</v>
      </c>
      <c r="G42" s="83">
        <v>41782.573229166665</v>
      </c>
      <c r="H42" s="64"/>
      <c r="I42" s="73" t="s">
        <v>1695</v>
      </c>
      <c r="J42" s="66" t="s">
        <v>328</v>
      </c>
      <c r="K42" s="67">
        <v>27966</v>
      </c>
      <c r="L42" s="103" t="str">
        <f t="shared" si="1"/>
        <v>X</v>
      </c>
      <c r="M42" s="82">
        <v>11641</v>
      </c>
      <c r="N42" s="84">
        <v>41772.478379629632</v>
      </c>
      <c r="O42" s="65"/>
      <c r="P42" s="77" t="s">
        <v>1695</v>
      </c>
      <c r="Q42" s="51"/>
    </row>
    <row r="43" spans="1:17">
      <c r="A43" s="12" t="s">
        <v>1613</v>
      </c>
      <c r="B43" s="49" t="s">
        <v>1777</v>
      </c>
      <c r="C43" s="54" t="s">
        <v>127</v>
      </c>
      <c r="D43" s="68">
        <v>28461</v>
      </c>
      <c r="E43" s="99"/>
      <c r="F43" s="81">
        <v>15558</v>
      </c>
      <c r="G43" s="83">
        <v>41782.573229166665</v>
      </c>
      <c r="H43" s="64"/>
      <c r="I43" s="73" t="s">
        <v>1695</v>
      </c>
      <c r="J43" s="66" t="s">
        <v>328</v>
      </c>
      <c r="K43" s="67">
        <v>27966</v>
      </c>
      <c r="L43" s="103" t="str">
        <f t="shared" si="1"/>
        <v>X</v>
      </c>
      <c r="M43" s="82">
        <v>11659</v>
      </c>
      <c r="N43" s="84">
        <v>41772.478391203702</v>
      </c>
      <c r="O43" s="65"/>
      <c r="P43" s="77" t="s">
        <v>1695</v>
      </c>
      <c r="Q43" s="51"/>
    </row>
    <row r="44" spans="1:17">
      <c r="A44" s="12" t="s">
        <v>1613</v>
      </c>
      <c r="B44" s="49" t="s">
        <v>1028</v>
      </c>
      <c r="C44" s="54" t="s">
        <v>127</v>
      </c>
      <c r="D44" s="68">
        <v>28461</v>
      </c>
      <c r="E44" s="99"/>
      <c r="F44" s="81">
        <v>11489</v>
      </c>
      <c r="G44" s="83">
        <v>41782.573229166665</v>
      </c>
      <c r="H44" s="64"/>
      <c r="I44" s="73" t="s">
        <v>1695</v>
      </c>
      <c r="J44" s="66" t="s">
        <v>328</v>
      </c>
      <c r="K44" s="67">
        <v>27545</v>
      </c>
      <c r="L44" s="103" t="str">
        <f t="shared" si="1"/>
        <v>X</v>
      </c>
      <c r="M44" s="82">
        <v>11634</v>
      </c>
      <c r="N44" s="84">
        <v>41772.443854166668</v>
      </c>
      <c r="O44" s="65"/>
      <c r="P44" s="77" t="s">
        <v>1695</v>
      </c>
      <c r="Q44" s="51"/>
    </row>
    <row r="45" spans="1:17">
      <c r="A45" s="12" t="s">
        <v>1613</v>
      </c>
      <c r="B45" s="49" t="s">
        <v>1029</v>
      </c>
      <c r="C45" s="54" t="s">
        <v>127</v>
      </c>
      <c r="D45" s="68">
        <v>28461</v>
      </c>
      <c r="E45" s="99"/>
      <c r="F45" s="81">
        <v>11493</v>
      </c>
      <c r="G45" s="83">
        <v>41782.573229166665</v>
      </c>
      <c r="H45" s="64"/>
      <c r="I45" s="73" t="s">
        <v>1695</v>
      </c>
      <c r="J45" s="66" t="s">
        <v>328</v>
      </c>
      <c r="K45" s="67">
        <v>27545</v>
      </c>
      <c r="L45" s="103" t="str">
        <f t="shared" si="1"/>
        <v>X</v>
      </c>
      <c r="M45" s="82">
        <v>11628</v>
      </c>
      <c r="N45" s="84">
        <v>41772.443854166668</v>
      </c>
      <c r="O45" s="65"/>
      <c r="P45" s="77" t="s">
        <v>1695</v>
      </c>
      <c r="Q45" s="51"/>
    </row>
    <row r="46" spans="1:17">
      <c r="A46" s="12" t="s">
        <v>1613</v>
      </c>
      <c r="B46" s="49" t="s">
        <v>1030</v>
      </c>
      <c r="C46" s="54" t="s">
        <v>127</v>
      </c>
      <c r="D46" s="68">
        <v>28461</v>
      </c>
      <c r="E46" s="99"/>
      <c r="F46" s="81">
        <v>11501</v>
      </c>
      <c r="G46" s="83">
        <v>41782.573229166665</v>
      </c>
      <c r="H46" s="64"/>
      <c r="I46" s="73" t="s">
        <v>1695</v>
      </c>
      <c r="J46" s="66" t="s">
        <v>328</v>
      </c>
      <c r="K46" s="67">
        <v>27545</v>
      </c>
      <c r="L46" s="103" t="str">
        <f t="shared" si="1"/>
        <v>X</v>
      </c>
      <c r="M46" s="82">
        <v>11620</v>
      </c>
      <c r="N46" s="84">
        <v>41772.443854166668</v>
      </c>
      <c r="O46" s="65"/>
      <c r="P46" s="77" t="s">
        <v>1695</v>
      </c>
      <c r="Q46" s="51"/>
    </row>
    <row r="47" spans="1:17">
      <c r="A47" s="12" t="s">
        <v>1613</v>
      </c>
      <c r="B47" s="49" t="s">
        <v>1031</v>
      </c>
      <c r="C47" s="54" t="s">
        <v>127</v>
      </c>
      <c r="D47" s="68">
        <v>28461</v>
      </c>
      <c r="E47" s="99"/>
      <c r="F47" s="81">
        <v>11491</v>
      </c>
      <c r="G47" s="83">
        <v>41782.573229166665</v>
      </c>
      <c r="H47" s="64"/>
      <c r="I47" s="73" t="s">
        <v>1695</v>
      </c>
      <c r="J47" s="66" t="s">
        <v>328</v>
      </c>
      <c r="K47" s="67">
        <v>27545</v>
      </c>
      <c r="L47" s="103" t="str">
        <f t="shared" si="1"/>
        <v>X</v>
      </c>
      <c r="M47" s="82">
        <v>11642</v>
      </c>
      <c r="N47" s="84">
        <v>41772.443854166668</v>
      </c>
      <c r="O47" s="65"/>
      <c r="P47" s="77" t="s">
        <v>1695</v>
      </c>
      <c r="Q47" s="51"/>
    </row>
    <row r="48" spans="1:17">
      <c r="A48" s="12" t="s">
        <v>1613</v>
      </c>
      <c r="B48" s="49" t="s">
        <v>1032</v>
      </c>
      <c r="C48" s="54" t="s">
        <v>127</v>
      </c>
      <c r="D48" s="68">
        <v>28461</v>
      </c>
      <c r="E48" s="99"/>
      <c r="F48" s="81">
        <v>11489</v>
      </c>
      <c r="G48" s="83">
        <v>41782.573229166665</v>
      </c>
      <c r="H48" s="64"/>
      <c r="I48" s="73" t="s">
        <v>1695</v>
      </c>
      <c r="J48" s="66" t="s">
        <v>328</v>
      </c>
      <c r="K48" s="67">
        <v>27545</v>
      </c>
      <c r="L48" s="103" t="str">
        <f t="shared" si="1"/>
        <v>X</v>
      </c>
      <c r="M48" s="82">
        <v>11612</v>
      </c>
      <c r="N48" s="84">
        <v>41772.443854166668</v>
      </c>
      <c r="O48" s="65"/>
      <c r="P48" s="77" t="s">
        <v>1695</v>
      </c>
      <c r="Q48" s="51"/>
    </row>
    <row r="49" spans="1:17">
      <c r="A49" s="12" t="s">
        <v>1613</v>
      </c>
      <c r="B49" s="49" t="s">
        <v>1774</v>
      </c>
      <c r="C49" s="54" t="s">
        <v>127</v>
      </c>
      <c r="D49" s="68">
        <v>28461</v>
      </c>
      <c r="E49" s="99"/>
      <c r="F49" s="81">
        <v>11496</v>
      </c>
      <c r="G49" s="83">
        <v>41782.573229166665</v>
      </c>
      <c r="H49" s="64"/>
      <c r="I49" s="73" t="s">
        <v>1695</v>
      </c>
      <c r="J49" s="66" t="s">
        <v>328</v>
      </c>
      <c r="K49" s="67">
        <v>27966</v>
      </c>
      <c r="L49" s="103" t="str">
        <f t="shared" si="1"/>
        <v>X</v>
      </c>
      <c r="M49" s="82">
        <v>11619</v>
      </c>
      <c r="N49" s="84">
        <v>41772.478379629632</v>
      </c>
      <c r="O49" s="65"/>
      <c r="P49" s="77" t="s">
        <v>1695</v>
      </c>
      <c r="Q49" s="51"/>
    </row>
    <row r="50" spans="1:17">
      <c r="A50" s="12" t="s">
        <v>1613</v>
      </c>
      <c r="B50" s="49" t="s">
        <v>1620</v>
      </c>
      <c r="C50" s="54" t="s">
        <v>127</v>
      </c>
      <c r="D50" s="68">
        <v>28461</v>
      </c>
      <c r="E50" s="99"/>
      <c r="F50" s="81">
        <v>13080</v>
      </c>
      <c r="G50" s="83">
        <v>41782.573229166665</v>
      </c>
      <c r="H50" s="64"/>
      <c r="I50" s="73" t="s">
        <v>127</v>
      </c>
      <c r="J50" s="66" t="s">
        <v>328</v>
      </c>
      <c r="K50" s="67">
        <v>27545</v>
      </c>
      <c r="L50" s="103" t="str">
        <f t="shared" si="1"/>
        <v>X</v>
      </c>
      <c r="M50" s="82">
        <v>13083</v>
      </c>
      <c r="N50" s="84">
        <v>41766.313761574071</v>
      </c>
      <c r="O50" s="65"/>
      <c r="P50" s="77" t="s">
        <v>127</v>
      </c>
      <c r="Q50" s="51"/>
    </row>
    <row r="51" spans="1:17">
      <c r="A51" s="12" t="s">
        <v>1613</v>
      </c>
      <c r="B51" s="49" t="s">
        <v>1773</v>
      </c>
      <c r="C51" s="54" t="s">
        <v>127</v>
      </c>
      <c r="D51" s="68">
        <v>28461</v>
      </c>
      <c r="E51" s="99"/>
      <c r="F51" s="81">
        <v>11498</v>
      </c>
      <c r="G51" s="83">
        <v>41782.573229166665</v>
      </c>
      <c r="H51" s="64"/>
      <c r="I51" s="73" t="s">
        <v>1695</v>
      </c>
      <c r="J51" s="66" t="s">
        <v>328</v>
      </c>
      <c r="K51" s="67">
        <v>27966</v>
      </c>
      <c r="L51" s="103" t="str">
        <f t="shared" si="1"/>
        <v>X</v>
      </c>
      <c r="M51" s="82">
        <v>11621</v>
      </c>
      <c r="N51" s="84">
        <v>41772.478379629632</v>
      </c>
      <c r="O51" s="65"/>
      <c r="P51" s="77" t="s">
        <v>1695</v>
      </c>
      <c r="Q51" s="51"/>
    </row>
    <row r="52" spans="1:17">
      <c r="A52" s="12" t="s">
        <v>1613</v>
      </c>
      <c r="B52" s="49" t="s">
        <v>1625</v>
      </c>
      <c r="C52" s="54" t="s">
        <v>127</v>
      </c>
      <c r="D52" s="68">
        <v>28461</v>
      </c>
      <c r="E52" s="99"/>
      <c r="F52" s="81">
        <v>16333</v>
      </c>
      <c r="G52" s="83">
        <v>41782.573229166665</v>
      </c>
      <c r="H52" s="64"/>
      <c r="I52" s="73" t="s">
        <v>127</v>
      </c>
      <c r="J52" s="66" t="s">
        <v>328</v>
      </c>
      <c r="K52" s="67">
        <v>27545</v>
      </c>
      <c r="L52" s="103" t="str">
        <f t="shared" si="1"/>
        <v>X</v>
      </c>
      <c r="M52" s="82">
        <v>16564</v>
      </c>
      <c r="N52" s="84">
        <v>41766.313761574071</v>
      </c>
      <c r="O52" s="65"/>
      <c r="P52" s="77" t="s">
        <v>127</v>
      </c>
      <c r="Q52" s="51"/>
    </row>
    <row r="53" spans="1:17">
      <c r="A53" s="12" t="s">
        <v>1613</v>
      </c>
      <c r="B53" s="49" t="s">
        <v>1772</v>
      </c>
      <c r="C53" s="54" t="s">
        <v>127</v>
      </c>
      <c r="D53" s="68">
        <v>28461</v>
      </c>
      <c r="E53" s="99"/>
      <c r="F53" s="81">
        <v>11498</v>
      </c>
      <c r="G53" s="83">
        <v>41782.573229166665</v>
      </c>
      <c r="H53" s="64"/>
      <c r="I53" s="73" t="s">
        <v>1695</v>
      </c>
      <c r="J53" s="66" t="s">
        <v>328</v>
      </c>
      <c r="K53" s="67">
        <v>27966</v>
      </c>
      <c r="L53" s="103" t="str">
        <f t="shared" si="1"/>
        <v>X</v>
      </c>
      <c r="M53" s="82">
        <v>11621</v>
      </c>
      <c r="N53" s="84">
        <v>41772.478379629632</v>
      </c>
      <c r="O53" s="65"/>
      <c r="P53" s="77" t="s">
        <v>1695</v>
      </c>
      <c r="Q53" s="51"/>
    </row>
    <row r="54" spans="1:17">
      <c r="A54" s="12" t="s">
        <v>1613</v>
      </c>
      <c r="B54" s="49" t="s">
        <v>1621</v>
      </c>
      <c r="C54" s="54" t="s">
        <v>127</v>
      </c>
      <c r="D54" s="68">
        <v>28461</v>
      </c>
      <c r="E54" s="99"/>
      <c r="F54" s="81">
        <v>18791</v>
      </c>
      <c r="G54" s="83">
        <v>41782.573229166665</v>
      </c>
      <c r="H54" s="64"/>
      <c r="I54" s="73" t="s">
        <v>127</v>
      </c>
      <c r="J54" s="66" t="s">
        <v>328</v>
      </c>
      <c r="K54" s="67">
        <v>27545</v>
      </c>
      <c r="L54" s="103" t="str">
        <f t="shared" si="1"/>
        <v>X</v>
      </c>
      <c r="M54" s="82">
        <v>19133</v>
      </c>
      <c r="N54" s="84">
        <v>41766.313761574071</v>
      </c>
      <c r="O54" s="65"/>
      <c r="P54" s="77" t="s">
        <v>127</v>
      </c>
      <c r="Q54" s="51"/>
    </row>
    <row r="55" spans="1:17">
      <c r="A55" s="12" t="s">
        <v>1613</v>
      </c>
      <c r="B55" s="49" t="s">
        <v>1622</v>
      </c>
      <c r="C55" s="54" t="s">
        <v>127</v>
      </c>
      <c r="D55" s="68">
        <v>28461</v>
      </c>
      <c r="E55" s="99"/>
      <c r="F55" s="81">
        <v>14544</v>
      </c>
      <c r="G55" s="83">
        <v>41782.573229166665</v>
      </c>
      <c r="H55" s="64"/>
      <c r="I55" s="73" t="s">
        <v>127</v>
      </c>
      <c r="J55" s="66" t="s">
        <v>328</v>
      </c>
      <c r="K55" s="67">
        <v>27545</v>
      </c>
      <c r="L55" s="103" t="str">
        <f t="shared" si="1"/>
        <v>X</v>
      </c>
      <c r="M55" s="82">
        <v>14618</v>
      </c>
      <c r="N55" s="84">
        <v>41766.313761574071</v>
      </c>
      <c r="O55" s="65"/>
      <c r="P55" s="77" t="s">
        <v>127</v>
      </c>
      <c r="Q55" s="51"/>
    </row>
    <row r="56" spans="1:17">
      <c r="A56" s="12" t="s">
        <v>1613</v>
      </c>
      <c r="B56" s="49" t="s">
        <v>1623</v>
      </c>
      <c r="C56" s="54" t="s">
        <v>127</v>
      </c>
      <c r="D56" s="68">
        <v>28461</v>
      </c>
      <c r="E56" s="99"/>
      <c r="F56" s="81">
        <v>18016</v>
      </c>
      <c r="G56" s="83">
        <v>41782.573229166665</v>
      </c>
      <c r="H56" s="64"/>
      <c r="I56" s="73" t="s">
        <v>127</v>
      </c>
      <c r="J56" s="66" t="s">
        <v>328</v>
      </c>
      <c r="K56" s="67">
        <v>27545</v>
      </c>
      <c r="L56" s="103" t="str">
        <f t="shared" si="1"/>
        <v>X</v>
      </c>
      <c r="M56" s="82">
        <v>18419</v>
      </c>
      <c r="N56" s="84">
        <v>41766.313761574071</v>
      </c>
      <c r="O56" s="65"/>
      <c r="P56" s="77" t="s">
        <v>127</v>
      </c>
      <c r="Q56" s="51"/>
    </row>
    <row r="57" spans="1:17">
      <c r="A57" s="12" t="s">
        <v>1613</v>
      </c>
      <c r="B57" s="49" t="s">
        <v>1771</v>
      </c>
      <c r="C57" s="54" t="s">
        <v>127</v>
      </c>
      <c r="D57" s="68">
        <v>28461</v>
      </c>
      <c r="E57" s="99"/>
      <c r="F57" s="81">
        <v>11498</v>
      </c>
      <c r="G57" s="83">
        <v>41782.573229166665</v>
      </c>
      <c r="H57" s="64"/>
      <c r="I57" s="73" t="s">
        <v>1695</v>
      </c>
      <c r="J57" s="66" t="s">
        <v>328</v>
      </c>
      <c r="K57" s="67">
        <v>27966</v>
      </c>
      <c r="L57" s="103" t="str">
        <f t="shared" si="1"/>
        <v>X</v>
      </c>
      <c r="M57" s="82">
        <v>11621</v>
      </c>
      <c r="N57" s="84">
        <v>41772.478379629632</v>
      </c>
      <c r="O57" s="65"/>
      <c r="P57" s="77" t="s">
        <v>1695</v>
      </c>
      <c r="Q57" s="51"/>
    </row>
    <row r="58" spans="1:17">
      <c r="A58" s="12" t="s">
        <v>1613</v>
      </c>
      <c r="B58" s="49" t="s">
        <v>1624</v>
      </c>
      <c r="C58" s="54" t="s">
        <v>127</v>
      </c>
      <c r="D58" s="68">
        <v>28461</v>
      </c>
      <c r="E58" s="99"/>
      <c r="F58" s="81">
        <v>19870</v>
      </c>
      <c r="G58" s="83">
        <v>41782.573229166665</v>
      </c>
      <c r="H58" s="64"/>
      <c r="I58" s="73" t="s">
        <v>127</v>
      </c>
      <c r="J58" s="66" t="s">
        <v>328</v>
      </c>
      <c r="K58" s="67">
        <v>27545</v>
      </c>
      <c r="L58" s="103" t="str">
        <f t="shared" si="1"/>
        <v>X</v>
      </c>
      <c r="M58" s="82">
        <v>20277</v>
      </c>
      <c r="N58" s="84">
        <v>41772.443854166668</v>
      </c>
      <c r="O58" s="65"/>
      <c r="P58" s="77" t="s">
        <v>127</v>
      </c>
      <c r="Q58" s="51"/>
    </row>
    <row r="59" spans="1:17">
      <c r="A59" s="12" t="s">
        <v>1613</v>
      </c>
      <c r="B59" s="49" t="s">
        <v>1770</v>
      </c>
      <c r="C59" s="54" t="s">
        <v>127</v>
      </c>
      <c r="D59" s="68">
        <v>28461</v>
      </c>
      <c r="E59" s="99"/>
      <c r="F59" s="81">
        <v>11498</v>
      </c>
      <c r="G59" s="83">
        <v>41782.573229166665</v>
      </c>
      <c r="H59" s="64"/>
      <c r="I59" s="73" t="s">
        <v>1695</v>
      </c>
      <c r="J59" s="66" t="s">
        <v>328</v>
      </c>
      <c r="K59" s="67">
        <v>27966</v>
      </c>
      <c r="L59" s="103" t="str">
        <f t="shared" si="1"/>
        <v>X</v>
      </c>
      <c r="M59" s="82">
        <v>11621</v>
      </c>
      <c r="N59" s="84">
        <v>41772.478379629632</v>
      </c>
      <c r="O59" s="65"/>
      <c r="P59" s="77" t="s">
        <v>1695</v>
      </c>
      <c r="Q59" s="51"/>
    </row>
    <row r="60" spans="1:17">
      <c r="A60" s="12" t="s">
        <v>1702</v>
      </c>
      <c r="B60" s="49" t="s">
        <v>1703</v>
      </c>
      <c r="C60" s="54" t="s">
        <v>127</v>
      </c>
      <c r="D60" s="68">
        <v>28461</v>
      </c>
      <c r="E60" s="99"/>
      <c r="F60" s="81">
        <v>13255</v>
      </c>
      <c r="G60" s="83">
        <v>41782.573229166665</v>
      </c>
      <c r="H60" s="64"/>
      <c r="I60" s="73" t="s">
        <v>584</v>
      </c>
      <c r="J60" s="66" t="s">
        <v>328</v>
      </c>
      <c r="K60" s="67">
        <v>27545</v>
      </c>
      <c r="L60" s="103" t="str">
        <f t="shared" si="1"/>
        <v>X</v>
      </c>
      <c r="M60" s="82">
        <v>13136</v>
      </c>
      <c r="N60" s="84">
        <v>41766.313761574071</v>
      </c>
      <c r="O60" s="65"/>
      <c r="P60" s="77" t="s">
        <v>864</v>
      </c>
      <c r="Q60" s="51"/>
    </row>
    <row r="61" spans="1:17">
      <c r="A61" s="12" t="s">
        <v>1702</v>
      </c>
      <c r="B61" s="49" t="s">
        <v>1704</v>
      </c>
      <c r="C61" s="54" t="s">
        <v>127</v>
      </c>
      <c r="D61" s="68">
        <v>28461</v>
      </c>
      <c r="E61" s="99"/>
      <c r="F61" s="81">
        <v>16254</v>
      </c>
      <c r="G61" s="83">
        <v>41782.573229166665</v>
      </c>
      <c r="H61" s="64"/>
      <c r="I61" s="73" t="s">
        <v>584</v>
      </c>
      <c r="J61" s="66" t="s">
        <v>328</v>
      </c>
      <c r="K61" s="67">
        <v>27545</v>
      </c>
      <c r="L61" s="103" t="str">
        <f t="shared" si="1"/>
        <v>X</v>
      </c>
      <c r="M61" s="82">
        <v>16616</v>
      </c>
      <c r="N61" s="84">
        <v>41766.313761574071</v>
      </c>
      <c r="O61" s="65"/>
      <c r="P61" s="77" t="s">
        <v>127</v>
      </c>
      <c r="Q61" s="51"/>
    </row>
    <row r="62" spans="1:17">
      <c r="A62" s="12" t="s">
        <v>1702</v>
      </c>
      <c r="B62" s="49" t="s">
        <v>1705</v>
      </c>
      <c r="C62" s="54" t="s">
        <v>127</v>
      </c>
      <c r="D62" s="68">
        <v>28461</v>
      </c>
      <c r="E62" s="99"/>
      <c r="F62" s="81">
        <v>18734</v>
      </c>
      <c r="G62" s="83">
        <v>41782.573229166665</v>
      </c>
      <c r="H62" s="64"/>
      <c r="I62" s="73" t="s">
        <v>584</v>
      </c>
      <c r="J62" s="66" t="s">
        <v>328</v>
      </c>
      <c r="K62" s="67">
        <v>27545</v>
      </c>
      <c r="L62" s="103" t="str">
        <f t="shared" si="1"/>
        <v>X</v>
      </c>
      <c r="M62" s="82">
        <v>19187</v>
      </c>
      <c r="N62" s="84">
        <v>41766.313761574071</v>
      </c>
      <c r="O62" s="65"/>
      <c r="P62" s="77" t="s">
        <v>127</v>
      </c>
      <c r="Q62" s="51"/>
    </row>
    <row r="63" spans="1:17">
      <c r="A63" s="12" t="s">
        <v>1702</v>
      </c>
      <c r="B63" s="49" t="s">
        <v>1706</v>
      </c>
      <c r="C63" s="54" t="s">
        <v>127</v>
      </c>
      <c r="D63" s="68">
        <v>28461</v>
      </c>
      <c r="E63" s="99"/>
      <c r="F63" s="81">
        <v>14421</v>
      </c>
      <c r="G63" s="83">
        <v>41782.573229166665</v>
      </c>
      <c r="H63" s="64"/>
      <c r="I63" s="73" t="s">
        <v>1794</v>
      </c>
      <c r="J63" s="66" t="s">
        <v>328</v>
      </c>
      <c r="K63" s="67">
        <v>27545</v>
      </c>
      <c r="L63" s="103" t="str">
        <f t="shared" si="1"/>
        <v>X</v>
      </c>
      <c r="M63" s="82">
        <v>14680</v>
      </c>
      <c r="N63" s="84">
        <v>41766.313761574071</v>
      </c>
      <c r="O63" s="65"/>
      <c r="P63" s="77" t="s">
        <v>127</v>
      </c>
      <c r="Q63" s="51"/>
    </row>
    <row r="64" spans="1:17">
      <c r="A64" s="12" t="s">
        <v>1702</v>
      </c>
      <c r="B64" s="49" t="s">
        <v>1707</v>
      </c>
      <c r="C64" s="54" t="s">
        <v>127</v>
      </c>
      <c r="D64" s="68">
        <v>28461</v>
      </c>
      <c r="E64" s="99"/>
      <c r="F64" s="81">
        <v>17970</v>
      </c>
      <c r="G64" s="83">
        <v>41782.573229166665</v>
      </c>
      <c r="H64" s="64"/>
      <c r="I64" s="73" t="s">
        <v>584</v>
      </c>
      <c r="J64" s="66" t="s">
        <v>328</v>
      </c>
      <c r="K64" s="67">
        <v>27545</v>
      </c>
      <c r="L64" s="103" t="str">
        <f t="shared" si="1"/>
        <v>X</v>
      </c>
      <c r="M64" s="82">
        <v>18479</v>
      </c>
      <c r="N64" s="84">
        <v>41766.313761574071</v>
      </c>
      <c r="O64" s="65"/>
      <c r="P64" s="77" t="s">
        <v>127</v>
      </c>
      <c r="Q64" s="51"/>
    </row>
    <row r="65" spans="1:17">
      <c r="A65" s="12" t="s">
        <v>1702</v>
      </c>
      <c r="B65" s="49" t="s">
        <v>1708</v>
      </c>
      <c r="C65" s="54" t="s">
        <v>127</v>
      </c>
      <c r="D65" s="68">
        <v>28461</v>
      </c>
      <c r="E65" s="99"/>
      <c r="F65" s="81">
        <v>19825</v>
      </c>
      <c r="G65" s="83">
        <v>41782.573229166665</v>
      </c>
      <c r="H65" s="64"/>
      <c r="I65" s="73" t="s">
        <v>584</v>
      </c>
      <c r="J65" s="66" t="s">
        <v>328</v>
      </c>
      <c r="K65" s="67">
        <v>27545</v>
      </c>
      <c r="L65" s="103" t="str">
        <f t="shared" si="1"/>
        <v>X</v>
      </c>
      <c r="M65" s="82">
        <v>20331</v>
      </c>
      <c r="N65" s="84">
        <v>41772.443854166668</v>
      </c>
      <c r="O65" s="65"/>
      <c r="P65" s="77" t="s">
        <v>584</v>
      </c>
      <c r="Q65" s="51"/>
    </row>
    <row r="66" spans="1:17">
      <c r="A66" s="12" t="s">
        <v>1702</v>
      </c>
      <c r="B66" s="49" t="s">
        <v>1709</v>
      </c>
      <c r="C66" s="54" t="s">
        <v>127</v>
      </c>
      <c r="D66" s="68">
        <v>28461</v>
      </c>
      <c r="E66" s="99"/>
      <c r="F66" s="81">
        <v>13321</v>
      </c>
      <c r="G66" s="83">
        <v>41782.573229166665</v>
      </c>
      <c r="H66" s="64"/>
      <c r="I66" s="73" t="s">
        <v>584</v>
      </c>
      <c r="J66" s="66" t="s">
        <v>328</v>
      </c>
      <c r="K66" s="67">
        <v>27545</v>
      </c>
      <c r="L66" s="103" t="str">
        <f t="shared" si="1"/>
        <v>X</v>
      </c>
      <c r="M66" s="82">
        <v>13168</v>
      </c>
      <c r="N66" s="84">
        <v>41766.313761574071</v>
      </c>
      <c r="O66" s="65"/>
      <c r="P66" s="77" t="s">
        <v>864</v>
      </c>
      <c r="Q66" s="51"/>
    </row>
    <row r="67" spans="1:17">
      <c r="A67" s="12" t="s">
        <v>1702</v>
      </c>
      <c r="B67" s="49" t="s">
        <v>1710</v>
      </c>
      <c r="C67" s="54" t="s">
        <v>127</v>
      </c>
      <c r="D67" s="68">
        <v>28461</v>
      </c>
      <c r="E67" s="99"/>
      <c r="F67" s="81">
        <v>16284</v>
      </c>
      <c r="G67" s="83">
        <v>41782.573229166665</v>
      </c>
      <c r="H67" s="64"/>
      <c r="I67" s="73" t="s">
        <v>584</v>
      </c>
      <c r="J67" s="66" t="s">
        <v>328</v>
      </c>
      <c r="K67" s="67">
        <v>27545</v>
      </c>
      <c r="L67" s="103" t="str">
        <f t="shared" si="1"/>
        <v>X</v>
      </c>
      <c r="M67" s="82">
        <v>16648</v>
      </c>
      <c r="N67" s="84">
        <v>41766.313761574071</v>
      </c>
      <c r="O67" s="65"/>
      <c r="P67" s="77" t="s">
        <v>127</v>
      </c>
      <c r="Q67" s="51"/>
    </row>
    <row r="68" spans="1:17">
      <c r="A68" s="12" t="s">
        <v>1702</v>
      </c>
      <c r="B68" s="49" t="s">
        <v>1711</v>
      </c>
      <c r="C68" s="54" t="s">
        <v>127</v>
      </c>
      <c r="D68" s="68">
        <v>28461</v>
      </c>
      <c r="E68" s="99"/>
      <c r="F68" s="81">
        <v>18764</v>
      </c>
      <c r="G68" s="83">
        <v>41782.573229166665</v>
      </c>
      <c r="H68" s="64"/>
      <c r="I68" s="73" t="s">
        <v>584</v>
      </c>
      <c r="J68" s="66" t="s">
        <v>328</v>
      </c>
      <c r="K68" s="67">
        <v>27545</v>
      </c>
      <c r="L68" s="103" t="str">
        <f t="shared" si="1"/>
        <v>X</v>
      </c>
      <c r="M68" s="82">
        <v>19219</v>
      </c>
      <c r="N68" s="84">
        <v>41766.313761574071</v>
      </c>
      <c r="O68" s="65"/>
      <c r="P68" s="77" t="s">
        <v>127</v>
      </c>
      <c r="Q68" s="51"/>
    </row>
    <row r="69" spans="1:17">
      <c r="A69" s="12" t="s">
        <v>1702</v>
      </c>
      <c r="B69" s="49" t="s">
        <v>1712</v>
      </c>
      <c r="C69" s="54" t="s">
        <v>127</v>
      </c>
      <c r="D69" s="68">
        <v>28461</v>
      </c>
      <c r="E69" s="99"/>
      <c r="F69" s="81">
        <v>14451</v>
      </c>
      <c r="G69" s="83">
        <v>41782.573229166665</v>
      </c>
      <c r="H69" s="64"/>
      <c r="I69" s="73" t="s">
        <v>1794</v>
      </c>
      <c r="J69" s="66" t="s">
        <v>328</v>
      </c>
      <c r="K69" s="67">
        <v>27545</v>
      </c>
      <c r="L69" s="103" t="str">
        <f t="shared" si="1"/>
        <v>X</v>
      </c>
      <c r="M69" s="82">
        <v>14708</v>
      </c>
      <c r="N69" s="84">
        <v>41766.313761574071</v>
      </c>
      <c r="O69" s="65"/>
      <c r="P69" s="77" t="s">
        <v>127</v>
      </c>
      <c r="Q69" s="51"/>
    </row>
    <row r="70" spans="1:17">
      <c r="A70" s="12" t="s">
        <v>1702</v>
      </c>
      <c r="B70" s="49" t="s">
        <v>1713</v>
      </c>
      <c r="C70" s="54" t="s">
        <v>127</v>
      </c>
      <c r="D70" s="68">
        <v>28461</v>
      </c>
      <c r="E70" s="99"/>
      <c r="F70" s="81">
        <v>18000</v>
      </c>
      <c r="G70" s="83">
        <v>41782.573229166665</v>
      </c>
      <c r="H70" s="64"/>
      <c r="I70" s="73" t="s">
        <v>584</v>
      </c>
      <c r="J70" s="66" t="s">
        <v>328</v>
      </c>
      <c r="K70" s="67">
        <v>27545</v>
      </c>
      <c r="L70" s="103" t="str">
        <f t="shared" si="1"/>
        <v>X</v>
      </c>
      <c r="M70" s="82">
        <v>18509</v>
      </c>
      <c r="N70" s="84">
        <v>41766.313761574071</v>
      </c>
      <c r="O70" s="65"/>
      <c r="P70" s="77" t="s">
        <v>127</v>
      </c>
      <c r="Q70" s="51"/>
    </row>
    <row r="71" spans="1:17">
      <c r="A71" s="12" t="s">
        <v>1702</v>
      </c>
      <c r="B71" s="49" t="s">
        <v>1714</v>
      </c>
      <c r="C71" s="54" t="s">
        <v>127</v>
      </c>
      <c r="D71" s="68">
        <v>28461</v>
      </c>
      <c r="E71" s="99"/>
      <c r="F71" s="81">
        <v>19855</v>
      </c>
      <c r="G71" s="83">
        <v>41782.573229166665</v>
      </c>
      <c r="H71" s="64"/>
      <c r="I71" s="73" t="s">
        <v>584</v>
      </c>
      <c r="J71" s="66" t="s">
        <v>328</v>
      </c>
      <c r="K71" s="67">
        <v>27545</v>
      </c>
      <c r="L71" s="103" t="str">
        <f t="shared" si="1"/>
        <v>X</v>
      </c>
      <c r="M71" s="82">
        <v>20361</v>
      </c>
      <c r="N71" s="84">
        <v>41772.443854166668</v>
      </c>
      <c r="O71" s="65"/>
      <c r="P71" s="77" t="s">
        <v>584</v>
      </c>
      <c r="Q71" s="51"/>
    </row>
    <row r="72" spans="1:17">
      <c r="A72" s="12" t="s">
        <v>1715</v>
      </c>
      <c r="B72" s="49" t="s">
        <v>1716</v>
      </c>
      <c r="C72" s="54" t="s">
        <v>127</v>
      </c>
      <c r="D72" s="68">
        <v>28461</v>
      </c>
      <c r="E72" s="99"/>
      <c r="F72" s="81">
        <v>13255</v>
      </c>
      <c r="G72" s="83">
        <v>41782.573229166665</v>
      </c>
      <c r="H72" s="64"/>
      <c r="I72" s="73" t="s">
        <v>1789</v>
      </c>
      <c r="J72" s="66" t="s">
        <v>328</v>
      </c>
      <c r="K72" s="67">
        <v>27545</v>
      </c>
      <c r="L72" s="103" t="str">
        <f t="shared" ref="L72:L103" si="2">IF(K72="","",IF(K72&lt;$D72,"X",""))</f>
        <v>X</v>
      </c>
      <c r="M72" s="82">
        <v>13136</v>
      </c>
      <c r="N72" s="84">
        <v>41766.313773148147</v>
      </c>
      <c r="O72" s="65"/>
      <c r="P72" s="77" t="s">
        <v>864</v>
      </c>
      <c r="Q72" s="51"/>
    </row>
    <row r="73" spans="1:17">
      <c r="A73" s="12" t="s">
        <v>1715</v>
      </c>
      <c r="B73" s="49" t="s">
        <v>1717</v>
      </c>
      <c r="C73" s="54" t="s">
        <v>127</v>
      </c>
      <c r="D73" s="68">
        <v>28461</v>
      </c>
      <c r="E73" s="99"/>
      <c r="F73" s="81">
        <v>16254</v>
      </c>
      <c r="G73" s="83">
        <v>41782.573229166665</v>
      </c>
      <c r="H73" s="64"/>
      <c r="I73" s="73" t="s">
        <v>584</v>
      </c>
      <c r="J73" s="66" t="s">
        <v>328</v>
      </c>
      <c r="K73" s="67">
        <v>27545</v>
      </c>
      <c r="L73" s="103" t="str">
        <f t="shared" si="2"/>
        <v>X</v>
      </c>
      <c r="M73" s="82">
        <v>16616</v>
      </c>
      <c r="N73" s="84">
        <v>41766.313773148147</v>
      </c>
      <c r="O73" s="65"/>
      <c r="P73" s="77" t="s">
        <v>127</v>
      </c>
      <c r="Q73" s="51"/>
    </row>
    <row r="74" spans="1:17">
      <c r="A74" s="12" t="s">
        <v>1715</v>
      </c>
      <c r="B74" s="49" t="s">
        <v>1718</v>
      </c>
      <c r="C74" s="54" t="s">
        <v>127</v>
      </c>
      <c r="D74" s="68">
        <v>28461</v>
      </c>
      <c r="E74" s="99"/>
      <c r="F74" s="81">
        <v>18734</v>
      </c>
      <c r="G74" s="83">
        <v>41782.573229166665</v>
      </c>
      <c r="H74" s="64"/>
      <c r="I74" s="73" t="s">
        <v>584</v>
      </c>
      <c r="J74" s="66" t="s">
        <v>328</v>
      </c>
      <c r="K74" s="67">
        <v>27545</v>
      </c>
      <c r="L74" s="103" t="str">
        <f t="shared" si="2"/>
        <v>X</v>
      </c>
      <c r="M74" s="82">
        <v>19187</v>
      </c>
      <c r="N74" s="84">
        <v>41766.313773148147</v>
      </c>
      <c r="O74" s="65"/>
      <c r="P74" s="77" t="s">
        <v>127</v>
      </c>
      <c r="Q74" s="51"/>
    </row>
    <row r="75" spans="1:17">
      <c r="A75" s="12" t="s">
        <v>1715</v>
      </c>
      <c r="B75" s="49" t="s">
        <v>1719</v>
      </c>
      <c r="C75" s="54" t="s">
        <v>127</v>
      </c>
      <c r="D75" s="68">
        <v>28461</v>
      </c>
      <c r="E75" s="99"/>
      <c r="F75" s="81">
        <v>14421</v>
      </c>
      <c r="G75" s="83">
        <v>41782.573229166665</v>
      </c>
      <c r="H75" s="64"/>
      <c r="I75" s="73" t="s">
        <v>1794</v>
      </c>
      <c r="J75" s="66" t="s">
        <v>328</v>
      </c>
      <c r="K75" s="67">
        <v>27545</v>
      </c>
      <c r="L75" s="103" t="str">
        <f t="shared" si="2"/>
        <v>X</v>
      </c>
      <c r="M75" s="82">
        <v>14680</v>
      </c>
      <c r="N75" s="84">
        <v>41766.313773148147</v>
      </c>
      <c r="O75" s="65"/>
      <c r="P75" s="77" t="s">
        <v>127</v>
      </c>
      <c r="Q75" s="51"/>
    </row>
    <row r="76" spans="1:17">
      <c r="A76" s="12" t="s">
        <v>1715</v>
      </c>
      <c r="B76" s="49" t="s">
        <v>1720</v>
      </c>
      <c r="C76" s="54" t="s">
        <v>127</v>
      </c>
      <c r="D76" s="68">
        <v>28461</v>
      </c>
      <c r="E76" s="99"/>
      <c r="F76" s="81">
        <v>17970</v>
      </c>
      <c r="G76" s="83">
        <v>41782.573229166665</v>
      </c>
      <c r="H76" s="64"/>
      <c r="I76" s="73" t="s">
        <v>584</v>
      </c>
      <c r="J76" s="66" t="s">
        <v>328</v>
      </c>
      <c r="K76" s="67">
        <v>27545</v>
      </c>
      <c r="L76" s="103" t="str">
        <f t="shared" si="2"/>
        <v>X</v>
      </c>
      <c r="M76" s="82">
        <v>18479</v>
      </c>
      <c r="N76" s="84">
        <v>41766.313773148147</v>
      </c>
      <c r="O76" s="65"/>
      <c r="P76" s="77" t="s">
        <v>127</v>
      </c>
      <c r="Q76" s="51"/>
    </row>
    <row r="77" spans="1:17">
      <c r="A77" s="12" t="s">
        <v>1715</v>
      </c>
      <c r="B77" s="49" t="s">
        <v>1721</v>
      </c>
      <c r="C77" s="54" t="s">
        <v>127</v>
      </c>
      <c r="D77" s="68">
        <v>28461</v>
      </c>
      <c r="E77" s="99"/>
      <c r="F77" s="81">
        <v>19825</v>
      </c>
      <c r="G77" s="83">
        <v>41782.573229166665</v>
      </c>
      <c r="H77" s="64"/>
      <c r="I77" s="73" t="s">
        <v>584</v>
      </c>
      <c r="J77" s="66" t="s">
        <v>328</v>
      </c>
      <c r="K77" s="67">
        <v>27545</v>
      </c>
      <c r="L77" s="103" t="str">
        <f t="shared" si="2"/>
        <v>X</v>
      </c>
      <c r="M77" s="82">
        <v>20332</v>
      </c>
      <c r="N77" s="84">
        <v>41772.443865740737</v>
      </c>
      <c r="O77" s="65"/>
      <c r="P77" s="77" t="s">
        <v>584</v>
      </c>
      <c r="Q77" s="51"/>
    </row>
    <row r="78" spans="1:17">
      <c r="A78" s="12" t="s">
        <v>1715</v>
      </c>
      <c r="B78" s="49" t="s">
        <v>1722</v>
      </c>
      <c r="C78" s="54" t="s">
        <v>127</v>
      </c>
      <c r="D78" s="68">
        <v>28461</v>
      </c>
      <c r="E78" s="99"/>
      <c r="F78" s="81">
        <v>13321</v>
      </c>
      <c r="G78" s="83">
        <v>41782.573229166665</v>
      </c>
      <c r="H78" s="64"/>
      <c r="I78" s="73" t="s">
        <v>1789</v>
      </c>
      <c r="J78" s="66" t="s">
        <v>328</v>
      </c>
      <c r="K78" s="67">
        <v>27545</v>
      </c>
      <c r="L78" s="103" t="str">
        <f t="shared" si="2"/>
        <v>X</v>
      </c>
      <c r="M78" s="82">
        <v>13168</v>
      </c>
      <c r="N78" s="84">
        <v>41766.313773148147</v>
      </c>
      <c r="O78" s="65"/>
      <c r="P78" s="77" t="s">
        <v>864</v>
      </c>
      <c r="Q78" s="51"/>
    </row>
    <row r="79" spans="1:17">
      <c r="A79" s="12" t="s">
        <v>1715</v>
      </c>
      <c r="B79" s="49" t="s">
        <v>1723</v>
      </c>
      <c r="C79" s="54" t="s">
        <v>127</v>
      </c>
      <c r="D79" s="68">
        <v>28461</v>
      </c>
      <c r="E79" s="99"/>
      <c r="F79" s="81">
        <v>16284</v>
      </c>
      <c r="G79" s="83">
        <v>41782.573229166665</v>
      </c>
      <c r="H79" s="64"/>
      <c r="I79" s="73" t="s">
        <v>584</v>
      </c>
      <c r="J79" s="66" t="s">
        <v>328</v>
      </c>
      <c r="K79" s="67">
        <v>27545</v>
      </c>
      <c r="L79" s="103" t="str">
        <f t="shared" si="2"/>
        <v>X</v>
      </c>
      <c r="M79" s="82">
        <v>16648</v>
      </c>
      <c r="N79" s="84">
        <v>41766.313773148147</v>
      </c>
      <c r="O79" s="65"/>
      <c r="P79" s="77" t="s">
        <v>127</v>
      </c>
      <c r="Q79" s="51"/>
    </row>
    <row r="80" spans="1:17">
      <c r="A80" s="12" t="s">
        <v>1715</v>
      </c>
      <c r="B80" s="49" t="s">
        <v>1724</v>
      </c>
      <c r="C80" s="54" t="s">
        <v>127</v>
      </c>
      <c r="D80" s="68">
        <v>28461</v>
      </c>
      <c r="E80" s="99"/>
      <c r="F80" s="81">
        <v>18764</v>
      </c>
      <c r="G80" s="83">
        <v>41782.573229166665</v>
      </c>
      <c r="H80" s="64"/>
      <c r="I80" s="73" t="s">
        <v>584</v>
      </c>
      <c r="J80" s="66" t="s">
        <v>328</v>
      </c>
      <c r="K80" s="67">
        <v>27545</v>
      </c>
      <c r="L80" s="103" t="str">
        <f t="shared" si="2"/>
        <v>X</v>
      </c>
      <c r="M80" s="82">
        <v>19219</v>
      </c>
      <c r="N80" s="84">
        <v>41766.313773148147</v>
      </c>
      <c r="O80" s="65"/>
      <c r="P80" s="77" t="s">
        <v>127</v>
      </c>
      <c r="Q80" s="51"/>
    </row>
    <row r="81" spans="1:17">
      <c r="A81" s="12" t="s">
        <v>1715</v>
      </c>
      <c r="B81" s="49" t="s">
        <v>1725</v>
      </c>
      <c r="C81" s="54" t="s">
        <v>127</v>
      </c>
      <c r="D81" s="68">
        <v>28461</v>
      </c>
      <c r="E81" s="99"/>
      <c r="F81" s="81">
        <v>14451</v>
      </c>
      <c r="G81" s="83">
        <v>41782.573229166665</v>
      </c>
      <c r="H81" s="64"/>
      <c r="I81" s="73" t="s">
        <v>1794</v>
      </c>
      <c r="J81" s="66" t="s">
        <v>328</v>
      </c>
      <c r="K81" s="67">
        <v>27545</v>
      </c>
      <c r="L81" s="103" t="str">
        <f t="shared" si="2"/>
        <v>X</v>
      </c>
      <c r="M81" s="82">
        <v>14708</v>
      </c>
      <c r="N81" s="84">
        <v>41766.313773148147</v>
      </c>
      <c r="O81" s="65"/>
      <c r="P81" s="77" t="s">
        <v>127</v>
      </c>
      <c r="Q81" s="51"/>
    </row>
    <row r="82" spans="1:17">
      <c r="A82" s="12" t="s">
        <v>1715</v>
      </c>
      <c r="B82" s="49" t="s">
        <v>1726</v>
      </c>
      <c r="C82" s="54" t="s">
        <v>127</v>
      </c>
      <c r="D82" s="68">
        <v>28461</v>
      </c>
      <c r="E82" s="99"/>
      <c r="F82" s="81">
        <v>18000</v>
      </c>
      <c r="G82" s="83">
        <v>41782.573229166665</v>
      </c>
      <c r="H82" s="64"/>
      <c r="I82" s="73" t="s">
        <v>584</v>
      </c>
      <c r="J82" s="66" t="s">
        <v>328</v>
      </c>
      <c r="K82" s="67">
        <v>27545</v>
      </c>
      <c r="L82" s="103" t="str">
        <f t="shared" si="2"/>
        <v>X</v>
      </c>
      <c r="M82" s="82">
        <v>18509</v>
      </c>
      <c r="N82" s="84">
        <v>41766.313773148147</v>
      </c>
      <c r="O82" s="65"/>
      <c r="P82" s="77" t="s">
        <v>127</v>
      </c>
      <c r="Q82" s="51"/>
    </row>
    <row r="83" spans="1:17">
      <c r="A83" s="12" t="s">
        <v>1715</v>
      </c>
      <c r="B83" s="49" t="s">
        <v>1727</v>
      </c>
      <c r="C83" s="54" t="s">
        <v>127</v>
      </c>
      <c r="D83" s="68">
        <v>28461</v>
      </c>
      <c r="E83" s="99"/>
      <c r="F83" s="81">
        <v>19855</v>
      </c>
      <c r="G83" s="83">
        <v>41782.573229166665</v>
      </c>
      <c r="H83" s="64"/>
      <c r="I83" s="73" t="s">
        <v>584</v>
      </c>
      <c r="J83" s="66" t="s">
        <v>328</v>
      </c>
      <c r="K83" s="67">
        <v>27545</v>
      </c>
      <c r="L83" s="103" t="str">
        <f t="shared" si="2"/>
        <v>X</v>
      </c>
      <c r="M83" s="82">
        <v>20361</v>
      </c>
      <c r="N83" s="84">
        <v>41772.443865740737</v>
      </c>
      <c r="O83" s="65"/>
      <c r="P83" s="77" t="s">
        <v>584</v>
      </c>
      <c r="Q83" s="51"/>
    </row>
    <row r="84" spans="1:17">
      <c r="A84" s="12" t="s">
        <v>1119</v>
      </c>
      <c r="B84" s="49" t="s">
        <v>1120</v>
      </c>
      <c r="C84" s="54" t="s">
        <v>127</v>
      </c>
      <c r="D84" s="68">
        <v>28461</v>
      </c>
      <c r="E84" s="99"/>
      <c r="F84" s="81">
        <v>13187</v>
      </c>
      <c r="G84" s="83">
        <v>41782.573229166665</v>
      </c>
      <c r="H84" s="64"/>
      <c r="I84" s="73" t="s">
        <v>127</v>
      </c>
      <c r="J84" s="66" t="s">
        <v>328</v>
      </c>
      <c r="K84" s="67">
        <v>27545</v>
      </c>
      <c r="L84" s="103" t="str">
        <f t="shared" si="2"/>
        <v>X</v>
      </c>
      <c r="M84" s="82">
        <v>13285</v>
      </c>
      <c r="N84" s="84">
        <v>41766.313738425924</v>
      </c>
      <c r="O84" s="65"/>
      <c r="P84" s="77" t="s">
        <v>127</v>
      </c>
      <c r="Q84" s="51"/>
    </row>
    <row r="85" spans="1:17">
      <c r="A85" s="12" t="s">
        <v>1119</v>
      </c>
      <c r="B85" s="49" t="s">
        <v>1194</v>
      </c>
      <c r="C85" s="54" t="s">
        <v>127</v>
      </c>
      <c r="D85" s="68">
        <v>28461</v>
      </c>
      <c r="E85" s="99"/>
      <c r="F85" s="81">
        <v>12122</v>
      </c>
      <c r="G85" s="83">
        <v>41782.573229166665</v>
      </c>
      <c r="H85" s="64"/>
      <c r="I85" s="73" t="s">
        <v>127</v>
      </c>
      <c r="J85" s="66" t="s">
        <v>328</v>
      </c>
      <c r="K85" s="67">
        <v>27545</v>
      </c>
      <c r="L85" s="103" t="str">
        <f t="shared" si="2"/>
        <v>X</v>
      </c>
      <c r="M85" s="82">
        <v>12538</v>
      </c>
      <c r="N85" s="84">
        <v>41766.313738425924</v>
      </c>
      <c r="O85" s="65"/>
      <c r="P85" s="77" t="s">
        <v>127</v>
      </c>
      <c r="Q85" s="51"/>
    </row>
    <row r="86" spans="1:17">
      <c r="A86" s="12" t="s">
        <v>1119</v>
      </c>
      <c r="B86" s="49" t="s">
        <v>1208</v>
      </c>
      <c r="C86" s="54" t="s">
        <v>127</v>
      </c>
      <c r="D86" s="68">
        <v>28461</v>
      </c>
      <c r="E86" s="99"/>
      <c r="F86" s="81">
        <v>11650</v>
      </c>
      <c r="G86" s="83">
        <v>41782.573229166665</v>
      </c>
      <c r="H86" s="64"/>
      <c r="I86" s="73" t="s">
        <v>127</v>
      </c>
      <c r="J86" s="66" t="s">
        <v>328</v>
      </c>
      <c r="K86" s="67">
        <v>27545</v>
      </c>
      <c r="L86" s="103" t="str">
        <f t="shared" si="2"/>
        <v>X</v>
      </c>
      <c r="M86" s="82">
        <v>11995</v>
      </c>
      <c r="N86" s="84">
        <v>41767.462534722225</v>
      </c>
      <c r="O86" s="65"/>
      <c r="P86" s="77" t="s">
        <v>584</v>
      </c>
      <c r="Q86" s="51"/>
    </row>
    <row r="87" spans="1:17">
      <c r="A87" s="12" t="s">
        <v>1119</v>
      </c>
      <c r="B87" s="49" t="s">
        <v>1121</v>
      </c>
      <c r="C87" s="54" t="s">
        <v>127</v>
      </c>
      <c r="D87" s="68">
        <v>28461</v>
      </c>
      <c r="E87" s="99"/>
      <c r="F87" s="81">
        <v>17380</v>
      </c>
      <c r="G87" s="83">
        <v>41782.573229166665</v>
      </c>
      <c r="H87" s="64"/>
      <c r="I87" s="73" t="s">
        <v>127</v>
      </c>
      <c r="J87" s="66" t="s">
        <v>328</v>
      </c>
      <c r="K87" s="67">
        <v>27545</v>
      </c>
      <c r="L87" s="103" t="str">
        <f t="shared" si="2"/>
        <v>X</v>
      </c>
      <c r="M87" s="82">
        <v>17606</v>
      </c>
      <c r="N87" s="84">
        <v>41766.313738425924</v>
      </c>
      <c r="O87" s="65"/>
      <c r="P87" s="77" t="s">
        <v>127</v>
      </c>
      <c r="Q87" s="51"/>
    </row>
    <row r="88" spans="1:17">
      <c r="A88" s="12" t="s">
        <v>1119</v>
      </c>
      <c r="B88" s="49" t="s">
        <v>1122</v>
      </c>
      <c r="C88" s="54" t="s">
        <v>127</v>
      </c>
      <c r="D88" s="68">
        <v>28461</v>
      </c>
      <c r="E88" s="99"/>
      <c r="F88" s="81">
        <v>19890</v>
      </c>
      <c r="G88" s="83">
        <v>41782.573229166665</v>
      </c>
      <c r="H88" s="64"/>
      <c r="I88" s="73" t="s">
        <v>127</v>
      </c>
      <c r="J88" s="66" t="s">
        <v>328</v>
      </c>
      <c r="K88" s="67">
        <v>27545</v>
      </c>
      <c r="L88" s="103" t="str">
        <f t="shared" si="2"/>
        <v>X</v>
      </c>
      <c r="M88" s="82">
        <v>21188</v>
      </c>
      <c r="N88" s="84">
        <v>41766.313738425924</v>
      </c>
      <c r="O88" s="65"/>
      <c r="P88" s="77" t="s">
        <v>127</v>
      </c>
      <c r="Q88" s="51"/>
    </row>
    <row r="89" spans="1:17">
      <c r="A89" s="12" t="s">
        <v>1119</v>
      </c>
      <c r="B89" s="49" t="s">
        <v>1125</v>
      </c>
      <c r="C89" s="54" t="s">
        <v>127</v>
      </c>
      <c r="D89" s="68">
        <v>28461</v>
      </c>
      <c r="E89" s="99"/>
      <c r="F89" s="81">
        <v>15107</v>
      </c>
      <c r="G89" s="83">
        <v>41782.573229166665</v>
      </c>
      <c r="H89" s="64"/>
      <c r="I89" s="73" t="s">
        <v>127</v>
      </c>
      <c r="J89" s="66" t="s">
        <v>328</v>
      </c>
      <c r="K89" s="67">
        <v>27545</v>
      </c>
      <c r="L89" s="103" t="str">
        <f t="shared" si="2"/>
        <v>X</v>
      </c>
      <c r="M89" s="82">
        <v>15150</v>
      </c>
      <c r="N89" s="84">
        <v>41766.313738425924</v>
      </c>
      <c r="O89" s="65"/>
      <c r="P89" s="77" t="s">
        <v>127</v>
      </c>
      <c r="Q89" s="51"/>
    </row>
    <row r="90" spans="1:17">
      <c r="A90" s="12" t="s">
        <v>1119</v>
      </c>
      <c r="B90" s="49" t="s">
        <v>1123</v>
      </c>
      <c r="C90" s="54" t="s">
        <v>127</v>
      </c>
      <c r="D90" s="68">
        <v>28461</v>
      </c>
      <c r="E90" s="99"/>
      <c r="F90" s="81">
        <v>17103</v>
      </c>
      <c r="G90" s="83">
        <v>41782.573229166665</v>
      </c>
      <c r="H90" s="64"/>
      <c r="I90" s="73" t="s">
        <v>127</v>
      </c>
      <c r="J90" s="66" t="s">
        <v>328</v>
      </c>
      <c r="K90" s="67">
        <v>27545</v>
      </c>
      <c r="L90" s="103" t="str">
        <f t="shared" si="2"/>
        <v>X</v>
      </c>
      <c r="M90" s="82">
        <v>17006</v>
      </c>
      <c r="N90" s="84">
        <v>41766.313738425924</v>
      </c>
      <c r="O90" s="65"/>
      <c r="P90" s="77" t="s">
        <v>127</v>
      </c>
      <c r="Q90" s="51"/>
    </row>
    <row r="91" spans="1:17">
      <c r="A91" s="12" t="s">
        <v>1119</v>
      </c>
      <c r="B91" s="49" t="s">
        <v>1124</v>
      </c>
      <c r="C91" s="54" t="s">
        <v>127</v>
      </c>
      <c r="D91" s="68">
        <v>28461</v>
      </c>
      <c r="E91" s="99"/>
      <c r="F91" s="81">
        <v>11584</v>
      </c>
      <c r="G91" s="83">
        <v>41782.573229166665</v>
      </c>
      <c r="H91" s="64"/>
      <c r="I91" s="73" t="s">
        <v>127</v>
      </c>
      <c r="J91" s="66" t="s">
        <v>328</v>
      </c>
      <c r="K91" s="67">
        <v>27545</v>
      </c>
      <c r="L91" s="103" t="str">
        <f t="shared" si="2"/>
        <v>X</v>
      </c>
      <c r="M91" s="82">
        <v>11807</v>
      </c>
      <c r="N91" s="84">
        <v>41766.313738425924</v>
      </c>
      <c r="O91" s="65"/>
      <c r="P91" s="77" t="s">
        <v>127</v>
      </c>
      <c r="Q91" s="51"/>
    </row>
    <row r="92" spans="1:17">
      <c r="A92" s="12" t="s">
        <v>1634</v>
      </c>
      <c r="B92" s="49" t="s">
        <v>1352</v>
      </c>
      <c r="C92" s="54" t="s">
        <v>127</v>
      </c>
      <c r="D92" s="68">
        <v>28461</v>
      </c>
      <c r="E92" s="99"/>
      <c r="F92" s="81">
        <v>7179</v>
      </c>
      <c r="G92" s="83">
        <v>41782.573229166665</v>
      </c>
      <c r="H92" s="64"/>
      <c r="I92" s="73" t="s">
        <v>127</v>
      </c>
      <c r="J92" s="66" t="s">
        <v>328</v>
      </c>
      <c r="K92" s="67">
        <v>27738</v>
      </c>
      <c r="L92" s="103" t="str">
        <f t="shared" si="2"/>
        <v>X</v>
      </c>
      <c r="M92" s="82">
        <v>7178</v>
      </c>
      <c r="N92" s="84">
        <v>41767.551087962966</v>
      </c>
      <c r="O92" s="65"/>
      <c r="P92" s="77" t="s">
        <v>1652</v>
      </c>
      <c r="Q92" s="51"/>
    </row>
    <row r="93" spans="1:17">
      <c r="A93" s="12" t="s">
        <v>674</v>
      </c>
      <c r="B93" s="49" t="s">
        <v>1635</v>
      </c>
      <c r="C93" s="54" t="s">
        <v>127</v>
      </c>
      <c r="D93" s="68">
        <v>28461</v>
      </c>
      <c r="E93" s="99"/>
      <c r="F93" s="81">
        <v>12096</v>
      </c>
      <c r="G93" s="83">
        <v>41782.573229166665</v>
      </c>
      <c r="H93" s="64"/>
      <c r="I93" s="73" t="s">
        <v>127</v>
      </c>
      <c r="J93" s="66" t="s">
        <v>328</v>
      </c>
      <c r="K93" s="67">
        <v>27545</v>
      </c>
      <c r="L93" s="103" t="str">
        <f t="shared" si="2"/>
        <v>X</v>
      </c>
      <c r="M93" s="82">
        <v>12294</v>
      </c>
      <c r="N93" s="84">
        <v>41766.313750000001</v>
      </c>
      <c r="O93" s="65"/>
      <c r="P93" s="77" t="s">
        <v>127</v>
      </c>
      <c r="Q93" s="51"/>
    </row>
    <row r="94" spans="1:17">
      <c r="A94" s="12" t="s">
        <v>674</v>
      </c>
      <c r="B94" s="49" t="s">
        <v>1636</v>
      </c>
      <c r="C94" s="54" t="s">
        <v>127</v>
      </c>
      <c r="D94" s="68">
        <v>28461</v>
      </c>
      <c r="E94" s="99"/>
      <c r="F94" s="81">
        <v>12181</v>
      </c>
      <c r="G94" s="83">
        <v>41782.573229166665</v>
      </c>
      <c r="H94" s="64"/>
      <c r="I94" s="73" t="s">
        <v>127</v>
      </c>
      <c r="J94" s="66" t="s">
        <v>328</v>
      </c>
      <c r="K94" s="67">
        <v>27545</v>
      </c>
      <c r="L94" s="103" t="str">
        <f t="shared" si="2"/>
        <v>X</v>
      </c>
      <c r="M94" s="82">
        <v>13331</v>
      </c>
      <c r="N94" s="84">
        <v>41766.313750000001</v>
      </c>
      <c r="O94" s="65"/>
      <c r="P94" s="77" t="s">
        <v>127</v>
      </c>
      <c r="Q94" s="51"/>
    </row>
    <row r="95" spans="1:17">
      <c r="A95" s="12" t="s">
        <v>674</v>
      </c>
      <c r="B95" s="49" t="s">
        <v>675</v>
      </c>
      <c r="C95" s="54" t="s">
        <v>127</v>
      </c>
      <c r="D95" s="68">
        <v>28461</v>
      </c>
      <c r="E95" s="99"/>
      <c r="F95" s="81">
        <v>16818</v>
      </c>
      <c r="G95" s="83">
        <v>41782.573229166665</v>
      </c>
      <c r="H95" s="64"/>
      <c r="I95" s="73" t="s">
        <v>127</v>
      </c>
      <c r="J95" s="66" t="s">
        <v>328</v>
      </c>
      <c r="K95" s="67">
        <v>27545</v>
      </c>
      <c r="L95" s="103" t="str">
        <f t="shared" si="2"/>
        <v>X</v>
      </c>
      <c r="M95" s="82">
        <v>17321</v>
      </c>
      <c r="N95" s="84">
        <v>41766.313750000001</v>
      </c>
      <c r="O95" s="65"/>
      <c r="P95" s="77" t="s">
        <v>127</v>
      </c>
      <c r="Q95" s="51"/>
    </row>
    <row r="96" spans="1:17">
      <c r="A96" s="12" t="s">
        <v>674</v>
      </c>
      <c r="B96" s="49" t="s">
        <v>1637</v>
      </c>
      <c r="C96" s="54" t="s">
        <v>127</v>
      </c>
      <c r="D96" s="68">
        <v>28461</v>
      </c>
      <c r="E96" s="99"/>
      <c r="F96" s="81">
        <v>12977</v>
      </c>
      <c r="G96" s="83">
        <v>41782.573229166665</v>
      </c>
      <c r="H96" s="64"/>
      <c r="I96" s="73" t="s">
        <v>127</v>
      </c>
      <c r="J96" s="66" t="s">
        <v>328</v>
      </c>
      <c r="K96" s="67">
        <v>27545</v>
      </c>
      <c r="L96" s="103" t="str">
        <f t="shared" si="2"/>
        <v>X</v>
      </c>
      <c r="M96" s="82">
        <v>12945</v>
      </c>
      <c r="N96" s="84">
        <v>41767.462824074071</v>
      </c>
      <c r="O96" s="65"/>
      <c r="P96" s="77" t="s">
        <v>584</v>
      </c>
      <c r="Q96" s="51"/>
    </row>
    <row r="97" spans="1:17">
      <c r="A97" s="12" t="s">
        <v>1022</v>
      </c>
      <c r="B97" s="49" t="s">
        <v>1023</v>
      </c>
      <c r="C97" s="54" t="s">
        <v>127</v>
      </c>
      <c r="D97" s="68">
        <v>28461</v>
      </c>
      <c r="E97" s="99"/>
      <c r="F97" s="81">
        <v>15745</v>
      </c>
      <c r="G97" s="83">
        <v>41782.573229166665</v>
      </c>
      <c r="H97" s="64"/>
      <c r="I97" s="73" t="s">
        <v>127</v>
      </c>
      <c r="J97" s="66" t="s">
        <v>328</v>
      </c>
      <c r="K97" s="67">
        <v>27545</v>
      </c>
      <c r="L97" s="103" t="str">
        <f t="shared" si="2"/>
        <v>X</v>
      </c>
      <c r="M97" s="82">
        <v>16756</v>
      </c>
      <c r="N97" s="84">
        <v>41766.313750000001</v>
      </c>
      <c r="O97" s="65"/>
      <c r="P97" s="77" t="s">
        <v>127</v>
      </c>
      <c r="Q97" s="51"/>
    </row>
    <row r="98" spans="1:17">
      <c r="A98" s="12" t="s">
        <v>1022</v>
      </c>
      <c r="B98" s="49" t="s">
        <v>1024</v>
      </c>
      <c r="C98" s="54" t="s">
        <v>127</v>
      </c>
      <c r="D98" s="68">
        <v>28461</v>
      </c>
      <c r="E98" s="99"/>
      <c r="F98" s="81">
        <v>39820</v>
      </c>
      <c r="G98" s="83">
        <v>41782.573229166665</v>
      </c>
      <c r="H98" s="64"/>
      <c r="I98" s="73" t="s">
        <v>127</v>
      </c>
      <c r="J98" s="66" t="s">
        <v>328</v>
      </c>
      <c r="K98" s="67">
        <v>27545</v>
      </c>
      <c r="L98" s="103" t="str">
        <f t="shared" si="2"/>
        <v>X</v>
      </c>
      <c r="M98" s="82">
        <v>42791</v>
      </c>
      <c r="N98" s="84">
        <v>41766.313750000001</v>
      </c>
      <c r="O98" s="65"/>
      <c r="P98" s="77" t="s">
        <v>127</v>
      </c>
      <c r="Q98" s="51"/>
    </row>
    <row r="99" spans="1:17">
      <c r="A99" s="12" t="s">
        <v>1022</v>
      </c>
      <c r="B99" s="49" t="s">
        <v>1025</v>
      </c>
      <c r="C99" s="54" t="s">
        <v>127</v>
      </c>
      <c r="D99" s="68">
        <v>28461</v>
      </c>
      <c r="E99" s="99"/>
      <c r="F99" s="81">
        <v>23663</v>
      </c>
      <c r="G99" s="83">
        <v>41782.573229166665</v>
      </c>
      <c r="H99" s="64"/>
      <c r="I99" s="73" t="s">
        <v>584</v>
      </c>
      <c r="J99" s="66" t="s">
        <v>328</v>
      </c>
      <c r="K99" s="67">
        <v>27545</v>
      </c>
      <c r="L99" s="103" t="str">
        <f t="shared" si="2"/>
        <v>X</v>
      </c>
      <c r="M99" s="82">
        <v>26444</v>
      </c>
      <c r="N99" s="84">
        <v>41767.462951388887</v>
      </c>
      <c r="O99" s="65"/>
      <c r="P99" s="77" t="s">
        <v>584</v>
      </c>
      <c r="Q99" s="51"/>
    </row>
    <row r="100" spans="1:17">
      <c r="A100" s="12" t="s">
        <v>1022</v>
      </c>
      <c r="B100" s="49" t="s">
        <v>1026</v>
      </c>
      <c r="C100" s="54" t="s">
        <v>127</v>
      </c>
      <c r="D100" s="68">
        <v>28461</v>
      </c>
      <c r="E100" s="99"/>
      <c r="F100" s="81">
        <v>22509</v>
      </c>
      <c r="G100" s="83">
        <v>41782.573229166665</v>
      </c>
      <c r="H100" s="64"/>
      <c r="I100" s="73" t="s">
        <v>127</v>
      </c>
      <c r="J100" s="66" t="s">
        <v>328</v>
      </c>
      <c r="K100" s="67">
        <v>27545</v>
      </c>
      <c r="L100" s="103" t="str">
        <f t="shared" si="2"/>
        <v>X</v>
      </c>
      <c r="M100" s="82">
        <v>26399</v>
      </c>
      <c r="N100" s="84">
        <v>41766.313750000001</v>
      </c>
      <c r="O100" s="65"/>
      <c r="P100" s="77" t="s">
        <v>127</v>
      </c>
      <c r="Q100" s="51"/>
    </row>
    <row r="101" spans="1:17">
      <c r="A101" s="12" t="s">
        <v>1778</v>
      </c>
      <c r="B101" s="49" t="s">
        <v>1779</v>
      </c>
      <c r="C101" s="54" t="s">
        <v>127</v>
      </c>
      <c r="D101" s="68">
        <v>28461</v>
      </c>
      <c r="E101" s="99"/>
      <c r="F101" s="81">
        <v>11484</v>
      </c>
      <c r="G101" s="83">
        <v>41782.573229166665</v>
      </c>
      <c r="H101" s="64"/>
      <c r="I101" s="73" t="s">
        <v>1695</v>
      </c>
      <c r="J101" s="66" t="s">
        <v>328</v>
      </c>
      <c r="K101" s="67">
        <v>27966</v>
      </c>
      <c r="L101" s="103" t="str">
        <f t="shared" si="2"/>
        <v>X</v>
      </c>
      <c r="M101" s="82">
        <v>11599</v>
      </c>
      <c r="N101" s="84">
        <v>41772.478391203702</v>
      </c>
      <c r="O101" s="65"/>
      <c r="P101" s="77" t="s">
        <v>1695</v>
      </c>
      <c r="Q101" s="51"/>
    </row>
    <row r="102" spans="1:17">
      <c r="A102" s="12" t="s">
        <v>344</v>
      </c>
      <c r="B102" s="49" t="s">
        <v>633</v>
      </c>
      <c r="C102" s="54" t="s">
        <v>127</v>
      </c>
      <c r="D102" s="68">
        <v>28461</v>
      </c>
      <c r="E102" s="99"/>
      <c r="F102" s="81">
        <v>7931</v>
      </c>
      <c r="G102" s="83">
        <v>41782.573229166665</v>
      </c>
      <c r="H102" s="64"/>
      <c r="I102" s="73" t="s">
        <v>127</v>
      </c>
      <c r="J102" s="66" t="s">
        <v>328</v>
      </c>
      <c r="K102" s="67">
        <v>27545</v>
      </c>
      <c r="L102" s="103" t="str">
        <f t="shared" si="2"/>
        <v>X</v>
      </c>
      <c r="M102" s="82">
        <v>8074</v>
      </c>
      <c r="N102" s="84">
        <v>41766.313738425924</v>
      </c>
      <c r="O102" s="65"/>
      <c r="P102" s="77" t="s">
        <v>127</v>
      </c>
      <c r="Q102" s="51"/>
    </row>
    <row r="103" spans="1:17">
      <c r="A103" s="12"/>
      <c r="B103" s="49" t="s">
        <v>326</v>
      </c>
      <c r="C103" s="54" t="s">
        <v>127</v>
      </c>
      <c r="D103" s="68">
        <v>28461</v>
      </c>
      <c r="E103" s="99"/>
      <c r="F103" s="81">
        <v>7648</v>
      </c>
      <c r="G103" s="83">
        <v>41782.573229166665</v>
      </c>
      <c r="H103" s="64"/>
      <c r="I103" s="73" t="s">
        <v>127</v>
      </c>
      <c r="J103" s="66" t="s">
        <v>328</v>
      </c>
      <c r="K103" s="67">
        <v>27545</v>
      </c>
      <c r="L103" s="103" t="str">
        <f t="shared" si="2"/>
        <v>X</v>
      </c>
      <c r="M103" s="82">
        <v>7743</v>
      </c>
      <c r="N103" s="84">
        <v>41766.313773148147</v>
      </c>
      <c r="O103" s="65"/>
      <c r="P103" s="77" t="s">
        <v>127</v>
      </c>
      <c r="Q103" s="51"/>
    </row>
    <row r="104" spans="1:17" ht="6" customHeight="1">
      <c r="A104" s="51"/>
      <c r="B104" s="51"/>
      <c r="C104" s="51"/>
      <c r="D104" s="51"/>
      <c r="E104" s="53"/>
      <c r="F104" s="51"/>
      <c r="G104" s="51"/>
      <c r="H104" s="53"/>
      <c r="I104" s="75"/>
      <c r="J104" s="51"/>
      <c r="K104" s="51"/>
      <c r="L104" s="53"/>
      <c r="M104" s="51"/>
      <c r="N104" s="51"/>
      <c r="O104" s="53"/>
      <c r="P104" s="75"/>
      <c r="Q104" s="51"/>
    </row>
    <row r="278" ht="6" customHeight="1"/>
    <row r="279" ht="5.25" customHeight="1"/>
    <row r="280" ht="12.75" customHeight="1"/>
    <row r="282" ht="6" customHeight="1"/>
    <row r="364" ht="6.75" customHeight="1"/>
  </sheetData>
  <sheetProtection sheet="1" objects="1" scenarios="1" autoFilter="0"/>
  <autoFilter ref="A7:Q103"/>
  <sortState ref="A8:Q103">
    <sortCondition ref="A8"/>
    <sortCondition ref="B8"/>
  </sortState>
  <dataConsolidate/>
  <mergeCells count="2">
    <mergeCell ref="C4:I4"/>
    <mergeCell ref="J4:P4"/>
  </mergeCells>
  <conditionalFormatting sqref="J6">
    <cfRule type="expression" dxfId="597" priority="268" stopIfTrue="1">
      <formula>IF($C6="Missing",TRUE,FALSE)</formula>
    </cfRule>
  </conditionalFormatting>
  <conditionalFormatting sqref="K6">
    <cfRule type="expression" dxfId="596" priority="267" stopIfTrue="1">
      <formula>IF(AND(K6&lt;&gt;"",K6&lt;$D6,L6&lt;&gt;"C"),TRUE,FALSE)</formula>
    </cfRule>
  </conditionalFormatting>
  <conditionalFormatting sqref="J8">
    <cfRule type="expression" dxfId="595" priority="192" stopIfTrue="1">
      <formula>IF($C8="Missing",TRUE,FALSE)</formula>
    </cfRule>
  </conditionalFormatting>
  <conditionalFormatting sqref="K8">
    <cfRule type="expression" dxfId="594" priority="191" stopIfTrue="1">
      <formula>IF(AND(K8&lt;&gt;"",K8&lt;$D8,L8&lt;&gt;"C"),TRUE,FALSE)</formula>
    </cfRule>
  </conditionalFormatting>
  <conditionalFormatting sqref="J9">
    <cfRule type="expression" dxfId="593" priority="190" stopIfTrue="1">
      <formula>IF($C9="Missing",TRUE,FALSE)</formula>
    </cfRule>
  </conditionalFormatting>
  <conditionalFormatting sqref="K9">
    <cfRule type="expression" dxfId="592" priority="189" stopIfTrue="1">
      <formula>IF(AND(K9&lt;&gt;"",K9&lt;$D9,L9&lt;&gt;"C"),TRUE,FALSE)</formula>
    </cfRule>
  </conditionalFormatting>
  <conditionalFormatting sqref="J10">
    <cfRule type="expression" dxfId="591" priority="188" stopIfTrue="1">
      <formula>IF($C10="Missing",TRUE,FALSE)</formula>
    </cfRule>
  </conditionalFormatting>
  <conditionalFormatting sqref="K10">
    <cfRule type="expression" dxfId="590" priority="187" stopIfTrue="1">
      <formula>IF(AND(K10&lt;&gt;"",K10&lt;$D10,L10&lt;&gt;"C"),TRUE,FALSE)</formula>
    </cfRule>
  </conditionalFormatting>
  <conditionalFormatting sqref="J11">
    <cfRule type="expression" dxfId="589" priority="186" stopIfTrue="1">
      <formula>IF($C11="Missing",TRUE,FALSE)</formula>
    </cfRule>
  </conditionalFormatting>
  <conditionalFormatting sqref="K11">
    <cfRule type="expression" dxfId="588" priority="185" stopIfTrue="1">
      <formula>IF(AND(K11&lt;&gt;"",K11&lt;$D11,L11&lt;&gt;"C"),TRUE,FALSE)</formula>
    </cfRule>
  </conditionalFormatting>
  <conditionalFormatting sqref="J12">
    <cfRule type="expression" dxfId="587" priority="184" stopIfTrue="1">
      <formula>IF($C12="Missing",TRUE,FALSE)</formula>
    </cfRule>
  </conditionalFormatting>
  <conditionalFormatting sqref="K12">
    <cfRule type="expression" dxfId="586" priority="183" stopIfTrue="1">
      <formula>IF(AND(K12&lt;&gt;"",K12&lt;$D12,L12&lt;&gt;"C"),TRUE,FALSE)</formula>
    </cfRule>
  </conditionalFormatting>
  <conditionalFormatting sqref="J13">
    <cfRule type="expression" dxfId="585" priority="182" stopIfTrue="1">
      <formula>IF($C13="Missing",TRUE,FALSE)</formula>
    </cfRule>
  </conditionalFormatting>
  <conditionalFormatting sqref="K13">
    <cfRule type="expression" dxfId="584" priority="181" stopIfTrue="1">
      <formula>IF(AND(K13&lt;&gt;"",K13&lt;$D13,L13&lt;&gt;"C"),TRUE,FALSE)</formula>
    </cfRule>
  </conditionalFormatting>
  <conditionalFormatting sqref="J14">
    <cfRule type="expression" dxfId="583" priority="180" stopIfTrue="1">
      <formula>IF($C14="Missing",TRUE,FALSE)</formula>
    </cfRule>
  </conditionalFormatting>
  <conditionalFormatting sqref="K14">
    <cfRule type="expression" dxfId="582" priority="179" stopIfTrue="1">
      <formula>IF(AND(K14&lt;&gt;"",K14&lt;$D14,L14&lt;&gt;"C"),TRUE,FALSE)</formula>
    </cfRule>
  </conditionalFormatting>
  <conditionalFormatting sqref="J15">
    <cfRule type="expression" dxfId="581" priority="178" stopIfTrue="1">
      <formula>IF($C15="Missing",TRUE,FALSE)</formula>
    </cfRule>
  </conditionalFormatting>
  <conditionalFormatting sqref="K15">
    <cfRule type="expression" dxfId="580" priority="177" stopIfTrue="1">
      <formula>IF(AND(K15&lt;&gt;"",K15&lt;$D15,L15&lt;&gt;"C"),TRUE,FALSE)</formula>
    </cfRule>
  </conditionalFormatting>
  <conditionalFormatting sqref="J16">
    <cfRule type="expression" dxfId="579" priority="176" stopIfTrue="1">
      <formula>IF($C16="Missing",TRUE,FALSE)</formula>
    </cfRule>
  </conditionalFormatting>
  <conditionalFormatting sqref="K16">
    <cfRule type="expression" dxfId="578" priority="175" stopIfTrue="1">
      <formula>IF(AND(K16&lt;&gt;"",K16&lt;$D16,L16&lt;&gt;"C"),TRUE,FALSE)</formula>
    </cfRule>
  </conditionalFormatting>
  <conditionalFormatting sqref="J17">
    <cfRule type="expression" dxfId="577" priority="174" stopIfTrue="1">
      <formula>IF($C17="Missing",TRUE,FALSE)</formula>
    </cfRule>
  </conditionalFormatting>
  <conditionalFormatting sqref="K17">
    <cfRule type="expression" dxfId="576" priority="173" stopIfTrue="1">
      <formula>IF(AND(K17&lt;&gt;"",K17&lt;$D17,L17&lt;&gt;"C"),TRUE,FALSE)</formula>
    </cfRule>
  </conditionalFormatting>
  <conditionalFormatting sqref="J18">
    <cfRule type="expression" dxfId="575" priority="172" stopIfTrue="1">
      <formula>IF($C18="Missing",TRUE,FALSE)</formula>
    </cfRule>
  </conditionalFormatting>
  <conditionalFormatting sqref="K18">
    <cfRule type="expression" dxfId="574" priority="171" stopIfTrue="1">
      <formula>IF(AND(K18&lt;&gt;"",K18&lt;$D18,L18&lt;&gt;"C"),TRUE,FALSE)</formula>
    </cfRule>
  </conditionalFormatting>
  <conditionalFormatting sqref="J19">
    <cfRule type="expression" dxfId="573" priority="170" stopIfTrue="1">
      <formula>IF($C19="Missing",TRUE,FALSE)</formula>
    </cfRule>
  </conditionalFormatting>
  <conditionalFormatting sqref="K19">
    <cfRule type="expression" dxfId="572" priority="169" stopIfTrue="1">
      <formula>IF(AND(K19&lt;&gt;"",K19&lt;$D19,L19&lt;&gt;"C"),TRUE,FALSE)</formula>
    </cfRule>
  </conditionalFormatting>
  <conditionalFormatting sqref="J20">
    <cfRule type="expression" dxfId="571" priority="168" stopIfTrue="1">
      <formula>IF($C20="Missing",TRUE,FALSE)</formula>
    </cfRule>
  </conditionalFormatting>
  <conditionalFormatting sqref="K20">
    <cfRule type="expression" dxfId="570" priority="167" stopIfTrue="1">
      <formula>IF(AND(K20&lt;&gt;"",K20&lt;$D20,L20&lt;&gt;"C"),TRUE,FALSE)</formula>
    </cfRule>
  </conditionalFormatting>
  <conditionalFormatting sqref="J21">
    <cfRule type="expression" dxfId="569" priority="166" stopIfTrue="1">
      <formula>IF($C21="Missing",TRUE,FALSE)</formula>
    </cfRule>
  </conditionalFormatting>
  <conditionalFormatting sqref="K21">
    <cfRule type="expression" dxfId="568" priority="165" stopIfTrue="1">
      <formula>IF(AND(K21&lt;&gt;"",K21&lt;$D21,L21&lt;&gt;"C"),TRUE,FALSE)</formula>
    </cfRule>
  </conditionalFormatting>
  <conditionalFormatting sqref="J22">
    <cfRule type="expression" dxfId="567" priority="164" stopIfTrue="1">
      <formula>IF($C22="Missing",TRUE,FALSE)</formula>
    </cfRule>
  </conditionalFormatting>
  <conditionalFormatting sqref="K22">
    <cfRule type="expression" dxfId="566" priority="163" stopIfTrue="1">
      <formula>IF(AND(K22&lt;&gt;"",K22&lt;$D22,L22&lt;&gt;"C"),TRUE,FALSE)</formula>
    </cfRule>
  </conditionalFormatting>
  <conditionalFormatting sqref="J23">
    <cfRule type="expression" dxfId="565" priority="162" stopIfTrue="1">
      <formula>IF($C23="Missing",TRUE,FALSE)</formula>
    </cfRule>
  </conditionalFormatting>
  <conditionalFormatting sqref="K23">
    <cfRule type="expression" dxfId="564" priority="161" stopIfTrue="1">
      <formula>IF(AND(K23&lt;&gt;"",K23&lt;$D23,L23&lt;&gt;"C"),TRUE,FALSE)</formula>
    </cfRule>
  </conditionalFormatting>
  <conditionalFormatting sqref="J24">
    <cfRule type="expression" dxfId="563" priority="160" stopIfTrue="1">
      <formula>IF($C24="Missing",TRUE,FALSE)</formula>
    </cfRule>
  </conditionalFormatting>
  <conditionalFormatting sqref="K24">
    <cfRule type="expression" dxfId="562" priority="159" stopIfTrue="1">
      <formula>IF(AND(K24&lt;&gt;"",K24&lt;$D24,L24&lt;&gt;"C"),TRUE,FALSE)</formula>
    </cfRule>
  </conditionalFormatting>
  <conditionalFormatting sqref="J25">
    <cfRule type="expression" dxfId="561" priority="158" stopIfTrue="1">
      <formula>IF($C25="Missing",TRUE,FALSE)</formula>
    </cfRule>
  </conditionalFormatting>
  <conditionalFormatting sqref="K25">
    <cfRule type="expression" dxfId="560" priority="157" stopIfTrue="1">
      <formula>IF(AND(K25&lt;&gt;"",K25&lt;$D25,L25&lt;&gt;"C"),TRUE,FALSE)</formula>
    </cfRule>
  </conditionalFormatting>
  <conditionalFormatting sqref="J26">
    <cfRule type="expression" dxfId="559" priority="156" stopIfTrue="1">
      <formula>IF($C26="Missing",TRUE,FALSE)</formula>
    </cfRule>
  </conditionalFormatting>
  <conditionalFormatting sqref="K26">
    <cfRule type="expression" dxfId="558" priority="155" stopIfTrue="1">
      <formula>IF(AND(K26&lt;&gt;"",K26&lt;$D26,L26&lt;&gt;"C"),TRUE,FALSE)</formula>
    </cfRule>
  </conditionalFormatting>
  <conditionalFormatting sqref="J27">
    <cfRule type="expression" dxfId="557" priority="154" stopIfTrue="1">
      <formula>IF($C27="Missing",TRUE,FALSE)</formula>
    </cfRule>
  </conditionalFormatting>
  <conditionalFormatting sqref="K27">
    <cfRule type="expression" dxfId="556" priority="153" stopIfTrue="1">
      <formula>IF(AND(K27&lt;&gt;"",K27&lt;$D27,L27&lt;&gt;"C"),TRUE,FALSE)</formula>
    </cfRule>
  </conditionalFormatting>
  <conditionalFormatting sqref="J28">
    <cfRule type="expression" dxfId="555" priority="152" stopIfTrue="1">
      <formula>IF($C28="Missing",TRUE,FALSE)</formula>
    </cfRule>
  </conditionalFormatting>
  <conditionalFormatting sqref="K28">
    <cfRule type="expression" dxfId="554" priority="151" stopIfTrue="1">
      <formula>IF(AND(K28&lt;&gt;"",K28&lt;$D28,L28&lt;&gt;"C"),TRUE,FALSE)</formula>
    </cfRule>
  </conditionalFormatting>
  <conditionalFormatting sqref="J29">
    <cfRule type="expression" dxfId="553" priority="150" stopIfTrue="1">
      <formula>IF($C29="Missing",TRUE,FALSE)</formula>
    </cfRule>
  </conditionalFormatting>
  <conditionalFormatting sqref="K29">
    <cfRule type="expression" dxfId="552" priority="149" stopIfTrue="1">
      <formula>IF(AND(K29&lt;&gt;"",K29&lt;$D29,L29&lt;&gt;"C"),TRUE,FALSE)</formula>
    </cfRule>
  </conditionalFormatting>
  <conditionalFormatting sqref="J30">
    <cfRule type="expression" dxfId="551" priority="148" stopIfTrue="1">
      <formula>IF($C30="Missing",TRUE,FALSE)</formula>
    </cfRule>
  </conditionalFormatting>
  <conditionalFormatting sqref="K30">
    <cfRule type="expression" dxfId="550" priority="147" stopIfTrue="1">
      <formula>IF(AND(K30&lt;&gt;"",K30&lt;$D30,L30&lt;&gt;"C"),TRUE,FALSE)</formula>
    </cfRule>
  </conditionalFormatting>
  <conditionalFormatting sqref="J31">
    <cfRule type="expression" dxfId="549" priority="146" stopIfTrue="1">
      <formula>IF($C31="Missing",TRUE,FALSE)</formula>
    </cfRule>
  </conditionalFormatting>
  <conditionalFormatting sqref="K31">
    <cfRule type="expression" dxfId="548" priority="145" stopIfTrue="1">
      <formula>IF(AND(K31&lt;&gt;"",K31&lt;$D31,L31&lt;&gt;"C"),TRUE,FALSE)</formula>
    </cfRule>
  </conditionalFormatting>
  <conditionalFormatting sqref="J32">
    <cfRule type="expression" dxfId="547" priority="144" stopIfTrue="1">
      <formula>IF($C32="Missing",TRUE,FALSE)</formula>
    </cfRule>
  </conditionalFormatting>
  <conditionalFormatting sqref="K32">
    <cfRule type="expression" dxfId="546" priority="143" stopIfTrue="1">
      <formula>IF(AND(K32&lt;&gt;"",K32&lt;$D32,L32&lt;&gt;"C"),TRUE,FALSE)</formula>
    </cfRule>
  </conditionalFormatting>
  <conditionalFormatting sqref="J33">
    <cfRule type="expression" dxfId="545" priority="142" stopIfTrue="1">
      <formula>IF($C33="Missing",TRUE,FALSE)</formula>
    </cfRule>
  </conditionalFormatting>
  <conditionalFormatting sqref="K33">
    <cfRule type="expression" dxfId="544" priority="141" stopIfTrue="1">
      <formula>IF(AND(K33&lt;&gt;"",K33&lt;$D33,L33&lt;&gt;"C"),TRUE,FALSE)</formula>
    </cfRule>
  </conditionalFormatting>
  <conditionalFormatting sqref="J34">
    <cfRule type="expression" dxfId="543" priority="140" stopIfTrue="1">
      <formula>IF($C34="Missing",TRUE,FALSE)</formula>
    </cfRule>
  </conditionalFormatting>
  <conditionalFormatting sqref="K34">
    <cfRule type="expression" dxfId="542" priority="139" stopIfTrue="1">
      <formula>IF(AND(K34&lt;&gt;"",K34&lt;$D34,L34&lt;&gt;"C"),TRUE,FALSE)</formula>
    </cfRule>
  </conditionalFormatting>
  <conditionalFormatting sqref="J35">
    <cfRule type="expression" dxfId="541" priority="138" stopIfTrue="1">
      <formula>IF($C35="Missing",TRUE,FALSE)</formula>
    </cfRule>
  </conditionalFormatting>
  <conditionalFormatting sqref="K35">
    <cfRule type="expression" dxfId="540" priority="137" stopIfTrue="1">
      <formula>IF(AND(K35&lt;&gt;"",K35&lt;$D35,L35&lt;&gt;"C"),TRUE,FALSE)</formula>
    </cfRule>
  </conditionalFormatting>
  <conditionalFormatting sqref="J36">
    <cfRule type="expression" dxfId="539" priority="136" stopIfTrue="1">
      <formula>IF($C36="Missing",TRUE,FALSE)</formula>
    </cfRule>
  </conditionalFormatting>
  <conditionalFormatting sqref="K36">
    <cfRule type="expression" dxfId="538" priority="135" stopIfTrue="1">
      <formula>IF(AND(K36&lt;&gt;"",K36&lt;$D36,L36&lt;&gt;"C"),TRUE,FALSE)</formula>
    </cfRule>
  </conditionalFormatting>
  <conditionalFormatting sqref="J37">
    <cfRule type="expression" dxfId="537" priority="134" stopIfTrue="1">
      <formula>IF($C37="Missing",TRUE,FALSE)</formula>
    </cfRule>
  </conditionalFormatting>
  <conditionalFormatting sqref="K37">
    <cfRule type="expression" dxfId="536" priority="133" stopIfTrue="1">
      <formula>IF(AND(K37&lt;&gt;"",K37&lt;$D37,L37&lt;&gt;"C"),TRUE,FALSE)</formula>
    </cfRule>
  </conditionalFormatting>
  <conditionalFormatting sqref="J38">
    <cfRule type="expression" dxfId="535" priority="132" stopIfTrue="1">
      <formula>IF($C38="Missing",TRUE,FALSE)</formula>
    </cfRule>
  </conditionalFormatting>
  <conditionalFormatting sqref="K38">
    <cfRule type="expression" dxfId="534" priority="131" stopIfTrue="1">
      <formula>IF(AND(K38&lt;&gt;"",K38&lt;$D38,L38&lt;&gt;"C"),TRUE,FALSE)</formula>
    </cfRule>
  </conditionalFormatting>
  <conditionalFormatting sqref="J39">
    <cfRule type="expression" dxfId="533" priority="130" stopIfTrue="1">
      <formula>IF($C39="Missing",TRUE,FALSE)</formula>
    </cfRule>
  </conditionalFormatting>
  <conditionalFormatting sqref="K39">
    <cfRule type="expression" dxfId="532" priority="129" stopIfTrue="1">
      <formula>IF(AND(K39&lt;&gt;"",K39&lt;$D39,L39&lt;&gt;"C"),TRUE,FALSE)</formula>
    </cfRule>
  </conditionalFormatting>
  <conditionalFormatting sqref="J40">
    <cfRule type="expression" dxfId="531" priority="128" stopIfTrue="1">
      <formula>IF($C40="Missing",TRUE,FALSE)</formula>
    </cfRule>
  </conditionalFormatting>
  <conditionalFormatting sqref="K40">
    <cfRule type="expression" dxfId="530" priority="127" stopIfTrue="1">
      <formula>IF(AND(K40&lt;&gt;"",K40&lt;$D40,L40&lt;&gt;"C"),TRUE,FALSE)</formula>
    </cfRule>
  </conditionalFormatting>
  <conditionalFormatting sqref="J41">
    <cfRule type="expression" dxfId="529" priority="126" stopIfTrue="1">
      <formula>IF($C41="Missing",TRUE,FALSE)</formula>
    </cfRule>
  </conditionalFormatting>
  <conditionalFormatting sqref="K41">
    <cfRule type="expression" dxfId="528" priority="125" stopIfTrue="1">
      <formula>IF(AND(K41&lt;&gt;"",K41&lt;$D41,L41&lt;&gt;"C"),TRUE,FALSE)</formula>
    </cfRule>
  </conditionalFormatting>
  <conditionalFormatting sqref="J42">
    <cfRule type="expression" dxfId="527" priority="124" stopIfTrue="1">
      <formula>IF($C42="Missing",TRUE,FALSE)</formula>
    </cfRule>
  </conditionalFormatting>
  <conditionalFormatting sqref="K42">
    <cfRule type="expression" dxfId="526" priority="123" stopIfTrue="1">
      <formula>IF(AND(K42&lt;&gt;"",K42&lt;$D42,L42&lt;&gt;"C"),TRUE,FALSE)</formula>
    </cfRule>
  </conditionalFormatting>
  <conditionalFormatting sqref="J43">
    <cfRule type="expression" dxfId="525" priority="122" stopIfTrue="1">
      <formula>IF($C43="Missing",TRUE,FALSE)</formula>
    </cfRule>
  </conditionalFormatting>
  <conditionalFormatting sqref="K43">
    <cfRule type="expression" dxfId="524" priority="121" stopIfTrue="1">
      <formula>IF(AND(K43&lt;&gt;"",K43&lt;$D43,L43&lt;&gt;"C"),TRUE,FALSE)</formula>
    </cfRule>
  </conditionalFormatting>
  <conditionalFormatting sqref="J44">
    <cfRule type="expression" dxfId="523" priority="120" stopIfTrue="1">
      <formula>IF($C44="Missing",TRUE,FALSE)</formula>
    </cfRule>
  </conditionalFormatting>
  <conditionalFormatting sqref="K44">
    <cfRule type="expression" dxfId="522" priority="119" stopIfTrue="1">
      <formula>IF(AND(K44&lt;&gt;"",K44&lt;$D44,L44&lt;&gt;"C"),TRUE,FALSE)</formula>
    </cfRule>
  </conditionalFormatting>
  <conditionalFormatting sqref="J45">
    <cfRule type="expression" dxfId="521" priority="118" stopIfTrue="1">
      <formula>IF($C45="Missing",TRUE,FALSE)</formula>
    </cfRule>
  </conditionalFormatting>
  <conditionalFormatting sqref="K45">
    <cfRule type="expression" dxfId="520" priority="117" stopIfTrue="1">
      <formula>IF(AND(K45&lt;&gt;"",K45&lt;$D45,L45&lt;&gt;"C"),TRUE,FALSE)</formula>
    </cfRule>
  </conditionalFormatting>
  <conditionalFormatting sqref="J46">
    <cfRule type="expression" dxfId="519" priority="116" stopIfTrue="1">
      <formula>IF($C46="Missing",TRUE,FALSE)</formula>
    </cfRule>
  </conditionalFormatting>
  <conditionalFormatting sqref="K46">
    <cfRule type="expression" dxfId="518" priority="115" stopIfTrue="1">
      <formula>IF(AND(K46&lt;&gt;"",K46&lt;$D46,L46&lt;&gt;"C"),TRUE,FALSE)</formula>
    </cfRule>
  </conditionalFormatting>
  <conditionalFormatting sqref="J47">
    <cfRule type="expression" dxfId="517" priority="114" stopIfTrue="1">
      <formula>IF($C47="Missing",TRUE,FALSE)</formula>
    </cfRule>
  </conditionalFormatting>
  <conditionalFormatting sqref="K47">
    <cfRule type="expression" dxfId="516" priority="113" stopIfTrue="1">
      <formula>IF(AND(K47&lt;&gt;"",K47&lt;$D47,L47&lt;&gt;"C"),TRUE,FALSE)</formula>
    </cfRule>
  </conditionalFormatting>
  <conditionalFormatting sqref="J48">
    <cfRule type="expression" dxfId="515" priority="112" stopIfTrue="1">
      <formula>IF($C48="Missing",TRUE,FALSE)</formula>
    </cfRule>
  </conditionalFormatting>
  <conditionalFormatting sqref="K48">
    <cfRule type="expression" dxfId="514" priority="111" stopIfTrue="1">
      <formula>IF(AND(K48&lt;&gt;"",K48&lt;$D48,L48&lt;&gt;"C"),TRUE,FALSE)</formula>
    </cfRule>
  </conditionalFormatting>
  <conditionalFormatting sqref="J49">
    <cfRule type="expression" dxfId="513" priority="110" stopIfTrue="1">
      <formula>IF($C49="Missing",TRUE,FALSE)</formula>
    </cfRule>
  </conditionalFormatting>
  <conditionalFormatting sqref="K49">
    <cfRule type="expression" dxfId="512" priority="109" stopIfTrue="1">
      <formula>IF(AND(K49&lt;&gt;"",K49&lt;$D49,L49&lt;&gt;"C"),TRUE,FALSE)</formula>
    </cfRule>
  </conditionalFormatting>
  <conditionalFormatting sqref="J50">
    <cfRule type="expression" dxfId="511" priority="108" stopIfTrue="1">
      <formula>IF($C50="Missing",TRUE,FALSE)</formula>
    </cfRule>
  </conditionalFormatting>
  <conditionalFormatting sqref="K50">
    <cfRule type="expression" dxfId="510" priority="107" stopIfTrue="1">
      <formula>IF(AND(K50&lt;&gt;"",K50&lt;$D50,L50&lt;&gt;"C"),TRUE,FALSE)</formula>
    </cfRule>
  </conditionalFormatting>
  <conditionalFormatting sqref="J51">
    <cfRule type="expression" dxfId="509" priority="106" stopIfTrue="1">
      <formula>IF($C51="Missing",TRUE,FALSE)</formula>
    </cfRule>
  </conditionalFormatting>
  <conditionalFormatting sqref="K51">
    <cfRule type="expression" dxfId="508" priority="105" stopIfTrue="1">
      <formula>IF(AND(K51&lt;&gt;"",K51&lt;$D51,L51&lt;&gt;"C"),TRUE,FALSE)</formula>
    </cfRule>
  </conditionalFormatting>
  <conditionalFormatting sqref="J52">
    <cfRule type="expression" dxfId="507" priority="104" stopIfTrue="1">
      <formula>IF($C52="Missing",TRUE,FALSE)</formula>
    </cfRule>
  </conditionalFormatting>
  <conditionalFormatting sqref="K52">
    <cfRule type="expression" dxfId="506" priority="103" stopIfTrue="1">
      <formula>IF(AND(K52&lt;&gt;"",K52&lt;$D52,L52&lt;&gt;"C"),TRUE,FALSE)</formula>
    </cfRule>
  </conditionalFormatting>
  <conditionalFormatting sqref="J53">
    <cfRule type="expression" dxfId="505" priority="102" stopIfTrue="1">
      <formula>IF($C53="Missing",TRUE,FALSE)</formula>
    </cfRule>
  </conditionalFormatting>
  <conditionalFormatting sqref="K53">
    <cfRule type="expression" dxfId="504" priority="101" stopIfTrue="1">
      <formula>IF(AND(K53&lt;&gt;"",K53&lt;$D53,L53&lt;&gt;"C"),TRUE,FALSE)</formula>
    </cfRule>
  </conditionalFormatting>
  <conditionalFormatting sqref="J54">
    <cfRule type="expression" dxfId="503" priority="100" stopIfTrue="1">
      <formula>IF($C54="Missing",TRUE,FALSE)</formula>
    </cfRule>
  </conditionalFormatting>
  <conditionalFormatting sqref="K54">
    <cfRule type="expression" dxfId="502" priority="99" stopIfTrue="1">
      <formula>IF(AND(K54&lt;&gt;"",K54&lt;$D54,L54&lt;&gt;"C"),TRUE,FALSE)</formula>
    </cfRule>
  </conditionalFormatting>
  <conditionalFormatting sqref="J55">
    <cfRule type="expression" dxfId="501" priority="98" stopIfTrue="1">
      <formula>IF($C55="Missing",TRUE,FALSE)</formula>
    </cfRule>
  </conditionalFormatting>
  <conditionalFormatting sqref="K55">
    <cfRule type="expression" dxfId="500" priority="97" stopIfTrue="1">
      <formula>IF(AND(K55&lt;&gt;"",K55&lt;$D55,L55&lt;&gt;"C"),TRUE,FALSE)</formula>
    </cfRule>
  </conditionalFormatting>
  <conditionalFormatting sqref="J56">
    <cfRule type="expression" dxfId="499" priority="96" stopIfTrue="1">
      <formula>IF($C56="Missing",TRUE,FALSE)</formula>
    </cfRule>
  </conditionalFormatting>
  <conditionalFormatting sqref="K56">
    <cfRule type="expression" dxfId="498" priority="95" stopIfTrue="1">
      <formula>IF(AND(K56&lt;&gt;"",K56&lt;$D56,L56&lt;&gt;"C"),TRUE,FALSE)</formula>
    </cfRule>
  </conditionalFormatting>
  <conditionalFormatting sqref="J57">
    <cfRule type="expression" dxfId="497" priority="94" stopIfTrue="1">
      <formula>IF($C57="Missing",TRUE,FALSE)</formula>
    </cfRule>
  </conditionalFormatting>
  <conditionalFormatting sqref="K57">
    <cfRule type="expression" dxfId="496" priority="93" stopIfTrue="1">
      <formula>IF(AND(K57&lt;&gt;"",K57&lt;$D57,L57&lt;&gt;"C"),TRUE,FALSE)</formula>
    </cfRule>
  </conditionalFormatting>
  <conditionalFormatting sqref="J58">
    <cfRule type="expression" dxfId="495" priority="92" stopIfTrue="1">
      <formula>IF($C58="Missing",TRUE,FALSE)</formula>
    </cfRule>
  </conditionalFormatting>
  <conditionalFormatting sqref="K58">
    <cfRule type="expression" dxfId="494" priority="91" stopIfTrue="1">
      <formula>IF(AND(K58&lt;&gt;"",K58&lt;$D58,L58&lt;&gt;"C"),TRUE,FALSE)</formula>
    </cfRule>
  </conditionalFormatting>
  <conditionalFormatting sqref="J59">
    <cfRule type="expression" dxfId="493" priority="90" stopIfTrue="1">
      <formula>IF($C59="Missing",TRUE,FALSE)</formula>
    </cfRule>
  </conditionalFormatting>
  <conditionalFormatting sqref="K59">
    <cfRule type="expression" dxfId="492" priority="89" stopIfTrue="1">
      <formula>IF(AND(K59&lt;&gt;"",K59&lt;$D59,L59&lt;&gt;"C"),TRUE,FALSE)</formula>
    </cfRule>
  </conditionalFormatting>
  <conditionalFormatting sqref="J60">
    <cfRule type="expression" dxfId="491" priority="88" stopIfTrue="1">
      <formula>IF($C60="Missing",TRUE,FALSE)</formula>
    </cfRule>
  </conditionalFormatting>
  <conditionalFormatting sqref="K60">
    <cfRule type="expression" dxfId="490" priority="87" stopIfTrue="1">
      <formula>IF(AND(K60&lt;&gt;"",K60&lt;$D60,L60&lt;&gt;"C"),TRUE,FALSE)</formula>
    </cfRule>
  </conditionalFormatting>
  <conditionalFormatting sqref="J61">
    <cfRule type="expression" dxfId="489" priority="86" stopIfTrue="1">
      <formula>IF($C61="Missing",TRUE,FALSE)</formula>
    </cfRule>
  </conditionalFormatting>
  <conditionalFormatting sqref="K61">
    <cfRule type="expression" dxfId="488" priority="85" stopIfTrue="1">
      <formula>IF(AND(K61&lt;&gt;"",K61&lt;$D61,L61&lt;&gt;"C"),TRUE,FALSE)</formula>
    </cfRule>
  </conditionalFormatting>
  <conditionalFormatting sqref="J62">
    <cfRule type="expression" dxfId="487" priority="84" stopIfTrue="1">
      <formula>IF($C62="Missing",TRUE,FALSE)</formula>
    </cfRule>
  </conditionalFormatting>
  <conditionalFormatting sqref="K62">
    <cfRule type="expression" dxfId="486" priority="83" stopIfTrue="1">
      <formula>IF(AND(K62&lt;&gt;"",K62&lt;$D62,L62&lt;&gt;"C"),TRUE,FALSE)</formula>
    </cfRule>
  </conditionalFormatting>
  <conditionalFormatting sqref="J63">
    <cfRule type="expression" dxfId="485" priority="82" stopIfTrue="1">
      <formula>IF($C63="Missing",TRUE,FALSE)</formula>
    </cfRule>
  </conditionalFormatting>
  <conditionalFormatting sqref="K63">
    <cfRule type="expression" dxfId="484" priority="81" stopIfTrue="1">
      <formula>IF(AND(K63&lt;&gt;"",K63&lt;$D63,L63&lt;&gt;"C"),TRUE,FALSE)</formula>
    </cfRule>
  </conditionalFormatting>
  <conditionalFormatting sqref="J64">
    <cfRule type="expression" dxfId="483" priority="80" stopIfTrue="1">
      <formula>IF($C64="Missing",TRUE,FALSE)</formula>
    </cfRule>
  </conditionalFormatting>
  <conditionalFormatting sqref="K64">
    <cfRule type="expression" dxfId="482" priority="79" stopIfTrue="1">
      <formula>IF(AND(K64&lt;&gt;"",K64&lt;$D64,L64&lt;&gt;"C"),TRUE,FALSE)</formula>
    </cfRule>
  </conditionalFormatting>
  <conditionalFormatting sqref="J65">
    <cfRule type="expression" dxfId="481" priority="78" stopIfTrue="1">
      <formula>IF($C65="Missing",TRUE,FALSE)</formula>
    </cfRule>
  </conditionalFormatting>
  <conditionalFormatting sqref="K65">
    <cfRule type="expression" dxfId="480" priority="77" stopIfTrue="1">
      <formula>IF(AND(K65&lt;&gt;"",K65&lt;$D65,L65&lt;&gt;"C"),TRUE,FALSE)</formula>
    </cfRule>
  </conditionalFormatting>
  <conditionalFormatting sqref="J66">
    <cfRule type="expression" dxfId="479" priority="76" stopIfTrue="1">
      <formula>IF($C66="Missing",TRUE,FALSE)</formula>
    </cfRule>
  </conditionalFormatting>
  <conditionalFormatting sqref="K66">
    <cfRule type="expression" dxfId="478" priority="75" stopIfTrue="1">
      <formula>IF(AND(K66&lt;&gt;"",K66&lt;$D66,L66&lt;&gt;"C"),TRUE,FALSE)</formula>
    </cfRule>
  </conditionalFormatting>
  <conditionalFormatting sqref="J67">
    <cfRule type="expression" dxfId="477" priority="74" stopIfTrue="1">
      <formula>IF($C67="Missing",TRUE,FALSE)</formula>
    </cfRule>
  </conditionalFormatting>
  <conditionalFormatting sqref="K67">
    <cfRule type="expression" dxfId="476" priority="73" stopIfTrue="1">
      <formula>IF(AND(K67&lt;&gt;"",K67&lt;$D67,L67&lt;&gt;"C"),TRUE,FALSE)</formula>
    </cfRule>
  </conditionalFormatting>
  <conditionalFormatting sqref="J68">
    <cfRule type="expression" dxfId="475" priority="72" stopIfTrue="1">
      <formula>IF($C68="Missing",TRUE,FALSE)</formula>
    </cfRule>
  </conditionalFormatting>
  <conditionalFormatting sqref="K68">
    <cfRule type="expression" dxfId="474" priority="71" stopIfTrue="1">
      <formula>IF(AND(K68&lt;&gt;"",K68&lt;$D68,L68&lt;&gt;"C"),TRUE,FALSE)</formula>
    </cfRule>
  </conditionalFormatting>
  <conditionalFormatting sqref="J69">
    <cfRule type="expression" dxfId="473" priority="70" stopIfTrue="1">
      <formula>IF($C69="Missing",TRUE,FALSE)</formula>
    </cfRule>
  </conditionalFormatting>
  <conditionalFormatting sqref="K69">
    <cfRule type="expression" dxfId="472" priority="69" stopIfTrue="1">
      <formula>IF(AND(K69&lt;&gt;"",K69&lt;$D69,L69&lt;&gt;"C"),TRUE,FALSE)</formula>
    </cfRule>
  </conditionalFormatting>
  <conditionalFormatting sqref="J70">
    <cfRule type="expression" dxfId="471" priority="68" stopIfTrue="1">
      <formula>IF($C70="Missing",TRUE,FALSE)</formula>
    </cfRule>
  </conditionalFormatting>
  <conditionalFormatting sqref="K70">
    <cfRule type="expression" dxfId="470" priority="67" stopIfTrue="1">
      <formula>IF(AND(K70&lt;&gt;"",K70&lt;$D70,L70&lt;&gt;"C"),TRUE,FALSE)</formula>
    </cfRule>
  </conditionalFormatting>
  <conditionalFormatting sqref="J71">
    <cfRule type="expression" dxfId="469" priority="66" stopIfTrue="1">
      <formula>IF($C71="Missing",TRUE,FALSE)</formula>
    </cfRule>
  </conditionalFormatting>
  <conditionalFormatting sqref="K71">
    <cfRule type="expression" dxfId="468" priority="65" stopIfTrue="1">
      <formula>IF(AND(K71&lt;&gt;"",K71&lt;$D71,L71&lt;&gt;"C"),TRUE,FALSE)</formula>
    </cfRule>
  </conditionalFormatting>
  <conditionalFormatting sqref="J72">
    <cfRule type="expression" dxfId="467" priority="64" stopIfTrue="1">
      <formula>IF($C72="Missing",TRUE,FALSE)</formula>
    </cfRule>
  </conditionalFormatting>
  <conditionalFormatting sqref="K72">
    <cfRule type="expression" dxfId="466" priority="63" stopIfTrue="1">
      <formula>IF(AND(K72&lt;&gt;"",K72&lt;$D72,L72&lt;&gt;"C"),TRUE,FALSE)</formula>
    </cfRule>
  </conditionalFormatting>
  <conditionalFormatting sqref="J73">
    <cfRule type="expression" dxfId="465" priority="62" stopIfTrue="1">
      <formula>IF($C73="Missing",TRUE,FALSE)</formula>
    </cfRule>
  </conditionalFormatting>
  <conditionalFormatting sqref="K73">
    <cfRule type="expression" dxfId="464" priority="61" stopIfTrue="1">
      <formula>IF(AND(K73&lt;&gt;"",K73&lt;$D73,L73&lt;&gt;"C"),TRUE,FALSE)</formula>
    </cfRule>
  </conditionalFormatting>
  <conditionalFormatting sqref="J74">
    <cfRule type="expression" dxfId="463" priority="60" stopIfTrue="1">
      <formula>IF($C74="Missing",TRUE,FALSE)</formula>
    </cfRule>
  </conditionalFormatting>
  <conditionalFormatting sqref="K74">
    <cfRule type="expression" dxfId="462" priority="59" stopIfTrue="1">
      <formula>IF(AND(K74&lt;&gt;"",K74&lt;$D74,L74&lt;&gt;"C"),TRUE,FALSE)</formula>
    </cfRule>
  </conditionalFormatting>
  <conditionalFormatting sqref="J75">
    <cfRule type="expression" dxfId="461" priority="58" stopIfTrue="1">
      <formula>IF($C75="Missing",TRUE,FALSE)</formula>
    </cfRule>
  </conditionalFormatting>
  <conditionalFormatting sqref="K75">
    <cfRule type="expression" dxfId="460" priority="57" stopIfTrue="1">
      <formula>IF(AND(K75&lt;&gt;"",K75&lt;$D75,L75&lt;&gt;"C"),TRUE,FALSE)</formula>
    </cfRule>
  </conditionalFormatting>
  <conditionalFormatting sqref="J76">
    <cfRule type="expression" dxfId="459" priority="56" stopIfTrue="1">
      <formula>IF($C76="Missing",TRUE,FALSE)</formula>
    </cfRule>
  </conditionalFormatting>
  <conditionalFormatting sqref="K76">
    <cfRule type="expression" dxfId="458" priority="55" stopIfTrue="1">
      <formula>IF(AND(K76&lt;&gt;"",K76&lt;$D76,L76&lt;&gt;"C"),TRUE,FALSE)</formula>
    </cfRule>
  </conditionalFormatting>
  <conditionalFormatting sqref="J77">
    <cfRule type="expression" dxfId="457" priority="54" stopIfTrue="1">
      <formula>IF($C77="Missing",TRUE,FALSE)</formula>
    </cfRule>
  </conditionalFormatting>
  <conditionalFormatting sqref="K77">
    <cfRule type="expression" dxfId="456" priority="53" stopIfTrue="1">
      <formula>IF(AND(K77&lt;&gt;"",K77&lt;$D77,L77&lt;&gt;"C"),TRUE,FALSE)</formula>
    </cfRule>
  </conditionalFormatting>
  <conditionalFormatting sqref="J78">
    <cfRule type="expression" dxfId="455" priority="52" stopIfTrue="1">
      <formula>IF($C78="Missing",TRUE,FALSE)</formula>
    </cfRule>
  </conditionalFormatting>
  <conditionalFormatting sqref="K78">
    <cfRule type="expression" dxfId="454" priority="51" stopIfTrue="1">
      <formula>IF(AND(K78&lt;&gt;"",K78&lt;$D78,L78&lt;&gt;"C"),TRUE,FALSE)</formula>
    </cfRule>
  </conditionalFormatting>
  <conditionalFormatting sqref="J79">
    <cfRule type="expression" dxfId="453" priority="50" stopIfTrue="1">
      <formula>IF($C79="Missing",TRUE,FALSE)</formula>
    </cfRule>
  </conditionalFormatting>
  <conditionalFormatting sqref="K79">
    <cfRule type="expression" dxfId="452" priority="49" stopIfTrue="1">
      <formula>IF(AND(K79&lt;&gt;"",K79&lt;$D79,L79&lt;&gt;"C"),TRUE,FALSE)</formula>
    </cfRule>
  </conditionalFormatting>
  <conditionalFormatting sqref="J80">
    <cfRule type="expression" dxfId="451" priority="48" stopIfTrue="1">
      <formula>IF($C80="Missing",TRUE,FALSE)</formula>
    </cfRule>
  </conditionalFormatting>
  <conditionalFormatting sqref="K80">
    <cfRule type="expression" dxfId="450" priority="47" stopIfTrue="1">
      <formula>IF(AND(K80&lt;&gt;"",K80&lt;$D80,L80&lt;&gt;"C"),TRUE,FALSE)</formula>
    </cfRule>
  </conditionalFormatting>
  <conditionalFormatting sqref="J81">
    <cfRule type="expression" dxfId="449" priority="46" stopIfTrue="1">
      <formula>IF($C81="Missing",TRUE,FALSE)</formula>
    </cfRule>
  </conditionalFormatting>
  <conditionalFormatting sqref="K81">
    <cfRule type="expression" dxfId="448" priority="45" stopIfTrue="1">
      <formula>IF(AND(K81&lt;&gt;"",K81&lt;$D81,L81&lt;&gt;"C"),TRUE,FALSE)</formula>
    </cfRule>
  </conditionalFormatting>
  <conditionalFormatting sqref="J82">
    <cfRule type="expression" dxfId="447" priority="44" stopIfTrue="1">
      <formula>IF($C82="Missing",TRUE,FALSE)</formula>
    </cfRule>
  </conditionalFormatting>
  <conditionalFormatting sqref="K82">
    <cfRule type="expression" dxfId="446" priority="43" stopIfTrue="1">
      <formula>IF(AND(K82&lt;&gt;"",K82&lt;$D82,L82&lt;&gt;"C"),TRUE,FALSE)</formula>
    </cfRule>
  </conditionalFormatting>
  <conditionalFormatting sqref="J83">
    <cfRule type="expression" dxfId="445" priority="42" stopIfTrue="1">
      <formula>IF($C83="Missing",TRUE,FALSE)</formula>
    </cfRule>
  </conditionalFormatting>
  <conditionalFormatting sqref="K83">
    <cfRule type="expression" dxfId="444" priority="41" stopIfTrue="1">
      <formula>IF(AND(K83&lt;&gt;"",K83&lt;$D83,L83&lt;&gt;"C"),TRUE,FALSE)</formula>
    </cfRule>
  </conditionalFormatting>
  <conditionalFormatting sqref="J84">
    <cfRule type="expression" dxfId="443" priority="40" stopIfTrue="1">
      <formula>IF($C84="Missing",TRUE,FALSE)</formula>
    </cfRule>
  </conditionalFormatting>
  <conditionalFormatting sqref="K84">
    <cfRule type="expression" dxfId="442" priority="39" stopIfTrue="1">
      <formula>IF(AND(K84&lt;&gt;"",K84&lt;$D84,L84&lt;&gt;"C"),TRUE,FALSE)</formula>
    </cfRule>
  </conditionalFormatting>
  <conditionalFormatting sqref="J85">
    <cfRule type="expression" dxfId="441" priority="38" stopIfTrue="1">
      <formula>IF($C85="Missing",TRUE,FALSE)</formula>
    </cfRule>
  </conditionalFormatting>
  <conditionalFormatting sqref="K85">
    <cfRule type="expression" dxfId="440" priority="37" stopIfTrue="1">
      <formula>IF(AND(K85&lt;&gt;"",K85&lt;$D85,L85&lt;&gt;"C"),TRUE,FALSE)</formula>
    </cfRule>
  </conditionalFormatting>
  <conditionalFormatting sqref="J86">
    <cfRule type="expression" dxfId="439" priority="36" stopIfTrue="1">
      <formula>IF($C86="Missing",TRUE,FALSE)</formula>
    </cfRule>
  </conditionalFormatting>
  <conditionalFormatting sqref="K86">
    <cfRule type="expression" dxfId="438" priority="35" stopIfTrue="1">
      <formula>IF(AND(K86&lt;&gt;"",K86&lt;$D86,L86&lt;&gt;"C"),TRUE,FALSE)</formula>
    </cfRule>
  </conditionalFormatting>
  <conditionalFormatting sqref="J87">
    <cfRule type="expression" dxfId="437" priority="34" stopIfTrue="1">
      <formula>IF($C87="Missing",TRUE,FALSE)</formula>
    </cfRule>
  </conditionalFormatting>
  <conditionalFormatting sqref="K87">
    <cfRule type="expression" dxfId="436" priority="33" stopIfTrue="1">
      <formula>IF(AND(K87&lt;&gt;"",K87&lt;$D87,L87&lt;&gt;"C"),TRUE,FALSE)</formula>
    </cfRule>
  </conditionalFormatting>
  <conditionalFormatting sqref="J88">
    <cfRule type="expression" dxfId="435" priority="32" stopIfTrue="1">
      <formula>IF($C88="Missing",TRUE,FALSE)</formula>
    </cfRule>
  </conditionalFormatting>
  <conditionalFormatting sqref="K88">
    <cfRule type="expression" dxfId="434" priority="31" stopIfTrue="1">
      <formula>IF(AND(K88&lt;&gt;"",K88&lt;$D88,L88&lt;&gt;"C"),TRUE,FALSE)</formula>
    </cfRule>
  </conditionalFormatting>
  <conditionalFormatting sqref="J89">
    <cfRule type="expression" dxfId="433" priority="30" stopIfTrue="1">
      <formula>IF($C89="Missing",TRUE,FALSE)</formula>
    </cfRule>
  </conditionalFormatting>
  <conditionalFormatting sqref="K89">
    <cfRule type="expression" dxfId="432" priority="29" stopIfTrue="1">
      <formula>IF(AND(K89&lt;&gt;"",K89&lt;$D89,L89&lt;&gt;"C"),TRUE,FALSE)</formula>
    </cfRule>
  </conditionalFormatting>
  <conditionalFormatting sqref="J90">
    <cfRule type="expression" dxfId="431" priority="28" stopIfTrue="1">
      <formula>IF($C90="Missing",TRUE,FALSE)</formula>
    </cfRule>
  </conditionalFormatting>
  <conditionalFormatting sqref="K90">
    <cfRule type="expression" dxfId="430" priority="27" stopIfTrue="1">
      <formula>IF(AND(K90&lt;&gt;"",K90&lt;$D90,L90&lt;&gt;"C"),TRUE,FALSE)</formula>
    </cfRule>
  </conditionalFormatting>
  <conditionalFormatting sqref="J91">
    <cfRule type="expression" dxfId="429" priority="26" stopIfTrue="1">
      <formula>IF($C91="Missing",TRUE,FALSE)</formula>
    </cfRule>
  </conditionalFormatting>
  <conditionalFormatting sqref="K91">
    <cfRule type="expression" dxfId="428" priority="25" stopIfTrue="1">
      <formula>IF(AND(K91&lt;&gt;"",K91&lt;$D91,L91&lt;&gt;"C"),TRUE,FALSE)</formula>
    </cfRule>
  </conditionalFormatting>
  <conditionalFormatting sqref="J92">
    <cfRule type="expression" dxfId="427" priority="24" stopIfTrue="1">
      <formula>IF($C92="Missing",TRUE,FALSE)</formula>
    </cfRule>
  </conditionalFormatting>
  <conditionalFormatting sqref="K92">
    <cfRule type="expression" dxfId="426" priority="23" stopIfTrue="1">
      <formula>IF(AND(K92&lt;&gt;"",K92&lt;$D92,L92&lt;&gt;"C"),TRUE,FALSE)</formula>
    </cfRule>
  </conditionalFormatting>
  <conditionalFormatting sqref="J93">
    <cfRule type="expression" dxfId="425" priority="22" stopIfTrue="1">
      <formula>IF($C93="Missing",TRUE,FALSE)</formula>
    </cfRule>
  </conditionalFormatting>
  <conditionalFormatting sqref="K93">
    <cfRule type="expression" dxfId="424" priority="21" stopIfTrue="1">
      <formula>IF(AND(K93&lt;&gt;"",K93&lt;$D93,L93&lt;&gt;"C"),TRUE,FALSE)</formula>
    </cfRule>
  </conditionalFormatting>
  <conditionalFormatting sqref="J94">
    <cfRule type="expression" dxfId="423" priority="20" stopIfTrue="1">
      <formula>IF($C94="Missing",TRUE,FALSE)</formula>
    </cfRule>
  </conditionalFormatting>
  <conditionalFormatting sqref="K94">
    <cfRule type="expression" dxfId="422" priority="19" stopIfTrue="1">
      <formula>IF(AND(K94&lt;&gt;"",K94&lt;$D94,L94&lt;&gt;"C"),TRUE,FALSE)</formula>
    </cfRule>
  </conditionalFormatting>
  <conditionalFormatting sqref="J95">
    <cfRule type="expression" dxfId="421" priority="18" stopIfTrue="1">
      <formula>IF($C95="Missing",TRUE,FALSE)</formula>
    </cfRule>
  </conditionalFormatting>
  <conditionalFormatting sqref="K95">
    <cfRule type="expression" dxfId="420" priority="17" stopIfTrue="1">
      <formula>IF(AND(K95&lt;&gt;"",K95&lt;$D95,L95&lt;&gt;"C"),TRUE,FALSE)</formula>
    </cfRule>
  </conditionalFormatting>
  <conditionalFormatting sqref="J96">
    <cfRule type="expression" dxfId="419" priority="16" stopIfTrue="1">
      <formula>IF($C96="Missing",TRUE,FALSE)</formula>
    </cfRule>
  </conditionalFormatting>
  <conditionalFormatting sqref="K96">
    <cfRule type="expression" dxfId="418" priority="15" stopIfTrue="1">
      <formula>IF(AND(K96&lt;&gt;"",K96&lt;$D96,L96&lt;&gt;"C"),TRUE,FALSE)</formula>
    </cfRule>
  </conditionalFormatting>
  <conditionalFormatting sqref="J97">
    <cfRule type="expression" dxfId="417" priority="14" stopIfTrue="1">
      <formula>IF($C97="Missing",TRUE,FALSE)</formula>
    </cfRule>
  </conditionalFormatting>
  <conditionalFormatting sqref="K97">
    <cfRule type="expression" dxfId="416" priority="13" stopIfTrue="1">
      <formula>IF(AND(K97&lt;&gt;"",K97&lt;$D97,L97&lt;&gt;"C"),TRUE,FALSE)</formula>
    </cfRule>
  </conditionalFormatting>
  <conditionalFormatting sqref="J98">
    <cfRule type="expression" dxfId="415" priority="12" stopIfTrue="1">
      <formula>IF($C98="Missing",TRUE,FALSE)</formula>
    </cfRule>
  </conditionalFormatting>
  <conditionalFormatting sqref="K98">
    <cfRule type="expression" dxfId="414" priority="11" stopIfTrue="1">
      <formula>IF(AND(K98&lt;&gt;"",K98&lt;$D98,L98&lt;&gt;"C"),TRUE,FALSE)</formula>
    </cfRule>
  </conditionalFormatting>
  <conditionalFormatting sqref="J99">
    <cfRule type="expression" dxfId="413" priority="10" stopIfTrue="1">
      <formula>IF($C99="Missing",TRUE,FALSE)</formula>
    </cfRule>
  </conditionalFormatting>
  <conditionalFormatting sqref="K99">
    <cfRule type="expression" dxfId="412" priority="9" stopIfTrue="1">
      <formula>IF(AND(K99&lt;&gt;"",K99&lt;$D99,L99&lt;&gt;"C"),TRUE,FALSE)</formula>
    </cfRule>
  </conditionalFormatting>
  <conditionalFormatting sqref="J100">
    <cfRule type="expression" dxfId="411" priority="8" stopIfTrue="1">
      <formula>IF($C100="Missing",TRUE,FALSE)</formula>
    </cfRule>
  </conditionalFormatting>
  <conditionalFormatting sqref="K100">
    <cfRule type="expression" dxfId="410" priority="7" stopIfTrue="1">
      <formula>IF(AND(K100&lt;&gt;"",K100&lt;$D100,L100&lt;&gt;"C"),TRUE,FALSE)</formula>
    </cfRule>
  </conditionalFormatting>
  <conditionalFormatting sqref="J101">
    <cfRule type="expression" dxfId="409" priority="6" stopIfTrue="1">
      <formula>IF($C101="Missing",TRUE,FALSE)</formula>
    </cfRule>
  </conditionalFormatting>
  <conditionalFormatting sqref="K101">
    <cfRule type="expression" dxfId="408" priority="5" stopIfTrue="1">
      <formula>IF(AND(K101&lt;&gt;"",K101&lt;$D101,L101&lt;&gt;"C"),TRUE,FALSE)</formula>
    </cfRule>
  </conditionalFormatting>
  <conditionalFormatting sqref="J102">
    <cfRule type="expression" dxfId="407" priority="4" stopIfTrue="1">
      <formula>IF($C102="Missing",TRUE,FALSE)</formula>
    </cfRule>
  </conditionalFormatting>
  <conditionalFormatting sqref="K102">
    <cfRule type="expression" dxfId="406" priority="3" stopIfTrue="1">
      <formula>IF(AND(K102&lt;&gt;"",K102&lt;$D102,L102&lt;&gt;"C"),TRUE,FALSE)</formula>
    </cfRule>
  </conditionalFormatting>
  <conditionalFormatting sqref="J103">
    <cfRule type="expression" dxfId="405" priority="2" stopIfTrue="1">
      <formula>IF($C103="Missing",TRUE,FALSE)</formula>
    </cfRule>
  </conditionalFormatting>
  <conditionalFormatting sqref="K103">
    <cfRule type="expression" dxfId="404" priority="1" stopIfTrue="1">
      <formula>IF(AND(K103&lt;&gt;"",K103&lt;$D103,L103&lt;&gt;"C"),TRUE,FALSE)</formula>
    </cfRule>
  </conditionalFormatting>
  <dataValidations count="3">
    <dataValidation type="list" allowBlank="1" showErrorMessage="1" sqref="E6 L6 L8:L103 E8:E103">
      <formula1>"X,C"</formula1>
    </dataValidation>
    <dataValidation type="list" errorStyle="information" allowBlank="1" sqref="I6 P6 P8:P103 I8:I103">
      <formula1>"OK,INIT en,TRANS"</formula1>
    </dataValidation>
    <dataValidation type="list" allowBlank="1" showInputMessage="1" showErrorMessage="1" sqref="H6 O6 O8:O103 H8:H103">
      <formula1>"X, "</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21.xml><?xml version="1.0" encoding="utf-8"?>
<worksheet xmlns="http://schemas.openxmlformats.org/spreadsheetml/2006/main" xmlns:r="http://schemas.openxmlformats.org/officeDocument/2006/relationships">
  <sheetPr codeName="Tabelle61"/>
  <dimension ref="A1:Q322"/>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41783.666481481479</v>
      </c>
      <c r="C1">
        <f>COUNTIF(C$7:C$62,"OK")</f>
        <v>54</v>
      </c>
      <c r="D1" t="s">
        <v>228</v>
      </c>
      <c r="G1" s="52"/>
      <c r="H1" s="52" t="s">
        <v>190</v>
      </c>
      <c r="I1" s="24">
        <f>COUNTIF(I$7:I$62,"OK*")</f>
        <v>51</v>
      </c>
      <c r="J1">
        <f>COUNTIF(J$7:J$62,"OK")</f>
        <v>0</v>
      </c>
      <c r="K1" t="s">
        <v>228</v>
      </c>
      <c r="N1" s="52"/>
      <c r="O1" s="52" t="s">
        <v>190</v>
      </c>
      <c r="P1" s="24">
        <f>COUNTIF(P$7:P$62,"OK*")</f>
        <v>51</v>
      </c>
    </row>
    <row r="2" spans="1:17">
      <c r="A2" s="39" t="s">
        <v>52</v>
      </c>
      <c r="B2" s="71" t="s">
        <v>275</v>
      </c>
      <c r="C2">
        <f>COUNTIF(C$7:C$62,"Missing")</f>
        <v>0</v>
      </c>
      <c r="D2" t="s">
        <v>229</v>
      </c>
      <c r="G2" s="52"/>
      <c r="J2">
        <f>COUNTIF(J$7:J$62,"Missing")</f>
        <v>54</v>
      </c>
      <c r="K2" t="s">
        <v>229</v>
      </c>
      <c r="N2" s="52"/>
    </row>
    <row r="3" spans="1:17">
      <c r="A3" s="43" t="s">
        <v>309</v>
      </c>
      <c r="B3" s="71" t="s">
        <v>652</v>
      </c>
      <c r="C3">
        <f>COUNTIF(E$7:E$62,"X")</f>
        <v>0</v>
      </c>
      <c r="D3" s="86" t="s">
        <v>196</v>
      </c>
      <c r="E3" s="98"/>
      <c r="F3" s="87">
        <f>SUMIF(H$7:H$62,"X",F$7:F$62)</f>
        <v>0</v>
      </c>
      <c r="G3" s="86"/>
      <c r="H3" s="88">
        <f>COUNTIF(H$7:H$62,"X")</f>
        <v>0</v>
      </c>
      <c r="J3">
        <f>COUNTIF(L$7:L$62,"X")</f>
        <v>54</v>
      </c>
      <c r="K3" s="86" t="s">
        <v>196</v>
      </c>
      <c r="L3" s="98"/>
      <c r="M3" s="87">
        <f>SUMIF(O$7:O$62,"X",M$7:M$62)</f>
        <v>0</v>
      </c>
      <c r="N3" s="86"/>
      <c r="O3" s="88">
        <f>COUNTIF(O$7:O$62,"X")</f>
        <v>0</v>
      </c>
    </row>
    <row r="4" spans="1:17">
      <c r="A4" s="39" t="s">
        <v>195</v>
      </c>
      <c r="B4" s="43">
        <f>ROW($62:$62) - ROW($7:$7)-1</f>
        <v>54</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1270</v>
      </c>
      <c r="B8" s="49" t="s">
        <v>1271</v>
      </c>
      <c r="C8" s="54" t="s">
        <v>127</v>
      </c>
      <c r="D8" s="68">
        <v>28461</v>
      </c>
      <c r="E8" s="99"/>
      <c r="F8" s="81">
        <v>13748</v>
      </c>
      <c r="G8" s="83">
        <v>41782.573229166665</v>
      </c>
      <c r="H8" s="64"/>
      <c r="I8" s="73" t="s">
        <v>584</v>
      </c>
      <c r="J8" s="66" t="s">
        <v>328</v>
      </c>
      <c r="K8" s="67">
        <v>27545</v>
      </c>
      <c r="L8" s="103" t="str">
        <f t="shared" ref="L8:L39" si="0">IF(K8="","",IF(K8&lt;$D8,"X",""))</f>
        <v>X</v>
      </c>
      <c r="M8" s="82">
        <v>13727</v>
      </c>
      <c r="N8" s="84">
        <v>41766.313587962963</v>
      </c>
      <c r="O8" s="65"/>
      <c r="P8" s="77" t="s">
        <v>584</v>
      </c>
      <c r="Q8" s="51"/>
    </row>
    <row r="9" spans="1:17">
      <c r="A9" s="12" t="s">
        <v>1231</v>
      </c>
      <c r="B9" s="49" t="s">
        <v>1272</v>
      </c>
      <c r="C9" s="54" t="s">
        <v>127</v>
      </c>
      <c r="D9" s="68">
        <v>28461</v>
      </c>
      <c r="E9" s="99"/>
      <c r="F9" s="81">
        <v>11228</v>
      </c>
      <c r="G9" s="83">
        <v>41782.573229166665</v>
      </c>
      <c r="H9" s="64"/>
      <c r="I9" s="73" t="s">
        <v>127</v>
      </c>
      <c r="J9" s="66" t="s">
        <v>328</v>
      </c>
      <c r="K9" s="67">
        <v>27545</v>
      </c>
      <c r="L9" s="103" t="str">
        <f t="shared" si="0"/>
        <v>X</v>
      </c>
      <c r="M9" s="82">
        <v>10495</v>
      </c>
      <c r="N9" s="84">
        <v>41766.313587962963</v>
      </c>
      <c r="O9" s="65"/>
      <c r="P9" s="77" t="s">
        <v>127</v>
      </c>
      <c r="Q9" s="51"/>
    </row>
    <row r="10" spans="1:17">
      <c r="A10" s="12" t="s">
        <v>1231</v>
      </c>
      <c r="B10" s="49" t="s">
        <v>1232</v>
      </c>
      <c r="C10" s="54" t="s">
        <v>127</v>
      </c>
      <c r="D10" s="68">
        <v>28461</v>
      </c>
      <c r="E10" s="99"/>
      <c r="F10" s="81">
        <v>14938</v>
      </c>
      <c r="G10" s="83">
        <v>41782.573229166665</v>
      </c>
      <c r="H10" s="64"/>
      <c r="I10" s="73" t="s">
        <v>127</v>
      </c>
      <c r="J10" s="66" t="s">
        <v>328</v>
      </c>
      <c r="K10" s="67">
        <v>27545</v>
      </c>
      <c r="L10" s="103" t="str">
        <f t="shared" si="0"/>
        <v>X</v>
      </c>
      <c r="M10" s="82">
        <v>15289</v>
      </c>
      <c r="N10" s="84">
        <v>41766.313587962963</v>
      </c>
      <c r="O10" s="65"/>
      <c r="P10" s="77" t="s">
        <v>127</v>
      </c>
      <c r="Q10" s="51"/>
    </row>
    <row r="11" spans="1:17">
      <c r="A11" s="12" t="s">
        <v>1231</v>
      </c>
      <c r="B11" s="49" t="s">
        <v>1273</v>
      </c>
      <c r="C11" s="54" t="s">
        <v>127</v>
      </c>
      <c r="D11" s="68">
        <v>28461</v>
      </c>
      <c r="E11" s="99"/>
      <c r="F11" s="81">
        <v>9633</v>
      </c>
      <c r="G11" s="83">
        <v>41782.573229166665</v>
      </c>
      <c r="H11" s="64"/>
      <c r="I11" s="73" t="s">
        <v>584</v>
      </c>
      <c r="J11" s="66" t="s">
        <v>328</v>
      </c>
      <c r="K11" s="67">
        <v>27545</v>
      </c>
      <c r="L11" s="103" t="str">
        <f t="shared" si="0"/>
        <v>X</v>
      </c>
      <c r="M11" s="82">
        <v>9472</v>
      </c>
      <c r="N11" s="84">
        <v>41766.313587962963</v>
      </c>
      <c r="O11" s="65"/>
      <c r="P11" s="77" t="s">
        <v>584</v>
      </c>
      <c r="Q11" s="51"/>
    </row>
    <row r="12" spans="1:17">
      <c r="A12" s="12" t="s">
        <v>1227</v>
      </c>
      <c r="B12" s="49" t="s">
        <v>1274</v>
      </c>
      <c r="C12" s="54" t="s">
        <v>127</v>
      </c>
      <c r="D12" s="68">
        <v>28461</v>
      </c>
      <c r="E12" s="99"/>
      <c r="F12" s="81">
        <v>10139</v>
      </c>
      <c r="G12" s="83">
        <v>41782.573229166665</v>
      </c>
      <c r="H12" s="64"/>
      <c r="I12" s="73" t="s">
        <v>127</v>
      </c>
      <c r="J12" s="66" t="s">
        <v>328</v>
      </c>
      <c r="K12" s="67">
        <v>27545</v>
      </c>
      <c r="L12" s="103" t="str">
        <f t="shared" si="0"/>
        <v>X</v>
      </c>
      <c r="M12" s="82">
        <v>10859</v>
      </c>
      <c r="N12" s="84">
        <v>41766.313576388886</v>
      </c>
      <c r="O12" s="65"/>
      <c r="P12" s="77" t="s">
        <v>127</v>
      </c>
      <c r="Q12" s="51"/>
    </row>
    <row r="13" spans="1:17">
      <c r="A13" s="12" t="s">
        <v>1227</v>
      </c>
      <c r="B13" s="49" t="s">
        <v>1228</v>
      </c>
      <c r="C13" s="54" t="s">
        <v>127</v>
      </c>
      <c r="D13" s="68">
        <v>28461</v>
      </c>
      <c r="E13" s="99"/>
      <c r="F13" s="81">
        <v>15576</v>
      </c>
      <c r="G13" s="83">
        <v>41782.573229166665</v>
      </c>
      <c r="H13" s="64"/>
      <c r="I13" s="73" t="s">
        <v>127</v>
      </c>
      <c r="J13" s="66" t="s">
        <v>328</v>
      </c>
      <c r="K13" s="67">
        <v>27545</v>
      </c>
      <c r="L13" s="103" t="str">
        <f t="shared" si="0"/>
        <v>X</v>
      </c>
      <c r="M13" s="82">
        <v>16183</v>
      </c>
      <c r="N13" s="84">
        <v>41766.313576388886</v>
      </c>
      <c r="O13" s="65"/>
      <c r="P13" s="77" t="s">
        <v>127</v>
      </c>
      <c r="Q13" s="51"/>
    </row>
    <row r="14" spans="1:17">
      <c r="A14" s="12" t="s">
        <v>1275</v>
      </c>
      <c r="B14" s="49" t="s">
        <v>1276</v>
      </c>
      <c r="C14" s="54" t="s">
        <v>127</v>
      </c>
      <c r="D14" s="68">
        <v>28461</v>
      </c>
      <c r="E14" s="99"/>
      <c r="F14" s="81">
        <v>11330</v>
      </c>
      <c r="G14" s="83">
        <v>41782.573229166665</v>
      </c>
      <c r="H14" s="64"/>
      <c r="I14" s="73" t="s">
        <v>127</v>
      </c>
      <c r="J14" s="66" t="s">
        <v>328</v>
      </c>
      <c r="K14" s="67">
        <v>27545</v>
      </c>
      <c r="L14" s="103" t="str">
        <f t="shared" si="0"/>
        <v>X</v>
      </c>
      <c r="M14" s="82">
        <v>10941</v>
      </c>
      <c r="N14" s="84">
        <v>41766.313576388886</v>
      </c>
      <c r="O14" s="65"/>
      <c r="P14" s="77" t="s">
        <v>127</v>
      </c>
      <c r="Q14" s="51"/>
    </row>
    <row r="15" spans="1:17">
      <c r="A15" s="12" t="s">
        <v>1102</v>
      </c>
      <c r="B15" s="49" t="s">
        <v>1103</v>
      </c>
      <c r="C15" s="54" t="s">
        <v>127</v>
      </c>
      <c r="D15" s="68">
        <v>28461</v>
      </c>
      <c r="E15" s="99"/>
      <c r="F15" s="81">
        <v>12122</v>
      </c>
      <c r="G15" s="83">
        <v>41782.573229166665</v>
      </c>
      <c r="H15" s="64"/>
      <c r="I15" s="73" t="s">
        <v>127</v>
      </c>
      <c r="J15" s="66" t="s">
        <v>328</v>
      </c>
      <c r="K15" s="67">
        <v>27545</v>
      </c>
      <c r="L15" s="103" t="str">
        <f t="shared" si="0"/>
        <v>X</v>
      </c>
      <c r="M15" s="82">
        <v>11848</v>
      </c>
      <c r="N15" s="84">
        <v>41766.313587962963</v>
      </c>
      <c r="O15" s="65"/>
      <c r="P15" s="77" t="s">
        <v>127</v>
      </c>
      <c r="Q15" s="51"/>
    </row>
    <row r="16" spans="1:17">
      <c r="A16" s="12" t="s">
        <v>1102</v>
      </c>
      <c r="B16" s="49" t="s">
        <v>1104</v>
      </c>
      <c r="C16" s="54" t="s">
        <v>127</v>
      </c>
      <c r="D16" s="68">
        <v>28461</v>
      </c>
      <c r="E16" s="99"/>
      <c r="F16" s="81">
        <v>12218</v>
      </c>
      <c r="G16" s="83">
        <v>41782.573229166665</v>
      </c>
      <c r="H16" s="64"/>
      <c r="I16" s="73" t="s">
        <v>584</v>
      </c>
      <c r="J16" s="66" t="s">
        <v>328</v>
      </c>
      <c r="K16" s="67">
        <v>27545</v>
      </c>
      <c r="L16" s="103" t="str">
        <f t="shared" si="0"/>
        <v>X</v>
      </c>
      <c r="M16" s="82">
        <v>12303</v>
      </c>
      <c r="N16" s="84">
        <v>41766.313587962963</v>
      </c>
      <c r="O16" s="65"/>
      <c r="P16" s="77" t="s">
        <v>127</v>
      </c>
      <c r="Q16" s="51"/>
    </row>
    <row r="17" spans="1:17">
      <c r="A17" s="12" t="s">
        <v>1102</v>
      </c>
      <c r="B17" s="49" t="s">
        <v>862</v>
      </c>
      <c r="C17" s="54" t="s">
        <v>127</v>
      </c>
      <c r="D17" s="68">
        <v>28461</v>
      </c>
      <c r="E17" s="99"/>
      <c r="F17" s="81">
        <v>10307</v>
      </c>
      <c r="G17" s="83">
        <v>41782.573229166665</v>
      </c>
      <c r="H17" s="64"/>
      <c r="I17" s="73" t="s">
        <v>127</v>
      </c>
      <c r="J17" s="66" t="s">
        <v>328</v>
      </c>
      <c r="K17" s="67">
        <v>27545</v>
      </c>
      <c r="L17" s="103" t="str">
        <f t="shared" si="0"/>
        <v>X</v>
      </c>
      <c r="M17" s="82">
        <v>10283</v>
      </c>
      <c r="N17" s="84">
        <v>41766.313587962963</v>
      </c>
      <c r="O17" s="65"/>
      <c r="P17" s="77" t="s">
        <v>584</v>
      </c>
      <c r="Q17" s="51"/>
    </row>
    <row r="18" spans="1:17">
      <c r="A18" s="12" t="s">
        <v>1102</v>
      </c>
      <c r="B18" s="49" t="s">
        <v>1105</v>
      </c>
      <c r="C18" s="54" t="s">
        <v>127</v>
      </c>
      <c r="D18" s="68">
        <v>28461</v>
      </c>
      <c r="E18" s="99"/>
      <c r="F18" s="81">
        <v>12097</v>
      </c>
      <c r="G18" s="83">
        <v>41782.573229166665</v>
      </c>
      <c r="H18" s="64"/>
      <c r="I18" s="73" t="s">
        <v>584</v>
      </c>
      <c r="J18" s="66" t="s">
        <v>328</v>
      </c>
      <c r="K18" s="67">
        <v>27545</v>
      </c>
      <c r="L18" s="103" t="str">
        <f t="shared" si="0"/>
        <v>X</v>
      </c>
      <c r="M18" s="82">
        <v>12003</v>
      </c>
      <c r="N18" s="84">
        <v>41766.313587962963</v>
      </c>
      <c r="O18" s="65"/>
      <c r="P18" s="77" t="s">
        <v>127</v>
      </c>
      <c r="Q18" s="51"/>
    </row>
    <row r="19" spans="1:17">
      <c r="A19" s="12" t="s">
        <v>1102</v>
      </c>
      <c r="B19" s="49" t="s">
        <v>1106</v>
      </c>
      <c r="C19" s="54" t="s">
        <v>127</v>
      </c>
      <c r="D19" s="68">
        <v>28461</v>
      </c>
      <c r="E19" s="99"/>
      <c r="F19" s="81">
        <v>14352</v>
      </c>
      <c r="G19" s="83">
        <v>41782.573229166665</v>
      </c>
      <c r="H19" s="64"/>
      <c r="I19" s="73" t="s">
        <v>584</v>
      </c>
      <c r="J19" s="66" t="s">
        <v>328</v>
      </c>
      <c r="K19" s="67">
        <v>27545</v>
      </c>
      <c r="L19" s="103" t="str">
        <f t="shared" si="0"/>
        <v>X</v>
      </c>
      <c r="M19" s="82">
        <v>13784</v>
      </c>
      <c r="N19" s="84">
        <v>41766.313587962963</v>
      </c>
      <c r="O19" s="65"/>
      <c r="P19" s="77" t="s">
        <v>127</v>
      </c>
      <c r="Q19" s="51"/>
    </row>
    <row r="20" spans="1:17">
      <c r="A20" s="12" t="s">
        <v>1102</v>
      </c>
      <c r="B20" s="49" t="s">
        <v>1107</v>
      </c>
      <c r="C20" s="54" t="s">
        <v>127</v>
      </c>
      <c r="D20" s="68">
        <v>28461</v>
      </c>
      <c r="E20" s="99"/>
      <c r="F20" s="81">
        <v>13033</v>
      </c>
      <c r="G20" s="83">
        <v>41782.573229166665</v>
      </c>
      <c r="H20" s="64"/>
      <c r="I20" s="73" t="s">
        <v>584</v>
      </c>
      <c r="J20" s="66" t="s">
        <v>328</v>
      </c>
      <c r="K20" s="67">
        <v>27545</v>
      </c>
      <c r="L20" s="103" t="str">
        <f t="shared" si="0"/>
        <v>X</v>
      </c>
      <c r="M20" s="82">
        <v>12668</v>
      </c>
      <c r="N20" s="84">
        <v>41766.313587962963</v>
      </c>
      <c r="O20" s="65"/>
      <c r="P20" s="77" t="s">
        <v>127</v>
      </c>
      <c r="Q20" s="51"/>
    </row>
    <row r="21" spans="1:17">
      <c r="A21" s="12" t="s">
        <v>1102</v>
      </c>
      <c r="B21" s="49" t="s">
        <v>1108</v>
      </c>
      <c r="C21" s="54" t="s">
        <v>127</v>
      </c>
      <c r="D21" s="68">
        <v>28461</v>
      </c>
      <c r="E21" s="99"/>
      <c r="F21" s="81">
        <v>13276</v>
      </c>
      <c r="G21" s="83">
        <v>41782.573229166665</v>
      </c>
      <c r="H21" s="64"/>
      <c r="I21" s="73" t="s">
        <v>127</v>
      </c>
      <c r="J21" s="66" t="s">
        <v>328</v>
      </c>
      <c r="K21" s="67">
        <v>27545</v>
      </c>
      <c r="L21" s="103" t="str">
        <f t="shared" si="0"/>
        <v>X</v>
      </c>
      <c r="M21" s="82">
        <v>13840</v>
      </c>
      <c r="N21" s="84">
        <v>41766.313587962963</v>
      </c>
      <c r="O21" s="65"/>
      <c r="P21" s="77" t="s">
        <v>127</v>
      </c>
      <c r="Q21" s="51"/>
    </row>
    <row r="22" spans="1:17">
      <c r="A22" s="12" t="s">
        <v>1229</v>
      </c>
      <c r="B22" s="49" t="s">
        <v>1277</v>
      </c>
      <c r="C22" s="54" t="s">
        <v>127</v>
      </c>
      <c r="D22" s="68">
        <v>28461</v>
      </c>
      <c r="E22" s="99"/>
      <c r="F22" s="81">
        <v>11990</v>
      </c>
      <c r="G22" s="83">
        <v>41782.573229166665</v>
      </c>
      <c r="H22" s="64"/>
      <c r="I22" s="73" t="s">
        <v>127</v>
      </c>
      <c r="J22" s="66" t="s">
        <v>328</v>
      </c>
      <c r="K22" s="67">
        <v>27545</v>
      </c>
      <c r="L22" s="103" t="str">
        <f t="shared" si="0"/>
        <v>X</v>
      </c>
      <c r="M22" s="82">
        <v>11534</v>
      </c>
      <c r="N22" s="84">
        <v>41766.313599537039</v>
      </c>
      <c r="O22" s="65"/>
      <c r="P22" s="77" t="s">
        <v>127</v>
      </c>
      <c r="Q22" s="51"/>
    </row>
    <row r="23" spans="1:17">
      <c r="A23" s="12" t="s">
        <v>1229</v>
      </c>
      <c r="B23" s="49" t="s">
        <v>1230</v>
      </c>
      <c r="C23" s="54" t="s">
        <v>127</v>
      </c>
      <c r="D23" s="68">
        <v>28461</v>
      </c>
      <c r="E23" s="99"/>
      <c r="F23" s="81">
        <v>9900</v>
      </c>
      <c r="G23" s="83">
        <v>41782.573229166665</v>
      </c>
      <c r="H23" s="64"/>
      <c r="I23" s="73" t="s">
        <v>127</v>
      </c>
      <c r="J23" s="66" t="s">
        <v>328</v>
      </c>
      <c r="K23" s="67">
        <v>27545</v>
      </c>
      <c r="L23" s="103" t="str">
        <f t="shared" si="0"/>
        <v>X</v>
      </c>
      <c r="M23" s="82">
        <v>16581</v>
      </c>
      <c r="N23" s="84">
        <v>41766.313599537039</v>
      </c>
      <c r="O23" s="65"/>
      <c r="P23" s="77" t="s">
        <v>127</v>
      </c>
      <c r="Q23" s="51"/>
    </row>
    <row r="24" spans="1:17">
      <c r="A24" s="12" t="s">
        <v>944</v>
      </c>
      <c r="B24" s="49" t="s">
        <v>1109</v>
      </c>
      <c r="C24" s="54" t="s">
        <v>127</v>
      </c>
      <c r="D24" s="68">
        <v>28461</v>
      </c>
      <c r="E24" s="99"/>
      <c r="F24" s="81">
        <v>9319</v>
      </c>
      <c r="G24" s="83">
        <v>41782.573229166665</v>
      </c>
      <c r="H24" s="64"/>
      <c r="I24" s="73" t="s">
        <v>127</v>
      </c>
      <c r="J24" s="66" t="s">
        <v>328</v>
      </c>
      <c r="K24" s="67">
        <v>27545</v>
      </c>
      <c r="L24" s="103" t="str">
        <f t="shared" si="0"/>
        <v>X</v>
      </c>
      <c r="M24" s="82">
        <v>9427</v>
      </c>
      <c r="N24" s="84">
        <v>41766.313587962963</v>
      </c>
      <c r="O24" s="65"/>
      <c r="P24" s="77" t="s">
        <v>127</v>
      </c>
      <c r="Q24" s="51"/>
    </row>
    <row r="25" spans="1:17">
      <c r="A25" s="12" t="s">
        <v>944</v>
      </c>
      <c r="B25" s="49" t="s">
        <v>945</v>
      </c>
      <c r="C25" s="54" t="s">
        <v>127</v>
      </c>
      <c r="D25" s="68">
        <v>28461</v>
      </c>
      <c r="E25" s="99"/>
      <c r="F25" s="81">
        <v>11960</v>
      </c>
      <c r="G25" s="83">
        <v>41782.573229166665</v>
      </c>
      <c r="H25" s="64"/>
      <c r="I25" s="73" t="s">
        <v>127</v>
      </c>
      <c r="J25" s="66" t="s">
        <v>328</v>
      </c>
      <c r="K25" s="67">
        <v>27545</v>
      </c>
      <c r="L25" s="103" t="str">
        <f t="shared" si="0"/>
        <v>X</v>
      </c>
      <c r="M25" s="82">
        <v>11093</v>
      </c>
      <c r="N25" s="84">
        <v>41766.313587962963</v>
      </c>
      <c r="O25" s="65"/>
      <c r="P25" s="77" t="s">
        <v>127</v>
      </c>
      <c r="Q25" s="51"/>
    </row>
    <row r="26" spans="1:17">
      <c r="A26" s="12" t="s">
        <v>944</v>
      </c>
      <c r="B26" s="49" t="s">
        <v>950</v>
      </c>
      <c r="C26" s="54" t="s">
        <v>127</v>
      </c>
      <c r="D26" s="68">
        <v>28461</v>
      </c>
      <c r="E26" s="99"/>
      <c r="F26" s="81">
        <v>14985</v>
      </c>
      <c r="G26" s="83">
        <v>41782.573229166665</v>
      </c>
      <c r="H26" s="64"/>
      <c r="I26" s="73" t="s">
        <v>127</v>
      </c>
      <c r="J26" s="66" t="s">
        <v>328</v>
      </c>
      <c r="K26" s="67">
        <v>27545</v>
      </c>
      <c r="L26" s="103" t="str">
        <f t="shared" si="0"/>
        <v>X</v>
      </c>
      <c r="M26" s="82">
        <v>19099</v>
      </c>
      <c r="N26" s="84">
        <v>41766.313587962963</v>
      </c>
      <c r="O26" s="65"/>
      <c r="P26" s="77" t="s">
        <v>127</v>
      </c>
      <c r="Q26" s="51"/>
    </row>
    <row r="27" spans="1:17">
      <c r="A27" s="12" t="s">
        <v>1278</v>
      </c>
      <c r="B27" s="49" t="s">
        <v>1279</v>
      </c>
      <c r="C27" s="54" t="s">
        <v>127</v>
      </c>
      <c r="D27" s="68">
        <v>28461</v>
      </c>
      <c r="E27" s="99"/>
      <c r="F27" s="81">
        <v>9723</v>
      </c>
      <c r="G27" s="83">
        <v>41782.573229166665</v>
      </c>
      <c r="H27" s="64"/>
      <c r="I27" s="73" t="s">
        <v>584</v>
      </c>
      <c r="J27" s="66" t="s">
        <v>328</v>
      </c>
      <c r="K27" s="67">
        <v>27545</v>
      </c>
      <c r="L27" s="103" t="str">
        <f t="shared" si="0"/>
        <v>X</v>
      </c>
      <c r="M27" s="82">
        <v>9785</v>
      </c>
      <c r="N27" s="84">
        <v>41766.313587962963</v>
      </c>
      <c r="O27" s="65"/>
      <c r="P27" s="77" t="s">
        <v>127</v>
      </c>
      <c r="Q27" s="51"/>
    </row>
    <row r="28" spans="1:17">
      <c r="A28" s="12" t="s">
        <v>1278</v>
      </c>
      <c r="B28" s="49" t="s">
        <v>1280</v>
      </c>
      <c r="C28" s="54" t="s">
        <v>127</v>
      </c>
      <c r="D28" s="68">
        <v>28461</v>
      </c>
      <c r="E28" s="99"/>
      <c r="F28" s="81">
        <v>8581</v>
      </c>
      <c r="G28" s="83">
        <v>41782.573229166665</v>
      </c>
      <c r="H28" s="64"/>
      <c r="I28" s="73" t="s">
        <v>127</v>
      </c>
      <c r="J28" s="66" t="s">
        <v>328</v>
      </c>
      <c r="K28" s="67">
        <v>27545</v>
      </c>
      <c r="L28" s="103" t="str">
        <f t="shared" si="0"/>
        <v>X</v>
      </c>
      <c r="M28" s="82">
        <v>8461</v>
      </c>
      <c r="N28" s="84">
        <v>41766.313587962963</v>
      </c>
      <c r="O28" s="65"/>
      <c r="P28" s="77" t="s">
        <v>127</v>
      </c>
      <c r="Q28" s="51"/>
    </row>
    <row r="29" spans="1:17">
      <c r="A29" s="12" t="s">
        <v>946</v>
      </c>
      <c r="B29" s="49" t="s">
        <v>947</v>
      </c>
      <c r="C29" s="54" t="s">
        <v>127</v>
      </c>
      <c r="D29" s="68">
        <v>28461</v>
      </c>
      <c r="E29" s="99"/>
      <c r="F29" s="81">
        <v>20083</v>
      </c>
      <c r="G29" s="83">
        <v>41782.573229166665</v>
      </c>
      <c r="H29" s="64"/>
      <c r="I29" s="73" t="s">
        <v>584</v>
      </c>
      <c r="J29" s="66" t="s">
        <v>328</v>
      </c>
      <c r="K29" s="67">
        <v>27545</v>
      </c>
      <c r="L29" s="103" t="str">
        <f t="shared" si="0"/>
        <v>X</v>
      </c>
      <c r="M29" s="82">
        <v>17492</v>
      </c>
      <c r="N29" s="84">
        <v>41766.313599537039</v>
      </c>
      <c r="O29" s="65"/>
      <c r="P29" s="77" t="s">
        <v>127</v>
      </c>
      <c r="Q29" s="51"/>
    </row>
    <row r="30" spans="1:17">
      <c r="A30" s="12" t="s">
        <v>946</v>
      </c>
      <c r="B30" s="49" t="s">
        <v>948</v>
      </c>
      <c r="C30" s="54" t="s">
        <v>127</v>
      </c>
      <c r="D30" s="68">
        <v>28461</v>
      </c>
      <c r="E30" s="99"/>
      <c r="F30" s="81">
        <v>25911</v>
      </c>
      <c r="G30" s="83">
        <v>41782.573229166665</v>
      </c>
      <c r="H30" s="64"/>
      <c r="I30" s="73" t="s">
        <v>127</v>
      </c>
      <c r="J30" s="66" t="s">
        <v>328</v>
      </c>
      <c r="K30" s="67">
        <v>27545</v>
      </c>
      <c r="L30" s="103" t="str">
        <f t="shared" si="0"/>
        <v>X</v>
      </c>
      <c r="M30" s="82">
        <v>26499</v>
      </c>
      <c r="N30" s="84">
        <v>41766.313599537039</v>
      </c>
      <c r="O30" s="65"/>
      <c r="P30" s="77" t="s">
        <v>127</v>
      </c>
      <c r="Q30" s="51"/>
    </row>
    <row r="31" spans="1:17">
      <c r="A31" s="12" t="s">
        <v>946</v>
      </c>
      <c r="B31" s="49" t="s">
        <v>949</v>
      </c>
      <c r="C31" s="54" t="s">
        <v>127</v>
      </c>
      <c r="D31" s="68">
        <v>28461</v>
      </c>
      <c r="E31" s="99"/>
      <c r="F31" s="81">
        <v>20053</v>
      </c>
      <c r="G31" s="83">
        <v>41782.573229166665</v>
      </c>
      <c r="H31" s="64"/>
      <c r="I31" s="73" t="s">
        <v>864</v>
      </c>
      <c r="J31" s="66" t="s">
        <v>328</v>
      </c>
      <c r="K31" s="67">
        <v>27545</v>
      </c>
      <c r="L31" s="103" t="str">
        <f t="shared" si="0"/>
        <v>X</v>
      </c>
      <c r="M31" s="82">
        <v>20936</v>
      </c>
      <c r="N31" s="84">
        <v>41766.313599537039</v>
      </c>
      <c r="O31" s="65"/>
      <c r="P31" s="77" t="s">
        <v>864</v>
      </c>
      <c r="Q31" s="51"/>
    </row>
    <row r="32" spans="1:17">
      <c r="A32" s="12" t="s">
        <v>1219</v>
      </c>
      <c r="B32" s="49" t="s">
        <v>1220</v>
      </c>
      <c r="C32" s="54" t="s">
        <v>127</v>
      </c>
      <c r="D32" s="68">
        <v>28461</v>
      </c>
      <c r="E32" s="99"/>
      <c r="F32" s="81">
        <v>18106</v>
      </c>
      <c r="G32" s="83">
        <v>41782.573229166665</v>
      </c>
      <c r="H32" s="64"/>
      <c r="I32" s="73" t="s">
        <v>127</v>
      </c>
      <c r="J32" s="66" t="s">
        <v>328</v>
      </c>
      <c r="K32" s="67">
        <v>27545</v>
      </c>
      <c r="L32" s="103" t="str">
        <f t="shared" si="0"/>
        <v>X</v>
      </c>
      <c r="M32" s="82">
        <v>16243</v>
      </c>
      <c r="N32" s="84">
        <v>41766.313587962963</v>
      </c>
      <c r="O32" s="65"/>
      <c r="P32" s="77" t="s">
        <v>127</v>
      </c>
      <c r="Q32" s="51"/>
    </row>
    <row r="33" spans="1:17">
      <c r="A33" s="12" t="s">
        <v>1344</v>
      </c>
      <c r="B33" s="49" t="s">
        <v>1348</v>
      </c>
      <c r="C33" s="54" t="s">
        <v>127</v>
      </c>
      <c r="D33" s="68">
        <v>28461</v>
      </c>
      <c r="E33" s="99"/>
      <c r="F33" s="81">
        <v>16109</v>
      </c>
      <c r="G33" s="83">
        <v>41782.573229166665</v>
      </c>
      <c r="H33" s="64"/>
      <c r="I33" s="73" t="s">
        <v>127</v>
      </c>
      <c r="J33" s="66" t="s">
        <v>328</v>
      </c>
      <c r="K33" s="67">
        <v>27545</v>
      </c>
      <c r="L33" s="103" t="str">
        <f t="shared" si="0"/>
        <v>X</v>
      </c>
      <c r="M33" s="82">
        <v>16603</v>
      </c>
      <c r="N33" s="84">
        <v>41766.313576388886</v>
      </c>
      <c r="O33" s="65"/>
      <c r="P33" s="77" t="s">
        <v>127</v>
      </c>
      <c r="Q33" s="51"/>
    </row>
    <row r="34" spans="1:17">
      <c r="A34" s="12" t="s">
        <v>1344</v>
      </c>
      <c r="B34" s="49" t="s">
        <v>1349</v>
      </c>
      <c r="C34" s="54" t="s">
        <v>127</v>
      </c>
      <c r="D34" s="68">
        <v>28461</v>
      </c>
      <c r="E34" s="99"/>
      <c r="F34" s="81">
        <v>16109</v>
      </c>
      <c r="G34" s="83">
        <v>41782.573229166665</v>
      </c>
      <c r="H34" s="64"/>
      <c r="I34" s="73" t="s">
        <v>127</v>
      </c>
      <c r="J34" s="66" t="s">
        <v>328</v>
      </c>
      <c r="K34" s="67">
        <v>27545</v>
      </c>
      <c r="L34" s="103" t="str">
        <f t="shared" si="0"/>
        <v>X</v>
      </c>
      <c r="M34" s="82">
        <v>16611</v>
      </c>
      <c r="N34" s="84">
        <v>41766.313576388886</v>
      </c>
      <c r="O34" s="65"/>
      <c r="P34" s="77" t="s">
        <v>127</v>
      </c>
      <c r="Q34" s="51"/>
    </row>
    <row r="35" spans="1:17">
      <c r="A35" s="12" t="s">
        <v>1344</v>
      </c>
      <c r="B35" s="49" t="s">
        <v>1347</v>
      </c>
      <c r="C35" s="54" t="s">
        <v>127</v>
      </c>
      <c r="D35" s="68">
        <v>28461</v>
      </c>
      <c r="E35" s="99"/>
      <c r="F35" s="81">
        <v>12128</v>
      </c>
      <c r="G35" s="83">
        <v>41782.573229166665</v>
      </c>
      <c r="H35" s="64"/>
      <c r="I35" s="73" t="s">
        <v>127</v>
      </c>
      <c r="J35" s="66" t="s">
        <v>328</v>
      </c>
      <c r="K35" s="67">
        <v>27545</v>
      </c>
      <c r="L35" s="103" t="str">
        <f t="shared" si="0"/>
        <v>X</v>
      </c>
      <c r="M35" s="82">
        <v>12264</v>
      </c>
      <c r="N35" s="84">
        <v>41766.313576388886</v>
      </c>
      <c r="O35" s="65"/>
      <c r="P35" s="77" t="s">
        <v>127</v>
      </c>
      <c r="Q35" s="51"/>
    </row>
    <row r="36" spans="1:17">
      <c r="A36" s="12" t="s">
        <v>1344</v>
      </c>
      <c r="B36" s="49" t="s">
        <v>1346</v>
      </c>
      <c r="C36" s="54" t="s">
        <v>127</v>
      </c>
      <c r="D36" s="68">
        <v>28461</v>
      </c>
      <c r="E36" s="99"/>
      <c r="F36" s="81">
        <v>12148</v>
      </c>
      <c r="G36" s="83">
        <v>41782.573229166665</v>
      </c>
      <c r="H36" s="64"/>
      <c r="I36" s="73" t="s">
        <v>127</v>
      </c>
      <c r="J36" s="66" t="s">
        <v>328</v>
      </c>
      <c r="K36" s="67">
        <v>27545</v>
      </c>
      <c r="L36" s="103" t="str">
        <f t="shared" si="0"/>
        <v>X</v>
      </c>
      <c r="M36" s="82">
        <v>12282</v>
      </c>
      <c r="N36" s="84">
        <v>41766.313576388886</v>
      </c>
      <c r="O36" s="65"/>
      <c r="P36" s="77" t="s">
        <v>127</v>
      </c>
      <c r="Q36" s="51"/>
    </row>
    <row r="37" spans="1:17">
      <c r="A37" s="12" t="s">
        <v>1344</v>
      </c>
      <c r="B37" s="49" t="s">
        <v>1345</v>
      </c>
      <c r="C37" s="54" t="s">
        <v>127</v>
      </c>
      <c r="D37" s="68">
        <v>28461</v>
      </c>
      <c r="E37" s="99"/>
      <c r="F37" s="81">
        <v>12175</v>
      </c>
      <c r="G37" s="83">
        <v>41782.573229166665</v>
      </c>
      <c r="H37" s="64"/>
      <c r="I37" s="73" t="s">
        <v>127</v>
      </c>
      <c r="J37" s="66" t="s">
        <v>328</v>
      </c>
      <c r="K37" s="67">
        <v>27545</v>
      </c>
      <c r="L37" s="103" t="str">
        <f t="shared" si="0"/>
        <v>X</v>
      </c>
      <c r="M37" s="82">
        <v>12311</v>
      </c>
      <c r="N37" s="84">
        <v>41766.313576388886</v>
      </c>
      <c r="O37" s="65"/>
      <c r="P37" s="77" t="s">
        <v>127</v>
      </c>
      <c r="Q37" s="51"/>
    </row>
    <row r="38" spans="1:17">
      <c r="A38" s="12" t="s">
        <v>1261</v>
      </c>
      <c r="B38" s="49" t="s">
        <v>1281</v>
      </c>
      <c r="C38" s="54" t="s">
        <v>127</v>
      </c>
      <c r="D38" s="68">
        <v>28461</v>
      </c>
      <c r="E38" s="99"/>
      <c r="F38" s="81">
        <v>9744</v>
      </c>
      <c r="G38" s="83">
        <v>41782.573229166665</v>
      </c>
      <c r="H38" s="64"/>
      <c r="I38" s="73" t="s">
        <v>127</v>
      </c>
      <c r="J38" s="66" t="s">
        <v>328</v>
      </c>
      <c r="K38" s="67">
        <v>27545</v>
      </c>
      <c r="L38" s="103" t="str">
        <f t="shared" si="0"/>
        <v>X</v>
      </c>
      <c r="M38" s="82">
        <v>9982</v>
      </c>
      <c r="N38" s="84">
        <v>41766.313576388886</v>
      </c>
      <c r="O38" s="65"/>
      <c r="P38" s="77" t="s">
        <v>127</v>
      </c>
      <c r="Q38" s="51"/>
    </row>
    <row r="39" spans="1:17">
      <c r="A39" s="12" t="s">
        <v>1261</v>
      </c>
      <c r="B39" s="49" t="s">
        <v>1262</v>
      </c>
      <c r="C39" s="54" t="s">
        <v>127</v>
      </c>
      <c r="D39" s="68">
        <v>28461</v>
      </c>
      <c r="E39" s="99"/>
      <c r="F39" s="81">
        <v>12753</v>
      </c>
      <c r="G39" s="83">
        <v>41782.573229166665</v>
      </c>
      <c r="H39" s="64"/>
      <c r="I39" s="73" t="s">
        <v>127</v>
      </c>
      <c r="J39" s="66" t="s">
        <v>328</v>
      </c>
      <c r="K39" s="67">
        <v>27545</v>
      </c>
      <c r="L39" s="103" t="str">
        <f t="shared" si="0"/>
        <v>X</v>
      </c>
      <c r="M39" s="82">
        <v>12969</v>
      </c>
      <c r="N39" s="84">
        <v>41766.313576388886</v>
      </c>
      <c r="O39" s="65"/>
      <c r="P39" s="77" t="s">
        <v>127</v>
      </c>
      <c r="Q39" s="51"/>
    </row>
    <row r="40" spans="1:17">
      <c r="A40" s="12" t="s">
        <v>1261</v>
      </c>
      <c r="B40" s="49" t="s">
        <v>1282</v>
      </c>
      <c r="C40" s="54" t="s">
        <v>127</v>
      </c>
      <c r="D40" s="68">
        <v>28461</v>
      </c>
      <c r="E40" s="99"/>
      <c r="F40" s="81">
        <v>9412</v>
      </c>
      <c r="G40" s="83">
        <v>41782.573229166665</v>
      </c>
      <c r="H40" s="64"/>
      <c r="I40" s="73" t="s">
        <v>127</v>
      </c>
      <c r="J40" s="66" t="s">
        <v>328</v>
      </c>
      <c r="K40" s="67">
        <v>27545</v>
      </c>
      <c r="L40" s="103" t="str">
        <f t="shared" ref="L40:L61" si="1">IF(K40="","",IF(K40&lt;$D40,"X",""))</f>
        <v>X</v>
      </c>
      <c r="M40" s="82">
        <v>9510</v>
      </c>
      <c r="N40" s="84">
        <v>41766.313576388886</v>
      </c>
      <c r="O40" s="65"/>
      <c r="P40" s="77" t="s">
        <v>127</v>
      </c>
      <c r="Q40" s="51"/>
    </row>
    <row r="41" spans="1:17">
      <c r="A41" s="12" t="s">
        <v>1261</v>
      </c>
      <c r="B41" s="49" t="s">
        <v>1263</v>
      </c>
      <c r="C41" s="54" t="s">
        <v>127</v>
      </c>
      <c r="D41" s="68">
        <v>28461</v>
      </c>
      <c r="E41" s="99"/>
      <c r="F41" s="81">
        <v>12256</v>
      </c>
      <c r="G41" s="83">
        <v>41782.573229166665</v>
      </c>
      <c r="H41" s="64"/>
      <c r="I41" s="73" t="s">
        <v>127</v>
      </c>
      <c r="J41" s="66" t="s">
        <v>328</v>
      </c>
      <c r="K41" s="67">
        <v>27545</v>
      </c>
      <c r="L41" s="103" t="str">
        <f t="shared" si="1"/>
        <v>X</v>
      </c>
      <c r="M41" s="82">
        <v>12461</v>
      </c>
      <c r="N41" s="84">
        <v>41766.313576388886</v>
      </c>
      <c r="O41" s="65"/>
      <c r="P41" s="77" t="s">
        <v>127</v>
      </c>
      <c r="Q41" s="51"/>
    </row>
    <row r="42" spans="1:17">
      <c r="A42" s="12" t="s">
        <v>1698</v>
      </c>
      <c r="B42" s="49" t="s">
        <v>1730</v>
      </c>
      <c r="C42" s="54" t="s">
        <v>127</v>
      </c>
      <c r="D42" s="68">
        <v>28461</v>
      </c>
      <c r="E42" s="99"/>
      <c r="F42" s="81">
        <v>11023</v>
      </c>
      <c r="G42" s="83">
        <v>41782.573229166665</v>
      </c>
      <c r="H42" s="64"/>
      <c r="I42" s="73" t="s">
        <v>584</v>
      </c>
      <c r="J42" s="66" t="s">
        <v>328</v>
      </c>
      <c r="K42" s="67">
        <v>27711</v>
      </c>
      <c r="L42" s="103" t="str">
        <f t="shared" si="1"/>
        <v>X</v>
      </c>
      <c r="M42" s="82">
        <v>11246</v>
      </c>
      <c r="N42" s="84">
        <v>41767.445208333331</v>
      </c>
      <c r="O42" s="65"/>
      <c r="P42" s="77" t="s">
        <v>584</v>
      </c>
      <c r="Q42" s="51"/>
    </row>
    <row r="43" spans="1:17">
      <c r="A43" s="12" t="s">
        <v>1698</v>
      </c>
      <c r="B43" s="49" t="s">
        <v>1731</v>
      </c>
      <c r="C43" s="54" t="s">
        <v>127</v>
      </c>
      <c r="D43" s="68">
        <v>28461</v>
      </c>
      <c r="E43" s="99"/>
      <c r="F43" s="81">
        <v>11040</v>
      </c>
      <c r="G43" s="83">
        <v>41782.573229166665</v>
      </c>
      <c r="H43" s="64"/>
      <c r="I43" s="73" t="s">
        <v>584</v>
      </c>
      <c r="J43" s="66" t="s">
        <v>328</v>
      </c>
      <c r="K43" s="67">
        <v>27711</v>
      </c>
      <c r="L43" s="103" t="str">
        <f t="shared" si="1"/>
        <v>X</v>
      </c>
      <c r="M43" s="82">
        <v>11235</v>
      </c>
      <c r="N43" s="84">
        <v>41767.445208333331</v>
      </c>
      <c r="O43" s="65"/>
      <c r="P43" s="77" t="s">
        <v>584</v>
      </c>
      <c r="Q43" s="51"/>
    </row>
    <row r="44" spans="1:17">
      <c r="A44" s="12" t="s">
        <v>1698</v>
      </c>
      <c r="B44" s="49" t="s">
        <v>1732</v>
      </c>
      <c r="C44" s="54" t="s">
        <v>127</v>
      </c>
      <c r="D44" s="68">
        <v>28461</v>
      </c>
      <c r="E44" s="99"/>
      <c r="F44" s="81">
        <v>11060</v>
      </c>
      <c r="G44" s="83">
        <v>41782.573229166665</v>
      </c>
      <c r="H44" s="64"/>
      <c r="I44" s="73" t="s">
        <v>584</v>
      </c>
      <c r="J44" s="66" t="s">
        <v>328</v>
      </c>
      <c r="K44" s="67">
        <v>27711</v>
      </c>
      <c r="L44" s="103" t="str">
        <f t="shared" si="1"/>
        <v>X</v>
      </c>
      <c r="M44" s="82">
        <v>11230</v>
      </c>
      <c r="N44" s="84">
        <v>41767.445208333331</v>
      </c>
      <c r="O44" s="65"/>
      <c r="P44" s="77" t="s">
        <v>584</v>
      </c>
      <c r="Q44" s="51"/>
    </row>
    <row r="45" spans="1:17">
      <c r="A45" s="12" t="s">
        <v>1698</v>
      </c>
      <c r="B45" s="49" t="s">
        <v>1733</v>
      </c>
      <c r="C45" s="54" t="s">
        <v>127</v>
      </c>
      <c r="D45" s="68">
        <v>28461</v>
      </c>
      <c r="E45" s="99"/>
      <c r="F45" s="81">
        <v>11050</v>
      </c>
      <c r="G45" s="83">
        <v>41782.573229166665</v>
      </c>
      <c r="H45" s="64"/>
      <c r="I45" s="73" t="s">
        <v>584</v>
      </c>
      <c r="J45" s="66" t="s">
        <v>328</v>
      </c>
      <c r="K45" s="67">
        <v>27711</v>
      </c>
      <c r="L45" s="103" t="str">
        <f t="shared" si="1"/>
        <v>X</v>
      </c>
      <c r="M45" s="82">
        <v>11234</v>
      </c>
      <c r="N45" s="84">
        <v>41767.445208333331</v>
      </c>
      <c r="O45" s="65"/>
      <c r="P45" s="77" t="s">
        <v>584</v>
      </c>
      <c r="Q45" s="51"/>
    </row>
    <row r="46" spans="1:17">
      <c r="A46" s="12" t="s">
        <v>1698</v>
      </c>
      <c r="B46" s="49" t="s">
        <v>1734</v>
      </c>
      <c r="C46" s="54" t="s">
        <v>127</v>
      </c>
      <c r="D46" s="68">
        <v>28461</v>
      </c>
      <c r="E46" s="99"/>
      <c r="F46" s="81">
        <v>11052</v>
      </c>
      <c r="G46" s="83">
        <v>41782.573229166665</v>
      </c>
      <c r="H46" s="64"/>
      <c r="I46" s="73" t="s">
        <v>584</v>
      </c>
      <c r="J46" s="66" t="s">
        <v>328</v>
      </c>
      <c r="K46" s="67">
        <v>27711</v>
      </c>
      <c r="L46" s="103" t="str">
        <f t="shared" si="1"/>
        <v>X</v>
      </c>
      <c r="M46" s="82">
        <v>11241</v>
      </c>
      <c r="N46" s="84">
        <v>41767.445208333331</v>
      </c>
      <c r="O46" s="65"/>
      <c r="P46" s="77" t="s">
        <v>584</v>
      </c>
      <c r="Q46" s="51"/>
    </row>
    <row r="47" spans="1:17">
      <c r="A47" s="12" t="s">
        <v>1698</v>
      </c>
      <c r="B47" s="49" t="s">
        <v>1735</v>
      </c>
      <c r="C47" s="54" t="s">
        <v>127</v>
      </c>
      <c r="D47" s="68">
        <v>28461</v>
      </c>
      <c r="E47" s="99"/>
      <c r="F47" s="81">
        <v>10978</v>
      </c>
      <c r="G47" s="83">
        <v>41782.573229166665</v>
      </c>
      <c r="H47" s="64"/>
      <c r="I47" s="73" t="s">
        <v>584</v>
      </c>
      <c r="J47" s="66" t="s">
        <v>328</v>
      </c>
      <c r="K47" s="67">
        <v>27711</v>
      </c>
      <c r="L47" s="103" t="str">
        <f t="shared" si="1"/>
        <v>X</v>
      </c>
      <c r="M47" s="82">
        <v>11224</v>
      </c>
      <c r="N47" s="84">
        <v>41767.445208333331</v>
      </c>
      <c r="O47" s="65"/>
      <c r="P47" s="77" t="s">
        <v>584</v>
      </c>
      <c r="Q47" s="51"/>
    </row>
    <row r="48" spans="1:17">
      <c r="A48" s="12" t="s">
        <v>1698</v>
      </c>
      <c r="B48" s="49" t="s">
        <v>1736</v>
      </c>
      <c r="C48" s="54" t="s">
        <v>127</v>
      </c>
      <c r="D48" s="68">
        <v>28461</v>
      </c>
      <c r="E48" s="99"/>
      <c r="F48" s="81">
        <v>11022</v>
      </c>
      <c r="G48" s="83">
        <v>41782.573229166665</v>
      </c>
      <c r="H48" s="64"/>
      <c r="I48" s="73" t="s">
        <v>584</v>
      </c>
      <c r="J48" s="66" t="s">
        <v>328</v>
      </c>
      <c r="K48" s="67">
        <v>27711</v>
      </c>
      <c r="L48" s="103" t="str">
        <f t="shared" si="1"/>
        <v>X</v>
      </c>
      <c r="M48" s="82">
        <v>11235</v>
      </c>
      <c r="N48" s="84">
        <v>41767.445208333331</v>
      </c>
      <c r="O48" s="65"/>
      <c r="P48" s="77" t="s">
        <v>584</v>
      </c>
      <c r="Q48" s="51"/>
    </row>
    <row r="49" spans="1:17">
      <c r="A49" s="12" t="s">
        <v>1698</v>
      </c>
      <c r="B49" s="49" t="s">
        <v>1737</v>
      </c>
      <c r="C49" s="54" t="s">
        <v>127</v>
      </c>
      <c r="D49" s="68">
        <v>28461</v>
      </c>
      <c r="E49" s="99"/>
      <c r="F49" s="81">
        <v>11022</v>
      </c>
      <c r="G49" s="83">
        <v>41782.573229166665</v>
      </c>
      <c r="H49" s="64"/>
      <c r="I49" s="73" t="s">
        <v>584</v>
      </c>
      <c r="J49" s="66" t="s">
        <v>328</v>
      </c>
      <c r="K49" s="67">
        <v>27711</v>
      </c>
      <c r="L49" s="103" t="str">
        <f t="shared" si="1"/>
        <v>X</v>
      </c>
      <c r="M49" s="82">
        <v>11235</v>
      </c>
      <c r="N49" s="84">
        <v>41767.445208333331</v>
      </c>
      <c r="O49" s="65"/>
      <c r="P49" s="77" t="s">
        <v>584</v>
      </c>
      <c r="Q49" s="51"/>
    </row>
    <row r="50" spans="1:17">
      <c r="A50" s="12" t="s">
        <v>1698</v>
      </c>
      <c r="B50" s="49" t="s">
        <v>1738</v>
      </c>
      <c r="C50" s="54" t="s">
        <v>127</v>
      </c>
      <c r="D50" s="68">
        <v>28461</v>
      </c>
      <c r="E50" s="99"/>
      <c r="F50" s="81">
        <v>11017</v>
      </c>
      <c r="G50" s="83">
        <v>41782.573229166665</v>
      </c>
      <c r="H50" s="64"/>
      <c r="I50" s="73" t="s">
        <v>584</v>
      </c>
      <c r="J50" s="66" t="s">
        <v>328</v>
      </c>
      <c r="K50" s="67">
        <v>27711</v>
      </c>
      <c r="L50" s="103" t="str">
        <f t="shared" si="1"/>
        <v>X</v>
      </c>
      <c r="M50" s="82">
        <v>11237</v>
      </c>
      <c r="N50" s="84">
        <v>41767.445208333331</v>
      </c>
      <c r="O50" s="65"/>
      <c r="P50" s="77" t="s">
        <v>584</v>
      </c>
      <c r="Q50" s="51"/>
    </row>
    <row r="51" spans="1:17">
      <c r="A51" s="12" t="s">
        <v>1698</v>
      </c>
      <c r="B51" s="49" t="s">
        <v>1739</v>
      </c>
      <c r="C51" s="54" t="s">
        <v>127</v>
      </c>
      <c r="D51" s="68">
        <v>28461</v>
      </c>
      <c r="E51" s="99"/>
      <c r="F51" s="81">
        <v>11032</v>
      </c>
      <c r="G51" s="83">
        <v>41782.573229166665</v>
      </c>
      <c r="H51" s="64"/>
      <c r="I51" s="73" t="s">
        <v>584</v>
      </c>
      <c r="J51" s="66" t="s">
        <v>328</v>
      </c>
      <c r="K51" s="67">
        <v>27711</v>
      </c>
      <c r="L51" s="103" t="str">
        <f t="shared" si="1"/>
        <v>X</v>
      </c>
      <c r="M51" s="82">
        <v>11233</v>
      </c>
      <c r="N51" s="84">
        <v>41767.445208333331</v>
      </c>
      <c r="O51" s="65"/>
      <c r="P51" s="77" t="s">
        <v>584</v>
      </c>
      <c r="Q51" s="51"/>
    </row>
    <row r="52" spans="1:17">
      <c r="A52" s="12" t="s">
        <v>1698</v>
      </c>
      <c r="B52" s="49" t="s">
        <v>1740</v>
      </c>
      <c r="C52" s="54" t="s">
        <v>127</v>
      </c>
      <c r="D52" s="68">
        <v>28461</v>
      </c>
      <c r="E52" s="99"/>
      <c r="F52" s="81">
        <v>11047</v>
      </c>
      <c r="G52" s="83">
        <v>41782.573229166665</v>
      </c>
      <c r="H52" s="64"/>
      <c r="I52" s="73" t="s">
        <v>584</v>
      </c>
      <c r="J52" s="66" t="s">
        <v>328</v>
      </c>
      <c r="K52" s="67">
        <v>27711</v>
      </c>
      <c r="L52" s="103" t="str">
        <f t="shared" si="1"/>
        <v>X</v>
      </c>
      <c r="M52" s="82">
        <v>11242</v>
      </c>
      <c r="N52" s="84">
        <v>41767.445208333331</v>
      </c>
      <c r="O52" s="65"/>
      <c r="P52" s="77" t="s">
        <v>584</v>
      </c>
      <c r="Q52" s="51"/>
    </row>
    <row r="53" spans="1:17">
      <c r="A53" s="12" t="s">
        <v>1698</v>
      </c>
      <c r="B53" s="49" t="s">
        <v>1741</v>
      </c>
      <c r="C53" s="54" t="s">
        <v>127</v>
      </c>
      <c r="D53" s="68">
        <v>28461</v>
      </c>
      <c r="E53" s="99"/>
      <c r="F53" s="81">
        <v>10990</v>
      </c>
      <c r="G53" s="83">
        <v>41782.573229166665</v>
      </c>
      <c r="H53" s="64"/>
      <c r="I53" s="73" t="s">
        <v>584</v>
      </c>
      <c r="J53" s="66" t="s">
        <v>328</v>
      </c>
      <c r="K53" s="67">
        <v>27711</v>
      </c>
      <c r="L53" s="103" t="str">
        <f t="shared" si="1"/>
        <v>X</v>
      </c>
      <c r="M53" s="82">
        <v>11230</v>
      </c>
      <c r="N53" s="84">
        <v>41767.445208333331</v>
      </c>
      <c r="O53" s="65"/>
      <c r="P53" s="77" t="s">
        <v>584</v>
      </c>
      <c r="Q53" s="51"/>
    </row>
    <row r="54" spans="1:17">
      <c r="A54" s="12" t="s">
        <v>1698</v>
      </c>
      <c r="B54" s="49" t="s">
        <v>1742</v>
      </c>
      <c r="C54" s="54" t="s">
        <v>127</v>
      </c>
      <c r="D54" s="68">
        <v>28461</v>
      </c>
      <c r="E54" s="99"/>
      <c r="F54" s="81">
        <v>10978</v>
      </c>
      <c r="G54" s="83">
        <v>41782.573229166665</v>
      </c>
      <c r="H54" s="64"/>
      <c r="I54" s="73" t="s">
        <v>584</v>
      </c>
      <c r="J54" s="66" t="s">
        <v>328</v>
      </c>
      <c r="K54" s="67">
        <v>27711</v>
      </c>
      <c r="L54" s="103" t="str">
        <f t="shared" si="1"/>
        <v>X</v>
      </c>
      <c r="M54" s="82">
        <v>11230</v>
      </c>
      <c r="N54" s="84">
        <v>41767.445208333331</v>
      </c>
      <c r="O54" s="65"/>
      <c r="P54" s="77" t="s">
        <v>584</v>
      </c>
      <c r="Q54" s="51"/>
    </row>
    <row r="55" spans="1:17">
      <c r="A55" s="12" t="s">
        <v>1698</v>
      </c>
      <c r="B55" s="49" t="s">
        <v>1743</v>
      </c>
      <c r="C55" s="54" t="s">
        <v>127</v>
      </c>
      <c r="D55" s="68">
        <v>28461</v>
      </c>
      <c r="E55" s="99"/>
      <c r="F55" s="81">
        <v>11010</v>
      </c>
      <c r="G55" s="83">
        <v>41782.573229166665</v>
      </c>
      <c r="H55" s="64"/>
      <c r="I55" s="73" t="s">
        <v>584</v>
      </c>
      <c r="J55" s="66" t="s">
        <v>328</v>
      </c>
      <c r="K55" s="67">
        <v>27711</v>
      </c>
      <c r="L55" s="103" t="str">
        <f t="shared" si="1"/>
        <v>X</v>
      </c>
      <c r="M55" s="82">
        <v>11235</v>
      </c>
      <c r="N55" s="84">
        <v>41767.445208333331</v>
      </c>
      <c r="O55" s="65"/>
      <c r="P55" s="77" t="s">
        <v>584</v>
      </c>
      <c r="Q55" s="51"/>
    </row>
    <row r="56" spans="1:17">
      <c r="A56" s="12" t="s">
        <v>1698</v>
      </c>
      <c r="B56" s="49" t="s">
        <v>1744</v>
      </c>
      <c r="C56" s="54" t="s">
        <v>127</v>
      </c>
      <c r="D56" s="68">
        <v>28461</v>
      </c>
      <c r="E56" s="99"/>
      <c r="F56" s="81">
        <v>11003</v>
      </c>
      <c r="G56" s="83">
        <v>41782.573229166665</v>
      </c>
      <c r="H56" s="64"/>
      <c r="I56" s="73" t="s">
        <v>584</v>
      </c>
      <c r="J56" s="66" t="s">
        <v>328</v>
      </c>
      <c r="K56" s="67">
        <v>27711</v>
      </c>
      <c r="L56" s="103" t="str">
        <f t="shared" si="1"/>
        <v>X</v>
      </c>
      <c r="M56" s="82">
        <v>11238</v>
      </c>
      <c r="N56" s="84">
        <v>41767.445208333331</v>
      </c>
      <c r="O56" s="65"/>
      <c r="P56" s="77" t="s">
        <v>584</v>
      </c>
      <c r="Q56" s="51"/>
    </row>
    <row r="57" spans="1:17">
      <c r="A57" s="12" t="s">
        <v>1698</v>
      </c>
      <c r="B57" s="49" t="s">
        <v>1745</v>
      </c>
      <c r="C57" s="54" t="s">
        <v>127</v>
      </c>
      <c r="D57" s="68">
        <v>28461</v>
      </c>
      <c r="E57" s="99"/>
      <c r="F57" s="81">
        <v>10976</v>
      </c>
      <c r="G57" s="83">
        <v>41782.573229166665</v>
      </c>
      <c r="H57" s="64"/>
      <c r="I57" s="73" t="s">
        <v>584</v>
      </c>
      <c r="J57" s="66" t="s">
        <v>328</v>
      </c>
      <c r="K57" s="67">
        <v>27711</v>
      </c>
      <c r="L57" s="103" t="str">
        <f t="shared" si="1"/>
        <v>X</v>
      </c>
      <c r="M57" s="82">
        <v>11246</v>
      </c>
      <c r="N57" s="84">
        <v>41767.445208333331</v>
      </c>
      <c r="O57" s="65"/>
      <c r="P57" s="77" t="s">
        <v>584</v>
      </c>
      <c r="Q57" s="51"/>
    </row>
    <row r="58" spans="1:17">
      <c r="A58" s="12" t="s">
        <v>327</v>
      </c>
      <c r="B58" s="49" t="s">
        <v>653</v>
      </c>
      <c r="C58" s="54" t="s">
        <v>127</v>
      </c>
      <c r="D58" s="68">
        <v>28461</v>
      </c>
      <c r="E58" s="99"/>
      <c r="F58" s="81">
        <v>7269</v>
      </c>
      <c r="G58" s="83">
        <v>41782.573229166665</v>
      </c>
      <c r="H58" s="64"/>
      <c r="I58" s="73" t="s">
        <v>864</v>
      </c>
      <c r="J58" s="66" t="s">
        <v>328</v>
      </c>
      <c r="K58" s="67">
        <v>27545</v>
      </c>
      <c r="L58" s="103" t="str">
        <f t="shared" si="1"/>
        <v>X</v>
      </c>
      <c r="M58" s="82">
        <v>7584</v>
      </c>
      <c r="N58" s="84">
        <v>41766.313576388886</v>
      </c>
      <c r="O58" s="65"/>
      <c r="P58" s="77" t="s">
        <v>864</v>
      </c>
      <c r="Q58" s="51"/>
    </row>
    <row r="59" spans="1:17">
      <c r="A59" s="12" t="s">
        <v>327</v>
      </c>
      <c r="B59" s="49" t="s">
        <v>329</v>
      </c>
      <c r="C59" s="54" t="s">
        <v>127</v>
      </c>
      <c r="D59" s="68">
        <v>28461</v>
      </c>
      <c r="E59" s="99"/>
      <c r="F59" s="81">
        <v>10313</v>
      </c>
      <c r="G59" s="83">
        <v>41782.573229166665</v>
      </c>
      <c r="H59" s="64"/>
      <c r="I59" s="73" t="s">
        <v>864</v>
      </c>
      <c r="J59" s="66" t="s">
        <v>328</v>
      </c>
      <c r="K59" s="67">
        <v>27545</v>
      </c>
      <c r="L59" s="103" t="str">
        <f t="shared" si="1"/>
        <v>X</v>
      </c>
      <c r="M59" s="82">
        <v>10215</v>
      </c>
      <c r="N59" s="84">
        <v>41766.313576388886</v>
      </c>
      <c r="O59" s="65"/>
      <c r="P59" s="77" t="s">
        <v>864</v>
      </c>
      <c r="Q59" s="51"/>
    </row>
    <row r="60" spans="1:17">
      <c r="A60" s="12" t="s">
        <v>344</v>
      </c>
      <c r="B60" s="49" t="s">
        <v>654</v>
      </c>
      <c r="C60" s="54" t="s">
        <v>127</v>
      </c>
      <c r="D60" s="68">
        <v>28461</v>
      </c>
      <c r="E60" s="99"/>
      <c r="F60" s="81">
        <v>8266</v>
      </c>
      <c r="G60" s="83">
        <v>41782.573229166665</v>
      </c>
      <c r="H60" s="64"/>
      <c r="I60" s="73" t="s">
        <v>127</v>
      </c>
      <c r="J60" s="66" t="s">
        <v>328</v>
      </c>
      <c r="K60" s="67">
        <v>27545</v>
      </c>
      <c r="L60" s="103" t="str">
        <f t="shared" si="1"/>
        <v>X</v>
      </c>
      <c r="M60" s="82">
        <v>6625</v>
      </c>
      <c r="N60" s="84">
        <v>41766.313576388886</v>
      </c>
      <c r="O60" s="65"/>
      <c r="P60" s="77" t="s">
        <v>127</v>
      </c>
      <c r="Q60" s="51"/>
    </row>
    <row r="61" spans="1:17">
      <c r="A61" s="12"/>
      <c r="B61" s="49" t="s">
        <v>326</v>
      </c>
      <c r="C61" s="54" t="s">
        <v>127</v>
      </c>
      <c r="D61" s="68">
        <v>28461</v>
      </c>
      <c r="E61" s="99"/>
      <c r="F61" s="81">
        <v>9281</v>
      </c>
      <c r="G61" s="83">
        <v>41782.573229166665</v>
      </c>
      <c r="H61" s="64"/>
      <c r="I61" s="73" t="s">
        <v>127</v>
      </c>
      <c r="J61" s="66" t="s">
        <v>328</v>
      </c>
      <c r="K61" s="67">
        <v>27545</v>
      </c>
      <c r="L61" s="103" t="str">
        <f t="shared" si="1"/>
        <v>X</v>
      </c>
      <c r="M61" s="82">
        <v>10197</v>
      </c>
      <c r="N61" s="84">
        <v>41766.313599537039</v>
      </c>
      <c r="O61" s="65"/>
      <c r="P61" s="77" t="s">
        <v>127</v>
      </c>
      <c r="Q61" s="51"/>
    </row>
    <row r="62" spans="1:17" ht="6" customHeight="1">
      <c r="A62" s="51"/>
      <c r="B62" s="51"/>
      <c r="C62" s="51"/>
      <c r="D62" s="51"/>
      <c r="E62" s="53"/>
      <c r="F62" s="51"/>
      <c r="G62" s="51"/>
      <c r="H62" s="53"/>
      <c r="I62" s="75"/>
      <c r="J62" s="51"/>
      <c r="K62" s="51"/>
      <c r="L62" s="53"/>
      <c r="M62" s="51"/>
      <c r="N62" s="51"/>
      <c r="O62" s="53"/>
      <c r="P62" s="75"/>
      <c r="Q62" s="51"/>
    </row>
    <row r="236" ht="6" customHeight="1"/>
    <row r="237" ht="5.25" customHeight="1"/>
    <row r="238" ht="12.75" customHeight="1"/>
    <row r="240" ht="6" customHeight="1"/>
    <row r="322" ht="6.75" customHeight="1"/>
  </sheetData>
  <sheetProtection sheet="1" objects="1" scenarios="1" autoFilter="0"/>
  <autoFilter ref="A7:Q61"/>
  <sortState ref="A8:Q61">
    <sortCondition ref="A8"/>
    <sortCondition ref="B8"/>
  </sortState>
  <dataConsolidate/>
  <mergeCells count="2">
    <mergeCell ref="C4:I4"/>
    <mergeCell ref="J4:P4"/>
  </mergeCells>
  <conditionalFormatting sqref="J6">
    <cfRule type="expression" dxfId="403" priority="256" stopIfTrue="1">
      <formula>IF($C6="Missing",TRUE,FALSE)</formula>
    </cfRule>
  </conditionalFormatting>
  <conditionalFormatting sqref="K6">
    <cfRule type="expression" dxfId="402" priority="255" stopIfTrue="1">
      <formula>IF(AND(K6&lt;&gt;"",K6&lt;$D6,L6&lt;&gt;"C"),TRUE,FALSE)</formula>
    </cfRule>
  </conditionalFormatting>
  <conditionalFormatting sqref="J8">
    <cfRule type="expression" dxfId="401" priority="108" stopIfTrue="1">
      <formula>IF($C8="Missing",TRUE,FALSE)</formula>
    </cfRule>
  </conditionalFormatting>
  <conditionalFormatting sqref="K8">
    <cfRule type="expression" dxfId="400" priority="107" stopIfTrue="1">
      <formula>IF(AND(K8&lt;&gt;"",K8&lt;$D8,L8&lt;&gt;"C"),TRUE,FALSE)</formula>
    </cfRule>
  </conditionalFormatting>
  <conditionalFormatting sqref="J9">
    <cfRule type="expression" dxfId="399" priority="106" stopIfTrue="1">
      <formula>IF($C9="Missing",TRUE,FALSE)</formula>
    </cfRule>
  </conditionalFormatting>
  <conditionalFormatting sqref="K9">
    <cfRule type="expression" dxfId="398" priority="105" stopIfTrue="1">
      <formula>IF(AND(K9&lt;&gt;"",K9&lt;$D9,L9&lt;&gt;"C"),TRUE,FALSE)</formula>
    </cfRule>
  </conditionalFormatting>
  <conditionalFormatting sqref="J10">
    <cfRule type="expression" dxfId="397" priority="104" stopIfTrue="1">
      <formula>IF($C10="Missing",TRUE,FALSE)</formula>
    </cfRule>
  </conditionalFormatting>
  <conditionalFormatting sqref="K10">
    <cfRule type="expression" dxfId="396" priority="103" stopIfTrue="1">
      <formula>IF(AND(K10&lt;&gt;"",K10&lt;$D10,L10&lt;&gt;"C"),TRUE,FALSE)</formula>
    </cfRule>
  </conditionalFormatting>
  <conditionalFormatting sqref="J11">
    <cfRule type="expression" dxfId="395" priority="102" stopIfTrue="1">
      <formula>IF($C11="Missing",TRUE,FALSE)</formula>
    </cfRule>
  </conditionalFormatting>
  <conditionalFormatting sqref="K11">
    <cfRule type="expression" dxfId="394" priority="101" stopIfTrue="1">
      <formula>IF(AND(K11&lt;&gt;"",K11&lt;$D11,L11&lt;&gt;"C"),TRUE,FALSE)</formula>
    </cfRule>
  </conditionalFormatting>
  <conditionalFormatting sqref="J12">
    <cfRule type="expression" dxfId="393" priority="100" stopIfTrue="1">
      <formula>IF($C12="Missing",TRUE,FALSE)</formula>
    </cfRule>
  </conditionalFormatting>
  <conditionalFormatting sqref="K12">
    <cfRule type="expression" dxfId="392" priority="99" stopIfTrue="1">
      <formula>IF(AND(K12&lt;&gt;"",K12&lt;$D12,L12&lt;&gt;"C"),TRUE,FALSE)</formula>
    </cfRule>
  </conditionalFormatting>
  <conditionalFormatting sqref="J13">
    <cfRule type="expression" dxfId="391" priority="98" stopIfTrue="1">
      <formula>IF($C13="Missing",TRUE,FALSE)</formula>
    </cfRule>
  </conditionalFormatting>
  <conditionalFormatting sqref="K13">
    <cfRule type="expression" dxfId="390" priority="97" stopIfTrue="1">
      <formula>IF(AND(K13&lt;&gt;"",K13&lt;$D13,L13&lt;&gt;"C"),TRUE,FALSE)</formula>
    </cfRule>
  </conditionalFormatting>
  <conditionalFormatting sqref="J14">
    <cfRule type="expression" dxfId="389" priority="96" stopIfTrue="1">
      <formula>IF($C14="Missing",TRUE,FALSE)</formula>
    </cfRule>
  </conditionalFormatting>
  <conditionalFormatting sqref="K14">
    <cfRule type="expression" dxfId="388" priority="95" stopIfTrue="1">
      <formula>IF(AND(K14&lt;&gt;"",K14&lt;$D14,L14&lt;&gt;"C"),TRUE,FALSE)</formula>
    </cfRule>
  </conditionalFormatting>
  <conditionalFormatting sqref="J15">
    <cfRule type="expression" dxfId="387" priority="94" stopIfTrue="1">
      <formula>IF($C15="Missing",TRUE,FALSE)</formula>
    </cfRule>
  </conditionalFormatting>
  <conditionalFormatting sqref="K15">
    <cfRule type="expression" dxfId="386" priority="93" stopIfTrue="1">
      <formula>IF(AND(K15&lt;&gt;"",K15&lt;$D15,L15&lt;&gt;"C"),TRUE,FALSE)</formula>
    </cfRule>
  </conditionalFormatting>
  <conditionalFormatting sqref="J16">
    <cfRule type="expression" dxfId="385" priority="92" stopIfTrue="1">
      <formula>IF($C16="Missing",TRUE,FALSE)</formula>
    </cfRule>
  </conditionalFormatting>
  <conditionalFormatting sqref="K16">
    <cfRule type="expression" dxfId="384" priority="91" stopIfTrue="1">
      <formula>IF(AND(K16&lt;&gt;"",K16&lt;$D16,L16&lt;&gt;"C"),TRUE,FALSE)</formula>
    </cfRule>
  </conditionalFormatting>
  <conditionalFormatting sqref="J17">
    <cfRule type="expression" dxfId="383" priority="90" stopIfTrue="1">
      <formula>IF($C17="Missing",TRUE,FALSE)</formula>
    </cfRule>
  </conditionalFormatting>
  <conditionalFormatting sqref="K17">
    <cfRule type="expression" dxfId="382" priority="89" stopIfTrue="1">
      <formula>IF(AND(K17&lt;&gt;"",K17&lt;$D17,L17&lt;&gt;"C"),TRUE,FALSE)</formula>
    </cfRule>
  </conditionalFormatting>
  <conditionalFormatting sqref="J18">
    <cfRule type="expression" dxfId="381" priority="88" stopIfTrue="1">
      <formula>IF($C18="Missing",TRUE,FALSE)</formula>
    </cfRule>
  </conditionalFormatting>
  <conditionalFormatting sqref="K18">
    <cfRule type="expression" dxfId="380" priority="87" stopIfTrue="1">
      <formula>IF(AND(K18&lt;&gt;"",K18&lt;$D18,L18&lt;&gt;"C"),TRUE,FALSE)</formula>
    </cfRule>
  </conditionalFormatting>
  <conditionalFormatting sqref="J19">
    <cfRule type="expression" dxfId="379" priority="86" stopIfTrue="1">
      <formula>IF($C19="Missing",TRUE,FALSE)</formula>
    </cfRule>
  </conditionalFormatting>
  <conditionalFormatting sqref="K19">
    <cfRule type="expression" dxfId="378" priority="85" stopIfTrue="1">
      <formula>IF(AND(K19&lt;&gt;"",K19&lt;$D19,L19&lt;&gt;"C"),TRUE,FALSE)</formula>
    </cfRule>
  </conditionalFormatting>
  <conditionalFormatting sqref="J20">
    <cfRule type="expression" dxfId="377" priority="84" stopIfTrue="1">
      <formula>IF($C20="Missing",TRUE,FALSE)</formula>
    </cfRule>
  </conditionalFormatting>
  <conditionalFormatting sqref="K20">
    <cfRule type="expression" dxfId="376" priority="83" stopIfTrue="1">
      <formula>IF(AND(K20&lt;&gt;"",K20&lt;$D20,L20&lt;&gt;"C"),TRUE,FALSE)</formula>
    </cfRule>
  </conditionalFormatting>
  <conditionalFormatting sqref="J21">
    <cfRule type="expression" dxfId="375" priority="82" stopIfTrue="1">
      <formula>IF($C21="Missing",TRUE,FALSE)</formula>
    </cfRule>
  </conditionalFormatting>
  <conditionalFormatting sqref="K21">
    <cfRule type="expression" dxfId="374" priority="81" stopIfTrue="1">
      <formula>IF(AND(K21&lt;&gt;"",K21&lt;$D21,L21&lt;&gt;"C"),TRUE,FALSE)</formula>
    </cfRule>
  </conditionalFormatting>
  <conditionalFormatting sqref="J22">
    <cfRule type="expression" dxfId="373" priority="80" stopIfTrue="1">
      <formula>IF($C22="Missing",TRUE,FALSE)</formula>
    </cfRule>
  </conditionalFormatting>
  <conditionalFormatting sqref="K22">
    <cfRule type="expression" dxfId="372" priority="79" stopIfTrue="1">
      <formula>IF(AND(K22&lt;&gt;"",K22&lt;$D22,L22&lt;&gt;"C"),TRUE,FALSE)</formula>
    </cfRule>
  </conditionalFormatting>
  <conditionalFormatting sqref="J23">
    <cfRule type="expression" dxfId="371" priority="78" stopIfTrue="1">
      <formula>IF($C23="Missing",TRUE,FALSE)</formula>
    </cfRule>
  </conditionalFormatting>
  <conditionalFormatting sqref="K23">
    <cfRule type="expression" dxfId="370" priority="77" stopIfTrue="1">
      <formula>IF(AND(K23&lt;&gt;"",K23&lt;$D23,L23&lt;&gt;"C"),TRUE,FALSE)</formula>
    </cfRule>
  </conditionalFormatting>
  <conditionalFormatting sqref="J24">
    <cfRule type="expression" dxfId="369" priority="76" stopIfTrue="1">
      <formula>IF($C24="Missing",TRUE,FALSE)</formula>
    </cfRule>
  </conditionalFormatting>
  <conditionalFormatting sqref="K24">
    <cfRule type="expression" dxfId="368" priority="75" stopIfTrue="1">
      <formula>IF(AND(K24&lt;&gt;"",K24&lt;$D24,L24&lt;&gt;"C"),TRUE,FALSE)</formula>
    </cfRule>
  </conditionalFormatting>
  <conditionalFormatting sqref="J25">
    <cfRule type="expression" dxfId="367" priority="74" stopIfTrue="1">
      <formula>IF($C25="Missing",TRUE,FALSE)</formula>
    </cfRule>
  </conditionalFormatting>
  <conditionalFormatting sqref="K25">
    <cfRule type="expression" dxfId="366" priority="73" stopIfTrue="1">
      <formula>IF(AND(K25&lt;&gt;"",K25&lt;$D25,L25&lt;&gt;"C"),TRUE,FALSE)</formula>
    </cfRule>
  </conditionalFormatting>
  <conditionalFormatting sqref="J26">
    <cfRule type="expression" dxfId="365" priority="72" stopIfTrue="1">
      <formula>IF($C26="Missing",TRUE,FALSE)</formula>
    </cfRule>
  </conditionalFormatting>
  <conditionalFormatting sqref="K26">
    <cfRule type="expression" dxfId="364" priority="71" stopIfTrue="1">
      <formula>IF(AND(K26&lt;&gt;"",K26&lt;$D26,L26&lt;&gt;"C"),TRUE,FALSE)</formula>
    </cfRule>
  </conditionalFormatting>
  <conditionalFormatting sqref="J27">
    <cfRule type="expression" dxfId="363" priority="70" stopIfTrue="1">
      <formula>IF($C27="Missing",TRUE,FALSE)</formula>
    </cfRule>
  </conditionalFormatting>
  <conditionalFormatting sqref="K27">
    <cfRule type="expression" dxfId="362" priority="69" stopIfTrue="1">
      <formula>IF(AND(K27&lt;&gt;"",K27&lt;$D27,L27&lt;&gt;"C"),TRUE,FALSE)</formula>
    </cfRule>
  </conditionalFormatting>
  <conditionalFormatting sqref="J28">
    <cfRule type="expression" dxfId="361" priority="68" stopIfTrue="1">
      <formula>IF($C28="Missing",TRUE,FALSE)</formula>
    </cfRule>
  </conditionalFormatting>
  <conditionalFormatting sqref="K28">
    <cfRule type="expression" dxfId="360" priority="67" stopIfTrue="1">
      <formula>IF(AND(K28&lt;&gt;"",K28&lt;$D28,L28&lt;&gt;"C"),TRUE,FALSE)</formula>
    </cfRule>
  </conditionalFormatting>
  <conditionalFormatting sqref="J29">
    <cfRule type="expression" dxfId="359" priority="66" stopIfTrue="1">
      <formula>IF($C29="Missing",TRUE,FALSE)</formula>
    </cfRule>
  </conditionalFormatting>
  <conditionalFormatting sqref="K29">
    <cfRule type="expression" dxfId="358" priority="65" stopIfTrue="1">
      <formula>IF(AND(K29&lt;&gt;"",K29&lt;$D29,L29&lt;&gt;"C"),TRUE,FALSE)</formula>
    </cfRule>
  </conditionalFormatting>
  <conditionalFormatting sqref="J30">
    <cfRule type="expression" dxfId="357" priority="64" stopIfTrue="1">
      <formula>IF($C30="Missing",TRUE,FALSE)</formula>
    </cfRule>
  </conditionalFormatting>
  <conditionalFormatting sqref="K30">
    <cfRule type="expression" dxfId="356" priority="63" stopIfTrue="1">
      <formula>IF(AND(K30&lt;&gt;"",K30&lt;$D30,L30&lt;&gt;"C"),TRUE,FALSE)</formula>
    </cfRule>
  </conditionalFormatting>
  <conditionalFormatting sqref="J31">
    <cfRule type="expression" dxfId="355" priority="62" stopIfTrue="1">
      <formula>IF($C31="Missing",TRUE,FALSE)</formula>
    </cfRule>
  </conditionalFormatting>
  <conditionalFormatting sqref="K31">
    <cfRule type="expression" dxfId="354" priority="61" stopIfTrue="1">
      <formula>IF(AND(K31&lt;&gt;"",K31&lt;$D31,L31&lt;&gt;"C"),TRUE,FALSE)</formula>
    </cfRule>
  </conditionalFormatting>
  <conditionalFormatting sqref="J32">
    <cfRule type="expression" dxfId="353" priority="60" stopIfTrue="1">
      <formula>IF($C32="Missing",TRUE,FALSE)</formula>
    </cfRule>
  </conditionalFormatting>
  <conditionalFormatting sqref="K32">
    <cfRule type="expression" dxfId="352" priority="59" stopIfTrue="1">
      <formula>IF(AND(K32&lt;&gt;"",K32&lt;$D32,L32&lt;&gt;"C"),TRUE,FALSE)</formula>
    </cfRule>
  </conditionalFormatting>
  <conditionalFormatting sqref="J33">
    <cfRule type="expression" dxfId="351" priority="58" stopIfTrue="1">
      <formula>IF($C33="Missing",TRUE,FALSE)</formula>
    </cfRule>
  </conditionalFormatting>
  <conditionalFormatting sqref="K33">
    <cfRule type="expression" dxfId="350" priority="57" stopIfTrue="1">
      <formula>IF(AND(K33&lt;&gt;"",K33&lt;$D33,L33&lt;&gt;"C"),TRUE,FALSE)</formula>
    </cfRule>
  </conditionalFormatting>
  <conditionalFormatting sqref="J34">
    <cfRule type="expression" dxfId="349" priority="56" stopIfTrue="1">
      <formula>IF($C34="Missing",TRUE,FALSE)</formula>
    </cfRule>
  </conditionalFormatting>
  <conditionalFormatting sqref="K34">
    <cfRule type="expression" dxfId="348" priority="55" stopIfTrue="1">
      <formula>IF(AND(K34&lt;&gt;"",K34&lt;$D34,L34&lt;&gt;"C"),TRUE,FALSE)</formula>
    </cfRule>
  </conditionalFormatting>
  <conditionalFormatting sqref="J35">
    <cfRule type="expression" dxfId="347" priority="54" stopIfTrue="1">
      <formula>IF($C35="Missing",TRUE,FALSE)</formula>
    </cfRule>
  </conditionalFormatting>
  <conditionalFormatting sqref="K35">
    <cfRule type="expression" dxfId="346" priority="53" stopIfTrue="1">
      <formula>IF(AND(K35&lt;&gt;"",K35&lt;$D35,L35&lt;&gt;"C"),TRUE,FALSE)</formula>
    </cfRule>
  </conditionalFormatting>
  <conditionalFormatting sqref="J36">
    <cfRule type="expression" dxfId="345" priority="52" stopIfTrue="1">
      <formula>IF($C36="Missing",TRUE,FALSE)</formula>
    </cfRule>
  </conditionalFormatting>
  <conditionalFormatting sqref="K36">
    <cfRule type="expression" dxfId="344" priority="51" stopIfTrue="1">
      <formula>IF(AND(K36&lt;&gt;"",K36&lt;$D36,L36&lt;&gt;"C"),TRUE,FALSE)</formula>
    </cfRule>
  </conditionalFormatting>
  <conditionalFormatting sqref="J37">
    <cfRule type="expression" dxfId="343" priority="50" stopIfTrue="1">
      <formula>IF($C37="Missing",TRUE,FALSE)</formula>
    </cfRule>
  </conditionalFormatting>
  <conditionalFormatting sqref="K37">
    <cfRule type="expression" dxfId="342" priority="49" stopIfTrue="1">
      <formula>IF(AND(K37&lt;&gt;"",K37&lt;$D37,L37&lt;&gt;"C"),TRUE,FALSE)</formula>
    </cfRule>
  </conditionalFormatting>
  <conditionalFormatting sqref="J38">
    <cfRule type="expression" dxfId="341" priority="48" stopIfTrue="1">
      <formula>IF($C38="Missing",TRUE,FALSE)</formula>
    </cfRule>
  </conditionalFormatting>
  <conditionalFormatting sqref="K38">
    <cfRule type="expression" dxfId="340" priority="47" stopIfTrue="1">
      <formula>IF(AND(K38&lt;&gt;"",K38&lt;$D38,L38&lt;&gt;"C"),TRUE,FALSE)</formula>
    </cfRule>
  </conditionalFormatting>
  <conditionalFormatting sqref="J39">
    <cfRule type="expression" dxfId="339" priority="46" stopIfTrue="1">
      <formula>IF($C39="Missing",TRUE,FALSE)</formula>
    </cfRule>
  </conditionalFormatting>
  <conditionalFormatting sqref="K39">
    <cfRule type="expression" dxfId="338" priority="45" stopIfTrue="1">
      <formula>IF(AND(K39&lt;&gt;"",K39&lt;$D39,L39&lt;&gt;"C"),TRUE,FALSE)</formula>
    </cfRule>
  </conditionalFormatting>
  <conditionalFormatting sqref="J40">
    <cfRule type="expression" dxfId="337" priority="44" stopIfTrue="1">
      <formula>IF($C40="Missing",TRUE,FALSE)</formula>
    </cfRule>
  </conditionalFormatting>
  <conditionalFormatting sqref="K40">
    <cfRule type="expression" dxfId="336" priority="43" stopIfTrue="1">
      <formula>IF(AND(K40&lt;&gt;"",K40&lt;$D40,L40&lt;&gt;"C"),TRUE,FALSE)</formula>
    </cfRule>
  </conditionalFormatting>
  <conditionalFormatting sqref="J41">
    <cfRule type="expression" dxfId="335" priority="42" stopIfTrue="1">
      <formula>IF($C41="Missing",TRUE,FALSE)</formula>
    </cfRule>
  </conditionalFormatting>
  <conditionalFormatting sqref="K41">
    <cfRule type="expression" dxfId="334" priority="41" stopIfTrue="1">
      <formula>IF(AND(K41&lt;&gt;"",K41&lt;$D41,L41&lt;&gt;"C"),TRUE,FALSE)</formula>
    </cfRule>
  </conditionalFormatting>
  <conditionalFormatting sqref="J42">
    <cfRule type="expression" dxfId="333" priority="40" stopIfTrue="1">
      <formula>IF($C42="Missing",TRUE,FALSE)</formula>
    </cfRule>
  </conditionalFormatting>
  <conditionalFormatting sqref="K42">
    <cfRule type="expression" dxfId="332" priority="39" stopIfTrue="1">
      <formula>IF(AND(K42&lt;&gt;"",K42&lt;$D42,L42&lt;&gt;"C"),TRUE,FALSE)</formula>
    </cfRule>
  </conditionalFormatting>
  <conditionalFormatting sqref="J43">
    <cfRule type="expression" dxfId="331" priority="38" stopIfTrue="1">
      <formula>IF($C43="Missing",TRUE,FALSE)</formula>
    </cfRule>
  </conditionalFormatting>
  <conditionalFormatting sqref="K43">
    <cfRule type="expression" dxfId="330" priority="37" stopIfTrue="1">
      <formula>IF(AND(K43&lt;&gt;"",K43&lt;$D43,L43&lt;&gt;"C"),TRUE,FALSE)</formula>
    </cfRule>
  </conditionalFormatting>
  <conditionalFormatting sqref="J44">
    <cfRule type="expression" dxfId="329" priority="36" stopIfTrue="1">
      <formula>IF($C44="Missing",TRUE,FALSE)</formula>
    </cfRule>
  </conditionalFormatting>
  <conditionalFormatting sqref="K44">
    <cfRule type="expression" dxfId="328" priority="35" stopIfTrue="1">
      <formula>IF(AND(K44&lt;&gt;"",K44&lt;$D44,L44&lt;&gt;"C"),TRUE,FALSE)</formula>
    </cfRule>
  </conditionalFormatting>
  <conditionalFormatting sqref="J45">
    <cfRule type="expression" dxfId="327" priority="34" stopIfTrue="1">
      <formula>IF($C45="Missing",TRUE,FALSE)</formula>
    </cfRule>
  </conditionalFormatting>
  <conditionalFormatting sqref="K45">
    <cfRule type="expression" dxfId="326" priority="33" stopIfTrue="1">
      <formula>IF(AND(K45&lt;&gt;"",K45&lt;$D45,L45&lt;&gt;"C"),TRUE,FALSE)</formula>
    </cfRule>
  </conditionalFormatting>
  <conditionalFormatting sqref="J46">
    <cfRule type="expression" dxfId="325" priority="32" stopIfTrue="1">
      <formula>IF($C46="Missing",TRUE,FALSE)</formula>
    </cfRule>
  </conditionalFormatting>
  <conditionalFormatting sqref="K46">
    <cfRule type="expression" dxfId="324" priority="31" stopIfTrue="1">
      <formula>IF(AND(K46&lt;&gt;"",K46&lt;$D46,L46&lt;&gt;"C"),TRUE,FALSE)</formula>
    </cfRule>
  </conditionalFormatting>
  <conditionalFormatting sqref="J47">
    <cfRule type="expression" dxfId="323" priority="30" stopIfTrue="1">
      <formula>IF($C47="Missing",TRUE,FALSE)</formula>
    </cfRule>
  </conditionalFormatting>
  <conditionalFormatting sqref="K47">
    <cfRule type="expression" dxfId="322" priority="29" stopIfTrue="1">
      <formula>IF(AND(K47&lt;&gt;"",K47&lt;$D47,L47&lt;&gt;"C"),TRUE,FALSE)</formula>
    </cfRule>
  </conditionalFormatting>
  <conditionalFormatting sqref="J48">
    <cfRule type="expression" dxfId="321" priority="28" stopIfTrue="1">
      <formula>IF($C48="Missing",TRUE,FALSE)</formula>
    </cfRule>
  </conditionalFormatting>
  <conditionalFormatting sqref="K48">
    <cfRule type="expression" dxfId="320" priority="27" stopIfTrue="1">
      <formula>IF(AND(K48&lt;&gt;"",K48&lt;$D48,L48&lt;&gt;"C"),TRUE,FALSE)</formula>
    </cfRule>
  </conditionalFormatting>
  <conditionalFormatting sqref="J49">
    <cfRule type="expression" dxfId="319" priority="26" stopIfTrue="1">
      <formula>IF($C49="Missing",TRUE,FALSE)</formula>
    </cfRule>
  </conditionalFormatting>
  <conditionalFormatting sqref="K49">
    <cfRule type="expression" dxfId="318" priority="25" stopIfTrue="1">
      <formula>IF(AND(K49&lt;&gt;"",K49&lt;$D49,L49&lt;&gt;"C"),TRUE,FALSE)</formula>
    </cfRule>
  </conditionalFormatting>
  <conditionalFormatting sqref="J50">
    <cfRule type="expression" dxfId="317" priority="24" stopIfTrue="1">
      <formula>IF($C50="Missing",TRUE,FALSE)</formula>
    </cfRule>
  </conditionalFormatting>
  <conditionalFormatting sqref="K50">
    <cfRule type="expression" dxfId="316" priority="23" stopIfTrue="1">
      <formula>IF(AND(K50&lt;&gt;"",K50&lt;$D50,L50&lt;&gt;"C"),TRUE,FALSE)</formula>
    </cfRule>
  </conditionalFormatting>
  <conditionalFormatting sqref="J51">
    <cfRule type="expression" dxfId="315" priority="22" stopIfTrue="1">
      <formula>IF($C51="Missing",TRUE,FALSE)</formula>
    </cfRule>
  </conditionalFormatting>
  <conditionalFormatting sqref="K51">
    <cfRule type="expression" dxfId="314" priority="21" stopIfTrue="1">
      <formula>IF(AND(K51&lt;&gt;"",K51&lt;$D51,L51&lt;&gt;"C"),TRUE,FALSE)</formula>
    </cfRule>
  </conditionalFormatting>
  <conditionalFormatting sqref="J52">
    <cfRule type="expression" dxfId="313" priority="20" stopIfTrue="1">
      <formula>IF($C52="Missing",TRUE,FALSE)</formula>
    </cfRule>
  </conditionalFormatting>
  <conditionalFormatting sqref="K52">
    <cfRule type="expression" dxfId="312" priority="19" stopIfTrue="1">
      <formula>IF(AND(K52&lt;&gt;"",K52&lt;$D52,L52&lt;&gt;"C"),TRUE,FALSE)</formula>
    </cfRule>
  </conditionalFormatting>
  <conditionalFormatting sqref="J53">
    <cfRule type="expression" dxfId="311" priority="18" stopIfTrue="1">
      <formula>IF($C53="Missing",TRUE,FALSE)</formula>
    </cfRule>
  </conditionalFormatting>
  <conditionalFormatting sqref="K53">
    <cfRule type="expression" dxfId="310" priority="17" stopIfTrue="1">
      <formula>IF(AND(K53&lt;&gt;"",K53&lt;$D53,L53&lt;&gt;"C"),TRUE,FALSE)</formula>
    </cfRule>
  </conditionalFormatting>
  <conditionalFormatting sqref="J54">
    <cfRule type="expression" dxfId="309" priority="16" stopIfTrue="1">
      <formula>IF($C54="Missing",TRUE,FALSE)</formula>
    </cfRule>
  </conditionalFormatting>
  <conditionalFormatting sqref="K54">
    <cfRule type="expression" dxfId="308" priority="15" stopIfTrue="1">
      <formula>IF(AND(K54&lt;&gt;"",K54&lt;$D54,L54&lt;&gt;"C"),TRUE,FALSE)</formula>
    </cfRule>
  </conditionalFormatting>
  <conditionalFormatting sqref="J55">
    <cfRule type="expression" dxfId="307" priority="14" stopIfTrue="1">
      <formula>IF($C55="Missing",TRUE,FALSE)</formula>
    </cfRule>
  </conditionalFormatting>
  <conditionalFormatting sqref="K55">
    <cfRule type="expression" dxfId="306" priority="13" stopIfTrue="1">
      <formula>IF(AND(K55&lt;&gt;"",K55&lt;$D55,L55&lt;&gt;"C"),TRUE,FALSE)</formula>
    </cfRule>
  </conditionalFormatting>
  <conditionalFormatting sqref="J56">
    <cfRule type="expression" dxfId="305" priority="12" stopIfTrue="1">
      <formula>IF($C56="Missing",TRUE,FALSE)</formula>
    </cfRule>
  </conditionalFormatting>
  <conditionalFormatting sqref="K56">
    <cfRule type="expression" dxfId="304" priority="11" stopIfTrue="1">
      <formula>IF(AND(K56&lt;&gt;"",K56&lt;$D56,L56&lt;&gt;"C"),TRUE,FALSE)</formula>
    </cfRule>
  </conditionalFormatting>
  <conditionalFormatting sqref="J57">
    <cfRule type="expression" dxfId="303" priority="10" stopIfTrue="1">
      <formula>IF($C57="Missing",TRUE,FALSE)</formula>
    </cfRule>
  </conditionalFormatting>
  <conditionalFormatting sqref="K57">
    <cfRule type="expression" dxfId="302" priority="9" stopIfTrue="1">
      <formula>IF(AND(K57&lt;&gt;"",K57&lt;$D57,L57&lt;&gt;"C"),TRUE,FALSE)</formula>
    </cfRule>
  </conditionalFormatting>
  <conditionalFormatting sqref="J58">
    <cfRule type="expression" dxfId="301" priority="8" stopIfTrue="1">
      <formula>IF($C58="Missing",TRUE,FALSE)</formula>
    </cfRule>
  </conditionalFormatting>
  <conditionalFormatting sqref="K58">
    <cfRule type="expression" dxfId="300" priority="7" stopIfTrue="1">
      <formula>IF(AND(K58&lt;&gt;"",K58&lt;$D58,L58&lt;&gt;"C"),TRUE,FALSE)</formula>
    </cfRule>
  </conditionalFormatting>
  <conditionalFormatting sqref="J59">
    <cfRule type="expression" dxfId="299" priority="6" stopIfTrue="1">
      <formula>IF($C59="Missing",TRUE,FALSE)</formula>
    </cfRule>
  </conditionalFormatting>
  <conditionalFormatting sqref="K59">
    <cfRule type="expression" dxfId="298" priority="5" stopIfTrue="1">
      <formula>IF(AND(K59&lt;&gt;"",K59&lt;$D59,L59&lt;&gt;"C"),TRUE,FALSE)</formula>
    </cfRule>
  </conditionalFormatting>
  <conditionalFormatting sqref="J60">
    <cfRule type="expression" dxfId="297" priority="4" stopIfTrue="1">
      <formula>IF($C60="Missing",TRUE,FALSE)</formula>
    </cfRule>
  </conditionalFormatting>
  <conditionalFormatting sqref="K60">
    <cfRule type="expression" dxfId="296" priority="3" stopIfTrue="1">
      <formula>IF(AND(K60&lt;&gt;"",K60&lt;$D60,L60&lt;&gt;"C"),TRUE,FALSE)</formula>
    </cfRule>
  </conditionalFormatting>
  <conditionalFormatting sqref="J61">
    <cfRule type="expression" dxfId="295" priority="2" stopIfTrue="1">
      <formula>IF($C61="Missing",TRUE,FALSE)</formula>
    </cfRule>
  </conditionalFormatting>
  <conditionalFormatting sqref="K61">
    <cfRule type="expression" dxfId="294" priority="1" stopIfTrue="1">
      <formula>IF(AND(K61&lt;&gt;"",K61&lt;$D61,L61&lt;&gt;"C"),TRUE,FALSE)</formula>
    </cfRule>
  </conditionalFormatting>
  <dataValidations count="3">
    <dataValidation type="list" allowBlank="1" showInputMessage="1" showErrorMessage="1" sqref="H6 O6 O8:O61 H8:H61">
      <formula1>"X, "</formula1>
    </dataValidation>
    <dataValidation type="list" errorStyle="information" allowBlank="1" sqref="I6 P6 P8:P61 I8:I61">
      <formula1>"OK,INIT en,TRANS"</formula1>
    </dataValidation>
    <dataValidation type="list" allowBlank="1" showErrorMessage="1" sqref="E6 L6 L8:L61 E8:E61">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22.xml><?xml version="1.0" encoding="utf-8"?>
<worksheet xmlns="http://schemas.openxmlformats.org/spreadsheetml/2006/main" xmlns:r="http://schemas.openxmlformats.org/officeDocument/2006/relationships">
  <sheetPr codeName="Tabelle62"/>
  <dimension ref="A1:Q399"/>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41783.666770833333</v>
      </c>
      <c r="C1">
        <f>COUNTIF(C$7:C$139,"OK")</f>
        <v>131</v>
      </c>
      <c r="D1" t="s">
        <v>228</v>
      </c>
      <c r="G1" s="52"/>
      <c r="H1" s="52" t="s">
        <v>190</v>
      </c>
      <c r="I1" s="24">
        <f>COUNTIF(I$7:I$139,"OK*")</f>
        <v>129</v>
      </c>
      <c r="J1">
        <f>COUNTIF(J$7:J$139,"OK")</f>
        <v>0</v>
      </c>
      <c r="K1" t="s">
        <v>228</v>
      </c>
      <c r="N1" s="52"/>
      <c r="O1" s="52" t="s">
        <v>190</v>
      </c>
      <c r="P1" s="24">
        <f>COUNTIF(P$7:P$139,"OK*")</f>
        <v>128</v>
      </c>
    </row>
    <row r="2" spans="1:17">
      <c r="A2" s="39" t="s">
        <v>52</v>
      </c>
      <c r="B2" s="71" t="s">
        <v>54</v>
      </c>
      <c r="C2">
        <f>COUNTIF(C$7:C$139,"Missing")</f>
        <v>0</v>
      </c>
      <c r="D2" t="s">
        <v>229</v>
      </c>
      <c r="G2" s="52"/>
      <c r="J2">
        <f>COUNTIF(J$7:J$139,"Missing")</f>
        <v>131</v>
      </c>
      <c r="K2" t="s">
        <v>229</v>
      </c>
      <c r="N2" s="52"/>
    </row>
    <row r="3" spans="1:17">
      <c r="A3" s="43" t="s">
        <v>309</v>
      </c>
      <c r="B3" s="71" t="s">
        <v>655</v>
      </c>
      <c r="C3">
        <f>COUNTIF(E$7:E$139,"X")</f>
        <v>0</v>
      </c>
      <c r="D3" s="86" t="s">
        <v>196</v>
      </c>
      <c r="E3" s="98"/>
      <c r="F3" s="87">
        <f>SUMIF(H$7:H$139,"X",F$7:F$139)</f>
        <v>0</v>
      </c>
      <c r="G3" s="86"/>
      <c r="H3" s="88">
        <f>COUNTIF(H$7:H$139,"X")</f>
        <v>0</v>
      </c>
      <c r="J3">
        <f>COUNTIF(L$7:L$139,"X")</f>
        <v>131</v>
      </c>
      <c r="K3" s="86" t="s">
        <v>196</v>
      </c>
      <c r="L3" s="98"/>
      <c r="M3" s="87">
        <f>SUMIF(O$7:O$139,"X",M$7:M$139)</f>
        <v>0</v>
      </c>
      <c r="N3" s="86"/>
      <c r="O3" s="88">
        <f>COUNTIF(O$7:O$139,"X")</f>
        <v>0</v>
      </c>
    </row>
    <row r="4" spans="1:17">
      <c r="A4" s="39" t="s">
        <v>195</v>
      </c>
      <c r="B4" s="43">
        <f>ROW($139:$139) - ROW($7:$7)-1</f>
        <v>131</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1698</v>
      </c>
      <c r="B8" s="49" t="s">
        <v>1746</v>
      </c>
      <c r="C8" s="54" t="s">
        <v>127</v>
      </c>
      <c r="D8" s="68">
        <v>28461</v>
      </c>
      <c r="E8" s="99"/>
      <c r="F8" s="81">
        <v>11031</v>
      </c>
      <c r="G8" s="83">
        <v>41782.573229166665</v>
      </c>
      <c r="H8" s="64"/>
      <c r="I8" s="73" t="s">
        <v>584</v>
      </c>
      <c r="J8" s="66" t="s">
        <v>328</v>
      </c>
      <c r="K8" s="67">
        <v>27711</v>
      </c>
      <c r="L8" s="103" t="str">
        <f t="shared" ref="L8:L37" si="0">IF(K8="","",IF(K8&lt;$D8,"X",""))</f>
        <v>X</v>
      </c>
      <c r="M8" s="82">
        <v>11240</v>
      </c>
      <c r="N8" s="84">
        <v>41767.445219907408</v>
      </c>
      <c r="O8" s="65"/>
      <c r="P8" s="77" t="s">
        <v>584</v>
      </c>
      <c r="Q8" s="51"/>
    </row>
    <row r="9" spans="1:17">
      <c r="A9" s="12" t="s">
        <v>1698</v>
      </c>
      <c r="B9" s="49" t="s">
        <v>1747</v>
      </c>
      <c r="C9" s="54" t="s">
        <v>127</v>
      </c>
      <c r="D9" s="68">
        <v>28461</v>
      </c>
      <c r="E9" s="99"/>
      <c r="F9" s="81">
        <v>11065</v>
      </c>
      <c r="G9" s="83">
        <v>41782.573229166665</v>
      </c>
      <c r="H9" s="64"/>
      <c r="I9" s="73" t="s">
        <v>584</v>
      </c>
      <c r="J9" s="66" t="s">
        <v>328</v>
      </c>
      <c r="K9" s="67">
        <v>27711</v>
      </c>
      <c r="L9" s="103" t="str">
        <f t="shared" si="0"/>
        <v>X</v>
      </c>
      <c r="M9" s="82">
        <v>11248</v>
      </c>
      <c r="N9" s="84">
        <v>41767.445219907408</v>
      </c>
      <c r="O9" s="65"/>
      <c r="P9" s="77" t="s">
        <v>584</v>
      </c>
      <c r="Q9" s="51"/>
    </row>
    <row r="10" spans="1:17">
      <c r="A10" s="12" t="s">
        <v>1698</v>
      </c>
      <c r="B10" s="49" t="s">
        <v>1748</v>
      </c>
      <c r="C10" s="54" t="s">
        <v>127</v>
      </c>
      <c r="D10" s="68">
        <v>28461</v>
      </c>
      <c r="E10" s="99"/>
      <c r="F10" s="81">
        <v>11043</v>
      </c>
      <c r="G10" s="83">
        <v>41782.573229166665</v>
      </c>
      <c r="H10" s="64"/>
      <c r="I10" s="73" t="s">
        <v>584</v>
      </c>
      <c r="J10" s="66" t="s">
        <v>328</v>
      </c>
      <c r="K10" s="67">
        <v>27711</v>
      </c>
      <c r="L10" s="103" t="str">
        <f t="shared" si="0"/>
        <v>X</v>
      </c>
      <c r="M10" s="82">
        <v>11251</v>
      </c>
      <c r="N10" s="84">
        <v>41767.445219907408</v>
      </c>
      <c r="O10" s="65"/>
      <c r="P10" s="77" t="s">
        <v>584</v>
      </c>
      <c r="Q10" s="51"/>
    </row>
    <row r="11" spans="1:17">
      <c r="A11" s="12" t="s">
        <v>1698</v>
      </c>
      <c r="B11" s="49" t="s">
        <v>1749</v>
      </c>
      <c r="C11" s="54" t="s">
        <v>127</v>
      </c>
      <c r="D11" s="68">
        <v>28461</v>
      </c>
      <c r="E11" s="99"/>
      <c r="F11" s="81">
        <v>11041</v>
      </c>
      <c r="G11" s="83">
        <v>41782.573229166665</v>
      </c>
      <c r="H11" s="64"/>
      <c r="I11" s="73" t="s">
        <v>584</v>
      </c>
      <c r="J11" s="66" t="s">
        <v>328</v>
      </c>
      <c r="K11" s="67">
        <v>27711</v>
      </c>
      <c r="L11" s="103" t="str">
        <f t="shared" si="0"/>
        <v>X</v>
      </c>
      <c r="M11" s="82">
        <v>11244</v>
      </c>
      <c r="N11" s="84">
        <v>41767.445219907408</v>
      </c>
      <c r="O11" s="65"/>
      <c r="P11" s="77" t="s">
        <v>584</v>
      </c>
      <c r="Q11" s="51"/>
    </row>
    <row r="12" spans="1:17">
      <c r="A12" s="12" t="s">
        <v>1698</v>
      </c>
      <c r="B12" s="49" t="s">
        <v>504</v>
      </c>
      <c r="C12" s="54" t="s">
        <v>127</v>
      </c>
      <c r="D12" s="68">
        <v>28461</v>
      </c>
      <c r="E12" s="99"/>
      <c r="F12" s="81">
        <v>11718</v>
      </c>
      <c r="G12" s="83">
        <v>41782.573229166665</v>
      </c>
      <c r="H12" s="64"/>
      <c r="I12" s="73" t="s">
        <v>127</v>
      </c>
      <c r="J12" s="66" t="s">
        <v>328</v>
      </c>
      <c r="K12" s="67">
        <v>27668</v>
      </c>
      <c r="L12" s="103" t="str">
        <f t="shared" si="0"/>
        <v>X</v>
      </c>
      <c r="M12" s="82">
        <v>12091</v>
      </c>
      <c r="N12" s="84">
        <v>41767.312731481485</v>
      </c>
      <c r="O12" s="65"/>
      <c r="P12" s="77" t="s">
        <v>127</v>
      </c>
      <c r="Q12" s="51"/>
    </row>
    <row r="13" spans="1:17">
      <c r="A13" s="12" t="s">
        <v>1698</v>
      </c>
      <c r="B13" s="49" t="s">
        <v>505</v>
      </c>
      <c r="C13" s="54" t="s">
        <v>127</v>
      </c>
      <c r="D13" s="68">
        <v>28461</v>
      </c>
      <c r="E13" s="99"/>
      <c r="F13" s="81">
        <v>11636</v>
      </c>
      <c r="G13" s="83">
        <v>41782.573229166665</v>
      </c>
      <c r="H13" s="64"/>
      <c r="I13" s="73" t="s">
        <v>127</v>
      </c>
      <c r="J13" s="66" t="s">
        <v>328</v>
      </c>
      <c r="K13" s="67">
        <v>27668</v>
      </c>
      <c r="L13" s="103" t="str">
        <f t="shared" si="0"/>
        <v>X</v>
      </c>
      <c r="M13" s="82">
        <v>11950</v>
      </c>
      <c r="N13" s="84">
        <v>41767.312731481485</v>
      </c>
      <c r="O13" s="65"/>
      <c r="P13" s="77" t="s">
        <v>127</v>
      </c>
      <c r="Q13" s="51"/>
    </row>
    <row r="14" spans="1:17">
      <c r="A14" s="12" t="s">
        <v>1245</v>
      </c>
      <c r="B14" s="49" t="s">
        <v>1311</v>
      </c>
      <c r="C14" s="54" t="s">
        <v>127</v>
      </c>
      <c r="D14" s="68">
        <v>28461</v>
      </c>
      <c r="E14" s="99"/>
      <c r="F14" s="81">
        <v>8312</v>
      </c>
      <c r="G14" s="83">
        <v>41782.573229166665</v>
      </c>
      <c r="H14" s="64"/>
      <c r="I14" s="73" t="s">
        <v>127</v>
      </c>
      <c r="J14" s="66" t="s">
        <v>328</v>
      </c>
      <c r="K14" s="67">
        <v>27545</v>
      </c>
      <c r="L14" s="103" t="str">
        <f t="shared" si="0"/>
        <v>X</v>
      </c>
      <c r="M14" s="82">
        <v>8950</v>
      </c>
      <c r="N14" s="84">
        <v>41766.313715277778</v>
      </c>
      <c r="O14" s="65"/>
      <c r="P14" s="77" t="s">
        <v>127</v>
      </c>
      <c r="Q14" s="51"/>
    </row>
    <row r="15" spans="1:17">
      <c r="A15" s="12" t="s">
        <v>1245</v>
      </c>
      <c r="B15" s="49" t="s">
        <v>1312</v>
      </c>
      <c r="C15" s="54" t="s">
        <v>127</v>
      </c>
      <c r="D15" s="68">
        <v>28461</v>
      </c>
      <c r="E15" s="99"/>
      <c r="F15" s="81">
        <v>12080</v>
      </c>
      <c r="G15" s="83">
        <v>41782.573229166665</v>
      </c>
      <c r="H15" s="64"/>
      <c r="I15" s="73" t="s">
        <v>584</v>
      </c>
      <c r="J15" s="66" t="s">
        <v>328</v>
      </c>
      <c r="K15" s="67">
        <v>27545</v>
      </c>
      <c r="L15" s="103" t="str">
        <f t="shared" si="0"/>
        <v>X</v>
      </c>
      <c r="M15" s="82">
        <v>10710</v>
      </c>
      <c r="N15" s="84">
        <v>41766.313715277778</v>
      </c>
      <c r="O15" s="65"/>
      <c r="P15" s="77" t="s">
        <v>127</v>
      </c>
      <c r="Q15" s="51"/>
    </row>
    <row r="16" spans="1:17">
      <c r="A16" s="12" t="s">
        <v>1245</v>
      </c>
      <c r="B16" s="49" t="s">
        <v>1246</v>
      </c>
      <c r="C16" s="54" t="s">
        <v>127</v>
      </c>
      <c r="D16" s="68">
        <v>28461</v>
      </c>
      <c r="E16" s="99"/>
      <c r="F16" s="81">
        <v>11110</v>
      </c>
      <c r="G16" s="83">
        <v>41782.573229166665</v>
      </c>
      <c r="H16" s="64"/>
      <c r="I16" s="73" t="s">
        <v>584</v>
      </c>
      <c r="J16" s="66" t="s">
        <v>328</v>
      </c>
      <c r="K16" s="67">
        <v>27545</v>
      </c>
      <c r="L16" s="103" t="str">
        <f t="shared" si="0"/>
        <v>X</v>
      </c>
      <c r="M16" s="82">
        <v>14434</v>
      </c>
      <c r="N16" s="84">
        <v>41766.313715277778</v>
      </c>
      <c r="O16" s="65"/>
      <c r="P16" s="77" t="s">
        <v>127</v>
      </c>
      <c r="Q16" s="51"/>
    </row>
    <row r="17" spans="1:17">
      <c r="A17" s="12" t="s">
        <v>1313</v>
      </c>
      <c r="B17" s="49" t="s">
        <v>1750</v>
      </c>
      <c r="C17" s="54" t="s">
        <v>127</v>
      </c>
      <c r="D17" s="68">
        <v>28461</v>
      </c>
      <c r="E17" s="99"/>
      <c r="F17" s="81">
        <v>10745</v>
      </c>
      <c r="G17" s="83">
        <v>41782.573229166665</v>
      </c>
      <c r="H17" s="64"/>
      <c r="I17" s="73" t="s">
        <v>584</v>
      </c>
      <c r="J17" s="66" t="s">
        <v>328</v>
      </c>
      <c r="K17" s="67">
        <v>27545</v>
      </c>
      <c r="L17" s="103" t="str">
        <f t="shared" si="0"/>
        <v>X</v>
      </c>
      <c r="M17" s="82">
        <v>10828</v>
      </c>
      <c r="N17" s="84">
        <v>41766.313715277778</v>
      </c>
      <c r="O17" s="65"/>
      <c r="P17" s="77" t="s">
        <v>584</v>
      </c>
      <c r="Q17" s="51"/>
    </row>
    <row r="18" spans="1:17">
      <c r="A18" s="12" t="s">
        <v>1313</v>
      </c>
      <c r="B18" s="49" t="s">
        <v>1314</v>
      </c>
      <c r="C18" s="54" t="s">
        <v>127</v>
      </c>
      <c r="D18" s="68">
        <v>28461</v>
      </c>
      <c r="E18" s="99"/>
      <c r="F18" s="81">
        <v>12133</v>
      </c>
      <c r="G18" s="83">
        <v>41782.573229166665</v>
      </c>
      <c r="H18" s="64"/>
      <c r="I18" s="73" t="s">
        <v>127</v>
      </c>
      <c r="J18" s="66" t="s">
        <v>328</v>
      </c>
      <c r="K18" s="67">
        <v>27899</v>
      </c>
      <c r="L18" s="103" t="str">
        <f t="shared" si="0"/>
        <v>X</v>
      </c>
      <c r="M18" s="82">
        <v>12051</v>
      </c>
      <c r="N18" s="84">
        <v>41772.442002314812</v>
      </c>
      <c r="O18" s="65"/>
      <c r="P18" s="77" t="s">
        <v>127</v>
      </c>
      <c r="Q18" s="51"/>
    </row>
    <row r="19" spans="1:17">
      <c r="A19" s="12" t="s">
        <v>1313</v>
      </c>
      <c r="B19" s="49" t="s">
        <v>1315</v>
      </c>
      <c r="C19" s="54" t="s">
        <v>127</v>
      </c>
      <c r="D19" s="68">
        <v>28461</v>
      </c>
      <c r="E19" s="99"/>
      <c r="F19" s="81">
        <v>17477</v>
      </c>
      <c r="G19" s="83">
        <v>41782.573229166665</v>
      </c>
      <c r="H19" s="64"/>
      <c r="I19" s="73" t="s">
        <v>584</v>
      </c>
      <c r="J19" s="66" t="s">
        <v>328</v>
      </c>
      <c r="K19" s="67">
        <v>27899</v>
      </c>
      <c r="L19" s="103" t="str">
        <f t="shared" si="0"/>
        <v>X</v>
      </c>
      <c r="M19" s="82">
        <v>17441</v>
      </c>
      <c r="N19" s="84">
        <v>41772.442002314812</v>
      </c>
      <c r="O19" s="65"/>
      <c r="P19" s="77" t="s">
        <v>127</v>
      </c>
      <c r="Q19" s="51"/>
    </row>
    <row r="20" spans="1:17">
      <c r="A20" s="12" t="s">
        <v>1313</v>
      </c>
      <c r="B20" s="49" t="s">
        <v>1357</v>
      </c>
      <c r="C20" s="54" t="s">
        <v>127</v>
      </c>
      <c r="D20" s="68">
        <v>28461</v>
      </c>
      <c r="E20" s="99"/>
      <c r="F20" s="81">
        <v>11153</v>
      </c>
      <c r="G20" s="83">
        <v>41782.573229166665</v>
      </c>
      <c r="H20" s="64"/>
      <c r="I20" s="73" t="s">
        <v>127</v>
      </c>
      <c r="J20" s="66" t="s">
        <v>328</v>
      </c>
      <c r="K20" s="67">
        <v>27899</v>
      </c>
      <c r="L20" s="103" t="str">
        <f t="shared" si="0"/>
        <v>X</v>
      </c>
      <c r="M20" s="82">
        <v>11156</v>
      </c>
      <c r="N20" s="84">
        <v>41772.442002314812</v>
      </c>
      <c r="O20" s="65"/>
      <c r="P20" s="77" t="s">
        <v>127</v>
      </c>
      <c r="Q20" s="51"/>
    </row>
    <row r="21" spans="1:17">
      <c r="A21" s="12" t="s">
        <v>1313</v>
      </c>
      <c r="B21" s="49" t="s">
        <v>1316</v>
      </c>
      <c r="C21" s="54" t="s">
        <v>127</v>
      </c>
      <c r="D21" s="68">
        <v>28461</v>
      </c>
      <c r="E21" s="99"/>
      <c r="F21" s="81">
        <v>10597</v>
      </c>
      <c r="G21" s="83">
        <v>41782.573229166665</v>
      </c>
      <c r="H21" s="64"/>
      <c r="I21" s="73" t="s">
        <v>127</v>
      </c>
      <c r="J21" s="66" t="s">
        <v>328</v>
      </c>
      <c r="K21" s="67">
        <v>27545</v>
      </c>
      <c r="L21" s="103" t="str">
        <f t="shared" si="0"/>
        <v>X</v>
      </c>
      <c r="M21" s="82">
        <v>10603</v>
      </c>
      <c r="N21" s="84">
        <v>41766.313715277778</v>
      </c>
      <c r="O21" s="65"/>
      <c r="P21" s="77" t="s">
        <v>127</v>
      </c>
      <c r="Q21" s="51"/>
    </row>
    <row r="22" spans="1:17">
      <c r="A22" s="12" t="s">
        <v>1002</v>
      </c>
      <c r="B22" s="49" t="s">
        <v>1003</v>
      </c>
      <c r="C22" s="54" t="s">
        <v>127</v>
      </c>
      <c r="D22" s="68">
        <v>28461</v>
      </c>
      <c r="E22" s="99"/>
      <c r="F22" s="81">
        <v>11416</v>
      </c>
      <c r="G22" s="83">
        <v>41782.573229166665</v>
      </c>
      <c r="H22" s="64"/>
      <c r="I22" s="73" t="s">
        <v>127</v>
      </c>
      <c r="J22" s="66" t="s">
        <v>328</v>
      </c>
      <c r="K22" s="67">
        <v>27545</v>
      </c>
      <c r="L22" s="103" t="str">
        <f t="shared" si="0"/>
        <v>X</v>
      </c>
      <c r="M22" s="82">
        <v>12156</v>
      </c>
      <c r="N22" s="84">
        <v>41766.313680555555</v>
      </c>
      <c r="O22" s="65"/>
      <c r="P22" s="77" t="s">
        <v>127</v>
      </c>
      <c r="Q22" s="51"/>
    </row>
    <row r="23" spans="1:17">
      <c r="A23" s="12" t="s">
        <v>1002</v>
      </c>
      <c r="B23" s="49" t="s">
        <v>1004</v>
      </c>
      <c r="C23" s="54" t="s">
        <v>127</v>
      </c>
      <c r="D23" s="68">
        <v>28461</v>
      </c>
      <c r="E23" s="99"/>
      <c r="F23" s="81">
        <v>8760</v>
      </c>
      <c r="G23" s="83">
        <v>41782.573229166665</v>
      </c>
      <c r="H23" s="64"/>
      <c r="I23" s="73" t="s">
        <v>127</v>
      </c>
      <c r="J23" s="66" t="s">
        <v>328</v>
      </c>
      <c r="K23" s="67">
        <v>27545</v>
      </c>
      <c r="L23" s="103" t="str">
        <f t="shared" si="0"/>
        <v>X</v>
      </c>
      <c r="M23" s="82">
        <v>8762</v>
      </c>
      <c r="N23" s="84">
        <v>41766.313680555555</v>
      </c>
      <c r="O23" s="65"/>
      <c r="P23" s="77" t="s">
        <v>127</v>
      </c>
      <c r="Q23" s="51"/>
    </row>
    <row r="24" spans="1:17">
      <c r="A24" s="12" t="s">
        <v>730</v>
      </c>
      <c r="B24" s="49" t="s">
        <v>731</v>
      </c>
      <c r="C24" s="54" t="s">
        <v>127</v>
      </c>
      <c r="D24" s="68">
        <v>28461</v>
      </c>
      <c r="E24" s="99"/>
      <c r="F24" s="81">
        <v>18642</v>
      </c>
      <c r="G24" s="83">
        <v>41782.573229166665</v>
      </c>
      <c r="H24" s="64"/>
      <c r="I24" s="73" t="s">
        <v>127</v>
      </c>
      <c r="J24" s="66" t="s">
        <v>328</v>
      </c>
      <c r="K24" s="67">
        <v>27545</v>
      </c>
      <c r="L24" s="103" t="str">
        <f t="shared" si="0"/>
        <v>X</v>
      </c>
      <c r="M24" s="82">
        <v>19125</v>
      </c>
      <c r="N24" s="84">
        <v>41766.313668981478</v>
      </c>
      <c r="O24" s="65"/>
      <c r="P24" s="77" t="s">
        <v>127</v>
      </c>
      <c r="Q24" s="51"/>
    </row>
    <row r="25" spans="1:17">
      <c r="A25" s="12" t="s">
        <v>730</v>
      </c>
      <c r="B25" s="49" t="s">
        <v>889</v>
      </c>
      <c r="C25" s="54" t="s">
        <v>127</v>
      </c>
      <c r="D25" s="68">
        <v>28461</v>
      </c>
      <c r="E25" s="99"/>
      <c r="F25" s="81">
        <v>8738</v>
      </c>
      <c r="G25" s="83">
        <v>41782.573229166665</v>
      </c>
      <c r="H25" s="64"/>
      <c r="I25" s="73" t="s">
        <v>127</v>
      </c>
      <c r="J25" s="66" t="s">
        <v>328</v>
      </c>
      <c r="K25" s="67">
        <v>27545</v>
      </c>
      <c r="L25" s="103" t="str">
        <f t="shared" si="0"/>
        <v>X</v>
      </c>
      <c r="M25" s="82">
        <v>8875</v>
      </c>
      <c r="N25" s="84">
        <v>41766.313668981478</v>
      </c>
      <c r="O25" s="65"/>
      <c r="P25" s="77" t="s">
        <v>127</v>
      </c>
      <c r="Q25" s="51"/>
    </row>
    <row r="26" spans="1:17">
      <c r="A26" s="12" t="s">
        <v>1088</v>
      </c>
      <c r="B26" s="49" t="s">
        <v>1009</v>
      </c>
      <c r="C26" s="54" t="s">
        <v>127</v>
      </c>
      <c r="D26" s="68">
        <v>28461</v>
      </c>
      <c r="E26" s="99"/>
      <c r="F26" s="81">
        <v>16157</v>
      </c>
      <c r="G26" s="83">
        <v>41782.573229166665</v>
      </c>
      <c r="H26" s="64"/>
      <c r="I26" s="73" t="s">
        <v>127</v>
      </c>
      <c r="J26" s="66" t="s">
        <v>328</v>
      </c>
      <c r="K26" s="67">
        <v>27545</v>
      </c>
      <c r="L26" s="103" t="str">
        <f t="shared" si="0"/>
        <v>X</v>
      </c>
      <c r="M26" s="82">
        <v>17417</v>
      </c>
      <c r="N26" s="84">
        <v>41766.313680555555</v>
      </c>
      <c r="O26" s="65"/>
      <c r="P26" s="77" t="s">
        <v>127</v>
      </c>
      <c r="Q26" s="51"/>
    </row>
    <row r="27" spans="1:17">
      <c r="A27" s="12" t="s">
        <v>1088</v>
      </c>
      <c r="B27" s="49" t="s">
        <v>1089</v>
      </c>
      <c r="C27" s="54" t="s">
        <v>127</v>
      </c>
      <c r="D27" s="68">
        <v>28461</v>
      </c>
      <c r="E27" s="99"/>
      <c r="F27" s="81">
        <v>9687</v>
      </c>
      <c r="G27" s="83">
        <v>41782.573229166665</v>
      </c>
      <c r="H27" s="64"/>
      <c r="I27" s="73" t="s">
        <v>127</v>
      </c>
      <c r="J27" s="66" t="s">
        <v>328</v>
      </c>
      <c r="K27" s="67">
        <v>27545</v>
      </c>
      <c r="L27" s="103" t="str">
        <f t="shared" si="0"/>
        <v>X</v>
      </c>
      <c r="M27" s="82">
        <v>9962</v>
      </c>
      <c r="N27" s="84">
        <v>41766.313680555555</v>
      </c>
      <c r="O27" s="65"/>
      <c r="P27" s="77" t="s">
        <v>127</v>
      </c>
      <c r="Q27" s="51"/>
    </row>
    <row r="28" spans="1:17">
      <c r="A28" s="12" t="s">
        <v>1088</v>
      </c>
      <c r="B28" s="49" t="s">
        <v>1091</v>
      </c>
      <c r="C28" s="54" t="s">
        <v>127</v>
      </c>
      <c r="D28" s="68">
        <v>28461</v>
      </c>
      <c r="E28" s="99"/>
      <c r="F28" s="81">
        <v>8950</v>
      </c>
      <c r="G28" s="83">
        <v>41782.573229166665</v>
      </c>
      <c r="H28" s="64"/>
      <c r="I28" s="73" t="s">
        <v>127</v>
      </c>
      <c r="J28" s="66" t="s">
        <v>328</v>
      </c>
      <c r="K28" s="67">
        <v>27545</v>
      </c>
      <c r="L28" s="103" t="str">
        <f t="shared" si="0"/>
        <v>X</v>
      </c>
      <c r="M28" s="82">
        <v>9108</v>
      </c>
      <c r="N28" s="84">
        <v>41766.313680555555</v>
      </c>
      <c r="O28" s="65"/>
      <c r="P28" s="77" t="s">
        <v>127</v>
      </c>
      <c r="Q28" s="51"/>
    </row>
    <row r="29" spans="1:17">
      <c r="A29" s="12" t="s">
        <v>732</v>
      </c>
      <c r="B29" s="49" t="s">
        <v>733</v>
      </c>
      <c r="C29" s="54" t="s">
        <v>127</v>
      </c>
      <c r="D29" s="68">
        <v>28461</v>
      </c>
      <c r="E29" s="99"/>
      <c r="F29" s="81">
        <v>19968</v>
      </c>
      <c r="G29" s="83">
        <v>41782.573229166665</v>
      </c>
      <c r="H29" s="64"/>
      <c r="I29" s="73" t="s">
        <v>127</v>
      </c>
      <c r="J29" s="66" t="s">
        <v>328</v>
      </c>
      <c r="K29" s="67">
        <v>27545</v>
      </c>
      <c r="L29" s="103" t="str">
        <f t="shared" si="0"/>
        <v>X</v>
      </c>
      <c r="M29" s="82">
        <v>22026</v>
      </c>
      <c r="N29" s="84">
        <v>41766.313680555555</v>
      </c>
      <c r="O29" s="65"/>
      <c r="P29" s="77" t="s">
        <v>127</v>
      </c>
      <c r="Q29" s="51"/>
    </row>
    <row r="30" spans="1:17">
      <c r="A30" s="12" t="s">
        <v>732</v>
      </c>
      <c r="B30" s="49" t="s">
        <v>890</v>
      </c>
      <c r="C30" s="54" t="s">
        <v>127</v>
      </c>
      <c r="D30" s="68">
        <v>28461</v>
      </c>
      <c r="E30" s="99"/>
      <c r="F30" s="81">
        <v>11217</v>
      </c>
      <c r="G30" s="83">
        <v>41782.573229166665</v>
      </c>
      <c r="H30" s="64"/>
      <c r="I30" s="73" t="s">
        <v>127</v>
      </c>
      <c r="J30" s="66" t="s">
        <v>328</v>
      </c>
      <c r="K30" s="67">
        <v>27545</v>
      </c>
      <c r="L30" s="103" t="str">
        <f t="shared" si="0"/>
        <v>X</v>
      </c>
      <c r="M30" s="82">
        <v>11346</v>
      </c>
      <c r="N30" s="84">
        <v>41766.313680555555</v>
      </c>
      <c r="O30" s="65"/>
      <c r="P30" s="77" t="s">
        <v>127</v>
      </c>
      <c r="Q30" s="51"/>
    </row>
    <row r="31" spans="1:17">
      <c r="A31" s="12" t="s">
        <v>732</v>
      </c>
      <c r="B31" s="49" t="s">
        <v>734</v>
      </c>
      <c r="C31" s="54" t="s">
        <v>127</v>
      </c>
      <c r="D31" s="68">
        <v>28461</v>
      </c>
      <c r="E31" s="99"/>
      <c r="F31" s="81">
        <v>11791</v>
      </c>
      <c r="G31" s="83">
        <v>41782.573229166665</v>
      </c>
      <c r="H31" s="64"/>
      <c r="I31" s="73" t="s">
        <v>127</v>
      </c>
      <c r="J31" s="66" t="s">
        <v>328</v>
      </c>
      <c r="K31" s="67">
        <v>27545</v>
      </c>
      <c r="L31" s="103" t="str">
        <f t="shared" si="0"/>
        <v>X</v>
      </c>
      <c r="M31" s="82">
        <v>12286</v>
      </c>
      <c r="N31" s="84">
        <v>41766.313680555555</v>
      </c>
      <c r="O31" s="65"/>
      <c r="P31" s="77" t="s">
        <v>127</v>
      </c>
      <c r="Q31" s="51"/>
    </row>
    <row r="32" spans="1:17">
      <c r="A32" s="12" t="s">
        <v>1780</v>
      </c>
      <c r="B32" s="49" t="s">
        <v>1781</v>
      </c>
      <c r="C32" s="54" t="s">
        <v>127</v>
      </c>
      <c r="D32" s="68">
        <v>28461</v>
      </c>
      <c r="E32" s="99"/>
      <c r="F32" s="81">
        <v>11532</v>
      </c>
      <c r="G32" s="83">
        <v>41782.573229166665</v>
      </c>
      <c r="H32" s="64"/>
      <c r="I32" s="73" t="s">
        <v>1695</v>
      </c>
      <c r="J32" s="66" t="s">
        <v>328</v>
      </c>
      <c r="K32" s="67">
        <v>27966</v>
      </c>
      <c r="L32" s="103" t="str">
        <f t="shared" si="0"/>
        <v>X</v>
      </c>
      <c r="M32" s="82">
        <v>11647</v>
      </c>
      <c r="N32" s="84">
        <v>41772.478391203702</v>
      </c>
      <c r="O32" s="65"/>
      <c r="P32" s="77" t="s">
        <v>1695</v>
      </c>
      <c r="Q32" s="51"/>
    </row>
    <row r="33" spans="1:17">
      <c r="A33" s="12" t="s">
        <v>735</v>
      </c>
      <c r="B33" s="49" t="s">
        <v>736</v>
      </c>
      <c r="C33" s="54" t="s">
        <v>127</v>
      </c>
      <c r="D33" s="68">
        <v>28461</v>
      </c>
      <c r="E33" s="99"/>
      <c r="F33" s="81">
        <v>12455</v>
      </c>
      <c r="G33" s="83">
        <v>41782.573229166665</v>
      </c>
      <c r="H33" s="64"/>
      <c r="I33" s="73" t="s">
        <v>127</v>
      </c>
      <c r="J33" s="66" t="s">
        <v>328</v>
      </c>
      <c r="K33" s="67">
        <v>27545</v>
      </c>
      <c r="L33" s="103" t="str">
        <f t="shared" si="0"/>
        <v>X</v>
      </c>
      <c r="M33" s="82">
        <v>12891</v>
      </c>
      <c r="N33" s="84">
        <v>41766.313692129632</v>
      </c>
      <c r="O33" s="65"/>
      <c r="P33" s="77" t="s">
        <v>127</v>
      </c>
      <c r="Q33" s="51"/>
    </row>
    <row r="34" spans="1:17">
      <c r="A34" s="12" t="s">
        <v>735</v>
      </c>
      <c r="B34" s="49" t="s">
        <v>737</v>
      </c>
      <c r="C34" s="54" t="s">
        <v>127</v>
      </c>
      <c r="D34" s="68">
        <v>28461</v>
      </c>
      <c r="E34" s="99"/>
      <c r="F34" s="81">
        <v>12955</v>
      </c>
      <c r="G34" s="83">
        <v>41782.573229166665</v>
      </c>
      <c r="H34" s="64"/>
      <c r="I34" s="73" t="s">
        <v>127</v>
      </c>
      <c r="J34" s="66" t="s">
        <v>328</v>
      </c>
      <c r="K34" s="67">
        <v>27545</v>
      </c>
      <c r="L34" s="103" t="str">
        <f t="shared" si="0"/>
        <v>X</v>
      </c>
      <c r="M34" s="82">
        <v>13577</v>
      </c>
      <c r="N34" s="84">
        <v>41766.313692129632</v>
      </c>
      <c r="O34" s="65"/>
      <c r="P34" s="77" t="s">
        <v>127</v>
      </c>
      <c r="Q34" s="51"/>
    </row>
    <row r="35" spans="1:17">
      <c r="A35" s="12" t="s">
        <v>735</v>
      </c>
      <c r="B35" s="49" t="s">
        <v>738</v>
      </c>
      <c r="C35" s="54" t="s">
        <v>127</v>
      </c>
      <c r="D35" s="68">
        <v>28461</v>
      </c>
      <c r="E35" s="99"/>
      <c r="F35" s="81">
        <v>13057</v>
      </c>
      <c r="G35" s="83">
        <v>41782.573229166665</v>
      </c>
      <c r="H35" s="64"/>
      <c r="I35" s="73" t="s">
        <v>127</v>
      </c>
      <c r="J35" s="66" t="s">
        <v>328</v>
      </c>
      <c r="K35" s="67">
        <v>27545</v>
      </c>
      <c r="L35" s="103" t="str">
        <f t="shared" si="0"/>
        <v>X</v>
      </c>
      <c r="M35" s="82">
        <v>13610</v>
      </c>
      <c r="N35" s="84">
        <v>41766.313692129632</v>
      </c>
      <c r="O35" s="65"/>
      <c r="P35" s="77" t="s">
        <v>127</v>
      </c>
      <c r="Q35" s="51"/>
    </row>
    <row r="36" spans="1:17">
      <c r="A36" s="12" t="s">
        <v>735</v>
      </c>
      <c r="B36" s="49" t="s">
        <v>739</v>
      </c>
      <c r="C36" s="54" t="s">
        <v>127</v>
      </c>
      <c r="D36" s="68">
        <v>28461</v>
      </c>
      <c r="E36" s="99"/>
      <c r="F36" s="81">
        <v>13530</v>
      </c>
      <c r="G36" s="83">
        <v>41782.573229166665</v>
      </c>
      <c r="H36" s="64"/>
      <c r="I36" s="73" t="s">
        <v>584</v>
      </c>
      <c r="J36" s="66" t="s">
        <v>328</v>
      </c>
      <c r="K36" s="67">
        <v>27545</v>
      </c>
      <c r="L36" s="103" t="str">
        <f t="shared" si="0"/>
        <v>X</v>
      </c>
      <c r="M36" s="82">
        <v>14298</v>
      </c>
      <c r="N36" s="84">
        <v>41766.313692129632</v>
      </c>
      <c r="O36" s="65"/>
      <c r="P36" s="77" t="s">
        <v>127</v>
      </c>
      <c r="Q36" s="51"/>
    </row>
    <row r="37" spans="1:17">
      <c r="A37" s="12" t="s">
        <v>735</v>
      </c>
      <c r="B37" s="49" t="s">
        <v>740</v>
      </c>
      <c r="C37" s="54" t="s">
        <v>127</v>
      </c>
      <c r="D37" s="68">
        <v>28461</v>
      </c>
      <c r="E37" s="99"/>
      <c r="F37" s="81">
        <v>13766</v>
      </c>
      <c r="G37" s="83">
        <v>41782.573229166665</v>
      </c>
      <c r="H37" s="64"/>
      <c r="I37" s="73" t="s">
        <v>127</v>
      </c>
      <c r="J37" s="66" t="s">
        <v>328</v>
      </c>
      <c r="K37" s="67">
        <v>27545</v>
      </c>
      <c r="L37" s="103" t="str">
        <f t="shared" si="0"/>
        <v>X</v>
      </c>
      <c r="M37" s="82">
        <v>14816</v>
      </c>
      <c r="N37" s="84">
        <v>41766.313692129632</v>
      </c>
      <c r="O37" s="65"/>
      <c r="P37" s="77" t="s">
        <v>127</v>
      </c>
      <c r="Q37" s="51"/>
    </row>
    <row r="38" spans="1:17">
      <c r="A38" s="12" t="s">
        <v>735</v>
      </c>
      <c r="B38" s="49" t="s">
        <v>741</v>
      </c>
      <c r="C38" s="54" t="s">
        <v>127</v>
      </c>
      <c r="D38" s="68">
        <v>28461</v>
      </c>
      <c r="E38" s="99"/>
      <c r="F38" s="81">
        <v>14120</v>
      </c>
      <c r="G38" s="83">
        <v>41782.573229166665</v>
      </c>
      <c r="H38" s="64"/>
      <c r="I38" s="73" t="s">
        <v>584</v>
      </c>
      <c r="J38" s="66" t="s">
        <v>328</v>
      </c>
      <c r="K38" s="67">
        <v>27545</v>
      </c>
      <c r="L38" s="103" t="str">
        <f t="shared" ref="L38:L69" si="1">IF(K38="","",IF(K38&lt;$D38,"X",""))</f>
        <v>X</v>
      </c>
      <c r="M38" s="82">
        <v>15028</v>
      </c>
      <c r="N38" s="84">
        <v>41766.313692129632</v>
      </c>
      <c r="O38" s="65"/>
      <c r="P38" s="77" t="s">
        <v>127</v>
      </c>
      <c r="Q38" s="51"/>
    </row>
    <row r="39" spans="1:17">
      <c r="A39" s="12" t="s">
        <v>735</v>
      </c>
      <c r="B39" s="49" t="s">
        <v>742</v>
      </c>
      <c r="C39" s="54" t="s">
        <v>127</v>
      </c>
      <c r="D39" s="68">
        <v>28461</v>
      </c>
      <c r="E39" s="99"/>
      <c r="F39" s="81">
        <v>17318</v>
      </c>
      <c r="G39" s="83">
        <v>41782.573229166665</v>
      </c>
      <c r="H39" s="64"/>
      <c r="I39" s="73" t="s">
        <v>127</v>
      </c>
      <c r="J39" s="66" t="s">
        <v>328</v>
      </c>
      <c r="K39" s="67">
        <v>27545</v>
      </c>
      <c r="L39" s="103" t="str">
        <f t="shared" si="1"/>
        <v>X</v>
      </c>
      <c r="M39" s="82">
        <v>19336</v>
      </c>
      <c r="N39" s="84">
        <v>41766.313692129632</v>
      </c>
      <c r="O39" s="65"/>
      <c r="P39" s="77" t="s">
        <v>127</v>
      </c>
      <c r="Q39" s="51"/>
    </row>
    <row r="40" spans="1:17">
      <c r="A40" s="12" t="s">
        <v>735</v>
      </c>
      <c r="B40" s="49" t="s">
        <v>743</v>
      </c>
      <c r="C40" s="54" t="s">
        <v>127</v>
      </c>
      <c r="D40" s="68">
        <v>28461</v>
      </c>
      <c r="E40" s="99"/>
      <c r="F40" s="81">
        <v>14240</v>
      </c>
      <c r="G40" s="83">
        <v>41782.573229166665</v>
      </c>
      <c r="H40" s="64"/>
      <c r="I40" s="73" t="s">
        <v>127</v>
      </c>
      <c r="J40" s="66" t="s">
        <v>328</v>
      </c>
      <c r="K40" s="67">
        <v>27545</v>
      </c>
      <c r="L40" s="103" t="str">
        <f t="shared" si="1"/>
        <v>X</v>
      </c>
      <c r="M40" s="82">
        <v>14844</v>
      </c>
      <c r="N40" s="84">
        <v>41766.313692129632</v>
      </c>
      <c r="O40" s="65"/>
      <c r="P40" s="77" t="s">
        <v>127</v>
      </c>
      <c r="Q40" s="51"/>
    </row>
    <row r="41" spans="1:17">
      <c r="A41" s="12" t="s">
        <v>735</v>
      </c>
      <c r="B41" s="49" t="s">
        <v>744</v>
      </c>
      <c r="C41" s="54" t="s">
        <v>127</v>
      </c>
      <c r="D41" s="68">
        <v>28461</v>
      </c>
      <c r="E41" s="99"/>
      <c r="F41" s="81">
        <v>11884</v>
      </c>
      <c r="G41" s="83">
        <v>41782.573229166665</v>
      </c>
      <c r="H41" s="64"/>
      <c r="I41" s="73" t="s">
        <v>127</v>
      </c>
      <c r="J41" s="66" t="s">
        <v>328</v>
      </c>
      <c r="K41" s="67">
        <v>27545</v>
      </c>
      <c r="L41" s="103" t="str">
        <f t="shared" si="1"/>
        <v>X</v>
      </c>
      <c r="M41" s="82">
        <v>12371</v>
      </c>
      <c r="N41" s="84">
        <v>41766.313692129632</v>
      </c>
      <c r="O41" s="65"/>
      <c r="P41" s="77" t="s">
        <v>127</v>
      </c>
      <c r="Q41" s="51"/>
    </row>
    <row r="42" spans="1:17">
      <c r="A42" s="12" t="s">
        <v>735</v>
      </c>
      <c r="B42" s="49" t="s">
        <v>745</v>
      </c>
      <c r="C42" s="54" t="s">
        <v>127</v>
      </c>
      <c r="D42" s="68">
        <v>28461</v>
      </c>
      <c r="E42" s="99"/>
      <c r="F42" s="81">
        <v>16803</v>
      </c>
      <c r="G42" s="83">
        <v>41782.573229166665</v>
      </c>
      <c r="H42" s="64"/>
      <c r="I42" s="73" t="s">
        <v>127</v>
      </c>
      <c r="J42" s="66" t="s">
        <v>328</v>
      </c>
      <c r="K42" s="67">
        <v>27545</v>
      </c>
      <c r="L42" s="103" t="str">
        <f t="shared" si="1"/>
        <v>X</v>
      </c>
      <c r="M42" s="82">
        <v>17068</v>
      </c>
      <c r="N42" s="84">
        <v>41766.313692129632</v>
      </c>
      <c r="O42" s="65"/>
      <c r="P42" s="77" t="s">
        <v>127</v>
      </c>
      <c r="Q42" s="51"/>
    </row>
    <row r="43" spans="1:17">
      <c r="A43" s="12" t="s">
        <v>735</v>
      </c>
      <c r="B43" s="49" t="s">
        <v>746</v>
      </c>
      <c r="C43" s="54" t="s">
        <v>127</v>
      </c>
      <c r="D43" s="68">
        <v>28461</v>
      </c>
      <c r="E43" s="99"/>
      <c r="F43" s="81">
        <v>12432</v>
      </c>
      <c r="G43" s="83">
        <v>41782.573229166665</v>
      </c>
      <c r="H43" s="64"/>
      <c r="I43" s="73" t="s">
        <v>127</v>
      </c>
      <c r="J43" s="66" t="s">
        <v>328</v>
      </c>
      <c r="K43" s="67">
        <v>27545</v>
      </c>
      <c r="L43" s="103" t="str">
        <f t="shared" si="1"/>
        <v>X</v>
      </c>
      <c r="M43" s="82">
        <v>12797</v>
      </c>
      <c r="N43" s="84">
        <v>41766.313692129632</v>
      </c>
      <c r="O43" s="65"/>
      <c r="P43" s="77" t="s">
        <v>127</v>
      </c>
      <c r="Q43" s="51"/>
    </row>
    <row r="44" spans="1:17">
      <c r="A44" s="12" t="s">
        <v>735</v>
      </c>
      <c r="B44" s="49" t="s">
        <v>747</v>
      </c>
      <c r="C44" s="54" t="s">
        <v>127</v>
      </c>
      <c r="D44" s="68">
        <v>28461</v>
      </c>
      <c r="E44" s="99"/>
      <c r="F44" s="81">
        <v>13916</v>
      </c>
      <c r="G44" s="83">
        <v>41782.573229166665</v>
      </c>
      <c r="H44" s="64"/>
      <c r="I44" s="73" t="s">
        <v>127</v>
      </c>
      <c r="J44" s="66" t="s">
        <v>328</v>
      </c>
      <c r="K44" s="67">
        <v>27545</v>
      </c>
      <c r="L44" s="103" t="str">
        <f t="shared" si="1"/>
        <v>X</v>
      </c>
      <c r="M44" s="82">
        <v>14793</v>
      </c>
      <c r="N44" s="84">
        <v>41766.313692129632</v>
      </c>
      <c r="O44" s="65"/>
      <c r="P44" s="77" t="s">
        <v>127</v>
      </c>
      <c r="Q44" s="51"/>
    </row>
    <row r="45" spans="1:17">
      <c r="A45" s="12" t="s">
        <v>735</v>
      </c>
      <c r="B45" s="49" t="s">
        <v>891</v>
      </c>
      <c r="C45" s="54" t="s">
        <v>127</v>
      </c>
      <c r="D45" s="68">
        <v>28461</v>
      </c>
      <c r="E45" s="99"/>
      <c r="F45" s="81">
        <v>14941</v>
      </c>
      <c r="G45" s="83">
        <v>41782.573229166665</v>
      </c>
      <c r="H45" s="64"/>
      <c r="I45" s="73" t="s">
        <v>127</v>
      </c>
      <c r="J45" s="66" t="s">
        <v>328</v>
      </c>
      <c r="K45" s="67">
        <v>27545</v>
      </c>
      <c r="L45" s="103" t="str">
        <f t="shared" si="1"/>
        <v>X</v>
      </c>
      <c r="M45" s="82">
        <v>16035</v>
      </c>
      <c r="N45" s="84">
        <v>41766.313692129632</v>
      </c>
      <c r="O45" s="65"/>
      <c r="P45" s="77" t="s">
        <v>127</v>
      </c>
      <c r="Q45" s="51"/>
    </row>
    <row r="46" spans="1:17">
      <c r="A46" s="12" t="s">
        <v>735</v>
      </c>
      <c r="B46" s="49" t="s">
        <v>748</v>
      </c>
      <c r="C46" s="54" t="s">
        <v>127</v>
      </c>
      <c r="D46" s="68">
        <v>28461</v>
      </c>
      <c r="E46" s="99"/>
      <c r="F46" s="81">
        <v>14366</v>
      </c>
      <c r="G46" s="83">
        <v>41782.573229166665</v>
      </c>
      <c r="H46" s="64"/>
      <c r="I46" s="73" t="s">
        <v>127</v>
      </c>
      <c r="J46" s="66" t="s">
        <v>328</v>
      </c>
      <c r="K46" s="67">
        <v>27545</v>
      </c>
      <c r="L46" s="103" t="str">
        <f t="shared" si="1"/>
        <v>X</v>
      </c>
      <c r="M46" s="82">
        <v>15357</v>
      </c>
      <c r="N46" s="84">
        <v>41766.313692129632</v>
      </c>
      <c r="O46" s="65"/>
      <c r="P46" s="77" t="s">
        <v>127</v>
      </c>
      <c r="Q46" s="51"/>
    </row>
    <row r="47" spans="1:17">
      <c r="A47" s="12" t="s">
        <v>735</v>
      </c>
      <c r="B47" s="49" t="s">
        <v>749</v>
      </c>
      <c r="C47" s="54" t="s">
        <v>127</v>
      </c>
      <c r="D47" s="68">
        <v>28461</v>
      </c>
      <c r="E47" s="99"/>
      <c r="F47" s="81">
        <v>13829</v>
      </c>
      <c r="G47" s="83">
        <v>41782.573229166665</v>
      </c>
      <c r="H47" s="64"/>
      <c r="I47" s="73" t="s">
        <v>127</v>
      </c>
      <c r="J47" s="66" t="s">
        <v>328</v>
      </c>
      <c r="K47" s="67">
        <v>27545</v>
      </c>
      <c r="L47" s="103" t="str">
        <f t="shared" si="1"/>
        <v>X</v>
      </c>
      <c r="M47" s="82">
        <v>14773</v>
      </c>
      <c r="N47" s="84">
        <v>41766.313692129632</v>
      </c>
      <c r="O47" s="65"/>
      <c r="P47" s="77" t="s">
        <v>127</v>
      </c>
      <c r="Q47" s="51"/>
    </row>
    <row r="48" spans="1:17">
      <c r="A48" s="12" t="s">
        <v>735</v>
      </c>
      <c r="B48" s="49" t="s">
        <v>750</v>
      </c>
      <c r="C48" s="54" t="s">
        <v>127</v>
      </c>
      <c r="D48" s="68">
        <v>28461</v>
      </c>
      <c r="E48" s="99"/>
      <c r="F48" s="81">
        <v>12581</v>
      </c>
      <c r="G48" s="83">
        <v>41782.573229166665</v>
      </c>
      <c r="H48" s="64"/>
      <c r="I48" s="73" t="s">
        <v>127</v>
      </c>
      <c r="J48" s="66" t="s">
        <v>328</v>
      </c>
      <c r="K48" s="67">
        <v>27545</v>
      </c>
      <c r="L48" s="103" t="str">
        <f t="shared" si="1"/>
        <v>X</v>
      </c>
      <c r="M48" s="82">
        <v>12971</v>
      </c>
      <c r="N48" s="84">
        <v>41766.313692129632</v>
      </c>
      <c r="O48" s="65"/>
      <c r="P48" s="77" t="s">
        <v>127</v>
      </c>
      <c r="Q48" s="51"/>
    </row>
    <row r="49" spans="1:17">
      <c r="A49" s="12" t="s">
        <v>735</v>
      </c>
      <c r="B49" s="49" t="s">
        <v>751</v>
      </c>
      <c r="C49" s="54" t="s">
        <v>127</v>
      </c>
      <c r="D49" s="68">
        <v>28461</v>
      </c>
      <c r="E49" s="99"/>
      <c r="F49" s="81">
        <v>12561</v>
      </c>
      <c r="G49" s="83">
        <v>41782.573229166665</v>
      </c>
      <c r="H49" s="64"/>
      <c r="I49" s="73" t="s">
        <v>127</v>
      </c>
      <c r="J49" s="66" t="s">
        <v>328</v>
      </c>
      <c r="K49" s="67">
        <v>27545</v>
      </c>
      <c r="L49" s="103" t="str">
        <f t="shared" si="1"/>
        <v>X</v>
      </c>
      <c r="M49" s="82">
        <v>13431</v>
      </c>
      <c r="N49" s="84">
        <v>41766.313692129632</v>
      </c>
      <c r="O49" s="65"/>
      <c r="P49" s="77" t="s">
        <v>127</v>
      </c>
      <c r="Q49" s="51"/>
    </row>
    <row r="50" spans="1:17">
      <c r="A50" s="12" t="s">
        <v>735</v>
      </c>
      <c r="B50" s="49" t="s">
        <v>752</v>
      </c>
      <c r="C50" s="54" t="s">
        <v>127</v>
      </c>
      <c r="D50" s="68">
        <v>28461</v>
      </c>
      <c r="E50" s="99"/>
      <c r="F50" s="81">
        <v>15442</v>
      </c>
      <c r="G50" s="83">
        <v>41782.573229166665</v>
      </c>
      <c r="H50" s="64"/>
      <c r="I50" s="73" t="s">
        <v>127</v>
      </c>
      <c r="J50" s="66" t="s">
        <v>328</v>
      </c>
      <c r="K50" s="67">
        <v>27545</v>
      </c>
      <c r="L50" s="103" t="str">
        <f t="shared" si="1"/>
        <v>X</v>
      </c>
      <c r="M50" s="82">
        <v>16232</v>
      </c>
      <c r="N50" s="84">
        <v>41766.313692129632</v>
      </c>
      <c r="O50" s="65"/>
      <c r="P50" s="77" t="s">
        <v>127</v>
      </c>
      <c r="Q50" s="51"/>
    </row>
    <row r="51" spans="1:17">
      <c r="A51" s="12" t="s">
        <v>735</v>
      </c>
      <c r="B51" s="49" t="s">
        <v>753</v>
      </c>
      <c r="C51" s="54" t="s">
        <v>127</v>
      </c>
      <c r="D51" s="68">
        <v>28461</v>
      </c>
      <c r="E51" s="99"/>
      <c r="F51" s="81">
        <v>14884</v>
      </c>
      <c r="G51" s="83">
        <v>41782.573229166665</v>
      </c>
      <c r="H51" s="64"/>
      <c r="I51" s="73" t="s">
        <v>127</v>
      </c>
      <c r="J51" s="66" t="s">
        <v>328</v>
      </c>
      <c r="K51" s="67">
        <v>27545</v>
      </c>
      <c r="L51" s="103" t="str">
        <f t="shared" si="1"/>
        <v>X</v>
      </c>
      <c r="M51" s="82">
        <v>15831</v>
      </c>
      <c r="N51" s="84">
        <v>41766.313692129632</v>
      </c>
      <c r="O51" s="65"/>
      <c r="P51" s="77" t="s">
        <v>127</v>
      </c>
      <c r="Q51" s="51"/>
    </row>
    <row r="52" spans="1:17">
      <c r="A52" s="12" t="s">
        <v>754</v>
      </c>
      <c r="B52" s="49" t="s">
        <v>892</v>
      </c>
      <c r="C52" s="54" t="s">
        <v>127</v>
      </c>
      <c r="D52" s="68">
        <v>28461</v>
      </c>
      <c r="E52" s="99"/>
      <c r="F52" s="81">
        <v>17323</v>
      </c>
      <c r="G52" s="83">
        <v>41782.573229166665</v>
      </c>
      <c r="H52" s="64"/>
      <c r="I52" s="73" t="s">
        <v>584</v>
      </c>
      <c r="J52" s="66" t="s">
        <v>328</v>
      </c>
      <c r="K52" s="67">
        <v>27545</v>
      </c>
      <c r="L52" s="103" t="str">
        <f t="shared" si="1"/>
        <v>X</v>
      </c>
      <c r="M52" s="82">
        <v>18678</v>
      </c>
      <c r="N52" s="84">
        <v>41766.313703703701</v>
      </c>
      <c r="O52" s="65"/>
      <c r="P52" s="77" t="s">
        <v>127</v>
      </c>
      <c r="Q52" s="51"/>
    </row>
    <row r="53" spans="1:17">
      <c r="A53" s="12" t="s">
        <v>755</v>
      </c>
      <c r="B53" s="49" t="s">
        <v>756</v>
      </c>
      <c r="C53" s="54" t="s">
        <v>127</v>
      </c>
      <c r="D53" s="68">
        <v>28461</v>
      </c>
      <c r="E53" s="99"/>
      <c r="F53" s="81">
        <v>9627</v>
      </c>
      <c r="G53" s="83">
        <v>41782.573229166665</v>
      </c>
      <c r="H53" s="64"/>
      <c r="I53" s="73" t="s">
        <v>127</v>
      </c>
      <c r="J53" s="66" t="s">
        <v>328</v>
      </c>
      <c r="K53" s="67">
        <v>27545</v>
      </c>
      <c r="L53" s="103" t="str">
        <f t="shared" si="1"/>
        <v>X</v>
      </c>
      <c r="M53" s="82">
        <v>9739</v>
      </c>
      <c r="N53" s="84">
        <v>41766.313703703701</v>
      </c>
      <c r="O53" s="65"/>
      <c r="P53" s="77" t="s">
        <v>127</v>
      </c>
      <c r="Q53" s="51"/>
    </row>
    <row r="54" spans="1:17">
      <c r="A54" s="12" t="s">
        <v>755</v>
      </c>
      <c r="B54" s="49" t="s">
        <v>1110</v>
      </c>
      <c r="C54" s="54" t="s">
        <v>127</v>
      </c>
      <c r="D54" s="68">
        <v>28461</v>
      </c>
      <c r="E54" s="99"/>
      <c r="F54" s="81">
        <v>14064</v>
      </c>
      <c r="G54" s="83">
        <v>41782.573229166665</v>
      </c>
      <c r="H54" s="64"/>
      <c r="I54" s="73" t="s">
        <v>127</v>
      </c>
      <c r="J54" s="66" t="s">
        <v>328</v>
      </c>
      <c r="K54" s="67">
        <v>27545</v>
      </c>
      <c r="L54" s="103" t="str">
        <f t="shared" si="1"/>
        <v>X</v>
      </c>
      <c r="M54" s="82">
        <v>15391</v>
      </c>
      <c r="N54" s="84">
        <v>41766.313703703701</v>
      </c>
      <c r="O54" s="65"/>
      <c r="P54" s="77" t="s">
        <v>127</v>
      </c>
      <c r="Q54" s="51"/>
    </row>
    <row r="55" spans="1:17">
      <c r="A55" s="12" t="s">
        <v>755</v>
      </c>
      <c r="B55" s="49" t="s">
        <v>1111</v>
      </c>
      <c r="C55" s="54" t="s">
        <v>127</v>
      </c>
      <c r="D55" s="68">
        <v>28461</v>
      </c>
      <c r="E55" s="99"/>
      <c r="F55" s="81">
        <v>17019</v>
      </c>
      <c r="G55" s="83">
        <v>41782.573229166665</v>
      </c>
      <c r="H55" s="64"/>
      <c r="I55" s="73" t="s">
        <v>127</v>
      </c>
      <c r="J55" s="66" t="s">
        <v>328</v>
      </c>
      <c r="K55" s="67">
        <v>27545</v>
      </c>
      <c r="L55" s="103" t="str">
        <f t="shared" si="1"/>
        <v>X</v>
      </c>
      <c r="M55" s="82">
        <v>18478</v>
      </c>
      <c r="N55" s="84">
        <v>41766.313692129632</v>
      </c>
      <c r="O55" s="65"/>
      <c r="P55" s="77" t="s">
        <v>127</v>
      </c>
      <c r="Q55" s="51"/>
    </row>
    <row r="56" spans="1:17">
      <c r="A56" s="12" t="s">
        <v>755</v>
      </c>
      <c r="B56" s="49" t="s">
        <v>1112</v>
      </c>
      <c r="C56" s="54" t="s">
        <v>127</v>
      </c>
      <c r="D56" s="68">
        <v>28461</v>
      </c>
      <c r="E56" s="99"/>
      <c r="F56" s="81">
        <v>10587</v>
      </c>
      <c r="G56" s="83">
        <v>41782.573229166665</v>
      </c>
      <c r="H56" s="64"/>
      <c r="I56" s="73" t="s">
        <v>127</v>
      </c>
      <c r="J56" s="66" t="s">
        <v>328</v>
      </c>
      <c r="K56" s="67">
        <v>27545</v>
      </c>
      <c r="L56" s="103" t="str">
        <f t="shared" si="1"/>
        <v>X</v>
      </c>
      <c r="M56" s="82">
        <v>11182</v>
      </c>
      <c r="N56" s="84">
        <v>41766.313692129632</v>
      </c>
      <c r="O56" s="65"/>
      <c r="P56" s="77" t="s">
        <v>127</v>
      </c>
      <c r="Q56" s="51"/>
    </row>
    <row r="57" spans="1:17">
      <c r="A57" s="12" t="s">
        <v>755</v>
      </c>
      <c r="B57" s="49" t="s">
        <v>757</v>
      </c>
      <c r="C57" s="54" t="s">
        <v>127</v>
      </c>
      <c r="D57" s="68">
        <v>28461</v>
      </c>
      <c r="E57" s="99"/>
      <c r="F57" s="81">
        <v>12136</v>
      </c>
      <c r="G57" s="83">
        <v>41782.573229166665</v>
      </c>
      <c r="H57" s="64"/>
      <c r="I57" s="73" t="s">
        <v>127</v>
      </c>
      <c r="J57" s="66" t="s">
        <v>328</v>
      </c>
      <c r="K57" s="67">
        <v>27545</v>
      </c>
      <c r="L57" s="103" t="str">
        <f t="shared" si="1"/>
        <v>X</v>
      </c>
      <c r="M57" s="82">
        <v>12137</v>
      </c>
      <c r="N57" s="84">
        <v>41766.313703703701</v>
      </c>
      <c r="O57" s="65"/>
      <c r="P57" s="77" t="s">
        <v>127</v>
      </c>
      <c r="Q57" s="51"/>
    </row>
    <row r="58" spans="1:17">
      <c r="A58" s="12" t="s">
        <v>755</v>
      </c>
      <c r="B58" s="49" t="s">
        <v>758</v>
      </c>
      <c r="C58" s="54" t="s">
        <v>127</v>
      </c>
      <c r="D58" s="68">
        <v>28461</v>
      </c>
      <c r="E58" s="99"/>
      <c r="F58" s="81">
        <v>12137</v>
      </c>
      <c r="G58" s="83">
        <v>41782.573229166665</v>
      </c>
      <c r="H58" s="64"/>
      <c r="I58" s="73" t="s">
        <v>127</v>
      </c>
      <c r="J58" s="66" t="s">
        <v>328</v>
      </c>
      <c r="K58" s="67">
        <v>27545</v>
      </c>
      <c r="L58" s="103" t="str">
        <f t="shared" si="1"/>
        <v>X</v>
      </c>
      <c r="M58" s="82">
        <v>12085</v>
      </c>
      <c r="N58" s="84">
        <v>41766.313703703701</v>
      </c>
      <c r="O58" s="65"/>
      <c r="P58" s="77" t="s">
        <v>127</v>
      </c>
      <c r="Q58" s="51"/>
    </row>
    <row r="59" spans="1:17">
      <c r="A59" s="12" t="s">
        <v>755</v>
      </c>
      <c r="B59" s="49" t="s">
        <v>1113</v>
      </c>
      <c r="C59" s="54" t="s">
        <v>127</v>
      </c>
      <c r="D59" s="68">
        <v>28461</v>
      </c>
      <c r="E59" s="99"/>
      <c r="F59" s="81">
        <v>12087</v>
      </c>
      <c r="G59" s="83">
        <v>41782.573229166665</v>
      </c>
      <c r="H59" s="64"/>
      <c r="I59" s="73" t="s">
        <v>127</v>
      </c>
      <c r="J59" s="66" t="s">
        <v>328</v>
      </c>
      <c r="K59" s="67">
        <v>27545</v>
      </c>
      <c r="L59" s="103" t="str">
        <f t="shared" si="1"/>
        <v>X</v>
      </c>
      <c r="M59" s="82">
        <v>12244</v>
      </c>
      <c r="N59" s="84">
        <v>41766.313703703701</v>
      </c>
      <c r="O59" s="65"/>
      <c r="P59" s="77" t="s">
        <v>127</v>
      </c>
      <c r="Q59" s="51"/>
    </row>
    <row r="60" spans="1:17">
      <c r="A60" s="12" t="s">
        <v>755</v>
      </c>
      <c r="B60" s="49" t="s">
        <v>759</v>
      </c>
      <c r="C60" s="54" t="s">
        <v>127</v>
      </c>
      <c r="D60" s="68">
        <v>28461</v>
      </c>
      <c r="E60" s="99"/>
      <c r="F60" s="81">
        <v>11373</v>
      </c>
      <c r="G60" s="83">
        <v>41782.573229166665</v>
      </c>
      <c r="H60" s="64"/>
      <c r="I60" s="73" t="s">
        <v>127</v>
      </c>
      <c r="J60" s="66" t="s">
        <v>328</v>
      </c>
      <c r="K60" s="67">
        <v>27545</v>
      </c>
      <c r="L60" s="103" t="str">
        <f t="shared" si="1"/>
        <v>X</v>
      </c>
      <c r="M60" s="82">
        <v>11429</v>
      </c>
      <c r="N60" s="84">
        <v>41766.313703703701</v>
      </c>
      <c r="O60" s="65"/>
      <c r="P60" s="77" t="s">
        <v>127</v>
      </c>
      <c r="Q60" s="51"/>
    </row>
    <row r="61" spans="1:17">
      <c r="A61" s="12" t="s">
        <v>755</v>
      </c>
      <c r="B61" s="49" t="s">
        <v>893</v>
      </c>
      <c r="C61" s="54" t="s">
        <v>127</v>
      </c>
      <c r="D61" s="68">
        <v>28461</v>
      </c>
      <c r="E61" s="99"/>
      <c r="F61" s="81">
        <v>15077</v>
      </c>
      <c r="G61" s="83">
        <v>41782.573229166665</v>
      </c>
      <c r="H61" s="64"/>
      <c r="I61" s="73" t="s">
        <v>1695</v>
      </c>
      <c r="J61" s="66" t="s">
        <v>328</v>
      </c>
      <c r="K61" s="67">
        <v>27545</v>
      </c>
      <c r="L61" s="103" t="str">
        <f t="shared" si="1"/>
        <v>X</v>
      </c>
      <c r="M61" s="82">
        <v>15900</v>
      </c>
      <c r="N61" s="84">
        <v>41766.313703703701</v>
      </c>
      <c r="O61" s="65"/>
      <c r="P61" s="77" t="s">
        <v>1695</v>
      </c>
      <c r="Q61" s="51"/>
    </row>
    <row r="62" spans="1:17">
      <c r="A62" s="12" t="s">
        <v>755</v>
      </c>
      <c r="B62" s="49" t="s">
        <v>760</v>
      </c>
      <c r="C62" s="54" t="s">
        <v>127</v>
      </c>
      <c r="D62" s="68">
        <v>28461</v>
      </c>
      <c r="E62" s="99"/>
      <c r="F62" s="81">
        <v>8941</v>
      </c>
      <c r="G62" s="83">
        <v>41782.573229166665</v>
      </c>
      <c r="H62" s="64"/>
      <c r="I62" s="73" t="s">
        <v>127</v>
      </c>
      <c r="J62" s="66" t="s">
        <v>328</v>
      </c>
      <c r="K62" s="67">
        <v>27545</v>
      </c>
      <c r="L62" s="103" t="str">
        <f t="shared" si="1"/>
        <v>X</v>
      </c>
      <c r="M62" s="82">
        <v>8913</v>
      </c>
      <c r="N62" s="84">
        <v>41766.313703703701</v>
      </c>
      <c r="O62" s="65"/>
      <c r="P62" s="77" t="s">
        <v>127</v>
      </c>
      <c r="Q62" s="51"/>
    </row>
    <row r="63" spans="1:17">
      <c r="A63" s="12" t="s">
        <v>755</v>
      </c>
      <c r="B63" s="49" t="s">
        <v>1114</v>
      </c>
      <c r="C63" s="54" t="s">
        <v>127</v>
      </c>
      <c r="D63" s="68">
        <v>28461</v>
      </c>
      <c r="E63" s="99"/>
      <c r="F63" s="81">
        <v>11004</v>
      </c>
      <c r="G63" s="83">
        <v>41782.573229166665</v>
      </c>
      <c r="H63" s="64"/>
      <c r="I63" s="73" t="s">
        <v>127</v>
      </c>
      <c r="J63" s="66" t="s">
        <v>328</v>
      </c>
      <c r="K63" s="67">
        <v>27545</v>
      </c>
      <c r="L63" s="103" t="str">
        <f t="shared" si="1"/>
        <v>X</v>
      </c>
      <c r="M63" s="82">
        <v>11398</v>
      </c>
      <c r="N63" s="84">
        <v>41766.313692129632</v>
      </c>
      <c r="O63" s="65"/>
      <c r="P63" s="77" t="s">
        <v>127</v>
      </c>
      <c r="Q63" s="51"/>
    </row>
    <row r="64" spans="1:17">
      <c r="A64" s="12" t="s">
        <v>1317</v>
      </c>
      <c r="B64" s="49" t="s">
        <v>1318</v>
      </c>
      <c r="C64" s="54" t="s">
        <v>127</v>
      </c>
      <c r="D64" s="68">
        <v>28461</v>
      </c>
      <c r="E64" s="99"/>
      <c r="F64" s="81">
        <v>25590</v>
      </c>
      <c r="G64" s="83">
        <v>41782.573229166665</v>
      </c>
      <c r="H64" s="64"/>
      <c r="I64" s="73" t="s">
        <v>584</v>
      </c>
      <c r="J64" s="66" t="s">
        <v>328</v>
      </c>
      <c r="K64" s="67">
        <v>27545</v>
      </c>
      <c r="L64" s="103" t="str">
        <f t="shared" si="1"/>
        <v>X</v>
      </c>
      <c r="M64" s="82">
        <v>9379</v>
      </c>
      <c r="N64" s="84">
        <v>41766.313680555555</v>
      </c>
      <c r="O64" s="65"/>
      <c r="P64" s="77" t="s">
        <v>127</v>
      </c>
      <c r="Q64" s="51"/>
    </row>
    <row r="65" spans="1:17">
      <c r="A65" s="12" t="s">
        <v>1317</v>
      </c>
      <c r="B65" s="49" t="s">
        <v>1319</v>
      </c>
      <c r="C65" s="54" t="s">
        <v>127</v>
      </c>
      <c r="D65" s="68">
        <v>28461</v>
      </c>
      <c r="E65" s="99"/>
      <c r="F65" s="81">
        <v>8682</v>
      </c>
      <c r="G65" s="83">
        <v>41782.573229166665</v>
      </c>
      <c r="H65" s="64"/>
      <c r="I65" s="73" t="s">
        <v>127</v>
      </c>
      <c r="J65" s="66" t="s">
        <v>328</v>
      </c>
      <c r="K65" s="67">
        <v>27545</v>
      </c>
      <c r="L65" s="103" t="str">
        <f t="shared" si="1"/>
        <v>X</v>
      </c>
      <c r="M65" s="82">
        <v>9384</v>
      </c>
      <c r="N65" s="84">
        <v>41766.313680555555</v>
      </c>
      <c r="O65" s="65"/>
      <c r="P65" s="77" t="s">
        <v>127</v>
      </c>
      <c r="Q65" s="51"/>
    </row>
    <row r="66" spans="1:17">
      <c r="A66" s="12" t="s">
        <v>1317</v>
      </c>
      <c r="B66" s="49" t="s">
        <v>1320</v>
      </c>
      <c r="C66" s="54" t="s">
        <v>127</v>
      </c>
      <c r="D66" s="68">
        <v>28461</v>
      </c>
      <c r="E66" s="99"/>
      <c r="F66" s="81">
        <v>10537</v>
      </c>
      <c r="G66" s="83">
        <v>41782.573229166665</v>
      </c>
      <c r="H66" s="64"/>
      <c r="I66" s="73" t="s">
        <v>127</v>
      </c>
      <c r="J66" s="66" t="s">
        <v>328</v>
      </c>
      <c r="K66" s="67">
        <v>27545</v>
      </c>
      <c r="L66" s="103" t="str">
        <f t="shared" si="1"/>
        <v>X</v>
      </c>
      <c r="M66" s="82">
        <v>9389</v>
      </c>
      <c r="N66" s="84">
        <v>41766.313680555555</v>
      </c>
      <c r="O66" s="65"/>
      <c r="P66" s="77" t="s">
        <v>127</v>
      </c>
      <c r="Q66" s="51"/>
    </row>
    <row r="67" spans="1:17">
      <c r="A67" s="12" t="s">
        <v>1317</v>
      </c>
      <c r="B67" s="49" t="s">
        <v>1321</v>
      </c>
      <c r="C67" s="54" t="s">
        <v>127</v>
      </c>
      <c r="D67" s="68">
        <v>28461</v>
      </c>
      <c r="E67" s="99"/>
      <c r="F67" s="81">
        <v>10552</v>
      </c>
      <c r="G67" s="83">
        <v>41782.573229166665</v>
      </c>
      <c r="H67" s="64"/>
      <c r="I67" s="73" t="s">
        <v>127</v>
      </c>
      <c r="J67" s="66" t="s">
        <v>328</v>
      </c>
      <c r="K67" s="67">
        <v>27545</v>
      </c>
      <c r="L67" s="103" t="str">
        <f t="shared" si="1"/>
        <v>X</v>
      </c>
      <c r="M67" s="82">
        <v>9419</v>
      </c>
      <c r="N67" s="84">
        <v>41766.313680555555</v>
      </c>
      <c r="O67" s="65"/>
      <c r="P67" s="77" t="s">
        <v>127</v>
      </c>
      <c r="Q67" s="51"/>
    </row>
    <row r="68" spans="1:17">
      <c r="A68" s="12" t="s">
        <v>1317</v>
      </c>
      <c r="B68" s="49" t="s">
        <v>1112</v>
      </c>
      <c r="C68" s="54" t="s">
        <v>127</v>
      </c>
      <c r="D68" s="68">
        <v>28461</v>
      </c>
      <c r="E68" s="99"/>
      <c r="F68" s="81">
        <v>10651</v>
      </c>
      <c r="G68" s="83">
        <v>41782.573229166665</v>
      </c>
      <c r="H68" s="64"/>
      <c r="I68" s="73" t="s">
        <v>127</v>
      </c>
      <c r="J68" s="66" t="s">
        <v>328</v>
      </c>
      <c r="K68" s="67">
        <v>27545</v>
      </c>
      <c r="L68" s="103" t="str">
        <f t="shared" si="1"/>
        <v>X</v>
      </c>
      <c r="M68" s="82">
        <v>9369</v>
      </c>
      <c r="N68" s="84">
        <v>41766.313680555555</v>
      </c>
      <c r="O68" s="65"/>
      <c r="P68" s="77" t="s">
        <v>127</v>
      </c>
      <c r="Q68" s="51"/>
    </row>
    <row r="69" spans="1:17">
      <c r="A69" s="12" t="s">
        <v>1317</v>
      </c>
      <c r="B69" s="49" t="s">
        <v>1322</v>
      </c>
      <c r="C69" s="54" t="s">
        <v>127</v>
      </c>
      <c r="D69" s="68">
        <v>28461</v>
      </c>
      <c r="E69" s="99"/>
      <c r="F69" s="81">
        <v>14473</v>
      </c>
      <c r="G69" s="83">
        <v>41782.573229166665</v>
      </c>
      <c r="H69" s="64"/>
      <c r="I69" s="73" t="s">
        <v>584</v>
      </c>
      <c r="J69" s="66" t="s">
        <v>328</v>
      </c>
      <c r="K69" s="67">
        <v>27545</v>
      </c>
      <c r="L69" s="103" t="str">
        <f t="shared" si="1"/>
        <v>X</v>
      </c>
      <c r="M69" s="82">
        <v>12251</v>
      </c>
      <c r="N69" s="84">
        <v>41766.313680555555</v>
      </c>
      <c r="O69" s="65"/>
      <c r="P69" s="77" t="s">
        <v>127</v>
      </c>
      <c r="Q69" s="51"/>
    </row>
    <row r="70" spans="1:17">
      <c r="A70" s="12" t="s">
        <v>1317</v>
      </c>
      <c r="B70" s="49" t="s">
        <v>1323</v>
      </c>
      <c r="C70" s="54" t="s">
        <v>127</v>
      </c>
      <c r="D70" s="68">
        <v>28461</v>
      </c>
      <c r="E70" s="99"/>
      <c r="F70" s="81">
        <v>9168</v>
      </c>
      <c r="G70" s="83">
        <v>41782.573229166665</v>
      </c>
      <c r="H70" s="64"/>
      <c r="I70" s="73" t="s">
        <v>127</v>
      </c>
      <c r="J70" s="66" t="s">
        <v>328</v>
      </c>
      <c r="K70" s="67">
        <v>27545</v>
      </c>
      <c r="L70" s="103" t="str">
        <f t="shared" ref="L70:L101" si="2">IF(K70="","",IF(K70&lt;$D70,"X",""))</f>
        <v>X</v>
      </c>
      <c r="M70" s="82">
        <v>9384</v>
      </c>
      <c r="N70" s="84">
        <v>41766.313680555555</v>
      </c>
      <c r="O70" s="65"/>
      <c r="P70" s="77" t="s">
        <v>127</v>
      </c>
      <c r="Q70" s="51"/>
    </row>
    <row r="71" spans="1:17">
      <c r="A71" s="12" t="s">
        <v>1317</v>
      </c>
      <c r="B71" s="49" t="s">
        <v>1324</v>
      </c>
      <c r="C71" s="54" t="s">
        <v>127</v>
      </c>
      <c r="D71" s="68">
        <v>28461</v>
      </c>
      <c r="E71" s="99"/>
      <c r="F71" s="81">
        <v>13596</v>
      </c>
      <c r="G71" s="83">
        <v>41782.573229166665</v>
      </c>
      <c r="H71" s="64"/>
      <c r="I71" s="73" t="s">
        <v>127</v>
      </c>
      <c r="J71" s="66" t="s">
        <v>328</v>
      </c>
      <c r="K71" s="67">
        <v>27545</v>
      </c>
      <c r="L71" s="103" t="str">
        <f t="shared" si="2"/>
        <v>X</v>
      </c>
      <c r="M71" s="82">
        <v>9404</v>
      </c>
      <c r="N71" s="84">
        <v>41766.313680555555</v>
      </c>
      <c r="O71" s="65"/>
      <c r="P71" s="77" t="s">
        <v>127</v>
      </c>
      <c r="Q71" s="51"/>
    </row>
    <row r="72" spans="1:17">
      <c r="A72" s="12" t="s">
        <v>1317</v>
      </c>
      <c r="B72" s="49" t="s">
        <v>1325</v>
      </c>
      <c r="C72" s="54" t="s">
        <v>127</v>
      </c>
      <c r="D72" s="68">
        <v>28461</v>
      </c>
      <c r="E72" s="99"/>
      <c r="F72" s="81">
        <v>10948</v>
      </c>
      <c r="G72" s="83">
        <v>41782.573229166665</v>
      </c>
      <c r="H72" s="64"/>
      <c r="I72" s="73" t="s">
        <v>127</v>
      </c>
      <c r="J72" s="66" t="s">
        <v>328</v>
      </c>
      <c r="K72" s="67">
        <v>27545</v>
      </c>
      <c r="L72" s="103" t="str">
        <f t="shared" si="2"/>
        <v>X</v>
      </c>
      <c r="M72" s="82">
        <v>9379</v>
      </c>
      <c r="N72" s="84">
        <v>41766.313680555555</v>
      </c>
      <c r="O72" s="65"/>
      <c r="P72" s="77" t="s">
        <v>127</v>
      </c>
      <c r="Q72" s="51"/>
    </row>
    <row r="73" spans="1:17">
      <c r="A73" s="12" t="s">
        <v>1317</v>
      </c>
      <c r="B73" s="49" t="s">
        <v>1326</v>
      </c>
      <c r="C73" s="54" t="s">
        <v>127</v>
      </c>
      <c r="D73" s="68">
        <v>28461</v>
      </c>
      <c r="E73" s="99"/>
      <c r="F73" s="81">
        <v>8797</v>
      </c>
      <c r="G73" s="83">
        <v>41782.573229166665</v>
      </c>
      <c r="H73" s="64"/>
      <c r="I73" s="73" t="s">
        <v>127</v>
      </c>
      <c r="J73" s="66" t="s">
        <v>328</v>
      </c>
      <c r="K73" s="67">
        <v>27545</v>
      </c>
      <c r="L73" s="103" t="str">
        <f t="shared" si="2"/>
        <v>X</v>
      </c>
      <c r="M73" s="82">
        <v>9426</v>
      </c>
      <c r="N73" s="84">
        <v>41766.313680555555</v>
      </c>
      <c r="O73" s="65"/>
      <c r="P73" s="77" t="s">
        <v>127</v>
      </c>
      <c r="Q73" s="51"/>
    </row>
    <row r="74" spans="1:17">
      <c r="A74" s="12" t="s">
        <v>1317</v>
      </c>
      <c r="B74" s="49" t="s">
        <v>1327</v>
      </c>
      <c r="C74" s="54" t="s">
        <v>127</v>
      </c>
      <c r="D74" s="68">
        <v>28461</v>
      </c>
      <c r="E74" s="99"/>
      <c r="F74" s="81">
        <v>12777</v>
      </c>
      <c r="G74" s="83">
        <v>41782.573229166665</v>
      </c>
      <c r="H74" s="64"/>
      <c r="I74" s="73" t="s">
        <v>127</v>
      </c>
      <c r="J74" s="66" t="s">
        <v>328</v>
      </c>
      <c r="K74" s="67">
        <v>27545</v>
      </c>
      <c r="L74" s="103" t="str">
        <f t="shared" si="2"/>
        <v>X</v>
      </c>
      <c r="M74" s="82">
        <v>9384</v>
      </c>
      <c r="N74" s="84">
        <v>41766.313680555555</v>
      </c>
      <c r="O74" s="65"/>
      <c r="P74" s="77" t="s">
        <v>127</v>
      </c>
      <c r="Q74" s="51"/>
    </row>
    <row r="75" spans="1:17">
      <c r="A75" s="12" t="s">
        <v>1005</v>
      </c>
      <c r="B75" s="49" t="s">
        <v>1638</v>
      </c>
      <c r="C75" s="54" t="s">
        <v>127</v>
      </c>
      <c r="D75" s="68">
        <v>28461</v>
      </c>
      <c r="E75" s="99"/>
      <c r="F75" s="81">
        <v>9096</v>
      </c>
      <c r="G75" s="83">
        <v>41782.573229166665</v>
      </c>
      <c r="H75" s="64"/>
      <c r="I75" s="73" t="s">
        <v>127</v>
      </c>
      <c r="J75" s="66" t="s">
        <v>328</v>
      </c>
      <c r="K75" s="67">
        <v>27545</v>
      </c>
      <c r="L75" s="103" t="str">
        <f t="shared" si="2"/>
        <v>X</v>
      </c>
      <c r="M75" s="82">
        <v>9255</v>
      </c>
      <c r="N75" s="84">
        <v>41766.313703703701</v>
      </c>
      <c r="O75" s="65"/>
      <c r="P75" s="77" t="s">
        <v>127</v>
      </c>
      <c r="Q75" s="51"/>
    </row>
    <row r="76" spans="1:17">
      <c r="A76" s="12" t="s">
        <v>1005</v>
      </c>
      <c r="B76" s="49" t="s">
        <v>1639</v>
      </c>
      <c r="C76" s="54" t="s">
        <v>127</v>
      </c>
      <c r="D76" s="68">
        <v>28461</v>
      </c>
      <c r="E76" s="99"/>
      <c r="F76" s="81">
        <v>9536</v>
      </c>
      <c r="G76" s="83">
        <v>41782.573229166665</v>
      </c>
      <c r="H76" s="64"/>
      <c r="I76" s="73" t="s">
        <v>127</v>
      </c>
      <c r="J76" s="66" t="s">
        <v>328</v>
      </c>
      <c r="K76" s="67">
        <v>27545</v>
      </c>
      <c r="L76" s="103" t="str">
        <f t="shared" si="2"/>
        <v>X</v>
      </c>
      <c r="M76" s="82">
        <v>9590</v>
      </c>
      <c r="N76" s="84">
        <v>41766.313703703701</v>
      </c>
      <c r="O76" s="65"/>
      <c r="P76" s="77" t="s">
        <v>127</v>
      </c>
      <c r="Q76" s="51"/>
    </row>
    <row r="77" spans="1:17">
      <c r="A77" s="12" t="s">
        <v>1005</v>
      </c>
      <c r="B77" s="49" t="s">
        <v>1640</v>
      </c>
      <c r="C77" s="54" t="s">
        <v>127</v>
      </c>
      <c r="D77" s="68">
        <v>28461</v>
      </c>
      <c r="E77" s="99"/>
      <c r="F77" s="81">
        <v>12116</v>
      </c>
      <c r="G77" s="83">
        <v>41782.573229166665</v>
      </c>
      <c r="H77" s="64"/>
      <c r="I77" s="73" t="s">
        <v>127</v>
      </c>
      <c r="J77" s="66" t="s">
        <v>328</v>
      </c>
      <c r="K77" s="67">
        <v>27545</v>
      </c>
      <c r="L77" s="103" t="str">
        <f t="shared" si="2"/>
        <v>X</v>
      </c>
      <c r="M77" s="82">
        <v>12225</v>
      </c>
      <c r="N77" s="84">
        <v>41766.313703703701</v>
      </c>
      <c r="O77" s="65"/>
      <c r="P77" s="77" t="s">
        <v>584</v>
      </c>
      <c r="Q77" s="51"/>
    </row>
    <row r="78" spans="1:17">
      <c r="A78" s="12" t="s">
        <v>1005</v>
      </c>
      <c r="B78" s="49" t="s">
        <v>1358</v>
      </c>
      <c r="C78" s="54" t="s">
        <v>127</v>
      </c>
      <c r="D78" s="68">
        <v>28461</v>
      </c>
      <c r="E78" s="99"/>
      <c r="F78" s="81">
        <v>9360</v>
      </c>
      <c r="G78" s="83">
        <v>41782.573229166665</v>
      </c>
      <c r="H78" s="64"/>
      <c r="I78" s="73" t="s">
        <v>127</v>
      </c>
      <c r="J78" s="66" t="s">
        <v>328</v>
      </c>
      <c r="K78" s="67">
        <v>27545</v>
      </c>
      <c r="L78" s="103" t="str">
        <f t="shared" si="2"/>
        <v>X</v>
      </c>
      <c r="M78" s="82">
        <v>9415</v>
      </c>
      <c r="N78" s="84">
        <v>41766.313703703701</v>
      </c>
      <c r="O78" s="65"/>
      <c r="P78" s="77" t="s">
        <v>127</v>
      </c>
      <c r="Q78" s="51"/>
    </row>
    <row r="79" spans="1:17">
      <c r="A79" s="12" t="s">
        <v>1005</v>
      </c>
      <c r="B79" s="49" t="s">
        <v>1359</v>
      </c>
      <c r="C79" s="54" t="s">
        <v>127</v>
      </c>
      <c r="D79" s="68">
        <v>28461</v>
      </c>
      <c r="E79" s="99"/>
      <c r="F79" s="81">
        <v>12913</v>
      </c>
      <c r="G79" s="83">
        <v>41782.573229166665</v>
      </c>
      <c r="H79" s="64"/>
      <c r="I79" s="73" t="s">
        <v>127</v>
      </c>
      <c r="J79" s="66" t="s">
        <v>328</v>
      </c>
      <c r="K79" s="67">
        <v>27545</v>
      </c>
      <c r="L79" s="103" t="str">
        <f t="shared" si="2"/>
        <v>X</v>
      </c>
      <c r="M79" s="82">
        <v>12797</v>
      </c>
      <c r="N79" s="84">
        <v>41766.313703703701</v>
      </c>
      <c r="O79" s="65"/>
      <c r="P79" s="77" t="s">
        <v>584</v>
      </c>
      <c r="Q79" s="51"/>
    </row>
    <row r="80" spans="1:17">
      <c r="A80" s="12" t="s">
        <v>1005</v>
      </c>
      <c r="B80" s="49" t="s">
        <v>1360</v>
      </c>
      <c r="C80" s="54" t="s">
        <v>127</v>
      </c>
      <c r="D80" s="68">
        <v>28461</v>
      </c>
      <c r="E80" s="99"/>
      <c r="F80" s="81">
        <v>11186</v>
      </c>
      <c r="G80" s="83">
        <v>41782.573229166665</v>
      </c>
      <c r="H80" s="64"/>
      <c r="I80" s="73" t="s">
        <v>127</v>
      </c>
      <c r="J80" s="66" t="s">
        <v>328</v>
      </c>
      <c r="K80" s="67">
        <v>27545</v>
      </c>
      <c r="L80" s="103" t="str">
        <f t="shared" si="2"/>
        <v>X</v>
      </c>
      <c r="M80" s="82">
        <v>11365</v>
      </c>
      <c r="N80" s="84">
        <v>41766.313703703701</v>
      </c>
      <c r="O80" s="65"/>
      <c r="P80" s="77" t="s">
        <v>127</v>
      </c>
      <c r="Q80" s="51"/>
    </row>
    <row r="81" spans="1:17">
      <c r="A81" s="12" t="s">
        <v>1005</v>
      </c>
      <c r="B81" s="49" t="s">
        <v>1361</v>
      </c>
      <c r="C81" s="54" t="s">
        <v>127</v>
      </c>
      <c r="D81" s="68">
        <v>28461</v>
      </c>
      <c r="E81" s="99"/>
      <c r="F81" s="81">
        <v>11878</v>
      </c>
      <c r="G81" s="83">
        <v>41782.573229166665</v>
      </c>
      <c r="H81" s="64"/>
      <c r="I81" s="73" t="s">
        <v>127</v>
      </c>
      <c r="J81" s="66" t="s">
        <v>328</v>
      </c>
      <c r="K81" s="67">
        <v>27545</v>
      </c>
      <c r="L81" s="103" t="str">
        <f t="shared" si="2"/>
        <v>X</v>
      </c>
      <c r="M81" s="82">
        <v>12242</v>
      </c>
      <c r="N81" s="84">
        <v>41766.313703703701</v>
      </c>
      <c r="O81" s="65"/>
      <c r="P81" s="77" t="s">
        <v>127</v>
      </c>
      <c r="Q81" s="51"/>
    </row>
    <row r="82" spans="1:17">
      <c r="A82" s="12" t="s">
        <v>1005</v>
      </c>
      <c r="B82" s="49" t="s">
        <v>1362</v>
      </c>
      <c r="C82" s="54" t="s">
        <v>127</v>
      </c>
      <c r="D82" s="68">
        <v>28461</v>
      </c>
      <c r="E82" s="99"/>
      <c r="F82" s="81">
        <v>9072</v>
      </c>
      <c r="G82" s="83">
        <v>41782.573229166665</v>
      </c>
      <c r="H82" s="64"/>
      <c r="I82" s="73" t="s">
        <v>127</v>
      </c>
      <c r="J82" s="66" t="s">
        <v>328</v>
      </c>
      <c r="K82" s="67">
        <v>27545</v>
      </c>
      <c r="L82" s="103" t="str">
        <f t="shared" si="2"/>
        <v>X</v>
      </c>
      <c r="M82" s="82">
        <v>9109</v>
      </c>
      <c r="N82" s="84">
        <v>41766.313703703701</v>
      </c>
      <c r="O82" s="65"/>
      <c r="P82" s="77" t="s">
        <v>584</v>
      </c>
      <c r="Q82" s="51"/>
    </row>
    <row r="83" spans="1:17">
      <c r="A83" s="12" t="s">
        <v>1005</v>
      </c>
      <c r="B83" s="49" t="s">
        <v>1363</v>
      </c>
      <c r="C83" s="54" t="s">
        <v>127</v>
      </c>
      <c r="D83" s="68">
        <v>28461</v>
      </c>
      <c r="E83" s="99"/>
      <c r="F83" s="81">
        <v>11997</v>
      </c>
      <c r="G83" s="83">
        <v>41782.573229166665</v>
      </c>
      <c r="H83" s="64"/>
      <c r="I83" s="73" t="s">
        <v>127</v>
      </c>
      <c r="J83" s="66" t="s">
        <v>328</v>
      </c>
      <c r="K83" s="67">
        <v>27545</v>
      </c>
      <c r="L83" s="103" t="str">
        <f t="shared" si="2"/>
        <v>X</v>
      </c>
      <c r="M83" s="82">
        <v>12129</v>
      </c>
      <c r="N83" s="84">
        <v>41766.313703703701</v>
      </c>
      <c r="O83" s="65"/>
      <c r="P83" s="77" t="s">
        <v>127</v>
      </c>
      <c r="Q83" s="51"/>
    </row>
    <row r="84" spans="1:17">
      <c r="A84" s="12" t="s">
        <v>1005</v>
      </c>
      <c r="B84" s="49" t="s">
        <v>1006</v>
      </c>
      <c r="C84" s="54" t="s">
        <v>127</v>
      </c>
      <c r="D84" s="68">
        <v>28461</v>
      </c>
      <c r="E84" s="99"/>
      <c r="F84" s="81">
        <v>12261</v>
      </c>
      <c r="G84" s="83">
        <v>41782.573229166665</v>
      </c>
      <c r="H84" s="64"/>
      <c r="I84" s="73" t="s">
        <v>127</v>
      </c>
      <c r="J84" s="66" t="s">
        <v>328</v>
      </c>
      <c r="K84" s="67">
        <v>27545</v>
      </c>
      <c r="L84" s="103" t="str">
        <f t="shared" si="2"/>
        <v>X</v>
      </c>
      <c r="M84" s="82">
        <v>13368</v>
      </c>
      <c r="N84" s="84">
        <v>41766.313703703701</v>
      </c>
      <c r="O84" s="65"/>
      <c r="P84" s="77" t="s">
        <v>127</v>
      </c>
      <c r="Q84" s="51"/>
    </row>
    <row r="85" spans="1:17">
      <c r="A85" s="12" t="s">
        <v>1005</v>
      </c>
      <c r="B85" s="49" t="s">
        <v>1007</v>
      </c>
      <c r="C85" s="54" t="s">
        <v>127</v>
      </c>
      <c r="D85" s="68">
        <v>28461</v>
      </c>
      <c r="E85" s="99"/>
      <c r="F85" s="81">
        <v>14059</v>
      </c>
      <c r="G85" s="83">
        <v>41782.573229166665</v>
      </c>
      <c r="H85" s="64"/>
      <c r="I85" s="73" t="s">
        <v>127</v>
      </c>
      <c r="J85" s="66" t="s">
        <v>328</v>
      </c>
      <c r="K85" s="67">
        <v>27545</v>
      </c>
      <c r="L85" s="103" t="str">
        <f t="shared" si="2"/>
        <v>X</v>
      </c>
      <c r="M85" s="82">
        <v>12256</v>
      </c>
      <c r="N85" s="84">
        <v>41766.313703703701</v>
      </c>
      <c r="O85" s="65"/>
      <c r="P85" s="77" t="s">
        <v>127</v>
      </c>
      <c r="Q85" s="51"/>
    </row>
    <row r="86" spans="1:17">
      <c r="A86" s="12" t="s">
        <v>761</v>
      </c>
      <c r="B86" s="49" t="s">
        <v>762</v>
      </c>
      <c r="C86" s="54" t="s">
        <v>127</v>
      </c>
      <c r="D86" s="68">
        <v>28461</v>
      </c>
      <c r="E86" s="99"/>
      <c r="F86" s="81">
        <v>10385</v>
      </c>
      <c r="G86" s="83">
        <v>41782.573229166665</v>
      </c>
      <c r="H86" s="64"/>
      <c r="I86" s="73" t="s">
        <v>127</v>
      </c>
      <c r="J86" s="66" t="s">
        <v>328</v>
      </c>
      <c r="K86" s="67">
        <v>27545</v>
      </c>
      <c r="L86" s="103" t="str">
        <f t="shared" si="2"/>
        <v>X</v>
      </c>
      <c r="M86" s="82">
        <v>10644</v>
      </c>
      <c r="N86" s="84">
        <v>41766.313703703701</v>
      </c>
      <c r="O86" s="65"/>
      <c r="P86" s="77" t="s">
        <v>127</v>
      </c>
      <c r="Q86" s="51"/>
    </row>
    <row r="87" spans="1:17">
      <c r="A87" s="12" t="s">
        <v>761</v>
      </c>
      <c r="B87" s="49" t="s">
        <v>894</v>
      </c>
      <c r="C87" s="54" t="s">
        <v>127</v>
      </c>
      <c r="D87" s="68">
        <v>28461</v>
      </c>
      <c r="E87" s="99"/>
      <c r="F87" s="81">
        <v>9487</v>
      </c>
      <c r="G87" s="83">
        <v>41782.573229166665</v>
      </c>
      <c r="H87" s="64"/>
      <c r="I87" s="73" t="s">
        <v>127</v>
      </c>
      <c r="J87" s="66" t="s">
        <v>328</v>
      </c>
      <c r="K87" s="67">
        <v>27545</v>
      </c>
      <c r="L87" s="103" t="str">
        <f t="shared" si="2"/>
        <v>X</v>
      </c>
      <c r="M87" s="82">
        <v>9614</v>
      </c>
      <c r="N87" s="84">
        <v>41766.313703703701</v>
      </c>
      <c r="O87" s="65"/>
      <c r="P87" s="77" t="s">
        <v>127</v>
      </c>
      <c r="Q87" s="51"/>
    </row>
    <row r="88" spans="1:17">
      <c r="A88" s="12" t="s">
        <v>358</v>
      </c>
      <c r="B88" s="49" t="s">
        <v>359</v>
      </c>
      <c r="C88" s="54" t="s">
        <v>127</v>
      </c>
      <c r="D88" s="68">
        <v>28461</v>
      </c>
      <c r="E88" s="99"/>
      <c r="F88" s="81">
        <v>11788</v>
      </c>
      <c r="G88" s="83">
        <v>41782.573229166665</v>
      </c>
      <c r="H88" s="64"/>
      <c r="I88" s="73" t="s">
        <v>127</v>
      </c>
      <c r="J88" s="66" t="s">
        <v>328</v>
      </c>
      <c r="K88" s="67">
        <v>27545</v>
      </c>
      <c r="L88" s="103" t="str">
        <f t="shared" si="2"/>
        <v>X</v>
      </c>
      <c r="M88" s="82">
        <v>12847</v>
      </c>
      <c r="N88" s="84">
        <v>41766.313715277778</v>
      </c>
      <c r="O88" s="65"/>
      <c r="P88" s="77" t="s">
        <v>127</v>
      </c>
      <c r="Q88" s="51"/>
    </row>
    <row r="89" spans="1:17">
      <c r="A89" s="12" t="s">
        <v>358</v>
      </c>
      <c r="B89" s="49" t="s">
        <v>360</v>
      </c>
      <c r="C89" s="54" t="s">
        <v>127</v>
      </c>
      <c r="D89" s="68">
        <v>28461</v>
      </c>
      <c r="E89" s="99"/>
      <c r="F89" s="81">
        <v>9250</v>
      </c>
      <c r="G89" s="83">
        <v>41782.573229166665</v>
      </c>
      <c r="H89" s="64"/>
      <c r="I89" s="73" t="s">
        <v>127</v>
      </c>
      <c r="J89" s="66" t="s">
        <v>328</v>
      </c>
      <c r="K89" s="67">
        <v>27545</v>
      </c>
      <c r="L89" s="103" t="str">
        <f t="shared" si="2"/>
        <v>X</v>
      </c>
      <c r="M89" s="82">
        <v>11566</v>
      </c>
      <c r="N89" s="84">
        <v>41766.313715277778</v>
      </c>
      <c r="O89" s="65"/>
      <c r="P89" s="77" t="s">
        <v>127</v>
      </c>
      <c r="Q89" s="51"/>
    </row>
    <row r="90" spans="1:17">
      <c r="A90" s="12" t="s">
        <v>358</v>
      </c>
      <c r="B90" s="49" t="s">
        <v>361</v>
      </c>
      <c r="C90" s="54" t="s">
        <v>127</v>
      </c>
      <c r="D90" s="68">
        <v>28461</v>
      </c>
      <c r="E90" s="99"/>
      <c r="F90" s="81">
        <v>12872</v>
      </c>
      <c r="G90" s="83">
        <v>41782.573229166665</v>
      </c>
      <c r="H90" s="64"/>
      <c r="I90" s="73" t="s">
        <v>127</v>
      </c>
      <c r="J90" s="66" t="s">
        <v>328</v>
      </c>
      <c r="K90" s="67">
        <v>27545</v>
      </c>
      <c r="L90" s="103" t="str">
        <f t="shared" si="2"/>
        <v>X</v>
      </c>
      <c r="M90" s="82">
        <v>13439</v>
      </c>
      <c r="N90" s="84">
        <v>41766.313715277778</v>
      </c>
      <c r="O90" s="65"/>
      <c r="P90" s="77" t="s">
        <v>127</v>
      </c>
      <c r="Q90" s="51"/>
    </row>
    <row r="91" spans="1:17">
      <c r="A91" s="12" t="s">
        <v>358</v>
      </c>
      <c r="B91" s="49" t="s">
        <v>362</v>
      </c>
      <c r="C91" s="54" t="s">
        <v>127</v>
      </c>
      <c r="D91" s="68">
        <v>28461</v>
      </c>
      <c r="E91" s="99"/>
      <c r="F91" s="81">
        <v>13760</v>
      </c>
      <c r="G91" s="83">
        <v>41782.573229166665</v>
      </c>
      <c r="H91" s="64"/>
      <c r="I91" s="73" t="s">
        <v>127</v>
      </c>
      <c r="J91" s="66" t="s">
        <v>328</v>
      </c>
      <c r="K91" s="67">
        <v>27545</v>
      </c>
      <c r="L91" s="103" t="str">
        <f t="shared" si="2"/>
        <v>X</v>
      </c>
      <c r="M91" s="82">
        <v>14678</v>
      </c>
      <c r="N91" s="84">
        <v>41766.313715277778</v>
      </c>
      <c r="O91" s="65"/>
      <c r="P91" s="77" t="s">
        <v>127</v>
      </c>
      <c r="Q91" s="51"/>
    </row>
    <row r="92" spans="1:17">
      <c r="A92" s="12" t="s">
        <v>358</v>
      </c>
      <c r="B92" s="49" t="s">
        <v>363</v>
      </c>
      <c r="C92" s="54" t="s">
        <v>127</v>
      </c>
      <c r="D92" s="68">
        <v>28461</v>
      </c>
      <c r="E92" s="99"/>
      <c r="F92" s="81">
        <v>8682</v>
      </c>
      <c r="G92" s="83">
        <v>41782.573229166665</v>
      </c>
      <c r="H92" s="64"/>
      <c r="I92" s="73" t="s">
        <v>127</v>
      </c>
      <c r="J92" s="66" t="s">
        <v>328</v>
      </c>
      <c r="K92" s="67">
        <v>27545</v>
      </c>
      <c r="L92" s="103" t="str">
        <f t="shared" si="2"/>
        <v>X</v>
      </c>
      <c r="M92" s="82">
        <v>9091</v>
      </c>
      <c r="N92" s="84">
        <v>41766.313715277778</v>
      </c>
      <c r="O92" s="65"/>
      <c r="P92" s="77" t="s">
        <v>127</v>
      </c>
      <c r="Q92" s="51"/>
    </row>
    <row r="93" spans="1:17">
      <c r="A93" s="12" t="s">
        <v>358</v>
      </c>
      <c r="B93" s="49" t="s">
        <v>364</v>
      </c>
      <c r="C93" s="54" t="s">
        <v>127</v>
      </c>
      <c r="D93" s="68">
        <v>28461</v>
      </c>
      <c r="E93" s="99"/>
      <c r="F93" s="81">
        <v>13380</v>
      </c>
      <c r="G93" s="83">
        <v>41782.573229166665</v>
      </c>
      <c r="H93" s="64"/>
      <c r="I93" s="73" t="s">
        <v>127</v>
      </c>
      <c r="J93" s="66" t="s">
        <v>328</v>
      </c>
      <c r="K93" s="67">
        <v>27545</v>
      </c>
      <c r="L93" s="103" t="str">
        <f t="shared" si="2"/>
        <v>X</v>
      </c>
      <c r="M93" s="82">
        <v>14383</v>
      </c>
      <c r="N93" s="84">
        <v>41766.313715277778</v>
      </c>
      <c r="O93" s="65"/>
      <c r="P93" s="77" t="s">
        <v>127</v>
      </c>
      <c r="Q93" s="51"/>
    </row>
    <row r="94" spans="1:17">
      <c r="A94" s="12" t="s">
        <v>358</v>
      </c>
      <c r="B94" s="49" t="s">
        <v>365</v>
      </c>
      <c r="C94" s="54" t="s">
        <v>127</v>
      </c>
      <c r="D94" s="68">
        <v>28461</v>
      </c>
      <c r="E94" s="99"/>
      <c r="F94" s="81">
        <v>15549</v>
      </c>
      <c r="G94" s="83">
        <v>41782.573229166665</v>
      </c>
      <c r="H94" s="64"/>
      <c r="I94" s="73" t="s">
        <v>127</v>
      </c>
      <c r="J94" s="66" t="s">
        <v>328</v>
      </c>
      <c r="K94" s="67">
        <v>27545</v>
      </c>
      <c r="L94" s="103" t="str">
        <f t="shared" si="2"/>
        <v>X</v>
      </c>
      <c r="M94" s="82">
        <v>15879</v>
      </c>
      <c r="N94" s="84">
        <v>41766.313715277778</v>
      </c>
      <c r="O94" s="65"/>
      <c r="P94" s="77" t="s">
        <v>127</v>
      </c>
      <c r="Q94" s="51"/>
    </row>
    <row r="95" spans="1:17">
      <c r="A95" s="12" t="s">
        <v>358</v>
      </c>
      <c r="B95" s="49" t="s">
        <v>366</v>
      </c>
      <c r="C95" s="54" t="s">
        <v>127</v>
      </c>
      <c r="D95" s="68">
        <v>28461</v>
      </c>
      <c r="E95" s="99"/>
      <c r="F95" s="81">
        <v>20310</v>
      </c>
      <c r="G95" s="83">
        <v>41782.573229166665</v>
      </c>
      <c r="H95" s="64"/>
      <c r="I95" s="73" t="s">
        <v>127</v>
      </c>
      <c r="J95" s="66" t="s">
        <v>328</v>
      </c>
      <c r="K95" s="67">
        <v>27545</v>
      </c>
      <c r="L95" s="103" t="str">
        <f t="shared" si="2"/>
        <v>X</v>
      </c>
      <c r="M95" s="82">
        <v>22643</v>
      </c>
      <c r="N95" s="84">
        <v>41766.313715277778</v>
      </c>
      <c r="O95" s="65"/>
      <c r="P95" s="77" t="s">
        <v>127</v>
      </c>
      <c r="Q95" s="51"/>
    </row>
    <row r="96" spans="1:17">
      <c r="A96" s="12" t="s">
        <v>358</v>
      </c>
      <c r="B96" s="49" t="s">
        <v>367</v>
      </c>
      <c r="C96" s="54" t="s">
        <v>127</v>
      </c>
      <c r="D96" s="68">
        <v>28461</v>
      </c>
      <c r="E96" s="99"/>
      <c r="F96" s="81">
        <v>15256</v>
      </c>
      <c r="G96" s="83">
        <v>41782.573229166665</v>
      </c>
      <c r="H96" s="64"/>
      <c r="I96" s="73" t="s">
        <v>127</v>
      </c>
      <c r="J96" s="66" t="s">
        <v>328</v>
      </c>
      <c r="K96" s="67">
        <v>27545</v>
      </c>
      <c r="L96" s="103" t="str">
        <f t="shared" si="2"/>
        <v>X</v>
      </c>
      <c r="M96" s="82">
        <v>16466</v>
      </c>
      <c r="N96" s="84">
        <v>41766.313715277778</v>
      </c>
      <c r="O96" s="65"/>
      <c r="P96" s="77" t="s">
        <v>127</v>
      </c>
      <c r="Q96" s="51"/>
    </row>
    <row r="97" spans="1:17">
      <c r="A97" s="12" t="s">
        <v>358</v>
      </c>
      <c r="B97" s="49" t="s">
        <v>368</v>
      </c>
      <c r="C97" s="54" t="s">
        <v>127</v>
      </c>
      <c r="D97" s="68">
        <v>28461</v>
      </c>
      <c r="E97" s="99"/>
      <c r="F97" s="81">
        <v>15400</v>
      </c>
      <c r="G97" s="83">
        <v>41782.573229166665</v>
      </c>
      <c r="H97" s="64"/>
      <c r="I97" s="73" t="s">
        <v>127</v>
      </c>
      <c r="J97" s="66" t="s">
        <v>328</v>
      </c>
      <c r="K97" s="67">
        <v>27545</v>
      </c>
      <c r="L97" s="103" t="str">
        <f t="shared" si="2"/>
        <v>X</v>
      </c>
      <c r="M97" s="82">
        <v>17212</v>
      </c>
      <c r="N97" s="84">
        <v>41766.313715277778</v>
      </c>
      <c r="O97" s="65"/>
      <c r="P97" s="77" t="s">
        <v>127</v>
      </c>
      <c r="Q97" s="51"/>
    </row>
    <row r="98" spans="1:17">
      <c r="A98" s="12" t="s">
        <v>358</v>
      </c>
      <c r="B98" s="49" t="s">
        <v>369</v>
      </c>
      <c r="C98" s="54" t="s">
        <v>127</v>
      </c>
      <c r="D98" s="68">
        <v>28461</v>
      </c>
      <c r="E98" s="99"/>
      <c r="F98" s="81">
        <v>13009</v>
      </c>
      <c r="G98" s="83">
        <v>41782.573229166665</v>
      </c>
      <c r="H98" s="64"/>
      <c r="I98" s="73" t="s">
        <v>127</v>
      </c>
      <c r="J98" s="66" t="s">
        <v>328</v>
      </c>
      <c r="K98" s="67">
        <v>27545</v>
      </c>
      <c r="L98" s="103" t="str">
        <f t="shared" si="2"/>
        <v>X</v>
      </c>
      <c r="M98" s="82">
        <v>14149</v>
      </c>
      <c r="N98" s="84">
        <v>41766.313715277778</v>
      </c>
      <c r="O98" s="65"/>
      <c r="P98" s="77" t="s">
        <v>127</v>
      </c>
      <c r="Q98" s="51"/>
    </row>
    <row r="99" spans="1:17">
      <c r="A99" s="12" t="s">
        <v>358</v>
      </c>
      <c r="B99" s="49" t="s">
        <v>370</v>
      </c>
      <c r="C99" s="54" t="s">
        <v>127</v>
      </c>
      <c r="D99" s="68">
        <v>28461</v>
      </c>
      <c r="E99" s="99"/>
      <c r="F99" s="81">
        <v>13909</v>
      </c>
      <c r="G99" s="83">
        <v>41782.573229166665</v>
      </c>
      <c r="H99" s="64"/>
      <c r="I99" s="73" t="s">
        <v>127</v>
      </c>
      <c r="J99" s="66" t="s">
        <v>328</v>
      </c>
      <c r="K99" s="67">
        <v>27545</v>
      </c>
      <c r="L99" s="103" t="str">
        <f t="shared" si="2"/>
        <v>X</v>
      </c>
      <c r="M99" s="82">
        <v>14797</v>
      </c>
      <c r="N99" s="84">
        <v>41766.313715277778</v>
      </c>
      <c r="O99" s="65"/>
      <c r="P99" s="77" t="s">
        <v>127</v>
      </c>
      <c r="Q99" s="51"/>
    </row>
    <row r="100" spans="1:17">
      <c r="A100" s="12" t="s">
        <v>358</v>
      </c>
      <c r="B100" s="49" t="s">
        <v>371</v>
      </c>
      <c r="C100" s="54" t="s">
        <v>127</v>
      </c>
      <c r="D100" s="68">
        <v>28461</v>
      </c>
      <c r="E100" s="99"/>
      <c r="F100" s="81">
        <v>12799</v>
      </c>
      <c r="G100" s="83">
        <v>41782.573229166665</v>
      </c>
      <c r="H100" s="64"/>
      <c r="I100" s="73" t="s">
        <v>127</v>
      </c>
      <c r="J100" s="66" t="s">
        <v>328</v>
      </c>
      <c r="K100" s="67">
        <v>27545</v>
      </c>
      <c r="L100" s="103" t="str">
        <f t="shared" si="2"/>
        <v>X</v>
      </c>
      <c r="M100" s="82">
        <v>13206</v>
      </c>
      <c r="N100" s="84">
        <v>41766.313715277778</v>
      </c>
      <c r="O100" s="65"/>
      <c r="P100" s="77" t="s">
        <v>127</v>
      </c>
      <c r="Q100" s="51"/>
    </row>
    <row r="101" spans="1:17">
      <c r="A101" s="12" t="s">
        <v>358</v>
      </c>
      <c r="B101" s="49" t="s">
        <v>372</v>
      </c>
      <c r="C101" s="54" t="s">
        <v>127</v>
      </c>
      <c r="D101" s="68">
        <v>28461</v>
      </c>
      <c r="E101" s="99"/>
      <c r="F101" s="81">
        <v>14834</v>
      </c>
      <c r="G101" s="83">
        <v>41782.573229166665</v>
      </c>
      <c r="H101" s="64"/>
      <c r="I101" s="73" t="s">
        <v>127</v>
      </c>
      <c r="J101" s="66" t="s">
        <v>328</v>
      </c>
      <c r="K101" s="67">
        <v>27545</v>
      </c>
      <c r="L101" s="103" t="str">
        <f t="shared" si="2"/>
        <v>X</v>
      </c>
      <c r="M101" s="82">
        <v>15748</v>
      </c>
      <c r="N101" s="84">
        <v>41766.313715277778</v>
      </c>
      <c r="O101" s="65"/>
      <c r="P101" s="77" t="s">
        <v>127</v>
      </c>
      <c r="Q101" s="51"/>
    </row>
    <row r="102" spans="1:17">
      <c r="A102" s="12" t="s">
        <v>358</v>
      </c>
      <c r="B102" s="49" t="s">
        <v>373</v>
      </c>
      <c r="C102" s="54" t="s">
        <v>127</v>
      </c>
      <c r="D102" s="68">
        <v>28461</v>
      </c>
      <c r="E102" s="99"/>
      <c r="F102" s="81">
        <v>15383</v>
      </c>
      <c r="G102" s="83">
        <v>41782.573229166665</v>
      </c>
      <c r="H102" s="64"/>
      <c r="I102" s="73" t="s">
        <v>127</v>
      </c>
      <c r="J102" s="66" t="s">
        <v>328</v>
      </c>
      <c r="K102" s="67">
        <v>27545</v>
      </c>
      <c r="L102" s="103" t="str">
        <f t="shared" ref="L102:L133" si="3">IF(K102="","",IF(K102&lt;$D102,"X",""))</f>
        <v>X</v>
      </c>
      <c r="M102" s="82">
        <v>18751</v>
      </c>
      <c r="N102" s="84">
        <v>41766.313715277778</v>
      </c>
      <c r="O102" s="65"/>
      <c r="P102" s="77" t="s">
        <v>127</v>
      </c>
      <c r="Q102" s="51"/>
    </row>
    <row r="103" spans="1:17">
      <c r="A103" s="12" t="s">
        <v>327</v>
      </c>
      <c r="B103" s="49" t="s">
        <v>1283</v>
      </c>
      <c r="C103" s="54" t="s">
        <v>127</v>
      </c>
      <c r="D103" s="68">
        <v>28461</v>
      </c>
      <c r="E103" s="99"/>
      <c r="F103" s="81">
        <v>8584</v>
      </c>
      <c r="G103" s="83">
        <v>41782.573229166665</v>
      </c>
      <c r="H103" s="64"/>
      <c r="I103" s="73" t="s">
        <v>127</v>
      </c>
      <c r="J103" s="66" t="s">
        <v>328</v>
      </c>
      <c r="K103" s="67">
        <v>27545</v>
      </c>
      <c r="L103" s="103" t="str">
        <f t="shared" si="3"/>
        <v>X</v>
      </c>
      <c r="M103" s="82">
        <v>8922</v>
      </c>
      <c r="N103" s="84">
        <v>41766.313715277778</v>
      </c>
      <c r="O103" s="65"/>
      <c r="P103" s="77" t="s">
        <v>127</v>
      </c>
      <c r="Q103" s="51"/>
    </row>
    <row r="104" spans="1:17">
      <c r="A104" s="12" t="s">
        <v>327</v>
      </c>
      <c r="B104" s="49" t="s">
        <v>420</v>
      </c>
      <c r="C104" s="54" t="s">
        <v>127</v>
      </c>
      <c r="D104" s="68">
        <v>28461</v>
      </c>
      <c r="E104" s="99"/>
      <c r="F104" s="81">
        <v>8452</v>
      </c>
      <c r="G104" s="83">
        <v>41782.573229166665</v>
      </c>
      <c r="H104" s="64"/>
      <c r="I104" s="73" t="s">
        <v>127</v>
      </c>
      <c r="J104" s="66" t="s">
        <v>328</v>
      </c>
      <c r="K104" s="67">
        <v>27545</v>
      </c>
      <c r="L104" s="103" t="str">
        <f t="shared" si="3"/>
        <v>X</v>
      </c>
      <c r="M104" s="82">
        <v>9037</v>
      </c>
      <c r="N104" s="84">
        <v>41766.313715277778</v>
      </c>
      <c r="O104" s="65"/>
      <c r="P104" s="77" t="s">
        <v>127</v>
      </c>
      <c r="Q104" s="51"/>
    </row>
    <row r="105" spans="1:17">
      <c r="A105" s="12" t="s">
        <v>327</v>
      </c>
      <c r="B105" s="49" t="s">
        <v>374</v>
      </c>
      <c r="C105" s="54" t="s">
        <v>127</v>
      </c>
      <c r="D105" s="68">
        <v>28461</v>
      </c>
      <c r="E105" s="99"/>
      <c r="F105" s="81">
        <v>8310</v>
      </c>
      <c r="G105" s="83">
        <v>41782.573229166665</v>
      </c>
      <c r="H105" s="64"/>
      <c r="I105" s="73" t="s">
        <v>127</v>
      </c>
      <c r="J105" s="66" t="s">
        <v>328</v>
      </c>
      <c r="K105" s="67">
        <v>27545</v>
      </c>
      <c r="L105" s="103" t="str">
        <f t="shared" si="3"/>
        <v>X</v>
      </c>
      <c r="M105" s="82">
        <v>8411</v>
      </c>
      <c r="N105" s="84">
        <v>41766.313715277778</v>
      </c>
      <c r="O105" s="65"/>
      <c r="P105" s="77" t="s">
        <v>127</v>
      </c>
      <c r="Q105" s="51"/>
    </row>
    <row r="106" spans="1:17">
      <c r="A106" s="12" t="s">
        <v>344</v>
      </c>
      <c r="B106" s="49" t="s">
        <v>1364</v>
      </c>
      <c r="C106" s="54" t="s">
        <v>127</v>
      </c>
      <c r="D106" s="68">
        <v>28461</v>
      </c>
      <c r="E106" s="99"/>
      <c r="F106" s="81">
        <v>54642</v>
      </c>
      <c r="G106" s="83">
        <v>41782.573229166665</v>
      </c>
      <c r="H106" s="64"/>
      <c r="I106" s="73" t="s">
        <v>584</v>
      </c>
      <c r="J106" s="66" t="s">
        <v>328</v>
      </c>
      <c r="K106" s="67">
        <v>27545</v>
      </c>
      <c r="L106" s="103" t="str">
        <f t="shared" si="3"/>
        <v>X</v>
      </c>
      <c r="M106" s="82">
        <v>53398</v>
      </c>
      <c r="N106" s="84">
        <v>41766.313726851855</v>
      </c>
      <c r="O106" s="65"/>
      <c r="P106" s="77" t="s">
        <v>1691</v>
      </c>
      <c r="Q106" s="51"/>
    </row>
    <row r="107" spans="1:17">
      <c r="A107" s="12" t="s">
        <v>344</v>
      </c>
      <c r="B107" s="49" t="s">
        <v>421</v>
      </c>
      <c r="C107" s="54" t="s">
        <v>127</v>
      </c>
      <c r="D107" s="68">
        <v>28461</v>
      </c>
      <c r="E107" s="99"/>
      <c r="F107" s="81">
        <v>15001</v>
      </c>
      <c r="G107" s="83">
        <v>41782.573229166665</v>
      </c>
      <c r="H107" s="64"/>
      <c r="I107" s="73" t="s">
        <v>127</v>
      </c>
      <c r="J107" s="66" t="s">
        <v>328</v>
      </c>
      <c r="K107" s="67">
        <v>27545</v>
      </c>
      <c r="L107" s="103" t="str">
        <f t="shared" si="3"/>
        <v>X</v>
      </c>
      <c r="M107" s="82">
        <v>15929</v>
      </c>
      <c r="N107" s="84">
        <v>41766.313726851855</v>
      </c>
      <c r="O107" s="65"/>
      <c r="P107" s="77" t="s">
        <v>127</v>
      </c>
      <c r="Q107" s="51"/>
    </row>
    <row r="108" spans="1:17">
      <c r="A108" s="12" t="s">
        <v>344</v>
      </c>
      <c r="B108" s="49" t="s">
        <v>661</v>
      </c>
      <c r="C108" s="54" t="s">
        <v>127</v>
      </c>
      <c r="D108" s="68">
        <v>28461</v>
      </c>
      <c r="E108" s="99"/>
      <c r="F108" s="81">
        <v>9515</v>
      </c>
      <c r="G108" s="83">
        <v>41782.573229166665</v>
      </c>
      <c r="H108" s="64"/>
      <c r="I108" s="73" t="s">
        <v>127</v>
      </c>
      <c r="J108" s="66" t="s">
        <v>328</v>
      </c>
      <c r="K108" s="67">
        <v>27545</v>
      </c>
      <c r="L108" s="103" t="str">
        <f t="shared" si="3"/>
        <v>X</v>
      </c>
      <c r="M108" s="82">
        <v>10315</v>
      </c>
      <c r="N108" s="84">
        <v>41766.313726851855</v>
      </c>
      <c r="O108" s="65"/>
      <c r="P108" s="77" t="s">
        <v>127</v>
      </c>
      <c r="Q108" s="51"/>
    </row>
    <row r="109" spans="1:17">
      <c r="A109" s="12" t="s">
        <v>344</v>
      </c>
      <c r="B109" s="49" t="s">
        <v>375</v>
      </c>
      <c r="C109" s="54" t="s">
        <v>127</v>
      </c>
      <c r="D109" s="68">
        <v>28461</v>
      </c>
      <c r="E109" s="99"/>
      <c r="F109" s="81">
        <v>15784</v>
      </c>
      <c r="G109" s="83">
        <v>41782.573229166665</v>
      </c>
      <c r="H109" s="64"/>
      <c r="I109" s="73" t="s">
        <v>127</v>
      </c>
      <c r="J109" s="66" t="s">
        <v>328</v>
      </c>
      <c r="K109" s="67">
        <v>27545</v>
      </c>
      <c r="L109" s="103" t="str">
        <f t="shared" si="3"/>
        <v>X</v>
      </c>
      <c r="M109" s="82">
        <v>16822</v>
      </c>
      <c r="N109" s="84">
        <v>41766.313726851855</v>
      </c>
      <c r="O109" s="65"/>
      <c r="P109" s="77" t="s">
        <v>127</v>
      </c>
      <c r="Q109" s="51"/>
    </row>
    <row r="110" spans="1:17">
      <c r="A110" s="12" t="s">
        <v>344</v>
      </c>
      <c r="B110" s="49" t="s">
        <v>663</v>
      </c>
      <c r="C110" s="54" t="s">
        <v>127</v>
      </c>
      <c r="D110" s="68">
        <v>28461</v>
      </c>
      <c r="E110" s="99"/>
      <c r="F110" s="81">
        <v>8964</v>
      </c>
      <c r="G110" s="83">
        <v>41782.573229166665</v>
      </c>
      <c r="H110" s="64"/>
      <c r="I110" s="73" t="s">
        <v>127</v>
      </c>
      <c r="J110" s="66" t="s">
        <v>328</v>
      </c>
      <c r="K110" s="67">
        <v>27545</v>
      </c>
      <c r="L110" s="103" t="str">
        <f t="shared" si="3"/>
        <v>X</v>
      </c>
      <c r="M110" s="82">
        <v>9224</v>
      </c>
      <c r="N110" s="84">
        <v>41766.313726851855</v>
      </c>
      <c r="O110" s="65"/>
      <c r="P110" s="77" t="s">
        <v>127</v>
      </c>
      <c r="Q110" s="51"/>
    </row>
    <row r="111" spans="1:17">
      <c r="A111" s="12" t="s">
        <v>344</v>
      </c>
      <c r="B111" s="49" t="s">
        <v>571</v>
      </c>
      <c r="C111" s="54" t="s">
        <v>127</v>
      </c>
      <c r="D111" s="68">
        <v>28461</v>
      </c>
      <c r="E111" s="99"/>
      <c r="F111" s="81">
        <v>17539</v>
      </c>
      <c r="G111" s="83">
        <v>41782.573229166665</v>
      </c>
      <c r="H111" s="64"/>
      <c r="I111" s="73" t="s">
        <v>127</v>
      </c>
      <c r="J111" s="66" t="s">
        <v>328</v>
      </c>
      <c r="K111" s="67">
        <v>27545</v>
      </c>
      <c r="L111" s="103" t="str">
        <f t="shared" si="3"/>
        <v>X</v>
      </c>
      <c r="M111" s="82">
        <v>19543</v>
      </c>
      <c r="N111" s="84">
        <v>41766.313726851855</v>
      </c>
      <c r="O111" s="65"/>
      <c r="P111" s="77" t="s">
        <v>127</v>
      </c>
      <c r="Q111" s="51"/>
    </row>
    <row r="112" spans="1:17">
      <c r="A112" s="12" t="s">
        <v>334</v>
      </c>
      <c r="B112" s="49" t="s">
        <v>326</v>
      </c>
      <c r="C112" s="54" t="s">
        <v>127</v>
      </c>
      <c r="D112" s="68">
        <v>28461</v>
      </c>
      <c r="E112" s="99"/>
      <c r="F112" s="81">
        <v>7394</v>
      </c>
      <c r="G112" s="83">
        <v>41782.573229166665</v>
      </c>
      <c r="H112" s="64"/>
      <c r="I112" s="73" t="s">
        <v>127</v>
      </c>
      <c r="J112" s="66" t="s">
        <v>328</v>
      </c>
      <c r="K112" s="67">
        <v>27545</v>
      </c>
      <c r="L112" s="103" t="str">
        <f t="shared" si="3"/>
        <v>X</v>
      </c>
      <c r="M112" s="82">
        <v>7474</v>
      </c>
      <c r="N112" s="84">
        <v>41766.313726851855</v>
      </c>
      <c r="O112" s="65"/>
      <c r="P112" s="77" t="s">
        <v>127</v>
      </c>
      <c r="Q112" s="51"/>
    </row>
    <row r="113" spans="1:17">
      <c r="A113" s="12" t="s">
        <v>334</v>
      </c>
      <c r="B113" s="49" t="s">
        <v>1090</v>
      </c>
      <c r="C113" s="54" t="s">
        <v>127</v>
      </c>
      <c r="D113" s="68">
        <v>28461</v>
      </c>
      <c r="E113" s="99"/>
      <c r="F113" s="81">
        <v>18149</v>
      </c>
      <c r="G113" s="83">
        <v>41782.573229166665</v>
      </c>
      <c r="H113" s="64"/>
      <c r="I113" s="73" t="s">
        <v>584</v>
      </c>
      <c r="J113" s="66" t="s">
        <v>328</v>
      </c>
      <c r="K113" s="67">
        <v>27545</v>
      </c>
      <c r="L113" s="103" t="str">
        <f t="shared" si="3"/>
        <v>X</v>
      </c>
      <c r="M113" s="82">
        <v>18942</v>
      </c>
      <c r="N113" s="84">
        <v>41766.313726851855</v>
      </c>
      <c r="O113" s="65"/>
      <c r="P113" s="77" t="s">
        <v>584</v>
      </c>
      <c r="Q113" s="51"/>
    </row>
    <row r="114" spans="1:17">
      <c r="A114" s="12" t="s">
        <v>334</v>
      </c>
      <c r="B114" s="49" t="s">
        <v>357</v>
      </c>
      <c r="C114" s="54" t="s">
        <v>127</v>
      </c>
      <c r="D114" s="68">
        <v>28461</v>
      </c>
      <c r="E114" s="99"/>
      <c r="F114" s="81">
        <v>13540</v>
      </c>
      <c r="G114" s="83">
        <v>41782.573229166665</v>
      </c>
      <c r="H114" s="64"/>
      <c r="I114" s="73" t="s">
        <v>127</v>
      </c>
      <c r="J114" s="66" t="s">
        <v>328</v>
      </c>
      <c r="K114" s="67">
        <v>27545</v>
      </c>
      <c r="L114" s="103" t="str">
        <f t="shared" si="3"/>
        <v>X</v>
      </c>
      <c r="M114" s="82">
        <v>13830</v>
      </c>
      <c r="N114" s="84">
        <v>41766.313726851855</v>
      </c>
      <c r="O114" s="65"/>
      <c r="P114" s="77" t="s">
        <v>127</v>
      </c>
      <c r="Q114" s="51"/>
    </row>
    <row r="115" spans="1:17">
      <c r="A115" s="12" t="s">
        <v>662</v>
      </c>
      <c r="B115" s="49" t="s">
        <v>422</v>
      </c>
      <c r="C115" s="54" t="s">
        <v>127</v>
      </c>
      <c r="D115" s="68">
        <v>28461</v>
      </c>
      <c r="E115" s="99"/>
      <c r="F115" s="81">
        <v>9810</v>
      </c>
      <c r="G115" s="83">
        <v>41782.573229166665</v>
      </c>
      <c r="H115" s="64"/>
      <c r="I115" s="73" t="s">
        <v>127</v>
      </c>
      <c r="J115" s="66" t="s">
        <v>328</v>
      </c>
      <c r="K115" s="67">
        <v>27545</v>
      </c>
      <c r="L115" s="103" t="str">
        <f t="shared" si="3"/>
        <v>X</v>
      </c>
      <c r="M115" s="82">
        <v>10491</v>
      </c>
      <c r="N115" s="84">
        <v>41766.313726851855</v>
      </c>
      <c r="O115" s="65"/>
      <c r="P115" s="77" t="s">
        <v>127</v>
      </c>
      <c r="Q115" s="51"/>
    </row>
    <row r="116" spans="1:17">
      <c r="A116" s="12" t="s">
        <v>662</v>
      </c>
      <c r="B116" s="49" t="s">
        <v>326</v>
      </c>
      <c r="C116" s="54" t="s">
        <v>127</v>
      </c>
      <c r="D116" s="68">
        <v>28461</v>
      </c>
      <c r="E116" s="99"/>
      <c r="F116" s="81">
        <v>7105</v>
      </c>
      <c r="G116" s="83">
        <v>41782.573229166665</v>
      </c>
      <c r="H116" s="64"/>
      <c r="I116" s="73" t="s">
        <v>127</v>
      </c>
      <c r="J116" s="66" t="s">
        <v>328</v>
      </c>
      <c r="K116" s="67">
        <v>27545</v>
      </c>
      <c r="L116" s="103" t="str">
        <f t="shared" si="3"/>
        <v>X</v>
      </c>
      <c r="M116" s="82">
        <v>7464</v>
      </c>
      <c r="N116" s="84">
        <v>41766.313726851855</v>
      </c>
      <c r="O116" s="65"/>
      <c r="P116" s="77" t="s">
        <v>127</v>
      </c>
      <c r="Q116" s="51"/>
    </row>
    <row r="117" spans="1:17">
      <c r="A117" s="12" t="s">
        <v>662</v>
      </c>
      <c r="B117" s="49" t="s">
        <v>423</v>
      </c>
      <c r="C117" s="54" t="s">
        <v>127</v>
      </c>
      <c r="D117" s="68">
        <v>28461</v>
      </c>
      <c r="E117" s="99"/>
      <c r="F117" s="81">
        <v>17533</v>
      </c>
      <c r="G117" s="83">
        <v>41782.573229166665</v>
      </c>
      <c r="H117" s="64"/>
      <c r="I117" s="73" t="s">
        <v>127</v>
      </c>
      <c r="J117" s="66" t="s">
        <v>328</v>
      </c>
      <c r="K117" s="67">
        <v>27545</v>
      </c>
      <c r="L117" s="103" t="str">
        <f t="shared" si="3"/>
        <v>X</v>
      </c>
      <c r="M117" s="82">
        <v>18337</v>
      </c>
      <c r="N117" s="84">
        <v>41766.313726851855</v>
      </c>
      <c r="O117" s="65"/>
      <c r="P117" s="77" t="s">
        <v>127</v>
      </c>
      <c r="Q117" s="51"/>
    </row>
    <row r="118" spans="1:17">
      <c r="A118" s="12" t="s">
        <v>662</v>
      </c>
      <c r="B118" s="49" t="s">
        <v>424</v>
      </c>
      <c r="C118" s="54" t="s">
        <v>127</v>
      </c>
      <c r="D118" s="68">
        <v>28461</v>
      </c>
      <c r="E118" s="99"/>
      <c r="F118" s="81">
        <v>15245</v>
      </c>
      <c r="G118" s="83">
        <v>41782.573229166665</v>
      </c>
      <c r="H118" s="64"/>
      <c r="I118" s="73" t="s">
        <v>127</v>
      </c>
      <c r="J118" s="66" t="s">
        <v>328</v>
      </c>
      <c r="K118" s="67">
        <v>27545</v>
      </c>
      <c r="L118" s="103" t="str">
        <f t="shared" si="3"/>
        <v>X</v>
      </c>
      <c r="M118" s="82">
        <v>15707</v>
      </c>
      <c r="N118" s="84">
        <v>41766.313726851855</v>
      </c>
      <c r="O118" s="65"/>
      <c r="P118" s="77" t="s">
        <v>127</v>
      </c>
      <c r="Q118" s="51"/>
    </row>
    <row r="119" spans="1:17">
      <c r="A119" s="12" t="s">
        <v>662</v>
      </c>
      <c r="B119" s="49" t="s">
        <v>425</v>
      </c>
      <c r="C119" s="54" t="s">
        <v>127</v>
      </c>
      <c r="D119" s="68">
        <v>28461</v>
      </c>
      <c r="E119" s="99"/>
      <c r="F119" s="81">
        <v>16488</v>
      </c>
      <c r="G119" s="83">
        <v>41782.573229166665</v>
      </c>
      <c r="H119" s="64"/>
      <c r="I119" s="73" t="s">
        <v>127</v>
      </c>
      <c r="J119" s="66" t="s">
        <v>328</v>
      </c>
      <c r="K119" s="67">
        <v>27545</v>
      </c>
      <c r="L119" s="103" t="str">
        <f t="shared" si="3"/>
        <v>X</v>
      </c>
      <c r="M119" s="82">
        <v>17282</v>
      </c>
      <c r="N119" s="84">
        <v>41766.313726851855</v>
      </c>
      <c r="O119" s="65"/>
      <c r="P119" s="77" t="s">
        <v>127</v>
      </c>
      <c r="Q119" s="51"/>
    </row>
    <row r="120" spans="1:17">
      <c r="A120" s="12" t="s">
        <v>662</v>
      </c>
      <c r="B120" s="49" t="s">
        <v>426</v>
      </c>
      <c r="C120" s="54" t="s">
        <v>127</v>
      </c>
      <c r="D120" s="68">
        <v>28461</v>
      </c>
      <c r="E120" s="99"/>
      <c r="F120" s="81">
        <v>30058</v>
      </c>
      <c r="G120" s="83">
        <v>41782.573229166665</v>
      </c>
      <c r="H120" s="64"/>
      <c r="I120" s="73" t="s">
        <v>127</v>
      </c>
      <c r="J120" s="66" t="s">
        <v>328</v>
      </c>
      <c r="K120" s="67">
        <v>27545</v>
      </c>
      <c r="L120" s="103" t="str">
        <f t="shared" si="3"/>
        <v>X</v>
      </c>
      <c r="M120" s="82">
        <v>32277</v>
      </c>
      <c r="N120" s="84">
        <v>41766.313726851855</v>
      </c>
      <c r="O120" s="65"/>
      <c r="P120" s="77" t="s">
        <v>127</v>
      </c>
      <c r="Q120" s="51"/>
    </row>
    <row r="121" spans="1:17">
      <c r="A121" s="12" t="s">
        <v>662</v>
      </c>
      <c r="B121" s="49" t="s">
        <v>427</v>
      </c>
      <c r="C121" s="54" t="s">
        <v>127</v>
      </c>
      <c r="D121" s="68">
        <v>28461</v>
      </c>
      <c r="E121" s="99"/>
      <c r="F121" s="81">
        <v>8070</v>
      </c>
      <c r="G121" s="83">
        <v>41782.573229166665</v>
      </c>
      <c r="H121" s="64"/>
      <c r="I121" s="73" t="s">
        <v>127</v>
      </c>
      <c r="J121" s="66" t="s">
        <v>328</v>
      </c>
      <c r="K121" s="67">
        <v>27545</v>
      </c>
      <c r="L121" s="103" t="str">
        <f t="shared" si="3"/>
        <v>X</v>
      </c>
      <c r="M121" s="82">
        <v>8170</v>
      </c>
      <c r="N121" s="84">
        <v>41766.313726851855</v>
      </c>
      <c r="O121" s="65"/>
      <c r="P121" s="77" t="s">
        <v>127</v>
      </c>
      <c r="Q121" s="51"/>
    </row>
    <row r="122" spans="1:17">
      <c r="A122" s="12" t="s">
        <v>662</v>
      </c>
      <c r="B122" s="49" t="s">
        <v>428</v>
      </c>
      <c r="C122" s="54" t="s">
        <v>127</v>
      </c>
      <c r="D122" s="68">
        <v>28461</v>
      </c>
      <c r="E122" s="99"/>
      <c r="F122" s="81">
        <v>21982</v>
      </c>
      <c r="G122" s="83">
        <v>41782.573229166665</v>
      </c>
      <c r="H122" s="64"/>
      <c r="I122" s="73" t="s">
        <v>127</v>
      </c>
      <c r="J122" s="66" t="s">
        <v>328</v>
      </c>
      <c r="K122" s="67">
        <v>27545</v>
      </c>
      <c r="L122" s="103" t="str">
        <f t="shared" si="3"/>
        <v>X</v>
      </c>
      <c r="M122" s="82">
        <v>23495</v>
      </c>
      <c r="N122" s="84">
        <v>41766.313726851855</v>
      </c>
      <c r="O122" s="65"/>
      <c r="P122" s="77" t="s">
        <v>127</v>
      </c>
      <c r="Q122" s="51"/>
    </row>
    <row r="123" spans="1:17">
      <c r="A123" s="12" t="s">
        <v>662</v>
      </c>
      <c r="B123" s="49" t="s">
        <v>429</v>
      </c>
      <c r="C123" s="54" t="s">
        <v>127</v>
      </c>
      <c r="D123" s="68">
        <v>28461</v>
      </c>
      <c r="E123" s="99"/>
      <c r="F123" s="81">
        <v>14971</v>
      </c>
      <c r="G123" s="83">
        <v>41782.573229166665</v>
      </c>
      <c r="H123" s="64"/>
      <c r="I123" s="73" t="s">
        <v>127</v>
      </c>
      <c r="J123" s="66" t="s">
        <v>328</v>
      </c>
      <c r="K123" s="67">
        <v>27545</v>
      </c>
      <c r="L123" s="103" t="str">
        <f t="shared" si="3"/>
        <v>X</v>
      </c>
      <c r="M123" s="82">
        <v>15425</v>
      </c>
      <c r="N123" s="84">
        <v>41766.313726851855</v>
      </c>
      <c r="O123" s="65"/>
      <c r="P123" s="77" t="s">
        <v>127</v>
      </c>
      <c r="Q123" s="51"/>
    </row>
    <row r="124" spans="1:17">
      <c r="A124" s="12" t="s">
        <v>662</v>
      </c>
      <c r="B124" s="49" t="s">
        <v>430</v>
      </c>
      <c r="C124" s="54" t="s">
        <v>127</v>
      </c>
      <c r="D124" s="68">
        <v>28461</v>
      </c>
      <c r="E124" s="99"/>
      <c r="F124" s="81">
        <v>15937</v>
      </c>
      <c r="G124" s="83">
        <v>41782.573229166665</v>
      </c>
      <c r="H124" s="64"/>
      <c r="I124" s="73" t="s">
        <v>127</v>
      </c>
      <c r="J124" s="66" t="s">
        <v>328</v>
      </c>
      <c r="K124" s="67">
        <v>27545</v>
      </c>
      <c r="L124" s="103" t="str">
        <f t="shared" si="3"/>
        <v>X</v>
      </c>
      <c r="M124" s="82">
        <v>16490</v>
      </c>
      <c r="N124" s="84">
        <v>41766.313726851855</v>
      </c>
      <c r="O124" s="65"/>
      <c r="P124" s="77" t="s">
        <v>127</v>
      </c>
      <c r="Q124" s="51"/>
    </row>
    <row r="125" spans="1:17">
      <c r="A125" s="12" t="s">
        <v>662</v>
      </c>
      <c r="B125" s="49" t="s">
        <v>431</v>
      </c>
      <c r="C125" s="54" t="s">
        <v>127</v>
      </c>
      <c r="D125" s="68">
        <v>28461</v>
      </c>
      <c r="E125" s="99"/>
      <c r="F125" s="81">
        <v>16222</v>
      </c>
      <c r="G125" s="83">
        <v>41782.573229166665</v>
      </c>
      <c r="H125" s="64"/>
      <c r="I125" s="73" t="s">
        <v>127</v>
      </c>
      <c r="J125" s="66" t="s">
        <v>328</v>
      </c>
      <c r="K125" s="67">
        <v>27545</v>
      </c>
      <c r="L125" s="103" t="str">
        <f t="shared" si="3"/>
        <v>X</v>
      </c>
      <c r="M125" s="82">
        <v>16840</v>
      </c>
      <c r="N125" s="84">
        <v>41766.313726851855</v>
      </c>
      <c r="O125" s="65"/>
      <c r="P125" s="77" t="s">
        <v>127</v>
      </c>
      <c r="Q125" s="51"/>
    </row>
    <row r="126" spans="1:17">
      <c r="A126" s="12" t="s">
        <v>662</v>
      </c>
      <c r="B126" s="49" t="s">
        <v>432</v>
      </c>
      <c r="C126" s="54" t="s">
        <v>127</v>
      </c>
      <c r="D126" s="68">
        <v>28461</v>
      </c>
      <c r="E126" s="99"/>
      <c r="F126" s="81">
        <v>14267</v>
      </c>
      <c r="G126" s="83">
        <v>41782.573229166665</v>
      </c>
      <c r="H126" s="64"/>
      <c r="I126" s="73" t="s">
        <v>127</v>
      </c>
      <c r="J126" s="66" t="s">
        <v>328</v>
      </c>
      <c r="K126" s="67">
        <v>27545</v>
      </c>
      <c r="L126" s="103" t="str">
        <f t="shared" si="3"/>
        <v>X</v>
      </c>
      <c r="M126" s="82">
        <v>14705</v>
      </c>
      <c r="N126" s="84">
        <v>41766.313726851855</v>
      </c>
      <c r="O126" s="65"/>
      <c r="P126" s="77" t="s">
        <v>127</v>
      </c>
      <c r="Q126" s="51"/>
    </row>
    <row r="127" spans="1:17">
      <c r="A127" s="12" t="s">
        <v>664</v>
      </c>
      <c r="B127" s="49" t="s">
        <v>1115</v>
      </c>
      <c r="C127" s="54" t="s">
        <v>127</v>
      </c>
      <c r="D127" s="68">
        <v>28461</v>
      </c>
      <c r="E127" s="99"/>
      <c r="F127" s="81">
        <v>14530</v>
      </c>
      <c r="G127" s="83">
        <v>41782.573229166665</v>
      </c>
      <c r="H127" s="64"/>
      <c r="I127" s="73" t="s">
        <v>127</v>
      </c>
      <c r="J127" s="66" t="s">
        <v>328</v>
      </c>
      <c r="K127" s="67">
        <v>27545</v>
      </c>
      <c r="L127" s="103" t="str">
        <f t="shared" si="3"/>
        <v>X</v>
      </c>
      <c r="M127" s="82">
        <v>14976</v>
      </c>
      <c r="N127" s="84">
        <v>41766.313726851855</v>
      </c>
      <c r="O127" s="65"/>
      <c r="P127" s="77" t="s">
        <v>127</v>
      </c>
      <c r="Q127" s="51"/>
    </row>
    <row r="128" spans="1:17">
      <c r="A128" s="12" t="s">
        <v>664</v>
      </c>
      <c r="B128" s="49" t="s">
        <v>1116</v>
      </c>
      <c r="C128" s="54" t="s">
        <v>127</v>
      </c>
      <c r="D128" s="68">
        <v>28461</v>
      </c>
      <c r="E128" s="99"/>
      <c r="F128" s="81">
        <v>19091</v>
      </c>
      <c r="G128" s="83">
        <v>41782.573229166665</v>
      </c>
      <c r="H128" s="64"/>
      <c r="I128" s="73" t="s">
        <v>127</v>
      </c>
      <c r="J128" s="66" t="s">
        <v>328</v>
      </c>
      <c r="K128" s="67">
        <v>27545</v>
      </c>
      <c r="L128" s="103" t="str">
        <f t="shared" si="3"/>
        <v>X</v>
      </c>
      <c r="M128" s="82">
        <v>28714</v>
      </c>
      <c r="N128" s="84">
        <v>41766.313726851855</v>
      </c>
      <c r="O128" s="65"/>
      <c r="P128" s="77" t="s">
        <v>127</v>
      </c>
      <c r="Q128" s="51"/>
    </row>
    <row r="129" spans="1:17">
      <c r="A129" s="12" t="s">
        <v>664</v>
      </c>
      <c r="B129" s="49" t="s">
        <v>326</v>
      </c>
      <c r="C129" s="54" t="s">
        <v>127</v>
      </c>
      <c r="D129" s="68">
        <v>28461</v>
      </c>
      <c r="E129" s="99"/>
      <c r="F129" s="81">
        <v>8426</v>
      </c>
      <c r="G129" s="83">
        <v>41782.573229166665</v>
      </c>
      <c r="H129" s="64"/>
      <c r="I129" s="73" t="s">
        <v>127</v>
      </c>
      <c r="J129" s="66" t="s">
        <v>328</v>
      </c>
      <c r="K129" s="67">
        <v>27545</v>
      </c>
      <c r="L129" s="103" t="str">
        <f t="shared" si="3"/>
        <v>X</v>
      </c>
      <c r="M129" s="82">
        <v>8778</v>
      </c>
      <c r="N129" s="84">
        <v>41766.313726851855</v>
      </c>
      <c r="O129" s="65"/>
      <c r="P129" s="77" t="s">
        <v>127</v>
      </c>
      <c r="Q129" s="51"/>
    </row>
    <row r="130" spans="1:17">
      <c r="A130" s="12" t="s">
        <v>664</v>
      </c>
      <c r="B130" s="49" t="s">
        <v>375</v>
      </c>
      <c r="C130" s="54" t="s">
        <v>127</v>
      </c>
      <c r="D130" s="68">
        <v>28461</v>
      </c>
      <c r="E130" s="99"/>
      <c r="F130" s="81">
        <v>9247</v>
      </c>
      <c r="G130" s="83">
        <v>41782.573229166665</v>
      </c>
      <c r="H130" s="64"/>
      <c r="I130" s="73" t="s">
        <v>127</v>
      </c>
      <c r="J130" s="66" t="s">
        <v>328</v>
      </c>
      <c r="K130" s="67">
        <v>27545</v>
      </c>
      <c r="L130" s="103" t="str">
        <f t="shared" si="3"/>
        <v>X</v>
      </c>
      <c r="M130" s="82">
        <v>10070</v>
      </c>
      <c r="N130" s="84">
        <v>41766.313726851855</v>
      </c>
      <c r="O130" s="65"/>
      <c r="P130" s="77" t="s">
        <v>127</v>
      </c>
      <c r="Q130" s="51"/>
    </row>
    <row r="131" spans="1:17">
      <c r="A131" s="12" t="s">
        <v>664</v>
      </c>
      <c r="B131" s="49" t="s">
        <v>1284</v>
      </c>
      <c r="C131" s="54" t="s">
        <v>127</v>
      </c>
      <c r="D131" s="68">
        <v>28461</v>
      </c>
      <c r="E131" s="99"/>
      <c r="F131" s="81">
        <v>7771</v>
      </c>
      <c r="G131" s="83">
        <v>41782.573229166665</v>
      </c>
      <c r="H131" s="64"/>
      <c r="I131" s="73" t="s">
        <v>584</v>
      </c>
      <c r="J131" s="66" t="s">
        <v>328</v>
      </c>
      <c r="K131" s="67">
        <v>27545</v>
      </c>
      <c r="L131" s="103" t="str">
        <f t="shared" si="3"/>
        <v>X</v>
      </c>
      <c r="M131" s="82">
        <v>8140</v>
      </c>
      <c r="N131" s="84">
        <v>41766.313726851855</v>
      </c>
      <c r="O131" s="65"/>
      <c r="P131" s="77" t="s">
        <v>127</v>
      </c>
      <c r="Q131" s="51"/>
    </row>
    <row r="132" spans="1:17">
      <c r="A132" s="12" t="s">
        <v>664</v>
      </c>
      <c r="B132" s="49" t="s">
        <v>376</v>
      </c>
      <c r="C132" s="54" t="s">
        <v>127</v>
      </c>
      <c r="D132" s="68">
        <v>28461</v>
      </c>
      <c r="E132" s="99"/>
      <c r="F132" s="81">
        <v>14728</v>
      </c>
      <c r="G132" s="83">
        <v>41782.573229166665</v>
      </c>
      <c r="H132" s="64"/>
      <c r="I132" s="73" t="s">
        <v>127</v>
      </c>
      <c r="J132" s="66" t="s">
        <v>328</v>
      </c>
      <c r="K132" s="67">
        <v>27545</v>
      </c>
      <c r="L132" s="103" t="str">
        <f t="shared" si="3"/>
        <v>X</v>
      </c>
      <c r="M132" s="82">
        <v>15363</v>
      </c>
      <c r="N132" s="84">
        <v>41766.313726851855</v>
      </c>
      <c r="O132" s="65"/>
      <c r="P132" s="77" t="s">
        <v>127</v>
      </c>
      <c r="Q132" s="51"/>
    </row>
    <row r="133" spans="1:17">
      <c r="A133" s="12" t="s">
        <v>664</v>
      </c>
      <c r="B133" s="49" t="s">
        <v>377</v>
      </c>
      <c r="C133" s="54" t="s">
        <v>127</v>
      </c>
      <c r="D133" s="68">
        <v>28461</v>
      </c>
      <c r="E133" s="99"/>
      <c r="F133" s="81">
        <v>14247</v>
      </c>
      <c r="G133" s="83">
        <v>41782.573229166665</v>
      </c>
      <c r="H133" s="64"/>
      <c r="I133" s="73" t="s">
        <v>127</v>
      </c>
      <c r="J133" s="66" t="s">
        <v>328</v>
      </c>
      <c r="K133" s="67">
        <v>27545</v>
      </c>
      <c r="L133" s="103" t="str">
        <f t="shared" si="3"/>
        <v>X</v>
      </c>
      <c r="M133" s="82">
        <v>14688</v>
      </c>
      <c r="N133" s="84">
        <v>41766.313726851855</v>
      </c>
      <c r="O133" s="65"/>
      <c r="P133" s="77" t="s">
        <v>127</v>
      </c>
      <c r="Q133" s="51"/>
    </row>
    <row r="134" spans="1:17">
      <c r="A134" s="12" t="s">
        <v>664</v>
      </c>
      <c r="B134" s="49" t="s">
        <v>378</v>
      </c>
      <c r="C134" s="54" t="s">
        <v>127</v>
      </c>
      <c r="D134" s="68">
        <v>28461</v>
      </c>
      <c r="E134" s="99"/>
      <c r="F134" s="81">
        <v>15180</v>
      </c>
      <c r="G134" s="83">
        <v>41782.573229166665</v>
      </c>
      <c r="H134" s="64"/>
      <c r="I134" s="73" t="s">
        <v>127</v>
      </c>
      <c r="J134" s="66" t="s">
        <v>328</v>
      </c>
      <c r="K134" s="67">
        <v>27545</v>
      </c>
      <c r="L134" s="103" t="str">
        <f t="shared" ref="L134:L138" si="4">IF(K134="","",IF(K134&lt;$D134,"X",""))</f>
        <v>X</v>
      </c>
      <c r="M134" s="82">
        <v>15872</v>
      </c>
      <c r="N134" s="84">
        <v>41766.313726851855</v>
      </c>
      <c r="O134" s="65"/>
      <c r="P134" s="77" t="s">
        <v>127</v>
      </c>
      <c r="Q134" s="51"/>
    </row>
    <row r="135" spans="1:17">
      <c r="A135" s="12" t="s">
        <v>664</v>
      </c>
      <c r="B135" s="49" t="s">
        <v>379</v>
      </c>
      <c r="C135" s="54" t="s">
        <v>127</v>
      </c>
      <c r="D135" s="68">
        <v>28461</v>
      </c>
      <c r="E135" s="99"/>
      <c r="F135" s="81">
        <v>18984</v>
      </c>
      <c r="G135" s="83">
        <v>41782.573229166665</v>
      </c>
      <c r="H135" s="64"/>
      <c r="I135" s="73" t="s">
        <v>127</v>
      </c>
      <c r="J135" s="66" t="s">
        <v>328</v>
      </c>
      <c r="K135" s="67">
        <v>27545</v>
      </c>
      <c r="L135" s="103" t="str">
        <f t="shared" si="4"/>
        <v>X</v>
      </c>
      <c r="M135" s="82">
        <v>20455</v>
      </c>
      <c r="N135" s="84">
        <v>41766.313726851855</v>
      </c>
      <c r="O135" s="65"/>
      <c r="P135" s="77" t="s">
        <v>127</v>
      </c>
      <c r="Q135" s="51"/>
    </row>
    <row r="136" spans="1:17">
      <c r="A136" s="12" t="s">
        <v>664</v>
      </c>
      <c r="B136" s="49" t="s">
        <v>380</v>
      </c>
      <c r="C136" s="54" t="s">
        <v>127</v>
      </c>
      <c r="D136" s="68">
        <v>28461</v>
      </c>
      <c r="E136" s="99"/>
      <c r="F136" s="81">
        <v>16213</v>
      </c>
      <c r="G136" s="83">
        <v>41782.573229166665</v>
      </c>
      <c r="H136" s="64"/>
      <c r="I136" s="73" t="s">
        <v>127</v>
      </c>
      <c r="J136" s="66" t="s">
        <v>328</v>
      </c>
      <c r="K136" s="67">
        <v>27545</v>
      </c>
      <c r="L136" s="103" t="str">
        <f t="shared" si="4"/>
        <v>X</v>
      </c>
      <c r="M136" s="82">
        <v>17022</v>
      </c>
      <c r="N136" s="84">
        <v>41766.313726851855</v>
      </c>
      <c r="O136" s="65"/>
      <c r="P136" s="77" t="s">
        <v>127</v>
      </c>
      <c r="Q136" s="51"/>
    </row>
    <row r="137" spans="1:17">
      <c r="A137" s="12" t="s">
        <v>664</v>
      </c>
      <c r="B137" s="49" t="s">
        <v>381</v>
      </c>
      <c r="C137" s="54" t="s">
        <v>127</v>
      </c>
      <c r="D137" s="68">
        <v>28461</v>
      </c>
      <c r="E137" s="99"/>
      <c r="F137" s="81">
        <v>34075</v>
      </c>
      <c r="G137" s="83">
        <v>41782.573229166665</v>
      </c>
      <c r="H137" s="64"/>
      <c r="I137" s="73" t="s">
        <v>127</v>
      </c>
      <c r="J137" s="66" t="s">
        <v>328</v>
      </c>
      <c r="K137" s="67">
        <v>27545</v>
      </c>
      <c r="L137" s="103" t="str">
        <f t="shared" si="4"/>
        <v>X</v>
      </c>
      <c r="M137" s="82">
        <v>38097</v>
      </c>
      <c r="N137" s="84">
        <v>41766.313726851855</v>
      </c>
      <c r="O137" s="65"/>
      <c r="P137" s="77" t="s">
        <v>127</v>
      </c>
      <c r="Q137" s="51"/>
    </row>
    <row r="138" spans="1:17">
      <c r="A138" s="12"/>
      <c r="B138" s="49" t="s">
        <v>326</v>
      </c>
      <c r="C138" s="54" t="s">
        <v>127</v>
      </c>
      <c r="D138" s="68">
        <v>28461</v>
      </c>
      <c r="E138" s="99"/>
      <c r="F138" s="81">
        <v>11812</v>
      </c>
      <c r="G138" s="83">
        <v>41782.573229166665</v>
      </c>
      <c r="H138" s="64"/>
      <c r="I138" s="73" t="s">
        <v>127</v>
      </c>
      <c r="J138" s="66" t="s">
        <v>328</v>
      </c>
      <c r="K138" s="67">
        <v>27545</v>
      </c>
      <c r="L138" s="103" t="str">
        <f t="shared" si="4"/>
        <v>X</v>
      </c>
      <c r="M138" s="82">
        <v>13112</v>
      </c>
      <c r="N138" s="84">
        <v>41766.313726851855</v>
      </c>
      <c r="O138" s="65"/>
      <c r="P138" s="77" t="s">
        <v>127</v>
      </c>
      <c r="Q138" s="51"/>
    </row>
    <row r="139" spans="1:17" ht="6" customHeight="1">
      <c r="A139" s="51"/>
      <c r="B139" s="51"/>
      <c r="C139" s="51"/>
      <c r="D139" s="51"/>
      <c r="E139" s="53"/>
      <c r="F139" s="51"/>
      <c r="G139" s="51"/>
      <c r="H139" s="53"/>
      <c r="I139" s="75"/>
      <c r="J139" s="51"/>
      <c r="K139" s="51"/>
      <c r="L139" s="53"/>
      <c r="M139" s="51"/>
      <c r="N139" s="51"/>
      <c r="O139" s="53"/>
      <c r="P139" s="75"/>
      <c r="Q139" s="51"/>
    </row>
    <row r="313" ht="6" customHeight="1"/>
    <row r="314" ht="5.25" customHeight="1"/>
    <row r="315" ht="12.75" customHeight="1"/>
    <row r="317" ht="6" customHeight="1"/>
    <row r="399" ht="6.75" customHeight="1"/>
  </sheetData>
  <sheetProtection sheet="1" objects="1" scenarios="1" autoFilter="0"/>
  <autoFilter ref="A7:Q138"/>
  <sortState ref="A8:Q140">
    <sortCondition ref="A8"/>
    <sortCondition ref="B8"/>
  </sortState>
  <dataConsolidate/>
  <mergeCells count="2">
    <mergeCell ref="C4:I4"/>
    <mergeCell ref="J4:P4"/>
  </mergeCells>
  <conditionalFormatting sqref="J6">
    <cfRule type="expression" dxfId="263" priority="938" stopIfTrue="1">
      <formula>IF($C6="Missing",TRUE,FALSE)</formula>
    </cfRule>
  </conditionalFormatting>
  <conditionalFormatting sqref="K6">
    <cfRule type="expression" dxfId="262" priority="937" stopIfTrue="1">
      <formula>IF(AND(K6&lt;&gt;"",K6&lt;$D6,L6&lt;&gt;"C"),TRUE,FALSE)</formula>
    </cfRule>
  </conditionalFormatting>
  <conditionalFormatting sqref="J8">
    <cfRule type="expression" dxfId="261" priority="276" stopIfTrue="1">
      <formula>IF($C8="Missing",TRUE,FALSE)</formula>
    </cfRule>
  </conditionalFormatting>
  <conditionalFormatting sqref="K8">
    <cfRule type="expression" dxfId="260" priority="275" stopIfTrue="1">
      <formula>IF(AND(K8&lt;&gt;"",K8&lt;$D8,L8&lt;&gt;"C"),TRUE,FALSE)</formula>
    </cfRule>
  </conditionalFormatting>
  <conditionalFormatting sqref="J9">
    <cfRule type="expression" dxfId="259" priority="274" stopIfTrue="1">
      <formula>IF($C9="Missing",TRUE,FALSE)</formula>
    </cfRule>
  </conditionalFormatting>
  <conditionalFormatting sqref="K9">
    <cfRule type="expression" dxfId="258" priority="273" stopIfTrue="1">
      <formula>IF(AND(K9&lt;&gt;"",K9&lt;$D9,L9&lt;&gt;"C"),TRUE,FALSE)</formula>
    </cfRule>
  </conditionalFormatting>
  <conditionalFormatting sqref="J10">
    <cfRule type="expression" dxfId="257" priority="272" stopIfTrue="1">
      <formula>IF($C10="Missing",TRUE,FALSE)</formula>
    </cfRule>
  </conditionalFormatting>
  <conditionalFormatting sqref="K10">
    <cfRule type="expression" dxfId="256" priority="271" stopIfTrue="1">
      <formula>IF(AND(K10&lt;&gt;"",K10&lt;$D10,L10&lt;&gt;"C"),TRUE,FALSE)</formula>
    </cfRule>
  </conditionalFormatting>
  <conditionalFormatting sqref="J11">
    <cfRule type="expression" dxfId="255" priority="270" stopIfTrue="1">
      <formula>IF($C11="Missing",TRUE,FALSE)</formula>
    </cfRule>
  </conditionalFormatting>
  <conditionalFormatting sqref="K11">
    <cfRule type="expression" dxfId="254" priority="269" stopIfTrue="1">
      <formula>IF(AND(K11&lt;&gt;"",K11&lt;$D11,L11&lt;&gt;"C"),TRUE,FALSE)</formula>
    </cfRule>
  </conditionalFormatting>
  <conditionalFormatting sqref="J12">
    <cfRule type="expression" dxfId="253" priority="268" stopIfTrue="1">
      <formula>IF($C12="Missing",TRUE,FALSE)</formula>
    </cfRule>
  </conditionalFormatting>
  <conditionalFormatting sqref="K12">
    <cfRule type="expression" dxfId="252" priority="267" stopIfTrue="1">
      <formula>IF(AND(K12&lt;&gt;"",K12&lt;$D12,L12&lt;&gt;"C"),TRUE,FALSE)</formula>
    </cfRule>
  </conditionalFormatting>
  <conditionalFormatting sqref="J13">
    <cfRule type="expression" dxfId="251" priority="266" stopIfTrue="1">
      <formula>IF($C13="Missing",TRUE,FALSE)</formula>
    </cfRule>
  </conditionalFormatting>
  <conditionalFormatting sqref="K13">
    <cfRule type="expression" dxfId="250" priority="265" stopIfTrue="1">
      <formula>IF(AND(K13&lt;&gt;"",K13&lt;$D13,L13&lt;&gt;"C"),TRUE,FALSE)</formula>
    </cfRule>
  </conditionalFormatting>
  <conditionalFormatting sqref="J14">
    <cfRule type="expression" dxfId="249" priority="260" stopIfTrue="1">
      <formula>IF($C14="Missing",TRUE,FALSE)</formula>
    </cfRule>
  </conditionalFormatting>
  <conditionalFormatting sqref="K14">
    <cfRule type="expression" dxfId="248" priority="259" stopIfTrue="1">
      <formula>IF(AND(K14&lt;&gt;"",K14&lt;$D14,L14&lt;&gt;"C"),TRUE,FALSE)</formula>
    </cfRule>
  </conditionalFormatting>
  <conditionalFormatting sqref="J15">
    <cfRule type="expression" dxfId="247" priority="258" stopIfTrue="1">
      <formula>IF($C15="Missing",TRUE,FALSE)</formula>
    </cfRule>
  </conditionalFormatting>
  <conditionalFormatting sqref="K15">
    <cfRule type="expression" dxfId="246" priority="257" stopIfTrue="1">
      <formula>IF(AND(K15&lt;&gt;"",K15&lt;$D15,L15&lt;&gt;"C"),TRUE,FALSE)</formula>
    </cfRule>
  </conditionalFormatting>
  <conditionalFormatting sqref="J16">
    <cfRule type="expression" dxfId="245" priority="256" stopIfTrue="1">
      <formula>IF($C16="Missing",TRUE,FALSE)</formula>
    </cfRule>
  </conditionalFormatting>
  <conditionalFormatting sqref="K16">
    <cfRule type="expression" dxfId="244" priority="255" stopIfTrue="1">
      <formula>IF(AND(K16&lt;&gt;"",K16&lt;$D16,L16&lt;&gt;"C"),TRUE,FALSE)</formula>
    </cfRule>
  </conditionalFormatting>
  <conditionalFormatting sqref="J17">
    <cfRule type="expression" dxfId="243" priority="254" stopIfTrue="1">
      <formula>IF($C17="Missing",TRUE,FALSE)</formula>
    </cfRule>
  </conditionalFormatting>
  <conditionalFormatting sqref="K17">
    <cfRule type="expression" dxfId="242" priority="253" stopIfTrue="1">
      <formula>IF(AND(K17&lt;&gt;"",K17&lt;$D17,L17&lt;&gt;"C"),TRUE,FALSE)</formula>
    </cfRule>
  </conditionalFormatting>
  <conditionalFormatting sqref="J18">
    <cfRule type="expression" dxfId="241" priority="252" stopIfTrue="1">
      <formula>IF($C18="Missing",TRUE,FALSE)</formula>
    </cfRule>
  </conditionalFormatting>
  <conditionalFormatting sqref="K18">
    <cfRule type="expression" dxfId="240" priority="251" stopIfTrue="1">
      <formula>IF(AND(K18&lt;&gt;"",K18&lt;$D18,L18&lt;&gt;"C"),TRUE,FALSE)</formula>
    </cfRule>
  </conditionalFormatting>
  <conditionalFormatting sqref="J19">
    <cfRule type="expression" dxfId="239" priority="250" stopIfTrue="1">
      <formula>IF($C19="Missing",TRUE,FALSE)</formula>
    </cfRule>
  </conditionalFormatting>
  <conditionalFormatting sqref="K19">
    <cfRule type="expression" dxfId="238" priority="249" stopIfTrue="1">
      <formula>IF(AND(K19&lt;&gt;"",K19&lt;$D19,L19&lt;&gt;"C"),TRUE,FALSE)</formula>
    </cfRule>
  </conditionalFormatting>
  <conditionalFormatting sqref="J20">
    <cfRule type="expression" dxfId="237" priority="248" stopIfTrue="1">
      <formula>IF($C20="Missing",TRUE,FALSE)</formula>
    </cfRule>
  </conditionalFormatting>
  <conditionalFormatting sqref="K20">
    <cfRule type="expression" dxfId="236" priority="247" stopIfTrue="1">
      <formula>IF(AND(K20&lt;&gt;"",K20&lt;$D20,L20&lt;&gt;"C"),TRUE,FALSE)</formula>
    </cfRule>
  </conditionalFormatting>
  <conditionalFormatting sqref="J21">
    <cfRule type="expression" dxfId="235" priority="246" stopIfTrue="1">
      <formula>IF($C21="Missing",TRUE,FALSE)</formula>
    </cfRule>
  </conditionalFormatting>
  <conditionalFormatting sqref="K21">
    <cfRule type="expression" dxfId="234" priority="245" stopIfTrue="1">
      <formula>IF(AND(K21&lt;&gt;"",K21&lt;$D21,L21&lt;&gt;"C"),TRUE,FALSE)</formula>
    </cfRule>
  </conditionalFormatting>
  <conditionalFormatting sqref="J22">
    <cfRule type="expression" dxfId="233" priority="244" stopIfTrue="1">
      <formula>IF($C22="Missing",TRUE,FALSE)</formula>
    </cfRule>
  </conditionalFormatting>
  <conditionalFormatting sqref="K22">
    <cfRule type="expression" dxfId="232" priority="243" stopIfTrue="1">
      <formula>IF(AND(K22&lt;&gt;"",K22&lt;$D22,L22&lt;&gt;"C"),TRUE,FALSE)</formula>
    </cfRule>
  </conditionalFormatting>
  <conditionalFormatting sqref="J23">
    <cfRule type="expression" dxfId="231" priority="242" stopIfTrue="1">
      <formula>IF($C23="Missing",TRUE,FALSE)</formula>
    </cfRule>
  </conditionalFormatting>
  <conditionalFormatting sqref="K23">
    <cfRule type="expression" dxfId="230" priority="241" stopIfTrue="1">
      <formula>IF(AND(K23&lt;&gt;"",K23&lt;$D23,L23&lt;&gt;"C"),TRUE,FALSE)</formula>
    </cfRule>
  </conditionalFormatting>
  <conditionalFormatting sqref="J24">
    <cfRule type="expression" dxfId="229" priority="240" stopIfTrue="1">
      <formula>IF($C24="Missing",TRUE,FALSE)</formula>
    </cfRule>
  </conditionalFormatting>
  <conditionalFormatting sqref="K24">
    <cfRule type="expression" dxfId="228" priority="239" stopIfTrue="1">
      <formula>IF(AND(K24&lt;&gt;"",K24&lt;$D24,L24&lt;&gt;"C"),TRUE,FALSE)</formula>
    </cfRule>
  </conditionalFormatting>
  <conditionalFormatting sqref="J25">
    <cfRule type="expression" dxfId="227" priority="238" stopIfTrue="1">
      <formula>IF($C25="Missing",TRUE,FALSE)</formula>
    </cfRule>
  </conditionalFormatting>
  <conditionalFormatting sqref="K25">
    <cfRule type="expression" dxfId="226" priority="237" stopIfTrue="1">
      <formula>IF(AND(K25&lt;&gt;"",K25&lt;$D25,L25&lt;&gt;"C"),TRUE,FALSE)</formula>
    </cfRule>
  </conditionalFormatting>
  <conditionalFormatting sqref="J26">
    <cfRule type="expression" dxfId="225" priority="236" stopIfTrue="1">
      <formula>IF($C26="Missing",TRUE,FALSE)</formula>
    </cfRule>
  </conditionalFormatting>
  <conditionalFormatting sqref="K26">
    <cfRule type="expression" dxfId="224" priority="235" stopIfTrue="1">
      <formula>IF(AND(K26&lt;&gt;"",K26&lt;$D26,L26&lt;&gt;"C"),TRUE,FALSE)</formula>
    </cfRule>
  </conditionalFormatting>
  <conditionalFormatting sqref="J27">
    <cfRule type="expression" dxfId="223" priority="234" stopIfTrue="1">
      <formula>IF($C27="Missing",TRUE,FALSE)</formula>
    </cfRule>
  </conditionalFormatting>
  <conditionalFormatting sqref="K27">
    <cfRule type="expression" dxfId="222" priority="233" stopIfTrue="1">
      <formula>IF(AND(K27&lt;&gt;"",K27&lt;$D27,L27&lt;&gt;"C"),TRUE,FALSE)</formula>
    </cfRule>
  </conditionalFormatting>
  <conditionalFormatting sqref="J28">
    <cfRule type="expression" dxfId="221" priority="232" stopIfTrue="1">
      <formula>IF($C28="Missing",TRUE,FALSE)</formula>
    </cfRule>
  </conditionalFormatting>
  <conditionalFormatting sqref="K28">
    <cfRule type="expression" dxfId="220" priority="231" stopIfTrue="1">
      <formula>IF(AND(K28&lt;&gt;"",K28&lt;$D28,L28&lt;&gt;"C"),TRUE,FALSE)</formula>
    </cfRule>
  </conditionalFormatting>
  <conditionalFormatting sqref="J29">
    <cfRule type="expression" dxfId="219" priority="230" stopIfTrue="1">
      <formula>IF($C29="Missing",TRUE,FALSE)</formula>
    </cfRule>
  </conditionalFormatting>
  <conditionalFormatting sqref="K29">
    <cfRule type="expression" dxfId="218" priority="229" stopIfTrue="1">
      <formula>IF(AND(K29&lt;&gt;"",K29&lt;$D29,L29&lt;&gt;"C"),TRUE,FALSE)</formula>
    </cfRule>
  </conditionalFormatting>
  <conditionalFormatting sqref="J30">
    <cfRule type="expression" dxfId="217" priority="228" stopIfTrue="1">
      <formula>IF($C30="Missing",TRUE,FALSE)</formula>
    </cfRule>
  </conditionalFormatting>
  <conditionalFormatting sqref="K30">
    <cfRule type="expression" dxfId="216" priority="227" stopIfTrue="1">
      <formula>IF(AND(K30&lt;&gt;"",K30&lt;$D30,L30&lt;&gt;"C"),TRUE,FALSE)</formula>
    </cfRule>
  </conditionalFormatting>
  <conditionalFormatting sqref="J31">
    <cfRule type="expression" dxfId="215" priority="226" stopIfTrue="1">
      <formula>IF($C31="Missing",TRUE,FALSE)</formula>
    </cfRule>
  </conditionalFormatting>
  <conditionalFormatting sqref="K31">
    <cfRule type="expression" dxfId="214" priority="225" stopIfTrue="1">
      <formula>IF(AND(K31&lt;&gt;"",K31&lt;$D31,L31&lt;&gt;"C"),TRUE,FALSE)</formula>
    </cfRule>
  </conditionalFormatting>
  <conditionalFormatting sqref="J32">
    <cfRule type="expression" dxfId="213" priority="224" stopIfTrue="1">
      <formula>IF($C32="Missing",TRUE,FALSE)</formula>
    </cfRule>
  </conditionalFormatting>
  <conditionalFormatting sqref="K32">
    <cfRule type="expression" dxfId="212" priority="223" stopIfTrue="1">
      <formula>IF(AND(K32&lt;&gt;"",K32&lt;$D32,L32&lt;&gt;"C"),TRUE,FALSE)</formula>
    </cfRule>
  </conditionalFormatting>
  <conditionalFormatting sqref="J33">
    <cfRule type="expression" dxfId="211" priority="222" stopIfTrue="1">
      <formula>IF($C33="Missing",TRUE,FALSE)</formula>
    </cfRule>
  </conditionalFormatting>
  <conditionalFormatting sqref="K33">
    <cfRule type="expression" dxfId="210" priority="221" stopIfTrue="1">
      <formula>IF(AND(K33&lt;&gt;"",K33&lt;$D33,L33&lt;&gt;"C"),TRUE,FALSE)</formula>
    </cfRule>
  </conditionalFormatting>
  <conditionalFormatting sqref="J34">
    <cfRule type="expression" dxfId="209" priority="220" stopIfTrue="1">
      <formula>IF($C34="Missing",TRUE,FALSE)</formula>
    </cfRule>
  </conditionalFormatting>
  <conditionalFormatting sqref="K34">
    <cfRule type="expression" dxfId="208" priority="219" stopIfTrue="1">
      <formula>IF(AND(K34&lt;&gt;"",K34&lt;$D34,L34&lt;&gt;"C"),TRUE,FALSE)</formula>
    </cfRule>
  </conditionalFormatting>
  <conditionalFormatting sqref="J35">
    <cfRule type="expression" dxfId="207" priority="218" stopIfTrue="1">
      <formula>IF($C35="Missing",TRUE,FALSE)</formula>
    </cfRule>
  </conditionalFormatting>
  <conditionalFormatting sqref="K35">
    <cfRule type="expression" dxfId="206" priority="217" stopIfTrue="1">
      <formula>IF(AND(K35&lt;&gt;"",K35&lt;$D35,L35&lt;&gt;"C"),TRUE,FALSE)</formula>
    </cfRule>
  </conditionalFormatting>
  <conditionalFormatting sqref="J36">
    <cfRule type="expression" dxfId="205" priority="216" stopIfTrue="1">
      <formula>IF($C36="Missing",TRUE,FALSE)</formula>
    </cfRule>
  </conditionalFormatting>
  <conditionalFormatting sqref="K36">
    <cfRule type="expression" dxfId="204" priority="215" stopIfTrue="1">
      <formula>IF(AND(K36&lt;&gt;"",K36&lt;$D36,L36&lt;&gt;"C"),TRUE,FALSE)</formula>
    </cfRule>
  </conditionalFormatting>
  <conditionalFormatting sqref="J37">
    <cfRule type="expression" dxfId="203" priority="214" stopIfTrue="1">
      <formula>IF($C37="Missing",TRUE,FALSE)</formula>
    </cfRule>
  </conditionalFormatting>
  <conditionalFormatting sqref="K37">
    <cfRule type="expression" dxfId="202" priority="213" stopIfTrue="1">
      <formula>IF(AND(K37&lt;&gt;"",K37&lt;$D37,L37&lt;&gt;"C"),TRUE,FALSE)</formula>
    </cfRule>
  </conditionalFormatting>
  <conditionalFormatting sqref="J38">
    <cfRule type="expression" dxfId="201" priority="212" stopIfTrue="1">
      <formula>IF($C38="Missing",TRUE,FALSE)</formula>
    </cfRule>
  </conditionalFormatting>
  <conditionalFormatting sqref="K38">
    <cfRule type="expression" dxfId="200" priority="211" stopIfTrue="1">
      <formula>IF(AND(K38&lt;&gt;"",K38&lt;$D38,L38&lt;&gt;"C"),TRUE,FALSE)</formula>
    </cfRule>
  </conditionalFormatting>
  <conditionalFormatting sqref="J39">
    <cfRule type="expression" dxfId="199" priority="210" stopIfTrue="1">
      <formula>IF($C39="Missing",TRUE,FALSE)</formula>
    </cfRule>
  </conditionalFormatting>
  <conditionalFormatting sqref="K39">
    <cfRule type="expression" dxfId="198" priority="209" stopIfTrue="1">
      <formula>IF(AND(K39&lt;&gt;"",K39&lt;$D39,L39&lt;&gt;"C"),TRUE,FALSE)</formula>
    </cfRule>
  </conditionalFormatting>
  <conditionalFormatting sqref="J40">
    <cfRule type="expression" dxfId="197" priority="208" stopIfTrue="1">
      <formula>IF($C40="Missing",TRUE,FALSE)</formula>
    </cfRule>
  </conditionalFormatting>
  <conditionalFormatting sqref="K40">
    <cfRule type="expression" dxfId="196" priority="207" stopIfTrue="1">
      <formula>IF(AND(K40&lt;&gt;"",K40&lt;$D40,L40&lt;&gt;"C"),TRUE,FALSE)</formula>
    </cfRule>
  </conditionalFormatting>
  <conditionalFormatting sqref="J41">
    <cfRule type="expression" dxfId="195" priority="206" stopIfTrue="1">
      <formula>IF($C41="Missing",TRUE,FALSE)</formula>
    </cfRule>
  </conditionalFormatting>
  <conditionalFormatting sqref="K41">
    <cfRule type="expression" dxfId="194" priority="205" stopIfTrue="1">
      <formula>IF(AND(K41&lt;&gt;"",K41&lt;$D41,L41&lt;&gt;"C"),TRUE,FALSE)</formula>
    </cfRule>
  </conditionalFormatting>
  <conditionalFormatting sqref="J42">
    <cfRule type="expression" dxfId="193" priority="204" stopIfTrue="1">
      <formula>IF($C42="Missing",TRUE,FALSE)</formula>
    </cfRule>
  </conditionalFormatting>
  <conditionalFormatting sqref="K42">
    <cfRule type="expression" dxfId="192" priority="203" stopIfTrue="1">
      <formula>IF(AND(K42&lt;&gt;"",K42&lt;$D42,L42&lt;&gt;"C"),TRUE,FALSE)</formula>
    </cfRule>
  </conditionalFormatting>
  <conditionalFormatting sqref="J43">
    <cfRule type="expression" dxfId="191" priority="202" stopIfTrue="1">
      <formula>IF($C43="Missing",TRUE,FALSE)</formula>
    </cfRule>
  </conditionalFormatting>
  <conditionalFormatting sqref="K43">
    <cfRule type="expression" dxfId="190" priority="201" stopIfTrue="1">
      <formula>IF(AND(K43&lt;&gt;"",K43&lt;$D43,L43&lt;&gt;"C"),TRUE,FALSE)</formula>
    </cfRule>
  </conditionalFormatting>
  <conditionalFormatting sqref="J44">
    <cfRule type="expression" dxfId="189" priority="200" stopIfTrue="1">
      <formula>IF($C44="Missing",TRUE,FALSE)</formula>
    </cfRule>
  </conditionalFormatting>
  <conditionalFormatting sqref="K44">
    <cfRule type="expression" dxfId="188" priority="199" stopIfTrue="1">
      <formula>IF(AND(K44&lt;&gt;"",K44&lt;$D44,L44&lt;&gt;"C"),TRUE,FALSE)</formula>
    </cfRule>
  </conditionalFormatting>
  <conditionalFormatting sqref="J45">
    <cfRule type="expression" dxfId="187" priority="198" stopIfTrue="1">
      <formula>IF($C45="Missing",TRUE,FALSE)</formula>
    </cfRule>
  </conditionalFormatting>
  <conditionalFormatting sqref="K45">
    <cfRule type="expression" dxfId="186" priority="197" stopIfTrue="1">
      <formula>IF(AND(K45&lt;&gt;"",K45&lt;$D45,L45&lt;&gt;"C"),TRUE,FALSE)</formula>
    </cfRule>
  </conditionalFormatting>
  <conditionalFormatting sqref="J46">
    <cfRule type="expression" dxfId="185" priority="196" stopIfTrue="1">
      <formula>IF($C46="Missing",TRUE,FALSE)</formula>
    </cfRule>
  </conditionalFormatting>
  <conditionalFormatting sqref="K46">
    <cfRule type="expression" dxfId="184" priority="195" stopIfTrue="1">
      <formula>IF(AND(K46&lt;&gt;"",K46&lt;$D46,L46&lt;&gt;"C"),TRUE,FALSE)</formula>
    </cfRule>
  </conditionalFormatting>
  <conditionalFormatting sqref="J47">
    <cfRule type="expression" dxfId="183" priority="194" stopIfTrue="1">
      <formula>IF($C47="Missing",TRUE,FALSE)</formula>
    </cfRule>
  </conditionalFormatting>
  <conditionalFormatting sqref="K47">
    <cfRule type="expression" dxfId="182" priority="193" stopIfTrue="1">
      <formula>IF(AND(K47&lt;&gt;"",K47&lt;$D47,L47&lt;&gt;"C"),TRUE,FALSE)</formula>
    </cfRule>
  </conditionalFormatting>
  <conditionalFormatting sqref="J48">
    <cfRule type="expression" dxfId="181" priority="192" stopIfTrue="1">
      <formula>IF($C48="Missing",TRUE,FALSE)</formula>
    </cfRule>
  </conditionalFormatting>
  <conditionalFormatting sqref="K48">
    <cfRule type="expression" dxfId="180" priority="191" stopIfTrue="1">
      <formula>IF(AND(K48&lt;&gt;"",K48&lt;$D48,L48&lt;&gt;"C"),TRUE,FALSE)</formula>
    </cfRule>
  </conditionalFormatting>
  <conditionalFormatting sqref="J49">
    <cfRule type="expression" dxfId="179" priority="190" stopIfTrue="1">
      <formula>IF($C49="Missing",TRUE,FALSE)</formula>
    </cfRule>
  </conditionalFormatting>
  <conditionalFormatting sqref="K49">
    <cfRule type="expression" dxfId="178" priority="189" stopIfTrue="1">
      <formula>IF(AND(K49&lt;&gt;"",K49&lt;$D49,L49&lt;&gt;"C"),TRUE,FALSE)</formula>
    </cfRule>
  </conditionalFormatting>
  <conditionalFormatting sqref="J50">
    <cfRule type="expression" dxfId="177" priority="188" stopIfTrue="1">
      <formula>IF($C50="Missing",TRUE,FALSE)</formula>
    </cfRule>
  </conditionalFormatting>
  <conditionalFormatting sqref="K50">
    <cfRule type="expression" dxfId="176" priority="187" stopIfTrue="1">
      <formula>IF(AND(K50&lt;&gt;"",K50&lt;$D50,L50&lt;&gt;"C"),TRUE,FALSE)</formula>
    </cfRule>
  </conditionalFormatting>
  <conditionalFormatting sqref="J51">
    <cfRule type="expression" dxfId="175" priority="186" stopIfTrue="1">
      <formula>IF($C51="Missing",TRUE,FALSE)</formula>
    </cfRule>
  </conditionalFormatting>
  <conditionalFormatting sqref="K51">
    <cfRule type="expression" dxfId="174" priority="185" stopIfTrue="1">
      <formula>IF(AND(K51&lt;&gt;"",K51&lt;$D51,L51&lt;&gt;"C"),TRUE,FALSE)</formula>
    </cfRule>
  </conditionalFormatting>
  <conditionalFormatting sqref="J52">
    <cfRule type="expression" dxfId="173" priority="184" stopIfTrue="1">
      <formula>IF($C52="Missing",TRUE,FALSE)</formula>
    </cfRule>
  </conditionalFormatting>
  <conditionalFormatting sqref="K52">
    <cfRule type="expression" dxfId="172" priority="183" stopIfTrue="1">
      <formula>IF(AND(K52&lt;&gt;"",K52&lt;$D52,L52&lt;&gt;"C"),TRUE,FALSE)</formula>
    </cfRule>
  </conditionalFormatting>
  <conditionalFormatting sqref="J53">
    <cfRule type="expression" dxfId="171" priority="182" stopIfTrue="1">
      <formula>IF($C53="Missing",TRUE,FALSE)</formula>
    </cfRule>
  </conditionalFormatting>
  <conditionalFormatting sqref="K53">
    <cfRule type="expression" dxfId="170" priority="181" stopIfTrue="1">
      <formula>IF(AND(K53&lt;&gt;"",K53&lt;$D53,L53&lt;&gt;"C"),TRUE,FALSE)</formula>
    </cfRule>
  </conditionalFormatting>
  <conditionalFormatting sqref="J54">
    <cfRule type="expression" dxfId="169" priority="180" stopIfTrue="1">
      <formula>IF($C54="Missing",TRUE,FALSE)</formula>
    </cfRule>
  </conditionalFormatting>
  <conditionalFormatting sqref="K54">
    <cfRule type="expression" dxfId="168" priority="179" stopIfTrue="1">
      <formula>IF(AND(K54&lt;&gt;"",K54&lt;$D54,L54&lt;&gt;"C"),TRUE,FALSE)</formula>
    </cfRule>
  </conditionalFormatting>
  <conditionalFormatting sqref="J55">
    <cfRule type="expression" dxfId="167" priority="178" stopIfTrue="1">
      <formula>IF($C55="Missing",TRUE,FALSE)</formula>
    </cfRule>
  </conditionalFormatting>
  <conditionalFormatting sqref="K55">
    <cfRule type="expression" dxfId="166" priority="177" stopIfTrue="1">
      <formula>IF(AND(K55&lt;&gt;"",K55&lt;$D55,L55&lt;&gt;"C"),TRUE,FALSE)</formula>
    </cfRule>
  </conditionalFormatting>
  <conditionalFormatting sqref="J56">
    <cfRule type="expression" dxfId="165" priority="176" stopIfTrue="1">
      <formula>IF($C56="Missing",TRUE,FALSE)</formula>
    </cfRule>
  </conditionalFormatting>
  <conditionalFormatting sqref="K56">
    <cfRule type="expression" dxfId="164" priority="175" stopIfTrue="1">
      <formula>IF(AND(K56&lt;&gt;"",K56&lt;$D56,L56&lt;&gt;"C"),TRUE,FALSE)</formula>
    </cfRule>
  </conditionalFormatting>
  <conditionalFormatting sqref="J57">
    <cfRule type="expression" dxfId="163" priority="174" stopIfTrue="1">
      <formula>IF($C57="Missing",TRUE,FALSE)</formula>
    </cfRule>
  </conditionalFormatting>
  <conditionalFormatting sqref="K57">
    <cfRule type="expression" dxfId="162" priority="173" stopIfTrue="1">
      <formula>IF(AND(K57&lt;&gt;"",K57&lt;$D57,L57&lt;&gt;"C"),TRUE,FALSE)</formula>
    </cfRule>
  </conditionalFormatting>
  <conditionalFormatting sqref="J58">
    <cfRule type="expression" dxfId="161" priority="172" stopIfTrue="1">
      <formula>IF($C58="Missing",TRUE,FALSE)</formula>
    </cfRule>
  </conditionalFormatting>
  <conditionalFormatting sqref="K58">
    <cfRule type="expression" dxfId="160" priority="171" stopIfTrue="1">
      <formula>IF(AND(K58&lt;&gt;"",K58&lt;$D58,L58&lt;&gt;"C"),TRUE,FALSE)</formula>
    </cfRule>
  </conditionalFormatting>
  <conditionalFormatting sqref="J59">
    <cfRule type="expression" dxfId="159" priority="170" stopIfTrue="1">
      <formula>IF($C59="Missing",TRUE,FALSE)</formula>
    </cfRule>
  </conditionalFormatting>
  <conditionalFormatting sqref="K59">
    <cfRule type="expression" dxfId="158" priority="169" stopIfTrue="1">
      <formula>IF(AND(K59&lt;&gt;"",K59&lt;$D59,L59&lt;&gt;"C"),TRUE,FALSE)</formula>
    </cfRule>
  </conditionalFormatting>
  <conditionalFormatting sqref="J60">
    <cfRule type="expression" dxfId="157" priority="168" stopIfTrue="1">
      <formula>IF($C60="Missing",TRUE,FALSE)</formula>
    </cfRule>
  </conditionalFormatting>
  <conditionalFormatting sqref="K60">
    <cfRule type="expression" dxfId="156" priority="167" stopIfTrue="1">
      <formula>IF(AND(K60&lt;&gt;"",K60&lt;$D60,L60&lt;&gt;"C"),TRUE,FALSE)</formula>
    </cfRule>
  </conditionalFormatting>
  <conditionalFormatting sqref="J61">
    <cfRule type="expression" dxfId="155" priority="166" stopIfTrue="1">
      <formula>IF($C61="Missing",TRUE,FALSE)</formula>
    </cfRule>
  </conditionalFormatting>
  <conditionalFormatting sqref="K61">
    <cfRule type="expression" dxfId="154" priority="165" stopIfTrue="1">
      <formula>IF(AND(K61&lt;&gt;"",K61&lt;$D61,L61&lt;&gt;"C"),TRUE,FALSE)</formula>
    </cfRule>
  </conditionalFormatting>
  <conditionalFormatting sqref="J62">
    <cfRule type="expression" dxfId="153" priority="164" stopIfTrue="1">
      <formula>IF($C62="Missing",TRUE,FALSE)</formula>
    </cfRule>
  </conditionalFormatting>
  <conditionalFormatting sqref="K62">
    <cfRule type="expression" dxfId="152" priority="163" stopIfTrue="1">
      <formula>IF(AND(K62&lt;&gt;"",K62&lt;$D62,L62&lt;&gt;"C"),TRUE,FALSE)</formula>
    </cfRule>
  </conditionalFormatting>
  <conditionalFormatting sqref="J63">
    <cfRule type="expression" dxfId="151" priority="162" stopIfTrue="1">
      <formula>IF($C63="Missing",TRUE,FALSE)</formula>
    </cfRule>
  </conditionalFormatting>
  <conditionalFormatting sqref="K63">
    <cfRule type="expression" dxfId="150" priority="161" stopIfTrue="1">
      <formula>IF(AND(K63&lt;&gt;"",K63&lt;$D63,L63&lt;&gt;"C"),TRUE,FALSE)</formula>
    </cfRule>
  </conditionalFormatting>
  <conditionalFormatting sqref="J64">
    <cfRule type="expression" dxfId="149" priority="160" stopIfTrue="1">
      <formula>IF($C64="Missing",TRUE,FALSE)</formula>
    </cfRule>
  </conditionalFormatting>
  <conditionalFormatting sqref="K64">
    <cfRule type="expression" dxfId="148" priority="159" stopIfTrue="1">
      <formula>IF(AND(K64&lt;&gt;"",K64&lt;$D64,L64&lt;&gt;"C"),TRUE,FALSE)</formula>
    </cfRule>
  </conditionalFormatting>
  <conditionalFormatting sqref="J65">
    <cfRule type="expression" dxfId="147" priority="158" stopIfTrue="1">
      <formula>IF($C65="Missing",TRUE,FALSE)</formula>
    </cfRule>
  </conditionalFormatting>
  <conditionalFormatting sqref="K65">
    <cfRule type="expression" dxfId="146" priority="157" stopIfTrue="1">
      <formula>IF(AND(K65&lt;&gt;"",K65&lt;$D65,L65&lt;&gt;"C"),TRUE,FALSE)</formula>
    </cfRule>
  </conditionalFormatting>
  <conditionalFormatting sqref="J66">
    <cfRule type="expression" dxfId="145" priority="156" stopIfTrue="1">
      <formula>IF($C66="Missing",TRUE,FALSE)</formula>
    </cfRule>
  </conditionalFormatting>
  <conditionalFormatting sqref="K66">
    <cfRule type="expression" dxfId="144" priority="155" stopIfTrue="1">
      <formula>IF(AND(K66&lt;&gt;"",K66&lt;$D66,L66&lt;&gt;"C"),TRUE,FALSE)</formula>
    </cfRule>
  </conditionalFormatting>
  <conditionalFormatting sqref="J67">
    <cfRule type="expression" dxfId="143" priority="144" stopIfTrue="1">
      <formula>IF($C67="Missing",TRUE,FALSE)</formula>
    </cfRule>
  </conditionalFormatting>
  <conditionalFormatting sqref="K67">
    <cfRule type="expression" dxfId="142" priority="143" stopIfTrue="1">
      <formula>IF(AND(K67&lt;&gt;"",K67&lt;$D67,L67&lt;&gt;"C"),TRUE,FALSE)</formula>
    </cfRule>
  </conditionalFormatting>
  <conditionalFormatting sqref="J68">
    <cfRule type="expression" dxfId="141" priority="142" stopIfTrue="1">
      <formula>IF($C68="Missing",TRUE,FALSE)</formula>
    </cfRule>
  </conditionalFormatting>
  <conditionalFormatting sqref="K68">
    <cfRule type="expression" dxfId="140" priority="141" stopIfTrue="1">
      <formula>IF(AND(K68&lt;&gt;"",K68&lt;$D68,L68&lt;&gt;"C"),TRUE,FALSE)</formula>
    </cfRule>
  </conditionalFormatting>
  <conditionalFormatting sqref="J69">
    <cfRule type="expression" dxfId="139" priority="140" stopIfTrue="1">
      <formula>IF($C69="Missing",TRUE,FALSE)</formula>
    </cfRule>
  </conditionalFormatting>
  <conditionalFormatting sqref="K69">
    <cfRule type="expression" dxfId="138" priority="139" stopIfTrue="1">
      <formula>IF(AND(K69&lt;&gt;"",K69&lt;$D69,L69&lt;&gt;"C"),TRUE,FALSE)</formula>
    </cfRule>
  </conditionalFormatting>
  <conditionalFormatting sqref="J70">
    <cfRule type="expression" dxfId="137" priority="138" stopIfTrue="1">
      <formula>IF($C70="Missing",TRUE,FALSE)</formula>
    </cfRule>
  </conditionalFormatting>
  <conditionalFormatting sqref="K70">
    <cfRule type="expression" dxfId="136" priority="137" stopIfTrue="1">
      <formula>IF(AND(K70&lt;&gt;"",K70&lt;$D70,L70&lt;&gt;"C"),TRUE,FALSE)</formula>
    </cfRule>
  </conditionalFormatting>
  <conditionalFormatting sqref="J71">
    <cfRule type="expression" dxfId="135" priority="136" stopIfTrue="1">
      <formula>IF($C71="Missing",TRUE,FALSE)</formula>
    </cfRule>
  </conditionalFormatting>
  <conditionalFormatting sqref="K71">
    <cfRule type="expression" dxfId="134" priority="135" stopIfTrue="1">
      <formula>IF(AND(K71&lt;&gt;"",K71&lt;$D71,L71&lt;&gt;"C"),TRUE,FALSE)</formula>
    </cfRule>
  </conditionalFormatting>
  <conditionalFormatting sqref="J72">
    <cfRule type="expression" dxfId="133" priority="134" stopIfTrue="1">
      <formula>IF($C72="Missing",TRUE,FALSE)</formula>
    </cfRule>
  </conditionalFormatting>
  <conditionalFormatting sqref="K72">
    <cfRule type="expression" dxfId="132" priority="133" stopIfTrue="1">
      <formula>IF(AND(K72&lt;&gt;"",K72&lt;$D72,L72&lt;&gt;"C"),TRUE,FALSE)</formula>
    </cfRule>
  </conditionalFormatting>
  <conditionalFormatting sqref="J73">
    <cfRule type="expression" dxfId="131" priority="132" stopIfTrue="1">
      <formula>IF($C73="Missing",TRUE,FALSE)</formula>
    </cfRule>
  </conditionalFormatting>
  <conditionalFormatting sqref="K73">
    <cfRule type="expression" dxfId="130" priority="131" stopIfTrue="1">
      <formula>IF(AND(K73&lt;&gt;"",K73&lt;$D73,L73&lt;&gt;"C"),TRUE,FALSE)</formula>
    </cfRule>
  </conditionalFormatting>
  <conditionalFormatting sqref="J74">
    <cfRule type="expression" dxfId="129" priority="130" stopIfTrue="1">
      <formula>IF($C74="Missing",TRUE,FALSE)</formula>
    </cfRule>
  </conditionalFormatting>
  <conditionalFormatting sqref="K74">
    <cfRule type="expression" dxfId="128" priority="129" stopIfTrue="1">
      <formula>IF(AND(K74&lt;&gt;"",K74&lt;$D74,L74&lt;&gt;"C"),TRUE,FALSE)</formula>
    </cfRule>
  </conditionalFormatting>
  <conditionalFormatting sqref="J75">
    <cfRule type="expression" dxfId="127" priority="128" stopIfTrue="1">
      <formula>IF($C75="Missing",TRUE,FALSE)</formula>
    </cfRule>
  </conditionalFormatting>
  <conditionalFormatting sqref="K75">
    <cfRule type="expression" dxfId="126" priority="127" stopIfTrue="1">
      <formula>IF(AND(K75&lt;&gt;"",K75&lt;$D75,L75&lt;&gt;"C"),TRUE,FALSE)</formula>
    </cfRule>
  </conditionalFormatting>
  <conditionalFormatting sqref="J76">
    <cfRule type="expression" dxfId="125" priority="126" stopIfTrue="1">
      <formula>IF($C76="Missing",TRUE,FALSE)</formula>
    </cfRule>
  </conditionalFormatting>
  <conditionalFormatting sqref="K76">
    <cfRule type="expression" dxfId="124" priority="125" stopIfTrue="1">
      <formula>IF(AND(K76&lt;&gt;"",K76&lt;$D76,L76&lt;&gt;"C"),TRUE,FALSE)</formula>
    </cfRule>
  </conditionalFormatting>
  <conditionalFormatting sqref="J77">
    <cfRule type="expression" dxfId="123" priority="124" stopIfTrue="1">
      <formula>IF($C77="Missing",TRUE,FALSE)</formula>
    </cfRule>
  </conditionalFormatting>
  <conditionalFormatting sqref="K77">
    <cfRule type="expression" dxfId="122" priority="123" stopIfTrue="1">
      <formula>IF(AND(K77&lt;&gt;"",K77&lt;$D77,L77&lt;&gt;"C"),TRUE,FALSE)</formula>
    </cfRule>
  </conditionalFormatting>
  <conditionalFormatting sqref="J78">
    <cfRule type="expression" dxfId="121" priority="122" stopIfTrue="1">
      <formula>IF($C78="Missing",TRUE,FALSE)</formula>
    </cfRule>
  </conditionalFormatting>
  <conditionalFormatting sqref="K78">
    <cfRule type="expression" dxfId="120" priority="121" stopIfTrue="1">
      <formula>IF(AND(K78&lt;&gt;"",K78&lt;$D78,L78&lt;&gt;"C"),TRUE,FALSE)</formula>
    </cfRule>
  </conditionalFormatting>
  <conditionalFormatting sqref="J79">
    <cfRule type="expression" dxfId="119" priority="120" stopIfTrue="1">
      <formula>IF($C79="Missing",TRUE,FALSE)</formula>
    </cfRule>
  </conditionalFormatting>
  <conditionalFormatting sqref="K79">
    <cfRule type="expression" dxfId="118" priority="119" stopIfTrue="1">
      <formula>IF(AND(K79&lt;&gt;"",K79&lt;$D79,L79&lt;&gt;"C"),TRUE,FALSE)</formula>
    </cfRule>
  </conditionalFormatting>
  <conditionalFormatting sqref="J80">
    <cfRule type="expression" dxfId="117" priority="118" stopIfTrue="1">
      <formula>IF($C80="Missing",TRUE,FALSE)</formula>
    </cfRule>
  </conditionalFormatting>
  <conditionalFormatting sqref="K80">
    <cfRule type="expression" dxfId="116" priority="117" stopIfTrue="1">
      <formula>IF(AND(K80&lt;&gt;"",K80&lt;$D80,L80&lt;&gt;"C"),TRUE,FALSE)</formula>
    </cfRule>
  </conditionalFormatting>
  <conditionalFormatting sqref="J81">
    <cfRule type="expression" dxfId="115" priority="116" stopIfTrue="1">
      <formula>IF($C81="Missing",TRUE,FALSE)</formula>
    </cfRule>
  </conditionalFormatting>
  <conditionalFormatting sqref="K81">
    <cfRule type="expression" dxfId="114" priority="115" stopIfTrue="1">
      <formula>IF(AND(K81&lt;&gt;"",K81&lt;$D81,L81&lt;&gt;"C"),TRUE,FALSE)</formula>
    </cfRule>
  </conditionalFormatting>
  <conditionalFormatting sqref="J82">
    <cfRule type="expression" dxfId="113" priority="114" stopIfTrue="1">
      <formula>IF($C82="Missing",TRUE,FALSE)</formula>
    </cfRule>
  </conditionalFormatting>
  <conditionalFormatting sqref="K82">
    <cfRule type="expression" dxfId="112" priority="113" stopIfTrue="1">
      <formula>IF(AND(K82&lt;&gt;"",K82&lt;$D82,L82&lt;&gt;"C"),TRUE,FALSE)</formula>
    </cfRule>
  </conditionalFormatting>
  <conditionalFormatting sqref="J83">
    <cfRule type="expression" dxfId="111" priority="112" stopIfTrue="1">
      <formula>IF($C83="Missing",TRUE,FALSE)</formula>
    </cfRule>
  </conditionalFormatting>
  <conditionalFormatting sqref="K83">
    <cfRule type="expression" dxfId="110" priority="111" stopIfTrue="1">
      <formula>IF(AND(K83&lt;&gt;"",K83&lt;$D83,L83&lt;&gt;"C"),TRUE,FALSE)</formula>
    </cfRule>
  </conditionalFormatting>
  <conditionalFormatting sqref="J84">
    <cfRule type="expression" dxfId="109" priority="110" stopIfTrue="1">
      <formula>IF($C84="Missing",TRUE,FALSE)</formula>
    </cfRule>
  </conditionalFormatting>
  <conditionalFormatting sqref="K84">
    <cfRule type="expression" dxfId="108" priority="109" stopIfTrue="1">
      <formula>IF(AND(K84&lt;&gt;"",K84&lt;$D84,L84&lt;&gt;"C"),TRUE,FALSE)</formula>
    </cfRule>
  </conditionalFormatting>
  <conditionalFormatting sqref="J85">
    <cfRule type="expression" dxfId="107" priority="108" stopIfTrue="1">
      <formula>IF($C85="Missing",TRUE,FALSE)</formula>
    </cfRule>
  </conditionalFormatting>
  <conditionalFormatting sqref="K85">
    <cfRule type="expression" dxfId="106" priority="107" stopIfTrue="1">
      <formula>IF(AND(K85&lt;&gt;"",K85&lt;$D85,L85&lt;&gt;"C"),TRUE,FALSE)</formula>
    </cfRule>
  </conditionalFormatting>
  <conditionalFormatting sqref="J86">
    <cfRule type="expression" dxfId="105" priority="106" stopIfTrue="1">
      <formula>IF($C86="Missing",TRUE,FALSE)</formula>
    </cfRule>
  </conditionalFormatting>
  <conditionalFormatting sqref="K86">
    <cfRule type="expression" dxfId="104" priority="105" stopIfTrue="1">
      <formula>IF(AND(K86&lt;&gt;"",K86&lt;$D86,L86&lt;&gt;"C"),TRUE,FALSE)</formula>
    </cfRule>
  </conditionalFormatting>
  <conditionalFormatting sqref="J87">
    <cfRule type="expression" dxfId="103" priority="104" stopIfTrue="1">
      <formula>IF($C87="Missing",TRUE,FALSE)</formula>
    </cfRule>
  </conditionalFormatting>
  <conditionalFormatting sqref="K87">
    <cfRule type="expression" dxfId="102" priority="103" stopIfTrue="1">
      <formula>IF(AND(K87&lt;&gt;"",K87&lt;$D87,L87&lt;&gt;"C"),TRUE,FALSE)</formula>
    </cfRule>
  </conditionalFormatting>
  <conditionalFormatting sqref="J88">
    <cfRule type="expression" dxfId="101" priority="102" stopIfTrue="1">
      <formula>IF($C88="Missing",TRUE,FALSE)</formula>
    </cfRule>
  </conditionalFormatting>
  <conditionalFormatting sqref="K88">
    <cfRule type="expression" dxfId="100" priority="101" stopIfTrue="1">
      <formula>IF(AND(K88&lt;&gt;"",K88&lt;$D88,L88&lt;&gt;"C"),TRUE,FALSE)</formula>
    </cfRule>
  </conditionalFormatting>
  <conditionalFormatting sqref="J89">
    <cfRule type="expression" dxfId="99" priority="100" stopIfTrue="1">
      <formula>IF($C89="Missing",TRUE,FALSE)</formula>
    </cfRule>
  </conditionalFormatting>
  <conditionalFormatting sqref="K89">
    <cfRule type="expression" dxfId="98" priority="99" stopIfTrue="1">
      <formula>IF(AND(K89&lt;&gt;"",K89&lt;$D89,L89&lt;&gt;"C"),TRUE,FALSE)</formula>
    </cfRule>
  </conditionalFormatting>
  <conditionalFormatting sqref="J90">
    <cfRule type="expression" dxfId="97" priority="98" stopIfTrue="1">
      <formula>IF($C90="Missing",TRUE,FALSE)</formula>
    </cfRule>
  </conditionalFormatting>
  <conditionalFormatting sqref="K90">
    <cfRule type="expression" dxfId="96" priority="97" stopIfTrue="1">
      <formula>IF(AND(K90&lt;&gt;"",K90&lt;$D90,L90&lt;&gt;"C"),TRUE,FALSE)</formula>
    </cfRule>
  </conditionalFormatting>
  <conditionalFormatting sqref="J91">
    <cfRule type="expression" dxfId="95" priority="96" stopIfTrue="1">
      <formula>IF($C91="Missing",TRUE,FALSE)</formula>
    </cfRule>
  </conditionalFormatting>
  <conditionalFormatting sqref="K91">
    <cfRule type="expression" dxfId="94" priority="95" stopIfTrue="1">
      <formula>IF(AND(K91&lt;&gt;"",K91&lt;$D91,L91&lt;&gt;"C"),TRUE,FALSE)</formula>
    </cfRule>
  </conditionalFormatting>
  <conditionalFormatting sqref="J92">
    <cfRule type="expression" dxfId="93" priority="94" stopIfTrue="1">
      <formula>IF($C92="Missing",TRUE,FALSE)</formula>
    </cfRule>
  </conditionalFormatting>
  <conditionalFormatting sqref="K92">
    <cfRule type="expression" dxfId="92" priority="93" stopIfTrue="1">
      <formula>IF(AND(K92&lt;&gt;"",K92&lt;$D92,L92&lt;&gt;"C"),TRUE,FALSE)</formula>
    </cfRule>
  </conditionalFormatting>
  <conditionalFormatting sqref="J93">
    <cfRule type="expression" dxfId="91" priority="92" stopIfTrue="1">
      <formula>IF($C93="Missing",TRUE,FALSE)</formula>
    </cfRule>
  </conditionalFormatting>
  <conditionalFormatting sqref="K93">
    <cfRule type="expression" dxfId="90" priority="91" stopIfTrue="1">
      <formula>IF(AND(K93&lt;&gt;"",K93&lt;$D93,L93&lt;&gt;"C"),TRUE,FALSE)</formula>
    </cfRule>
  </conditionalFormatting>
  <conditionalFormatting sqref="J94">
    <cfRule type="expression" dxfId="89" priority="90" stopIfTrue="1">
      <formula>IF($C94="Missing",TRUE,FALSE)</formula>
    </cfRule>
  </conditionalFormatting>
  <conditionalFormatting sqref="K94">
    <cfRule type="expression" dxfId="88" priority="89" stopIfTrue="1">
      <formula>IF(AND(K94&lt;&gt;"",K94&lt;$D94,L94&lt;&gt;"C"),TRUE,FALSE)</formula>
    </cfRule>
  </conditionalFormatting>
  <conditionalFormatting sqref="J95">
    <cfRule type="expression" dxfId="87" priority="88" stopIfTrue="1">
      <formula>IF($C95="Missing",TRUE,FALSE)</formula>
    </cfRule>
  </conditionalFormatting>
  <conditionalFormatting sqref="K95">
    <cfRule type="expression" dxfId="86" priority="87" stopIfTrue="1">
      <formula>IF(AND(K95&lt;&gt;"",K95&lt;$D95,L95&lt;&gt;"C"),TRUE,FALSE)</formula>
    </cfRule>
  </conditionalFormatting>
  <conditionalFormatting sqref="J96">
    <cfRule type="expression" dxfId="85" priority="86" stopIfTrue="1">
      <formula>IF($C96="Missing",TRUE,FALSE)</formula>
    </cfRule>
  </conditionalFormatting>
  <conditionalFormatting sqref="K96">
    <cfRule type="expression" dxfId="84" priority="85" stopIfTrue="1">
      <formula>IF(AND(K96&lt;&gt;"",K96&lt;$D96,L96&lt;&gt;"C"),TRUE,FALSE)</formula>
    </cfRule>
  </conditionalFormatting>
  <conditionalFormatting sqref="J97">
    <cfRule type="expression" dxfId="83" priority="84" stopIfTrue="1">
      <formula>IF($C97="Missing",TRUE,FALSE)</formula>
    </cfRule>
  </conditionalFormatting>
  <conditionalFormatting sqref="K97">
    <cfRule type="expression" dxfId="82" priority="83" stopIfTrue="1">
      <formula>IF(AND(K97&lt;&gt;"",K97&lt;$D97,L97&lt;&gt;"C"),TRUE,FALSE)</formula>
    </cfRule>
  </conditionalFormatting>
  <conditionalFormatting sqref="J98">
    <cfRule type="expression" dxfId="81" priority="82" stopIfTrue="1">
      <formula>IF($C98="Missing",TRUE,FALSE)</formula>
    </cfRule>
  </conditionalFormatting>
  <conditionalFormatting sqref="K98">
    <cfRule type="expression" dxfId="80" priority="81" stopIfTrue="1">
      <formula>IF(AND(K98&lt;&gt;"",K98&lt;$D98,L98&lt;&gt;"C"),TRUE,FALSE)</formula>
    </cfRule>
  </conditionalFormatting>
  <conditionalFormatting sqref="J99">
    <cfRule type="expression" dxfId="79" priority="80" stopIfTrue="1">
      <formula>IF($C99="Missing",TRUE,FALSE)</formula>
    </cfRule>
  </conditionalFormatting>
  <conditionalFormatting sqref="K99">
    <cfRule type="expression" dxfId="78" priority="79" stopIfTrue="1">
      <formula>IF(AND(K99&lt;&gt;"",K99&lt;$D99,L99&lt;&gt;"C"),TRUE,FALSE)</formula>
    </cfRule>
  </conditionalFormatting>
  <conditionalFormatting sqref="J100">
    <cfRule type="expression" dxfId="77" priority="78" stopIfTrue="1">
      <formula>IF($C100="Missing",TRUE,FALSE)</formula>
    </cfRule>
  </conditionalFormatting>
  <conditionalFormatting sqref="K100">
    <cfRule type="expression" dxfId="76" priority="77" stopIfTrue="1">
      <formula>IF(AND(K100&lt;&gt;"",K100&lt;$D100,L100&lt;&gt;"C"),TRUE,FALSE)</formula>
    </cfRule>
  </conditionalFormatting>
  <conditionalFormatting sqref="J101">
    <cfRule type="expression" dxfId="75" priority="76" stopIfTrue="1">
      <formula>IF($C101="Missing",TRUE,FALSE)</formula>
    </cfRule>
  </conditionalFormatting>
  <conditionalFormatting sqref="K101">
    <cfRule type="expression" dxfId="74" priority="75" stopIfTrue="1">
      <formula>IF(AND(K101&lt;&gt;"",K101&lt;$D101,L101&lt;&gt;"C"),TRUE,FALSE)</formula>
    </cfRule>
  </conditionalFormatting>
  <conditionalFormatting sqref="J102">
    <cfRule type="expression" dxfId="73" priority="74" stopIfTrue="1">
      <formula>IF($C102="Missing",TRUE,FALSE)</formula>
    </cfRule>
  </conditionalFormatting>
  <conditionalFormatting sqref="K102">
    <cfRule type="expression" dxfId="72" priority="73" stopIfTrue="1">
      <formula>IF(AND(K102&lt;&gt;"",K102&lt;$D102,L102&lt;&gt;"C"),TRUE,FALSE)</formula>
    </cfRule>
  </conditionalFormatting>
  <conditionalFormatting sqref="J103">
    <cfRule type="expression" dxfId="71" priority="72" stopIfTrue="1">
      <formula>IF($C103="Missing",TRUE,FALSE)</formula>
    </cfRule>
  </conditionalFormatting>
  <conditionalFormatting sqref="K103">
    <cfRule type="expression" dxfId="70" priority="71" stopIfTrue="1">
      <formula>IF(AND(K103&lt;&gt;"",K103&lt;$D103,L103&lt;&gt;"C"),TRUE,FALSE)</formula>
    </cfRule>
  </conditionalFormatting>
  <conditionalFormatting sqref="J104">
    <cfRule type="expression" dxfId="69" priority="70" stopIfTrue="1">
      <formula>IF($C104="Missing",TRUE,FALSE)</formula>
    </cfRule>
  </conditionalFormatting>
  <conditionalFormatting sqref="K104">
    <cfRule type="expression" dxfId="68" priority="69" stopIfTrue="1">
      <formula>IF(AND(K104&lt;&gt;"",K104&lt;$D104,L104&lt;&gt;"C"),TRUE,FALSE)</formula>
    </cfRule>
  </conditionalFormatting>
  <conditionalFormatting sqref="J105">
    <cfRule type="expression" dxfId="67" priority="68" stopIfTrue="1">
      <formula>IF($C105="Missing",TRUE,FALSE)</formula>
    </cfRule>
  </conditionalFormatting>
  <conditionalFormatting sqref="K105">
    <cfRule type="expression" dxfId="66" priority="67" stopIfTrue="1">
      <formula>IF(AND(K105&lt;&gt;"",K105&lt;$D105,L105&lt;&gt;"C"),TRUE,FALSE)</formula>
    </cfRule>
  </conditionalFormatting>
  <conditionalFormatting sqref="J106">
    <cfRule type="expression" dxfId="65" priority="66" stopIfTrue="1">
      <formula>IF($C106="Missing",TRUE,FALSE)</formula>
    </cfRule>
  </conditionalFormatting>
  <conditionalFormatting sqref="K106">
    <cfRule type="expression" dxfId="64" priority="65" stopIfTrue="1">
      <formula>IF(AND(K106&lt;&gt;"",K106&lt;$D106,L106&lt;&gt;"C"),TRUE,FALSE)</formula>
    </cfRule>
  </conditionalFormatting>
  <conditionalFormatting sqref="J107">
    <cfRule type="expression" dxfId="63" priority="64" stopIfTrue="1">
      <formula>IF($C107="Missing",TRUE,FALSE)</formula>
    </cfRule>
  </conditionalFormatting>
  <conditionalFormatting sqref="K107">
    <cfRule type="expression" dxfId="62" priority="63" stopIfTrue="1">
      <formula>IF(AND(K107&lt;&gt;"",K107&lt;$D107,L107&lt;&gt;"C"),TRUE,FALSE)</formula>
    </cfRule>
  </conditionalFormatting>
  <conditionalFormatting sqref="J108">
    <cfRule type="expression" dxfId="61" priority="62" stopIfTrue="1">
      <formula>IF($C108="Missing",TRUE,FALSE)</formula>
    </cfRule>
  </conditionalFormatting>
  <conditionalFormatting sqref="K108">
    <cfRule type="expression" dxfId="60" priority="61" stopIfTrue="1">
      <formula>IF(AND(K108&lt;&gt;"",K108&lt;$D108,L108&lt;&gt;"C"),TRUE,FALSE)</formula>
    </cfRule>
  </conditionalFormatting>
  <conditionalFormatting sqref="J109">
    <cfRule type="expression" dxfId="59" priority="60" stopIfTrue="1">
      <formula>IF($C109="Missing",TRUE,FALSE)</formula>
    </cfRule>
  </conditionalFormatting>
  <conditionalFormatting sqref="K109">
    <cfRule type="expression" dxfId="58" priority="59" stopIfTrue="1">
      <formula>IF(AND(K109&lt;&gt;"",K109&lt;$D109,L109&lt;&gt;"C"),TRUE,FALSE)</formula>
    </cfRule>
  </conditionalFormatting>
  <conditionalFormatting sqref="J110">
    <cfRule type="expression" dxfId="57" priority="58" stopIfTrue="1">
      <formula>IF($C110="Missing",TRUE,FALSE)</formula>
    </cfRule>
  </conditionalFormatting>
  <conditionalFormatting sqref="K110">
    <cfRule type="expression" dxfId="56" priority="57" stopIfTrue="1">
      <formula>IF(AND(K110&lt;&gt;"",K110&lt;$D110,L110&lt;&gt;"C"),TRUE,FALSE)</formula>
    </cfRule>
  </conditionalFormatting>
  <conditionalFormatting sqref="J111">
    <cfRule type="expression" dxfId="55" priority="56" stopIfTrue="1">
      <formula>IF($C111="Missing",TRUE,FALSE)</formula>
    </cfRule>
  </conditionalFormatting>
  <conditionalFormatting sqref="K111">
    <cfRule type="expression" dxfId="54" priority="55" stopIfTrue="1">
      <formula>IF(AND(K111&lt;&gt;"",K111&lt;$D111,L111&lt;&gt;"C"),TRUE,FALSE)</formula>
    </cfRule>
  </conditionalFormatting>
  <conditionalFormatting sqref="J112">
    <cfRule type="expression" dxfId="53" priority="54" stopIfTrue="1">
      <formula>IF($C112="Missing",TRUE,FALSE)</formula>
    </cfRule>
  </conditionalFormatting>
  <conditionalFormatting sqref="K112">
    <cfRule type="expression" dxfId="52" priority="53" stopIfTrue="1">
      <formula>IF(AND(K112&lt;&gt;"",K112&lt;$D112,L112&lt;&gt;"C"),TRUE,FALSE)</formula>
    </cfRule>
  </conditionalFormatting>
  <conditionalFormatting sqref="J113">
    <cfRule type="expression" dxfId="51" priority="52" stopIfTrue="1">
      <formula>IF($C113="Missing",TRUE,FALSE)</formula>
    </cfRule>
  </conditionalFormatting>
  <conditionalFormatting sqref="K113">
    <cfRule type="expression" dxfId="50" priority="51" stopIfTrue="1">
      <formula>IF(AND(K113&lt;&gt;"",K113&lt;$D113,L113&lt;&gt;"C"),TRUE,FALSE)</formula>
    </cfRule>
  </conditionalFormatting>
  <conditionalFormatting sqref="J114">
    <cfRule type="expression" dxfId="49" priority="50" stopIfTrue="1">
      <formula>IF($C114="Missing",TRUE,FALSE)</formula>
    </cfRule>
  </conditionalFormatting>
  <conditionalFormatting sqref="K114">
    <cfRule type="expression" dxfId="48" priority="49" stopIfTrue="1">
      <formula>IF(AND(K114&lt;&gt;"",K114&lt;$D114,L114&lt;&gt;"C"),TRUE,FALSE)</formula>
    </cfRule>
  </conditionalFormatting>
  <conditionalFormatting sqref="J115">
    <cfRule type="expression" dxfId="47" priority="48" stopIfTrue="1">
      <formula>IF($C115="Missing",TRUE,FALSE)</formula>
    </cfRule>
  </conditionalFormatting>
  <conditionalFormatting sqref="K115">
    <cfRule type="expression" dxfId="46" priority="47" stopIfTrue="1">
      <formula>IF(AND(K115&lt;&gt;"",K115&lt;$D115,L115&lt;&gt;"C"),TRUE,FALSE)</formula>
    </cfRule>
  </conditionalFormatting>
  <conditionalFormatting sqref="J116">
    <cfRule type="expression" dxfId="45" priority="46" stopIfTrue="1">
      <formula>IF($C116="Missing",TRUE,FALSE)</formula>
    </cfRule>
  </conditionalFormatting>
  <conditionalFormatting sqref="K116">
    <cfRule type="expression" dxfId="44" priority="45" stopIfTrue="1">
      <formula>IF(AND(K116&lt;&gt;"",K116&lt;$D116,L116&lt;&gt;"C"),TRUE,FALSE)</formula>
    </cfRule>
  </conditionalFormatting>
  <conditionalFormatting sqref="J117">
    <cfRule type="expression" dxfId="43" priority="44" stopIfTrue="1">
      <formula>IF($C117="Missing",TRUE,FALSE)</formula>
    </cfRule>
  </conditionalFormatting>
  <conditionalFormatting sqref="K117">
    <cfRule type="expression" dxfId="42" priority="43" stopIfTrue="1">
      <formula>IF(AND(K117&lt;&gt;"",K117&lt;$D117,L117&lt;&gt;"C"),TRUE,FALSE)</formula>
    </cfRule>
  </conditionalFormatting>
  <conditionalFormatting sqref="J118">
    <cfRule type="expression" dxfId="41" priority="42" stopIfTrue="1">
      <formula>IF($C118="Missing",TRUE,FALSE)</formula>
    </cfRule>
  </conditionalFormatting>
  <conditionalFormatting sqref="K118">
    <cfRule type="expression" dxfId="40" priority="41" stopIfTrue="1">
      <formula>IF(AND(K118&lt;&gt;"",K118&lt;$D118,L118&lt;&gt;"C"),TRUE,FALSE)</formula>
    </cfRule>
  </conditionalFormatting>
  <conditionalFormatting sqref="J119">
    <cfRule type="expression" dxfId="39" priority="40" stopIfTrue="1">
      <formula>IF($C119="Missing",TRUE,FALSE)</formula>
    </cfRule>
  </conditionalFormatting>
  <conditionalFormatting sqref="K119">
    <cfRule type="expression" dxfId="38" priority="39" stopIfTrue="1">
      <formula>IF(AND(K119&lt;&gt;"",K119&lt;$D119,L119&lt;&gt;"C"),TRUE,FALSE)</formula>
    </cfRule>
  </conditionalFormatting>
  <conditionalFormatting sqref="J120">
    <cfRule type="expression" dxfId="37" priority="38" stopIfTrue="1">
      <formula>IF($C120="Missing",TRUE,FALSE)</formula>
    </cfRule>
  </conditionalFormatting>
  <conditionalFormatting sqref="K120">
    <cfRule type="expression" dxfId="36" priority="37" stopIfTrue="1">
      <formula>IF(AND(K120&lt;&gt;"",K120&lt;$D120,L120&lt;&gt;"C"),TRUE,FALSE)</formula>
    </cfRule>
  </conditionalFormatting>
  <conditionalFormatting sqref="J121">
    <cfRule type="expression" dxfId="35" priority="36" stopIfTrue="1">
      <formula>IF($C121="Missing",TRUE,FALSE)</formula>
    </cfRule>
  </conditionalFormatting>
  <conditionalFormatting sqref="K121">
    <cfRule type="expression" dxfId="34" priority="35" stopIfTrue="1">
      <formula>IF(AND(K121&lt;&gt;"",K121&lt;$D121,L121&lt;&gt;"C"),TRUE,FALSE)</formula>
    </cfRule>
  </conditionalFormatting>
  <conditionalFormatting sqref="J122">
    <cfRule type="expression" dxfId="33" priority="34" stopIfTrue="1">
      <formula>IF($C122="Missing",TRUE,FALSE)</formula>
    </cfRule>
  </conditionalFormatting>
  <conditionalFormatting sqref="K122">
    <cfRule type="expression" dxfId="32" priority="33" stopIfTrue="1">
      <formula>IF(AND(K122&lt;&gt;"",K122&lt;$D122,L122&lt;&gt;"C"),TRUE,FALSE)</formula>
    </cfRule>
  </conditionalFormatting>
  <conditionalFormatting sqref="J123">
    <cfRule type="expression" dxfId="31" priority="32" stopIfTrue="1">
      <formula>IF($C123="Missing",TRUE,FALSE)</formula>
    </cfRule>
  </conditionalFormatting>
  <conditionalFormatting sqref="K123">
    <cfRule type="expression" dxfId="30" priority="31" stopIfTrue="1">
      <formula>IF(AND(K123&lt;&gt;"",K123&lt;$D123,L123&lt;&gt;"C"),TRUE,FALSE)</formula>
    </cfRule>
  </conditionalFormatting>
  <conditionalFormatting sqref="J124">
    <cfRule type="expression" dxfId="29" priority="30" stopIfTrue="1">
      <formula>IF($C124="Missing",TRUE,FALSE)</formula>
    </cfRule>
  </conditionalFormatting>
  <conditionalFormatting sqref="K124">
    <cfRule type="expression" dxfId="28" priority="29" stopIfTrue="1">
      <formula>IF(AND(K124&lt;&gt;"",K124&lt;$D124,L124&lt;&gt;"C"),TRUE,FALSE)</formula>
    </cfRule>
  </conditionalFormatting>
  <conditionalFormatting sqref="J125">
    <cfRule type="expression" dxfId="27" priority="28" stopIfTrue="1">
      <formula>IF($C125="Missing",TRUE,FALSE)</formula>
    </cfRule>
  </conditionalFormatting>
  <conditionalFormatting sqref="K125">
    <cfRule type="expression" dxfId="26" priority="27" stopIfTrue="1">
      <formula>IF(AND(K125&lt;&gt;"",K125&lt;$D125,L125&lt;&gt;"C"),TRUE,FALSE)</formula>
    </cfRule>
  </conditionalFormatting>
  <conditionalFormatting sqref="J126">
    <cfRule type="expression" dxfId="25" priority="26" stopIfTrue="1">
      <formula>IF($C126="Missing",TRUE,FALSE)</formula>
    </cfRule>
  </conditionalFormatting>
  <conditionalFormatting sqref="K126">
    <cfRule type="expression" dxfId="24" priority="25" stopIfTrue="1">
      <formula>IF(AND(K126&lt;&gt;"",K126&lt;$D126,L126&lt;&gt;"C"),TRUE,FALSE)</formula>
    </cfRule>
  </conditionalFormatting>
  <conditionalFormatting sqref="J127">
    <cfRule type="expression" dxfId="23" priority="24" stopIfTrue="1">
      <formula>IF($C127="Missing",TRUE,FALSE)</formula>
    </cfRule>
  </conditionalFormatting>
  <conditionalFormatting sqref="K127">
    <cfRule type="expression" dxfId="22" priority="23" stopIfTrue="1">
      <formula>IF(AND(K127&lt;&gt;"",K127&lt;$D127,L127&lt;&gt;"C"),TRUE,FALSE)</formula>
    </cfRule>
  </conditionalFormatting>
  <conditionalFormatting sqref="J128">
    <cfRule type="expression" dxfId="21" priority="22" stopIfTrue="1">
      <formula>IF($C128="Missing",TRUE,FALSE)</formula>
    </cfRule>
  </conditionalFormatting>
  <conditionalFormatting sqref="K128">
    <cfRule type="expression" dxfId="20" priority="21" stopIfTrue="1">
      <formula>IF(AND(K128&lt;&gt;"",K128&lt;$D128,L128&lt;&gt;"C"),TRUE,FALSE)</formula>
    </cfRule>
  </conditionalFormatting>
  <conditionalFormatting sqref="J129">
    <cfRule type="expression" dxfId="19" priority="20" stopIfTrue="1">
      <formula>IF($C129="Missing",TRUE,FALSE)</formula>
    </cfRule>
  </conditionalFormatting>
  <conditionalFormatting sqref="K129">
    <cfRule type="expression" dxfId="18" priority="19" stopIfTrue="1">
      <formula>IF(AND(K129&lt;&gt;"",K129&lt;$D129,L129&lt;&gt;"C"),TRUE,FALSE)</formula>
    </cfRule>
  </conditionalFormatting>
  <conditionalFormatting sqref="J130">
    <cfRule type="expression" dxfId="17" priority="18" stopIfTrue="1">
      <formula>IF($C130="Missing",TRUE,FALSE)</formula>
    </cfRule>
  </conditionalFormatting>
  <conditionalFormatting sqref="K130">
    <cfRule type="expression" dxfId="16" priority="17" stopIfTrue="1">
      <formula>IF(AND(K130&lt;&gt;"",K130&lt;$D130,L130&lt;&gt;"C"),TRUE,FALSE)</formula>
    </cfRule>
  </conditionalFormatting>
  <conditionalFormatting sqref="J131">
    <cfRule type="expression" dxfId="15" priority="16" stopIfTrue="1">
      <formula>IF($C131="Missing",TRUE,FALSE)</formula>
    </cfRule>
  </conditionalFormatting>
  <conditionalFormatting sqref="K131">
    <cfRule type="expression" dxfId="14" priority="15" stopIfTrue="1">
      <formula>IF(AND(K131&lt;&gt;"",K131&lt;$D131,L131&lt;&gt;"C"),TRUE,FALSE)</formula>
    </cfRule>
  </conditionalFormatting>
  <conditionalFormatting sqref="J132">
    <cfRule type="expression" dxfId="13" priority="14" stopIfTrue="1">
      <formula>IF($C132="Missing",TRUE,FALSE)</formula>
    </cfRule>
  </conditionalFormatting>
  <conditionalFormatting sqref="K132">
    <cfRule type="expression" dxfId="12" priority="13" stopIfTrue="1">
      <formula>IF(AND(K132&lt;&gt;"",K132&lt;$D132,L132&lt;&gt;"C"),TRUE,FALSE)</formula>
    </cfRule>
  </conditionalFormatting>
  <conditionalFormatting sqref="J133">
    <cfRule type="expression" dxfId="11" priority="12" stopIfTrue="1">
      <formula>IF($C133="Missing",TRUE,FALSE)</formula>
    </cfRule>
  </conditionalFormatting>
  <conditionalFormatting sqref="K133">
    <cfRule type="expression" dxfId="10" priority="11" stopIfTrue="1">
      <formula>IF(AND(K133&lt;&gt;"",K133&lt;$D133,L133&lt;&gt;"C"),TRUE,FALSE)</formula>
    </cfRule>
  </conditionalFormatting>
  <conditionalFormatting sqref="J134">
    <cfRule type="expression" dxfId="9" priority="10" stopIfTrue="1">
      <formula>IF($C134="Missing",TRUE,FALSE)</formula>
    </cfRule>
  </conditionalFormatting>
  <conditionalFormatting sqref="K134">
    <cfRule type="expression" dxfId="8" priority="9" stopIfTrue="1">
      <formula>IF(AND(K134&lt;&gt;"",K134&lt;$D134,L134&lt;&gt;"C"),TRUE,FALSE)</formula>
    </cfRule>
  </conditionalFormatting>
  <conditionalFormatting sqref="J135">
    <cfRule type="expression" dxfId="7" priority="8" stopIfTrue="1">
      <formula>IF($C135="Missing",TRUE,FALSE)</formula>
    </cfRule>
  </conditionalFormatting>
  <conditionalFormatting sqref="K135">
    <cfRule type="expression" dxfId="6" priority="7" stopIfTrue="1">
      <formula>IF(AND(K135&lt;&gt;"",K135&lt;$D135,L135&lt;&gt;"C"),TRUE,FALSE)</formula>
    </cfRule>
  </conditionalFormatting>
  <conditionalFormatting sqref="J136">
    <cfRule type="expression" dxfId="5" priority="6" stopIfTrue="1">
      <formula>IF($C136="Missing",TRUE,FALSE)</formula>
    </cfRule>
  </conditionalFormatting>
  <conditionalFormatting sqref="K136">
    <cfRule type="expression" dxfId="4" priority="5" stopIfTrue="1">
      <formula>IF(AND(K136&lt;&gt;"",K136&lt;$D136,L136&lt;&gt;"C"),TRUE,FALSE)</formula>
    </cfRule>
  </conditionalFormatting>
  <conditionalFormatting sqref="J137">
    <cfRule type="expression" dxfId="3" priority="4" stopIfTrue="1">
      <formula>IF($C137="Missing",TRUE,FALSE)</formula>
    </cfRule>
  </conditionalFormatting>
  <conditionalFormatting sqref="K137">
    <cfRule type="expression" dxfId="2" priority="3" stopIfTrue="1">
      <formula>IF(AND(K137&lt;&gt;"",K137&lt;$D137,L137&lt;&gt;"C"),TRUE,FALSE)</formula>
    </cfRule>
  </conditionalFormatting>
  <conditionalFormatting sqref="J138">
    <cfRule type="expression" dxfId="1" priority="2" stopIfTrue="1">
      <formula>IF($C138="Missing",TRUE,FALSE)</formula>
    </cfRule>
  </conditionalFormatting>
  <conditionalFormatting sqref="K138">
    <cfRule type="expression" dxfId="0" priority="1" stopIfTrue="1">
      <formula>IF(AND(K138&lt;&gt;"",K138&lt;$D138,L138&lt;&gt;"C"),TRUE,FALSE)</formula>
    </cfRule>
  </conditionalFormatting>
  <dataValidations count="3">
    <dataValidation type="list" allowBlank="1" showInputMessage="1" showErrorMessage="1" sqref="H6 O6 H8:H138 O8:O138">
      <formula1>"X, "</formula1>
    </dataValidation>
    <dataValidation type="list" errorStyle="information" allowBlank="1" sqref="I6 P6 I8:I138 P8:P138">
      <formula1>"OK,INIT en,TRANS"</formula1>
    </dataValidation>
    <dataValidation type="list" allowBlank="1" showErrorMessage="1" sqref="E6 L6 E8:E138 L8:L138">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23.xml><?xml version="1.0" encoding="utf-8"?>
<worksheet xmlns="http://schemas.openxmlformats.org/spreadsheetml/2006/main" xmlns:r="http://schemas.openxmlformats.org/officeDocument/2006/relationships">
  <sheetPr codeName="Tabelle63"/>
  <dimension ref="A1:Q324"/>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41783.667187500003</v>
      </c>
      <c r="C1">
        <f>COUNTIF(C$7:C$64,"OK")</f>
        <v>56</v>
      </c>
      <c r="D1" t="s">
        <v>228</v>
      </c>
      <c r="G1" s="52"/>
      <c r="H1" s="52" t="s">
        <v>190</v>
      </c>
      <c r="I1" s="24">
        <f>COUNTIF(I$7:I$64,"OK*")</f>
        <v>44</v>
      </c>
      <c r="J1">
        <f>COUNTIF(J$7:J$64,"OK")</f>
        <v>0</v>
      </c>
      <c r="K1" t="s">
        <v>228</v>
      </c>
      <c r="N1" s="52"/>
      <c r="O1" s="52" t="s">
        <v>190</v>
      </c>
      <c r="P1" s="24">
        <f>COUNTIF(P$7:P$64,"OK*")</f>
        <v>13</v>
      </c>
    </row>
    <row r="2" spans="1:17">
      <c r="A2" s="39" t="s">
        <v>52</v>
      </c>
      <c r="B2" s="71" t="s">
        <v>589</v>
      </c>
      <c r="C2">
        <f>COUNTIF(C$7:C$64,"Missing")</f>
        <v>0</v>
      </c>
      <c r="D2" t="s">
        <v>229</v>
      </c>
      <c r="G2" s="52"/>
      <c r="J2">
        <f>COUNTIF(J$7:J$64,"Missing")</f>
        <v>56</v>
      </c>
      <c r="K2" t="s">
        <v>229</v>
      </c>
      <c r="N2" s="52"/>
    </row>
    <row r="3" spans="1:17">
      <c r="A3" s="43" t="s">
        <v>309</v>
      </c>
      <c r="B3" s="71" t="s">
        <v>657</v>
      </c>
      <c r="C3">
        <f>COUNTIF(E$7:E$64,"X")</f>
        <v>0</v>
      </c>
      <c r="D3" s="86" t="s">
        <v>196</v>
      </c>
      <c r="E3" s="98"/>
      <c r="F3" s="87">
        <f>SUMIF(H$7:H$64,"X",F$7:F$64)</f>
        <v>0</v>
      </c>
      <c r="G3" s="86"/>
      <c r="H3" s="88">
        <f>COUNTIF(H$7:H$64,"X")</f>
        <v>0</v>
      </c>
      <c r="J3">
        <f>COUNTIF(L$7:L$64,"X")</f>
        <v>21</v>
      </c>
      <c r="K3" s="86" t="s">
        <v>196</v>
      </c>
      <c r="L3" s="98"/>
      <c r="M3" s="87">
        <f>SUMIF(O$7:O$64,"X",M$7:M$64)</f>
        <v>0</v>
      </c>
      <c r="N3" s="86"/>
      <c r="O3" s="88">
        <f>COUNTIF(O$7:O$64,"X")</f>
        <v>0</v>
      </c>
    </row>
    <row r="4" spans="1:17">
      <c r="A4" s="39" t="s">
        <v>195</v>
      </c>
      <c r="B4" s="43">
        <f>ROW($64:$64) - ROW($7:$7)-1</f>
        <v>56</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1698</v>
      </c>
      <c r="B8" s="49" t="s">
        <v>1751</v>
      </c>
      <c r="C8" s="54" t="s">
        <v>127</v>
      </c>
      <c r="D8" s="68">
        <v>28461</v>
      </c>
      <c r="E8" s="99"/>
      <c r="F8" s="81">
        <v>11012</v>
      </c>
      <c r="G8" s="83">
        <v>41782.573229166665</v>
      </c>
      <c r="H8" s="64"/>
      <c r="I8" s="73"/>
      <c r="J8" s="66" t="s">
        <v>328</v>
      </c>
      <c r="K8" s="67">
        <v>27711</v>
      </c>
      <c r="L8" s="103" t="str">
        <f t="shared" ref="L8:L39" si="0">IF(K8="","",IF(K8&lt;$D8,"X",""))</f>
        <v>X</v>
      </c>
      <c r="M8" s="82">
        <v>11237</v>
      </c>
      <c r="N8" s="84">
        <v>41767.445208333331</v>
      </c>
      <c r="O8" s="65"/>
      <c r="P8" s="77"/>
      <c r="Q8" s="51"/>
    </row>
    <row r="9" spans="1:17">
      <c r="A9" s="12" t="s">
        <v>1698</v>
      </c>
      <c r="B9" s="49" t="s">
        <v>1752</v>
      </c>
      <c r="C9" s="54" t="s">
        <v>127</v>
      </c>
      <c r="D9" s="68">
        <v>28461</v>
      </c>
      <c r="E9" s="99"/>
      <c r="F9" s="81">
        <v>11016</v>
      </c>
      <c r="G9" s="83">
        <v>41782.573229166665</v>
      </c>
      <c r="H9" s="64"/>
      <c r="I9" s="73"/>
      <c r="J9" s="66" t="s">
        <v>328</v>
      </c>
      <c r="K9" s="67">
        <v>27711</v>
      </c>
      <c r="L9" s="103" t="str">
        <f t="shared" si="0"/>
        <v>X</v>
      </c>
      <c r="M9" s="82">
        <v>11240</v>
      </c>
      <c r="N9" s="84">
        <v>41767.445208333331</v>
      </c>
      <c r="O9" s="65"/>
      <c r="P9" s="77"/>
      <c r="Q9" s="51"/>
    </row>
    <row r="10" spans="1:17">
      <c r="A10" s="12" t="s">
        <v>1698</v>
      </c>
      <c r="B10" s="49" t="s">
        <v>1753</v>
      </c>
      <c r="C10" s="54" t="s">
        <v>127</v>
      </c>
      <c r="D10" s="68">
        <v>28461</v>
      </c>
      <c r="E10" s="99"/>
      <c r="F10" s="81">
        <v>11013</v>
      </c>
      <c r="G10" s="83">
        <v>41782.573229166665</v>
      </c>
      <c r="H10" s="64"/>
      <c r="I10" s="73"/>
      <c r="J10" s="66" t="s">
        <v>328</v>
      </c>
      <c r="K10" s="67">
        <v>27711</v>
      </c>
      <c r="L10" s="103" t="str">
        <f t="shared" si="0"/>
        <v>X</v>
      </c>
      <c r="M10" s="82">
        <v>11241</v>
      </c>
      <c r="N10" s="84">
        <v>41767.445208333331</v>
      </c>
      <c r="O10" s="65"/>
      <c r="P10" s="77"/>
      <c r="Q10" s="51"/>
    </row>
    <row r="11" spans="1:17">
      <c r="A11" s="12" t="s">
        <v>1698</v>
      </c>
      <c r="B11" s="49" t="s">
        <v>1754</v>
      </c>
      <c r="C11" s="54" t="s">
        <v>127</v>
      </c>
      <c r="D11" s="68">
        <v>28461</v>
      </c>
      <c r="E11" s="99"/>
      <c r="F11" s="81">
        <v>11018</v>
      </c>
      <c r="G11" s="83">
        <v>41782.573229166665</v>
      </c>
      <c r="H11" s="64"/>
      <c r="I11" s="73"/>
      <c r="J11" s="66" t="s">
        <v>328</v>
      </c>
      <c r="K11" s="67">
        <v>27711</v>
      </c>
      <c r="L11" s="103" t="str">
        <f t="shared" si="0"/>
        <v>X</v>
      </c>
      <c r="M11" s="82">
        <v>11242</v>
      </c>
      <c r="N11" s="84">
        <v>41767.445208333331</v>
      </c>
      <c r="O11" s="65"/>
      <c r="P11" s="77"/>
      <c r="Q11" s="51"/>
    </row>
    <row r="12" spans="1:17">
      <c r="A12" s="12" t="s">
        <v>1264</v>
      </c>
      <c r="B12" s="49" t="s">
        <v>1265</v>
      </c>
      <c r="C12" s="54" t="s">
        <v>127</v>
      </c>
      <c r="D12" s="68">
        <v>28461</v>
      </c>
      <c r="E12" s="99"/>
      <c r="F12" s="81">
        <v>13798</v>
      </c>
      <c r="G12" s="83">
        <v>41782.573229166665</v>
      </c>
      <c r="H12" s="64"/>
      <c r="I12" s="73" t="s">
        <v>127</v>
      </c>
      <c r="J12" s="66" t="s">
        <v>328</v>
      </c>
      <c r="K12" s="67">
        <v>27545</v>
      </c>
      <c r="L12" s="103" t="str">
        <f t="shared" si="0"/>
        <v>X</v>
      </c>
      <c r="M12" s="82">
        <v>12141</v>
      </c>
      <c r="N12" s="84">
        <v>41766.31355324074</v>
      </c>
      <c r="O12" s="65"/>
      <c r="P12" s="77" t="s">
        <v>127</v>
      </c>
      <c r="Q12" s="51"/>
    </row>
    <row r="13" spans="1:17">
      <c r="A13" s="12" t="s">
        <v>1241</v>
      </c>
      <c r="B13" s="49" t="s">
        <v>1242</v>
      </c>
      <c r="C13" s="54" t="s">
        <v>127</v>
      </c>
      <c r="D13" s="68">
        <v>28461</v>
      </c>
      <c r="E13" s="99"/>
      <c r="F13" s="81">
        <v>15248</v>
      </c>
      <c r="G13" s="83">
        <v>41782.573229166665</v>
      </c>
      <c r="H13" s="64"/>
      <c r="I13" s="73" t="s">
        <v>127</v>
      </c>
      <c r="J13" s="66" t="s">
        <v>328</v>
      </c>
      <c r="K13" s="67">
        <v>27545</v>
      </c>
      <c r="L13" s="103" t="str">
        <f t="shared" si="0"/>
        <v>X</v>
      </c>
      <c r="M13" s="82">
        <v>12434</v>
      </c>
      <c r="N13" s="84">
        <v>41766.31354166667</v>
      </c>
      <c r="O13" s="65"/>
      <c r="P13" s="77" t="s">
        <v>584</v>
      </c>
      <c r="Q13" s="51"/>
    </row>
    <row r="14" spans="1:17">
      <c r="A14" s="12" t="s">
        <v>1241</v>
      </c>
      <c r="B14" s="49" t="s">
        <v>1328</v>
      </c>
      <c r="C14" s="54" t="s">
        <v>127</v>
      </c>
      <c r="D14" s="68">
        <v>28461</v>
      </c>
      <c r="E14" s="99"/>
      <c r="F14" s="81">
        <v>13897</v>
      </c>
      <c r="G14" s="83">
        <v>41782.573229166665</v>
      </c>
      <c r="H14" s="64"/>
      <c r="I14" s="73" t="s">
        <v>127</v>
      </c>
      <c r="J14" s="66" t="s">
        <v>328</v>
      </c>
      <c r="K14" s="67">
        <v>27545</v>
      </c>
      <c r="L14" s="103" t="str">
        <f t="shared" si="0"/>
        <v>X</v>
      </c>
      <c r="M14" s="82">
        <v>9507</v>
      </c>
      <c r="N14" s="84">
        <v>41766.31354166667</v>
      </c>
      <c r="O14" s="65"/>
      <c r="P14" s="77" t="s">
        <v>127</v>
      </c>
      <c r="Q14" s="51"/>
    </row>
    <row r="15" spans="1:17">
      <c r="A15" s="12" t="s">
        <v>1241</v>
      </c>
      <c r="B15" s="49" t="s">
        <v>1351</v>
      </c>
      <c r="C15" s="54" t="s">
        <v>127</v>
      </c>
      <c r="D15" s="68">
        <v>28461</v>
      </c>
      <c r="E15" s="99"/>
      <c r="F15" s="81">
        <v>9136</v>
      </c>
      <c r="G15" s="83">
        <v>41782.573229166665</v>
      </c>
      <c r="H15" s="64"/>
      <c r="I15" s="73" t="s">
        <v>127</v>
      </c>
      <c r="J15" s="66" t="s">
        <v>328</v>
      </c>
      <c r="K15" s="67"/>
      <c r="L15" s="103" t="str">
        <f t="shared" si="0"/>
        <v/>
      </c>
      <c r="M15" s="82"/>
      <c r="N15" s="84"/>
      <c r="O15" s="65"/>
      <c r="P15" s="77"/>
      <c r="Q15" s="51"/>
    </row>
    <row r="16" spans="1:17">
      <c r="A16" s="12" t="s">
        <v>1241</v>
      </c>
      <c r="B16" s="49" t="s">
        <v>1365</v>
      </c>
      <c r="C16" s="54" t="s">
        <v>127</v>
      </c>
      <c r="D16" s="68">
        <v>28461</v>
      </c>
      <c r="E16" s="99"/>
      <c r="F16" s="81">
        <v>10473</v>
      </c>
      <c r="G16" s="83">
        <v>41782.573229166665</v>
      </c>
      <c r="H16" s="64"/>
      <c r="I16" s="73" t="s">
        <v>127</v>
      </c>
      <c r="J16" s="66" t="s">
        <v>328</v>
      </c>
      <c r="K16" s="67"/>
      <c r="L16" s="103" t="str">
        <f t="shared" si="0"/>
        <v/>
      </c>
      <c r="M16" s="82"/>
      <c r="N16" s="84"/>
      <c r="O16" s="65"/>
      <c r="P16" s="77"/>
      <c r="Q16" s="51"/>
    </row>
    <row r="17" spans="1:17">
      <c r="A17" s="12" t="s">
        <v>1241</v>
      </c>
      <c r="B17" s="49" t="s">
        <v>1329</v>
      </c>
      <c r="C17" s="54" t="s">
        <v>127</v>
      </c>
      <c r="D17" s="68">
        <v>28461</v>
      </c>
      <c r="E17" s="99"/>
      <c r="F17" s="81">
        <v>10448</v>
      </c>
      <c r="G17" s="83">
        <v>41782.573229166665</v>
      </c>
      <c r="H17" s="64"/>
      <c r="I17" s="73" t="s">
        <v>127</v>
      </c>
      <c r="J17" s="66" t="s">
        <v>328</v>
      </c>
      <c r="K17" s="67">
        <v>27545</v>
      </c>
      <c r="L17" s="103" t="str">
        <f t="shared" si="0"/>
        <v>X</v>
      </c>
      <c r="M17" s="82">
        <v>9489</v>
      </c>
      <c r="N17" s="84">
        <v>41766.31354166667</v>
      </c>
      <c r="O17" s="65"/>
      <c r="P17" s="77" t="s">
        <v>127</v>
      </c>
      <c r="Q17" s="51"/>
    </row>
    <row r="18" spans="1:17">
      <c r="A18" s="12" t="s">
        <v>1241</v>
      </c>
      <c r="B18" s="49" t="s">
        <v>1330</v>
      </c>
      <c r="C18" s="54" t="s">
        <v>127</v>
      </c>
      <c r="D18" s="68">
        <v>28461</v>
      </c>
      <c r="E18" s="99"/>
      <c r="F18" s="81">
        <v>11253</v>
      </c>
      <c r="G18" s="83">
        <v>41782.573229166665</v>
      </c>
      <c r="H18" s="64"/>
      <c r="I18" s="73" t="s">
        <v>127</v>
      </c>
      <c r="J18" s="66" t="s">
        <v>328</v>
      </c>
      <c r="K18" s="67">
        <v>27545</v>
      </c>
      <c r="L18" s="103" t="str">
        <f t="shared" si="0"/>
        <v>X</v>
      </c>
      <c r="M18" s="82">
        <v>9474</v>
      </c>
      <c r="N18" s="84">
        <v>41766.31354166667</v>
      </c>
      <c r="O18" s="65"/>
      <c r="P18" s="77" t="s">
        <v>127</v>
      </c>
      <c r="Q18" s="51"/>
    </row>
    <row r="19" spans="1:17">
      <c r="A19" s="12" t="s">
        <v>1239</v>
      </c>
      <c r="B19" s="49" t="s">
        <v>744</v>
      </c>
      <c r="C19" s="54" t="s">
        <v>127</v>
      </c>
      <c r="D19" s="68">
        <v>28461</v>
      </c>
      <c r="E19" s="99"/>
      <c r="F19" s="81">
        <v>11466</v>
      </c>
      <c r="G19" s="83">
        <v>41782.573229166665</v>
      </c>
      <c r="H19" s="64"/>
      <c r="I19" s="73" t="s">
        <v>127</v>
      </c>
      <c r="J19" s="66" t="s">
        <v>328</v>
      </c>
      <c r="K19" s="67">
        <v>27545</v>
      </c>
      <c r="L19" s="103" t="str">
        <f t="shared" si="0"/>
        <v>X</v>
      </c>
      <c r="M19" s="82">
        <v>11410</v>
      </c>
      <c r="N19" s="84">
        <v>41766.31355324074</v>
      </c>
      <c r="O19" s="65"/>
      <c r="P19" s="77" t="s">
        <v>127</v>
      </c>
      <c r="Q19" s="51"/>
    </row>
    <row r="20" spans="1:17">
      <c r="A20" s="12" t="s">
        <v>1239</v>
      </c>
      <c r="B20" s="49" t="s">
        <v>1240</v>
      </c>
      <c r="C20" s="54" t="s">
        <v>127</v>
      </c>
      <c r="D20" s="68">
        <v>28461</v>
      </c>
      <c r="E20" s="99"/>
      <c r="F20" s="81">
        <v>19756</v>
      </c>
      <c r="G20" s="83">
        <v>41782.573229166665</v>
      </c>
      <c r="H20" s="64"/>
      <c r="I20" s="73" t="s">
        <v>127</v>
      </c>
      <c r="J20" s="66" t="s">
        <v>328</v>
      </c>
      <c r="K20" s="67">
        <v>27545</v>
      </c>
      <c r="L20" s="103" t="str">
        <f t="shared" si="0"/>
        <v>X</v>
      </c>
      <c r="M20" s="82">
        <v>18139</v>
      </c>
      <c r="N20" s="84">
        <v>41766.31355324074</v>
      </c>
      <c r="O20" s="65"/>
      <c r="P20" s="77" t="s">
        <v>127</v>
      </c>
      <c r="Q20" s="51"/>
    </row>
    <row r="21" spans="1:17">
      <c r="A21" s="12" t="s">
        <v>1239</v>
      </c>
      <c r="B21" s="49" t="s">
        <v>1253</v>
      </c>
      <c r="C21" s="54" t="s">
        <v>127</v>
      </c>
      <c r="D21" s="68">
        <v>28461</v>
      </c>
      <c r="E21" s="99"/>
      <c r="F21" s="81">
        <v>12249</v>
      </c>
      <c r="G21" s="83">
        <v>41782.573229166665</v>
      </c>
      <c r="H21" s="64"/>
      <c r="I21" s="73" t="s">
        <v>127</v>
      </c>
      <c r="J21" s="66" t="s">
        <v>328</v>
      </c>
      <c r="K21" s="67">
        <v>27545</v>
      </c>
      <c r="L21" s="103" t="str">
        <f t="shared" si="0"/>
        <v>X</v>
      </c>
      <c r="M21" s="82">
        <v>12315</v>
      </c>
      <c r="N21" s="84">
        <v>41766.31355324074</v>
      </c>
      <c r="O21" s="65"/>
      <c r="P21" s="77" t="s">
        <v>127</v>
      </c>
      <c r="Q21" s="51"/>
    </row>
    <row r="22" spans="1:17">
      <c r="A22" s="12" t="s">
        <v>1237</v>
      </c>
      <c r="B22" s="49" t="s">
        <v>1331</v>
      </c>
      <c r="C22" s="54" t="s">
        <v>127</v>
      </c>
      <c r="D22" s="68">
        <v>28461</v>
      </c>
      <c r="E22" s="99"/>
      <c r="F22" s="81">
        <v>16731</v>
      </c>
      <c r="G22" s="83">
        <v>41782.573229166665</v>
      </c>
      <c r="H22" s="64"/>
      <c r="I22" s="73" t="s">
        <v>127</v>
      </c>
      <c r="J22" s="66" t="s">
        <v>328</v>
      </c>
      <c r="K22" s="67">
        <v>27545</v>
      </c>
      <c r="L22" s="103" t="str">
        <f t="shared" si="0"/>
        <v>X</v>
      </c>
      <c r="M22" s="82">
        <v>13363</v>
      </c>
      <c r="N22" s="84">
        <v>41766.31354166667</v>
      </c>
      <c r="O22" s="65"/>
      <c r="P22" s="77" t="s">
        <v>127</v>
      </c>
      <c r="Q22" s="51"/>
    </row>
    <row r="23" spans="1:17">
      <c r="A23" s="12" t="s">
        <v>1237</v>
      </c>
      <c r="B23" s="49" t="s">
        <v>1238</v>
      </c>
      <c r="C23" s="54" t="s">
        <v>127</v>
      </c>
      <c r="D23" s="68">
        <v>28461</v>
      </c>
      <c r="E23" s="99"/>
      <c r="F23" s="81">
        <v>8715</v>
      </c>
      <c r="G23" s="83">
        <v>41782.573229166665</v>
      </c>
      <c r="H23" s="64"/>
      <c r="I23" s="73" t="s">
        <v>127</v>
      </c>
      <c r="J23" s="66" t="s">
        <v>328</v>
      </c>
      <c r="K23" s="67">
        <v>27545</v>
      </c>
      <c r="L23" s="103" t="str">
        <f t="shared" si="0"/>
        <v>X</v>
      </c>
      <c r="M23" s="82">
        <v>11930</v>
      </c>
      <c r="N23" s="84">
        <v>41766.31354166667</v>
      </c>
      <c r="O23" s="65"/>
      <c r="P23" s="77" t="s">
        <v>127</v>
      </c>
      <c r="Q23" s="51"/>
    </row>
    <row r="24" spans="1:17">
      <c r="A24" s="12" t="s">
        <v>1641</v>
      </c>
      <c r="B24" s="49" t="s">
        <v>1642</v>
      </c>
      <c r="C24" s="54" t="s">
        <v>127</v>
      </c>
      <c r="D24" s="68">
        <v>28461</v>
      </c>
      <c r="E24" s="99"/>
      <c r="F24" s="81">
        <v>9373</v>
      </c>
      <c r="G24" s="83">
        <v>41782.573229166665</v>
      </c>
      <c r="H24" s="64"/>
      <c r="I24" s="73"/>
      <c r="J24" s="66" t="s">
        <v>328</v>
      </c>
      <c r="K24" s="67">
        <v>27545</v>
      </c>
      <c r="L24" s="103" t="str">
        <f t="shared" si="0"/>
        <v>X</v>
      </c>
      <c r="M24" s="82">
        <v>9438</v>
      </c>
      <c r="N24" s="84">
        <v>41766.31354166667</v>
      </c>
      <c r="O24" s="65"/>
      <c r="P24" s="77"/>
      <c r="Q24" s="51"/>
    </row>
    <row r="25" spans="1:17">
      <c r="A25" s="12" t="s">
        <v>1641</v>
      </c>
      <c r="B25" s="49" t="s">
        <v>1643</v>
      </c>
      <c r="C25" s="54" t="s">
        <v>127</v>
      </c>
      <c r="D25" s="68">
        <v>28461</v>
      </c>
      <c r="E25" s="99"/>
      <c r="F25" s="81">
        <v>8305</v>
      </c>
      <c r="G25" s="83">
        <v>41782.573229166665</v>
      </c>
      <c r="H25" s="64"/>
      <c r="I25" s="73"/>
      <c r="J25" s="66" t="s">
        <v>328</v>
      </c>
      <c r="K25" s="67">
        <v>27545</v>
      </c>
      <c r="L25" s="103" t="str">
        <f t="shared" si="0"/>
        <v>X</v>
      </c>
      <c r="M25" s="82">
        <v>8291</v>
      </c>
      <c r="N25" s="84">
        <v>41766.31354166667</v>
      </c>
      <c r="O25" s="65"/>
      <c r="P25" s="77"/>
      <c r="Q25" s="51"/>
    </row>
    <row r="26" spans="1:17">
      <c r="A26" s="12" t="s">
        <v>1656</v>
      </c>
      <c r="B26" s="49" t="s">
        <v>1657</v>
      </c>
      <c r="C26" s="54" t="s">
        <v>127</v>
      </c>
      <c r="D26" s="68">
        <v>28461</v>
      </c>
      <c r="E26" s="99"/>
      <c r="F26" s="81">
        <v>10245</v>
      </c>
      <c r="G26" s="83">
        <v>41782.573229166665</v>
      </c>
      <c r="H26" s="64"/>
      <c r="I26" s="73"/>
      <c r="J26" s="66" t="s">
        <v>328</v>
      </c>
      <c r="K26" s="67">
        <v>27545</v>
      </c>
      <c r="L26" s="103" t="str">
        <f t="shared" si="0"/>
        <v>X</v>
      </c>
      <c r="M26" s="82">
        <v>10364</v>
      </c>
      <c r="N26" s="84">
        <v>41766.31355324074</v>
      </c>
      <c r="O26" s="65"/>
      <c r="P26" s="77"/>
      <c r="Q26" s="51"/>
    </row>
    <row r="27" spans="1:17">
      <c r="A27" s="12" t="s">
        <v>1656</v>
      </c>
      <c r="B27" s="49" t="s">
        <v>1658</v>
      </c>
      <c r="C27" s="54" t="s">
        <v>127</v>
      </c>
      <c r="D27" s="68">
        <v>28461</v>
      </c>
      <c r="E27" s="99"/>
      <c r="F27" s="81">
        <v>8425</v>
      </c>
      <c r="G27" s="83">
        <v>41782.573229166665</v>
      </c>
      <c r="H27" s="64"/>
      <c r="I27" s="73"/>
      <c r="J27" s="66" t="s">
        <v>328</v>
      </c>
      <c r="K27" s="67">
        <v>27545</v>
      </c>
      <c r="L27" s="103" t="str">
        <f t="shared" si="0"/>
        <v>X</v>
      </c>
      <c r="M27" s="82">
        <v>8449</v>
      </c>
      <c r="N27" s="84">
        <v>41766.31355324074</v>
      </c>
      <c r="O27" s="65"/>
      <c r="P27" s="77"/>
      <c r="Q27" s="51"/>
    </row>
    <row r="28" spans="1:17">
      <c r="A28" s="12" t="s">
        <v>1332</v>
      </c>
      <c r="B28" s="49" t="s">
        <v>1333</v>
      </c>
      <c r="C28" s="54" t="s">
        <v>127</v>
      </c>
      <c r="D28" s="68">
        <v>28461</v>
      </c>
      <c r="E28" s="99"/>
      <c r="F28" s="81">
        <v>13596</v>
      </c>
      <c r="G28" s="83">
        <v>41782.573229166665</v>
      </c>
      <c r="H28" s="64"/>
      <c r="I28" s="73" t="s">
        <v>127</v>
      </c>
      <c r="J28" s="66" t="s">
        <v>328</v>
      </c>
      <c r="K28" s="67">
        <v>27545</v>
      </c>
      <c r="L28" s="103" t="str">
        <f t="shared" si="0"/>
        <v>X</v>
      </c>
      <c r="M28" s="82">
        <v>13851</v>
      </c>
      <c r="N28" s="84">
        <v>41766.31355324074</v>
      </c>
      <c r="O28" s="65"/>
      <c r="P28" s="77" t="s">
        <v>127</v>
      </c>
      <c r="Q28" s="51"/>
    </row>
    <row r="29" spans="1:17">
      <c r="A29" s="12" t="s">
        <v>1243</v>
      </c>
      <c r="B29" s="49" t="s">
        <v>1244</v>
      </c>
      <c r="C29" s="54" t="s">
        <v>127</v>
      </c>
      <c r="D29" s="68">
        <v>28461</v>
      </c>
      <c r="E29" s="99"/>
      <c r="F29" s="81">
        <v>16079</v>
      </c>
      <c r="G29" s="83">
        <v>41782.573229166665</v>
      </c>
      <c r="H29" s="64"/>
      <c r="I29" s="73" t="s">
        <v>127</v>
      </c>
      <c r="J29" s="66" t="s">
        <v>328</v>
      </c>
      <c r="K29" s="67">
        <v>27545</v>
      </c>
      <c r="L29" s="103" t="str">
        <f t="shared" si="0"/>
        <v>X</v>
      </c>
      <c r="M29" s="82">
        <v>12302</v>
      </c>
      <c r="N29" s="84">
        <v>41766.31355324074</v>
      </c>
      <c r="O29" s="65"/>
      <c r="P29" s="77" t="s">
        <v>584</v>
      </c>
      <c r="Q29" s="51"/>
    </row>
    <row r="30" spans="1:17">
      <c r="A30" s="12" t="s">
        <v>1334</v>
      </c>
      <c r="B30" s="49" t="s">
        <v>1366</v>
      </c>
      <c r="C30" s="54" t="s">
        <v>127</v>
      </c>
      <c r="D30" s="68">
        <v>28461</v>
      </c>
      <c r="E30" s="99"/>
      <c r="F30" s="81">
        <v>11569</v>
      </c>
      <c r="G30" s="83">
        <v>41782.573229166665</v>
      </c>
      <c r="H30" s="64"/>
      <c r="I30" s="73" t="s">
        <v>127</v>
      </c>
      <c r="J30" s="66" t="s">
        <v>328</v>
      </c>
      <c r="K30" s="67"/>
      <c r="L30" s="103" t="str">
        <f t="shared" si="0"/>
        <v/>
      </c>
      <c r="M30" s="82"/>
      <c r="N30" s="84"/>
      <c r="O30" s="65"/>
      <c r="P30" s="77"/>
      <c r="Q30" s="51"/>
    </row>
    <row r="31" spans="1:17">
      <c r="A31" s="12" t="s">
        <v>1334</v>
      </c>
      <c r="B31" s="49" t="s">
        <v>1367</v>
      </c>
      <c r="C31" s="54" t="s">
        <v>127</v>
      </c>
      <c r="D31" s="68">
        <v>28461</v>
      </c>
      <c r="E31" s="99"/>
      <c r="F31" s="81">
        <v>27589</v>
      </c>
      <c r="G31" s="83">
        <v>41782.573229166665</v>
      </c>
      <c r="H31" s="64"/>
      <c r="I31" s="73" t="s">
        <v>127</v>
      </c>
      <c r="J31" s="66" t="s">
        <v>328</v>
      </c>
      <c r="K31" s="67"/>
      <c r="L31" s="103" t="str">
        <f t="shared" si="0"/>
        <v/>
      </c>
      <c r="M31" s="82"/>
      <c r="N31" s="84"/>
      <c r="O31" s="65"/>
      <c r="P31" s="77"/>
      <c r="Q31" s="51"/>
    </row>
    <row r="32" spans="1:17">
      <c r="A32" s="12" t="s">
        <v>1334</v>
      </c>
      <c r="B32" s="49" t="s">
        <v>1368</v>
      </c>
      <c r="C32" s="54" t="s">
        <v>127</v>
      </c>
      <c r="D32" s="68">
        <v>28461</v>
      </c>
      <c r="E32" s="99"/>
      <c r="F32" s="81">
        <v>14836</v>
      </c>
      <c r="G32" s="83">
        <v>41782.573229166665</v>
      </c>
      <c r="H32" s="64"/>
      <c r="I32" s="73" t="s">
        <v>127</v>
      </c>
      <c r="J32" s="66" t="s">
        <v>328</v>
      </c>
      <c r="K32" s="67"/>
      <c r="L32" s="103" t="str">
        <f t="shared" si="0"/>
        <v/>
      </c>
      <c r="M32" s="82"/>
      <c r="N32" s="84"/>
      <c r="O32" s="65"/>
      <c r="P32" s="77"/>
      <c r="Q32" s="51"/>
    </row>
    <row r="33" spans="1:17">
      <c r="A33" s="12" t="s">
        <v>1334</v>
      </c>
      <c r="B33" s="49" t="s">
        <v>1369</v>
      </c>
      <c r="C33" s="54" t="s">
        <v>127</v>
      </c>
      <c r="D33" s="68">
        <v>28461</v>
      </c>
      <c r="E33" s="99"/>
      <c r="F33" s="81">
        <v>18803</v>
      </c>
      <c r="G33" s="83">
        <v>41782.573229166665</v>
      </c>
      <c r="H33" s="64"/>
      <c r="I33" s="73" t="s">
        <v>127</v>
      </c>
      <c r="J33" s="66" t="s">
        <v>328</v>
      </c>
      <c r="K33" s="67"/>
      <c r="L33" s="103" t="str">
        <f t="shared" si="0"/>
        <v/>
      </c>
      <c r="M33" s="82"/>
      <c r="N33" s="84"/>
      <c r="O33" s="65"/>
      <c r="P33" s="77"/>
      <c r="Q33" s="51"/>
    </row>
    <row r="34" spans="1:17">
      <c r="A34" s="12" t="s">
        <v>1334</v>
      </c>
      <c r="B34" s="49" t="s">
        <v>1370</v>
      </c>
      <c r="C34" s="54" t="s">
        <v>127</v>
      </c>
      <c r="D34" s="68">
        <v>28461</v>
      </c>
      <c r="E34" s="99"/>
      <c r="F34" s="81">
        <v>14096</v>
      </c>
      <c r="G34" s="83">
        <v>41782.573229166665</v>
      </c>
      <c r="H34" s="64"/>
      <c r="I34" s="73" t="s">
        <v>127</v>
      </c>
      <c r="J34" s="66" t="s">
        <v>328</v>
      </c>
      <c r="K34" s="67"/>
      <c r="L34" s="103" t="str">
        <f t="shared" si="0"/>
        <v/>
      </c>
      <c r="M34" s="82"/>
      <c r="N34" s="84"/>
      <c r="O34" s="65"/>
      <c r="P34" s="77"/>
      <c r="Q34" s="51"/>
    </row>
    <row r="35" spans="1:17">
      <c r="A35" s="12" t="s">
        <v>1334</v>
      </c>
      <c r="B35" s="49" t="s">
        <v>1371</v>
      </c>
      <c r="C35" s="54" t="s">
        <v>127</v>
      </c>
      <c r="D35" s="68">
        <v>28461</v>
      </c>
      <c r="E35" s="99"/>
      <c r="F35" s="81">
        <v>15795</v>
      </c>
      <c r="G35" s="83">
        <v>41782.573229166665</v>
      </c>
      <c r="H35" s="64"/>
      <c r="I35" s="73" t="s">
        <v>127</v>
      </c>
      <c r="J35" s="66" t="s">
        <v>328</v>
      </c>
      <c r="K35" s="67"/>
      <c r="L35" s="103" t="str">
        <f t="shared" si="0"/>
        <v/>
      </c>
      <c r="M35" s="82"/>
      <c r="N35" s="84"/>
      <c r="O35" s="65"/>
      <c r="P35" s="77"/>
      <c r="Q35" s="51"/>
    </row>
    <row r="36" spans="1:17">
      <c r="A36" s="12" t="s">
        <v>1334</v>
      </c>
      <c r="B36" s="49" t="s">
        <v>1372</v>
      </c>
      <c r="C36" s="54" t="s">
        <v>127</v>
      </c>
      <c r="D36" s="68">
        <v>28461</v>
      </c>
      <c r="E36" s="99"/>
      <c r="F36" s="81">
        <v>11892</v>
      </c>
      <c r="G36" s="83">
        <v>41782.573229166665</v>
      </c>
      <c r="H36" s="64"/>
      <c r="I36" s="73" t="s">
        <v>127</v>
      </c>
      <c r="J36" s="66" t="s">
        <v>328</v>
      </c>
      <c r="K36" s="67"/>
      <c r="L36" s="103" t="str">
        <f t="shared" si="0"/>
        <v/>
      </c>
      <c r="M36" s="82"/>
      <c r="N36" s="84"/>
      <c r="O36" s="65"/>
      <c r="P36" s="77"/>
      <c r="Q36" s="51"/>
    </row>
    <row r="37" spans="1:17">
      <c r="A37" s="12" t="s">
        <v>1334</v>
      </c>
      <c r="B37" s="49" t="s">
        <v>1373</v>
      </c>
      <c r="C37" s="54" t="s">
        <v>127</v>
      </c>
      <c r="D37" s="68">
        <v>28461</v>
      </c>
      <c r="E37" s="99"/>
      <c r="F37" s="81">
        <v>26803</v>
      </c>
      <c r="G37" s="83">
        <v>41782.573229166665</v>
      </c>
      <c r="H37" s="64"/>
      <c r="I37" s="73" t="s">
        <v>127</v>
      </c>
      <c r="J37" s="66" t="s">
        <v>328</v>
      </c>
      <c r="K37" s="67"/>
      <c r="L37" s="103" t="str">
        <f t="shared" si="0"/>
        <v/>
      </c>
      <c r="M37" s="82"/>
      <c r="N37" s="84"/>
      <c r="O37" s="65"/>
      <c r="P37" s="77"/>
      <c r="Q37" s="51"/>
    </row>
    <row r="38" spans="1:17">
      <c r="A38" s="12" t="s">
        <v>1334</v>
      </c>
      <c r="B38" s="49" t="s">
        <v>1374</v>
      </c>
      <c r="C38" s="54" t="s">
        <v>127</v>
      </c>
      <c r="D38" s="68">
        <v>28461</v>
      </c>
      <c r="E38" s="99"/>
      <c r="F38" s="81">
        <v>18248</v>
      </c>
      <c r="G38" s="83">
        <v>41782.573229166665</v>
      </c>
      <c r="H38" s="64"/>
      <c r="I38" s="73" t="s">
        <v>127</v>
      </c>
      <c r="J38" s="66" t="s">
        <v>328</v>
      </c>
      <c r="K38" s="67"/>
      <c r="L38" s="103" t="str">
        <f t="shared" si="0"/>
        <v/>
      </c>
      <c r="M38" s="82"/>
      <c r="N38" s="84"/>
      <c r="O38" s="65"/>
      <c r="P38" s="77"/>
      <c r="Q38" s="51"/>
    </row>
    <row r="39" spans="1:17">
      <c r="A39" s="12" t="s">
        <v>1334</v>
      </c>
      <c r="B39" s="49" t="s">
        <v>1375</v>
      </c>
      <c r="C39" s="54" t="s">
        <v>127</v>
      </c>
      <c r="D39" s="68">
        <v>28461</v>
      </c>
      <c r="E39" s="99"/>
      <c r="F39" s="81">
        <v>10670</v>
      </c>
      <c r="G39" s="83">
        <v>41782.573229166665</v>
      </c>
      <c r="H39" s="64"/>
      <c r="I39" s="73" t="s">
        <v>127</v>
      </c>
      <c r="J39" s="66" t="s">
        <v>328</v>
      </c>
      <c r="K39" s="67"/>
      <c r="L39" s="103" t="str">
        <f t="shared" si="0"/>
        <v/>
      </c>
      <c r="M39" s="82"/>
      <c r="N39" s="84"/>
      <c r="O39" s="65"/>
      <c r="P39" s="77"/>
      <c r="Q39" s="51"/>
    </row>
    <row r="40" spans="1:17">
      <c r="A40" s="12" t="s">
        <v>1334</v>
      </c>
      <c r="B40" s="49" t="s">
        <v>1376</v>
      </c>
      <c r="C40" s="54" t="s">
        <v>127</v>
      </c>
      <c r="D40" s="68">
        <v>28461</v>
      </c>
      <c r="E40" s="99"/>
      <c r="F40" s="81">
        <v>10279</v>
      </c>
      <c r="G40" s="83">
        <v>41782.573229166665</v>
      </c>
      <c r="H40" s="64"/>
      <c r="I40" s="73" t="s">
        <v>127</v>
      </c>
      <c r="J40" s="66" t="s">
        <v>328</v>
      </c>
      <c r="K40" s="67"/>
      <c r="L40" s="103" t="str">
        <f t="shared" ref="L40:L63" si="1">IF(K40="","",IF(K40&lt;$D40,"X",""))</f>
        <v/>
      </c>
      <c r="M40" s="82"/>
      <c r="N40" s="84"/>
      <c r="O40" s="65"/>
      <c r="P40" s="77"/>
      <c r="Q40" s="51"/>
    </row>
    <row r="41" spans="1:17">
      <c r="A41" s="12" t="s">
        <v>1334</v>
      </c>
      <c r="B41" s="49" t="s">
        <v>1377</v>
      </c>
      <c r="C41" s="54" t="s">
        <v>127</v>
      </c>
      <c r="D41" s="68">
        <v>28461</v>
      </c>
      <c r="E41" s="99"/>
      <c r="F41" s="81">
        <v>10267</v>
      </c>
      <c r="G41" s="83">
        <v>41782.573229166665</v>
      </c>
      <c r="H41" s="64"/>
      <c r="I41" s="73" t="s">
        <v>127</v>
      </c>
      <c r="J41" s="66" t="s">
        <v>328</v>
      </c>
      <c r="K41" s="67"/>
      <c r="L41" s="103" t="str">
        <f t="shared" si="1"/>
        <v/>
      </c>
      <c r="M41" s="82"/>
      <c r="N41" s="84"/>
      <c r="O41" s="65"/>
      <c r="P41" s="77"/>
      <c r="Q41" s="51"/>
    </row>
    <row r="42" spans="1:17">
      <c r="A42" s="12" t="s">
        <v>1334</v>
      </c>
      <c r="B42" s="49" t="s">
        <v>1378</v>
      </c>
      <c r="C42" s="54" t="s">
        <v>127</v>
      </c>
      <c r="D42" s="68">
        <v>28461</v>
      </c>
      <c r="E42" s="99"/>
      <c r="F42" s="81">
        <v>10266</v>
      </c>
      <c r="G42" s="83">
        <v>41782.573229166665</v>
      </c>
      <c r="H42" s="64"/>
      <c r="I42" s="73" t="s">
        <v>127</v>
      </c>
      <c r="J42" s="66" t="s">
        <v>328</v>
      </c>
      <c r="K42" s="67"/>
      <c r="L42" s="103" t="str">
        <f t="shared" si="1"/>
        <v/>
      </c>
      <c r="M42" s="82"/>
      <c r="N42" s="84"/>
      <c r="O42" s="65"/>
      <c r="P42" s="77"/>
      <c r="Q42" s="51"/>
    </row>
    <row r="43" spans="1:17">
      <c r="A43" s="12" t="s">
        <v>1334</v>
      </c>
      <c r="B43" s="49" t="s">
        <v>1379</v>
      </c>
      <c r="C43" s="54" t="s">
        <v>127</v>
      </c>
      <c r="D43" s="68">
        <v>28461</v>
      </c>
      <c r="E43" s="99"/>
      <c r="F43" s="81">
        <v>14081</v>
      </c>
      <c r="G43" s="83">
        <v>41782.573229166665</v>
      </c>
      <c r="H43" s="64"/>
      <c r="I43" s="73" t="s">
        <v>127</v>
      </c>
      <c r="J43" s="66" t="s">
        <v>328</v>
      </c>
      <c r="K43" s="67"/>
      <c r="L43" s="103" t="str">
        <f t="shared" si="1"/>
        <v/>
      </c>
      <c r="M43" s="82"/>
      <c r="N43" s="84"/>
      <c r="O43" s="65"/>
      <c r="P43" s="77"/>
      <c r="Q43" s="51"/>
    </row>
    <row r="44" spans="1:17">
      <c r="A44" s="12" t="s">
        <v>1334</v>
      </c>
      <c r="B44" s="49" t="s">
        <v>1380</v>
      </c>
      <c r="C44" s="54" t="s">
        <v>127</v>
      </c>
      <c r="D44" s="68">
        <v>28461</v>
      </c>
      <c r="E44" s="99"/>
      <c r="F44" s="81">
        <v>13406</v>
      </c>
      <c r="G44" s="83">
        <v>41782.573229166665</v>
      </c>
      <c r="H44" s="64"/>
      <c r="I44" s="73" t="s">
        <v>127</v>
      </c>
      <c r="J44" s="66" t="s">
        <v>328</v>
      </c>
      <c r="K44" s="67"/>
      <c r="L44" s="103" t="str">
        <f t="shared" si="1"/>
        <v/>
      </c>
      <c r="M44" s="82"/>
      <c r="N44" s="84"/>
      <c r="O44" s="65"/>
      <c r="P44" s="77"/>
      <c r="Q44" s="51"/>
    </row>
    <row r="45" spans="1:17">
      <c r="A45" s="12" t="s">
        <v>1334</v>
      </c>
      <c r="B45" s="49" t="s">
        <v>1381</v>
      </c>
      <c r="C45" s="54" t="s">
        <v>127</v>
      </c>
      <c r="D45" s="68">
        <v>28461</v>
      </c>
      <c r="E45" s="99"/>
      <c r="F45" s="81">
        <v>15304</v>
      </c>
      <c r="G45" s="83">
        <v>41782.573229166665</v>
      </c>
      <c r="H45" s="64"/>
      <c r="I45" s="73" t="s">
        <v>127</v>
      </c>
      <c r="J45" s="66" t="s">
        <v>328</v>
      </c>
      <c r="K45" s="67"/>
      <c r="L45" s="103" t="str">
        <f t="shared" si="1"/>
        <v/>
      </c>
      <c r="M45" s="82"/>
      <c r="N45" s="84"/>
      <c r="O45" s="65"/>
      <c r="P45" s="77"/>
      <c r="Q45" s="51"/>
    </row>
    <row r="46" spans="1:17">
      <c r="A46" s="12" t="s">
        <v>1334</v>
      </c>
      <c r="B46" s="49" t="s">
        <v>1382</v>
      </c>
      <c r="C46" s="54" t="s">
        <v>127</v>
      </c>
      <c r="D46" s="68">
        <v>28461</v>
      </c>
      <c r="E46" s="99"/>
      <c r="F46" s="81">
        <v>12728</v>
      </c>
      <c r="G46" s="83">
        <v>41782.573229166665</v>
      </c>
      <c r="H46" s="64"/>
      <c r="I46" s="73" t="s">
        <v>127</v>
      </c>
      <c r="J46" s="66" t="s">
        <v>328</v>
      </c>
      <c r="K46" s="67"/>
      <c r="L46" s="103" t="str">
        <f t="shared" si="1"/>
        <v/>
      </c>
      <c r="M46" s="82"/>
      <c r="N46" s="84"/>
      <c r="O46" s="65"/>
      <c r="P46" s="77"/>
      <c r="Q46" s="51"/>
    </row>
    <row r="47" spans="1:17">
      <c r="A47" s="12" t="s">
        <v>1334</v>
      </c>
      <c r="B47" s="49" t="s">
        <v>1383</v>
      </c>
      <c r="C47" s="54" t="s">
        <v>127</v>
      </c>
      <c r="D47" s="68">
        <v>28461</v>
      </c>
      <c r="E47" s="99"/>
      <c r="F47" s="81">
        <v>9309</v>
      </c>
      <c r="G47" s="83">
        <v>41782.573229166665</v>
      </c>
      <c r="H47" s="64"/>
      <c r="I47" s="73" t="s">
        <v>127</v>
      </c>
      <c r="J47" s="66" t="s">
        <v>328</v>
      </c>
      <c r="K47" s="67"/>
      <c r="L47" s="103" t="str">
        <f t="shared" si="1"/>
        <v/>
      </c>
      <c r="M47" s="82"/>
      <c r="N47" s="84"/>
      <c r="O47" s="65"/>
      <c r="P47" s="77"/>
      <c r="Q47" s="51"/>
    </row>
    <row r="48" spans="1:17">
      <c r="A48" s="12" t="s">
        <v>1334</v>
      </c>
      <c r="B48" s="49" t="s">
        <v>1384</v>
      </c>
      <c r="C48" s="54" t="s">
        <v>127</v>
      </c>
      <c r="D48" s="68">
        <v>28461</v>
      </c>
      <c r="E48" s="99"/>
      <c r="F48" s="81">
        <v>7221</v>
      </c>
      <c r="G48" s="83">
        <v>41782.573229166665</v>
      </c>
      <c r="H48" s="64"/>
      <c r="I48" s="73" t="s">
        <v>127</v>
      </c>
      <c r="J48" s="66" t="s">
        <v>328</v>
      </c>
      <c r="K48" s="67"/>
      <c r="L48" s="103" t="str">
        <f t="shared" si="1"/>
        <v/>
      </c>
      <c r="M48" s="82"/>
      <c r="N48" s="84"/>
      <c r="O48" s="65"/>
      <c r="P48" s="77"/>
      <c r="Q48" s="51"/>
    </row>
    <row r="49" spans="1:17">
      <c r="A49" s="12" t="s">
        <v>330</v>
      </c>
      <c r="B49" s="49" t="s">
        <v>1385</v>
      </c>
      <c r="C49" s="54" t="s">
        <v>127</v>
      </c>
      <c r="D49" s="68">
        <v>28461</v>
      </c>
      <c r="E49" s="99"/>
      <c r="F49" s="81">
        <v>14351</v>
      </c>
      <c r="G49" s="83">
        <v>41782.573229166665</v>
      </c>
      <c r="H49" s="64"/>
      <c r="I49" s="73" t="s">
        <v>127</v>
      </c>
      <c r="J49" s="66" t="s">
        <v>328</v>
      </c>
      <c r="K49" s="67"/>
      <c r="L49" s="103" t="str">
        <f t="shared" si="1"/>
        <v/>
      </c>
      <c r="M49" s="82"/>
      <c r="N49" s="84"/>
      <c r="O49" s="65"/>
      <c r="P49" s="77"/>
      <c r="Q49" s="51"/>
    </row>
    <row r="50" spans="1:17">
      <c r="A50" s="12" t="s">
        <v>1386</v>
      </c>
      <c r="B50" s="49" t="s">
        <v>1387</v>
      </c>
      <c r="C50" s="54" t="s">
        <v>127</v>
      </c>
      <c r="D50" s="68">
        <v>28461</v>
      </c>
      <c r="E50" s="99"/>
      <c r="F50" s="81">
        <v>16280</v>
      </c>
      <c r="G50" s="83">
        <v>41782.573229166665</v>
      </c>
      <c r="H50" s="64"/>
      <c r="I50" s="73" t="s">
        <v>127</v>
      </c>
      <c r="J50" s="66" t="s">
        <v>328</v>
      </c>
      <c r="K50" s="67"/>
      <c r="L50" s="103" t="str">
        <f t="shared" si="1"/>
        <v/>
      </c>
      <c r="M50" s="82"/>
      <c r="N50" s="84"/>
      <c r="O50" s="65"/>
      <c r="P50" s="77"/>
      <c r="Q50" s="51"/>
    </row>
    <row r="51" spans="1:17">
      <c r="A51" s="12" t="s">
        <v>1386</v>
      </c>
      <c r="B51" s="49" t="s">
        <v>1388</v>
      </c>
      <c r="C51" s="54" t="s">
        <v>127</v>
      </c>
      <c r="D51" s="68">
        <v>28461</v>
      </c>
      <c r="E51" s="99"/>
      <c r="F51" s="81">
        <v>12316</v>
      </c>
      <c r="G51" s="83">
        <v>41782.573229166665</v>
      </c>
      <c r="H51" s="64"/>
      <c r="I51" s="73" t="s">
        <v>127</v>
      </c>
      <c r="J51" s="66" t="s">
        <v>328</v>
      </c>
      <c r="K51" s="67"/>
      <c r="L51" s="103" t="str">
        <f t="shared" si="1"/>
        <v/>
      </c>
      <c r="M51" s="82"/>
      <c r="N51" s="84"/>
      <c r="O51" s="65"/>
      <c r="P51" s="77"/>
      <c r="Q51" s="51"/>
    </row>
    <row r="52" spans="1:17">
      <c r="A52" s="12" t="s">
        <v>1386</v>
      </c>
      <c r="B52" s="49" t="s">
        <v>1389</v>
      </c>
      <c r="C52" s="54" t="s">
        <v>127</v>
      </c>
      <c r="D52" s="68">
        <v>28461</v>
      </c>
      <c r="E52" s="99"/>
      <c r="F52" s="81">
        <v>25412</v>
      </c>
      <c r="G52" s="83">
        <v>41782.573229166665</v>
      </c>
      <c r="H52" s="64"/>
      <c r="I52" s="73" t="s">
        <v>127</v>
      </c>
      <c r="J52" s="66" t="s">
        <v>328</v>
      </c>
      <c r="K52" s="67"/>
      <c r="L52" s="103" t="str">
        <f t="shared" si="1"/>
        <v/>
      </c>
      <c r="M52" s="82"/>
      <c r="N52" s="84"/>
      <c r="O52" s="65"/>
      <c r="P52" s="77"/>
      <c r="Q52" s="51"/>
    </row>
    <row r="53" spans="1:17">
      <c r="A53" s="12" t="s">
        <v>1390</v>
      </c>
      <c r="B53" s="49" t="s">
        <v>1755</v>
      </c>
      <c r="C53" s="54" t="s">
        <v>127</v>
      </c>
      <c r="D53" s="68">
        <v>28461</v>
      </c>
      <c r="E53" s="99"/>
      <c r="F53" s="81">
        <v>31040</v>
      </c>
      <c r="G53" s="83">
        <v>41782.573229166665</v>
      </c>
      <c r="H53" s="64"/>
      <c r="I53" s="73"/>
      <c r="J53" s="66" t="s">
        <v>328</v>
      </c>
      <c r="K53" s="67"/>
      <c r="L53" s="103" t="str">
        <f t="shared" si="1"/>
        <v/>
      </c>
      <c r="M53" s="82"/>
      <c r="N53" s="84"/>
      <c r="O53" s="65"/>
      <c r="P53" s="77"/>
      <c r="Q53" s="51"/>
    </row>
    <row r="54" spans="1:17">
      <c r="A54" s="12" t="s">
        <v>1390</v>
      </c>
      <c r="B54" s="49" t="s">
        <v>326</v>
      </c>
      <c r="C54" s="54" t="s">
        <v>127</v>
      </c>
      <c r="D54" s="68">
        <v>28461</v>
      </c>
      <c r="E54" s="99"/>
      <c r="F54" s="81">
        <v>30172</v>
      </c>
      <c r="G54" s="83">
        <v>41782.573229166665</v>
      </c>
      <c r="H54" s="64"/>
      <c r="I54" s="73" t="s">
        <v>127</v>
      </c>
      <c r="J54" s="66" t="s">
        <v>328</v>
      </c>
      <c r="K54" s="67"/>
      <c r="L54" s="103" t="str">
        <f t="shared" si="1"/>
        <v/>
      </c>
      <c r="M54" s="82"/>
      <c r="N54" s="84"/>
      <c r="O54" s="65"/>
      <c r="P54" s="77"/>
      <c r="Q54" s="51"/>
    </row>
    <row r="55" spans="1:17">
      <c r="A55" s="12" t="s">
        <v>1390</v>
      </c>
      <c r="B55" s="49" t="s">
        <v>1756</v>
      </c>
      <c r="C55" s="54" t="s">
        <v>127</v>
      </c>
      <c r="D55" s="68">
        <v>28461</v>
      </c>
      <c r="E55" s="99"/>
      <c r="F55" s="81">
        <v>29705</v>
      </c>
      <c r="G55" s="83">
        <v>41782.573229166665</v>
      </c>
      <c r="H55" s="64"/>
      <c r="I55" s="73"/>
      <c r="J55" s="66" t="s">
        <v>328</v>
      </c>
      <c r="K55" s="67"/>
      <c r="L55" s="103" t="str">
        <f t="shared" si="1"/>
        <v/>
      </c>
      <c r="M55" s="82"/>
      <c r="N55" s="84"/>
      <c r="O55" s="65"/>
      <c r="P55" s="77"/>
      <c r="Q55" s="51"/>
    </row>
    <row r="56" spans="1:17">
      <c r="A56" s="12" t="s">
        <v>1391</v>
      </c>
      <c r="B56" s="49" t="s">
        <v>1392</v>
      </c>
      <c r="C56" s="54" t="s">
        <v>127</v>
      </c>
      <c r="D56" s="68">
        <v>28461</v>
      </c>
      <c r="E56" s="99"/>
      <c r="F56" s="81">
        <v>20043</v>
      </c>
      <c r="G56" s="83">
        <v>41782.573229166665</v>
      </c>
      <c r="H56" s="64"/>
      <c r="I56" s="73" t="s">
        <v>127</v>
      </c>
      <c r="J56" s="66" t="s">
        <v>328</v>
      </c>
      <c r="K56" s="67"/>
      <c r="L56" s="103" t="str">
        <f t="shared" si="1"/>
        <v/>
      </c>
      <c r="M56" s="82"/>
      <c r="N56" s="84"/>
      <c r="O56" s="65"/>
      <c r="P56" s="77"/>
      <c r="Q56" s="51"/>
    </row>
    <row r="57" spans="1:17">
      <c r="A57" s="12" t="s">
        <v>344</v>
      </c>
      <c r="B57" s="49" t="s">
        <v>1644</v>
      </c>
      <c r="C57" s="54" t="s">
        <v>127</v>
      </c>
      <c r="D57" s="68">
        <v>28461</v>
      </c>
      <c r="E57" s="99"/>
      <c r="F57" s="81">
        <v>18281</v>
      </c>
      <c r="G57" s="83">
        <v>41782.573229166665</v>
      </c>
      <c r="H57" s="64"/>
      <c r="I57" s="73"/>
      <c r="J57" s="66" t="s">
        <v>328</v>
      </c>
      <c r="K57" s="67"/>
      <c r="L57" s="103" t="str">
        <f t="shared" si="1"/>
        <v/>
      </c>
      <c r="M57" s="82"/>
      <c r="N57" s="84"/>
      <c r="O57" s="65"/>
      <c r="P57" s="77"/>
      <c r="Q57" s="51"/>
    </row>
    <row r="58" spans="1:17">
      <c r="A58" s="12" t="s">
        <v>344</v>
      </c>
      <c r="B58" s="49" t="s">
        <v>1645</v>
      </c>
      <c r="C58" s="54" t="s">
        <v>127</v>
      </c>
      <c r="D58" s="68">
        <v>28461</v>
      </c>
      <c r="E58" s="99"/>
      <c r="F58" s="81">
        <v>15155</v>
      </c>
      <c r="G58" s="83">
        <v>41782.573229166665</v>
      </c>
      <c r="H58" s="64"/>
      <c r="I58" s="73"/>
      <c r="J58" s="66" t="s">
        <v>328</v>
      </c>
      <c r="K58" s="67"/>
      <c r="L58" s="103" t="str">
        <f t="shared" si="1"/>
        <v/>
      </c>
      <c r="M58" s="82"/>
      <c r="N58" s="84"/>
      <c r="O58" s="65"/>
      <c r="P58" s="77"/>
      <c r="Q58" s="51"/>
    </row>
    <row r="59" spans="1:17">
      <c r="A59" s="12" t="s">
        <v>344</v>
      </c>
      <c r="B59" s="49" t="s">
        <v>1393</v>
      </c>
      <c r="C59" s="54" t="s">
        <v>127</v>
      </c>
      <c r="D59" s="68">
        <v>28461</v>
      </c>
      <c r="E59" s="99"/>
      <c r="F59" s="81">
        <v>6478</v>
      </c>
      <c r="G59" s="83">
        <v>41782.573229166665</v>
      </c>
      <c r="H59" s="64"/>
      <c r="I59" s="73" t="s">
        <v>127</v>
      </c>
      <c r="J59" s="66" t="s">
        <v>328</v>
      </c>
      <c r="K59" s="67"/>
      <c r="L59" s="103" t="str">
        <f t="shared" si="1"/>
        <v/>
      </c>
      <c r="M59" s="82"/>
      <c r="N59" s="84"/>
      <c r="O59" s="65"/>
      <c r="P59" s="77"/>
      <c r="Q59" s="51"/>
    </row>
    <row r="60" spans="1:17">
      <c r="A60" s="12" t="s">
        <v>334</v>
      </c>
      <c r="B60" s="49" t="s">
        <v>1394</v>
      </c>
      <c r="C60" s="54" t="s">
        <v>127</v>
      </c>
      <c r="D60" s="68">
        <v>28461</v>
      </c>
      <c r="E60" s="99"/>
      <c r="F60" s="81">
        <v>9774</v>
      </c>
      <c r="G60" s="83">
        <v>41782.573229166665</v>
      </c>
      <c r="H60" s="64"/>
      <c r="I60" s="73" t="s">
        <v>127</v>
      </c>
      <c r="J60" s="66" t="s">
        <v>328</v>
      </c>
      <c r="K60" s="67"/>
      <c r="L60" s="103" t="str">
        <f t="shared" si="1"/>
        <v/>
      </c>
      <c r="M60" s="82"/>
      <c r="N60" s="84"/>
      <c r="O60" s="65"/>
      <c r="P60" s="77"/>
      <c r="Q60" s="51"/>
    </row>
    <row r="61" spans="1:17">
      <c r="A61" s="12" t="s">
        <v>334</v>
      </c>
      <c r="B61" s="49" t="s">
        <v>1395</v>
      </c>
      <c r="C61" s="54" t="s">
        <v>127</v>
      </c>
      <c r="D61" s="68">
        <v>28461</v>
      </c>
      <c r="E61" s="99"/>
      <c r="F61" s="81">
        <v>52233</v>
      </c>
      <c r="G61" s="83">
        <v>41782.573229166665</v>
      </c>
      <c r="H61" s="64"/>
      <c r="I61" s="73" t="s">
        <v>127</v>
      </c>
      <c r="J61" s="66" t="s">
        <v>328</v>
      </c>
      <c r="K61" s="67"/>
      <c r="L61" s="103" t="str">
        <f t="shared" si="1"/>
        <v/>
      </c>
      <c r="M61" s="82"/>
      <c r="N61" s="84"/>
      <c r="O61" s="65"/>
      <c r="P61" s="77"/>
      <c r="Q61" s="51"/>
    </row>
    <row r="62" spans="1:17">
      <c r="A62" s="12" t="s">
        <v>334</v>
      </c>
      <c r="B62" s="49" t="s">
        <v>1396</v>
      </c>
      <c r="C62" s="54" t="s">
        <v>127</v>
      </c>
      <c r="D62" s="68">
        <v>28461</v>
      </c>
      <c r="E62" s="99"/>
      <c r="F62" s="81">
        <v>7753</v>
      </c>
      <c r="G62" s="83">
        <v>41782.573229166665</v>
      </c>
      <c r="H62" s="64"/>
      <c r="I62" s="73" t="s">
        <v>127</v>
      </c>
      <c r="J62" s="66" t="s">
        <v>328</v>
      </c>
      <c r="K62" s="67"/>
      <c r="L62" s="103" t="str">
        <f t="shared" si="1"/>
        <v/>
      </c>
      <c r="M62" s="82"/>
      <c r="N62" s="84"/>
      <c r="O62" s="65"/>
      <c r="P62" s="77"/>
      <c r="Q62" s="51"/>
    </row>
    <row r="63" spans="1:17">
      <c r="A63" s="12"/>
      <c r="B63" s="49" t="s">
        <v>326</v>
      </c>
      <c r="C63" s="54" t="s">
        <v>127</v>
      </c>
      <c r="D63" s="68">
        <v>28461</v>
      </c>
      <c r="E63" s="99"/>
      <c r="F63" s="81">
        <v>6835</v>
      </c>
      <c r="G63" s="83">
        <v>41782.573229166665</v>
      </c>
      <c r="H63" s="64"/>
      <c r="I63" s="73" t="s">
        <v>127</v>
      </c>
      <c r="J63" s="66" t="s">
        <v>328</v>
      </c>
      <c r="K63" s="67">
        <v>27545</v>
      </c>
      <c r="L63" s="103" t="str">
        <f t="shared" si="1"/>
        <v>X</v>
      </c>
      <c r="M63" s="82">
        <v>6692</v>
      </c>
      <c r="N63" s="84">
        <v>41766.31355324074</v>
      </c>
      <c r="O63" s="65"/>
      <c r="P63" s="77" t="s">
        <v>127</v>
      </c>
      <c r="Q63" s="51"/>
    </row>
    <row r="64" spans="1:17" ht="6" customHeight="1">
      <c r="A64" s="51"/>
      <c r="B64" s="51"/>
      <c r="C64" s="51"/>
      <c r="D64" s="51"/>
      <c r="E64" s="53"/>
      <c r="F64" s="51"/>
      <c r="G64" s="51"/>
      <c r="H64" s="53"/>
      <c r="I64" s="75"/>
      <c r="J64" s="51"/>
      <c r="K64" s="51"/>
      <c r="L64" s="53"/>
      <c r="M64" s="51"/>
      <c r="N64" s="51"/>
      <c r="O64" s="53"/>
      <c r="P64" s="75"/>
      <c r="Q64" s="51"/>
    </row>
    <row r="238" ht="6" customHeight="1"/>
    <row r="239" ht="5.25" customHeight="1"/>
    <row r="240" ht="12.75" customHeight="1"/>
    <row r="242" ht="6" customHeight="1"/>
    <row r="324" ht="6.75" customHeight="1"/>
  </sheetData>
  <sheetProtection sheet="1" objects="1" scenarios="1" autoFilter="0"/>
  <autoFilter ref="A7:Q63"/>
  <sortState ref="A8:Q63">
    <sortCondition ref="A8"/>
    <sortCondition ref="B8"/>
  </sortState>
  <dataConsolidate/>
  <mergeCells count="2">
    <mergeCell ref="C4:I4"/>
    <mergeCell ref="J4:P4"/>
  </mergeCells>
  <conditionalFormatting sqref="J6 J8:J51">
    <cfRule type="expression" dxfId="293" priority="46" stopIfTrue="1">
      <formula>IF($C6="Missing",TRUE,FALSE)</formula>
    </cfRule>
  </conditionalFormatting>
  <conditionalFormatting sqref="K6 K8:K51">
    <cfRule type="expression" dxfId="292" priority="45" stopIfTrue="1">
      <formula>IF(AND(K6&lt;&gt;"",K6&lt;$D6,L6&lt;&gt;"C"),TRUE,FALSE)</formula>
    </cfRule>
  </conditionalFormatting>
  <conditionalFormatting sqref="J52">
    <cfRule type="expression" dxfId="291" priority="24" stopIfTrue="1">
      <formula>IF($C52="Missing",TRUE,FALSE)</formula>
    </cfRule>
  </conditionalFormatting>
  <conditionalFormatting sqref="K52">
    <cfRule type="expression" dxfId="290" priority="23" stopIfTrue="1">
      <formula>IF(AND(K52&lt;&gt;"",K52&lt;$D52,L52&lt;&gt;"C"),TRUE,FALSE)</formula>
    </cfRule>
  </conditionalFormatting>
  <conditionalFormatting sqref="J53">
    <cfRule type="expression" dxfId="289" priority="22" stopIfTrue="1">
      <formula>IF($C53="Missing",TRUE,FALSE)</formula>
    </cfRule>
  </conditionalFormatting>
  <conditionalFormatting sqref="K53">
    <cfRule type="expression" dxfId="288" priority="21" stopIfTrue="1">
      <formula>IF(AND(K53&lt;&gt;"",K53&lt;$D53,L53&lt;&gt;"C"),TRUE,FALSE)</formula>
    </cfRule>
  </conditionalFormatting>
  <conditionalFormatting sqref="J54">
    <cfRule type="expression" dxfId="287" priority="20" stopIfTrue="1">
      <formula>IF($C54="Missing",TRUE,FALSE)</formula>
    </cfRule>
  </conditionalFormatting>
  <conditionalFormatting sqref="K54">
    <cfRule type="expression" dxfId="286" priority="19" stopIfTrue="1">
      <formula>IF(AND(K54&lt;&gt;"",K54&lt;$D54,L54&lt;&gt;"C"),TRUE,FALSE)</formula>
    </cfRule>
  </conditionalFormatting>
  <conditionalFormatting sqref="J55">
    <cfRule type="expression" dxfId="285" priority="18" stopIfTrue="1">
      <formula>IF($C55="Missing",TRUE,FALSE)</formula>
    </cfRule>
  </conditionalFormatting>
  <conditionalFormatting sqref="K55">
    <cfRule type="expression" dxfId="284" priority="17" stopIfTrue="1">
      <formula>IF(AND(K55&lt;&gt;"",K55&lt;$D55,L55&lt;&gt;"C"),TRUE,FALSE)</formula>
    </cfRule>
  </conditionalFormatting>
  <conditionalFormatting sqref="J56">
    <cfRule type="expression" dxfId="283" priority="16" stopIfTrue="1">
      <formula>IF($C56="Missing",TRUE,FALSE)</formula>
    </cfRule>
  </conditionalFormatting>
  <conditionalFormatting sqref="K56">
    <cfRule type="expression" dxfId="282" priority="15" stopIfTrue="1">
      <formula>IF(AND(K56&lt;&gt;"",K56&lt;$D56,L56&lt;&gt;"C"),TRUE,FALSE)</formula>
    </cfRule>
  </conditionalFormatting>
  <conditionalFormatting sqref="J57">
    <cfRule type="expression" dxfId="281" priority="14" stopIfTrue="1">
      <formula>IF($C57="Missing",TRUE,FALSE)</formula>
    </cfRule>
  </conditionalFormatting>
  <conditionalFormatting sqref="K57">
    <cfRule type="expression" dxfId="280" priority="13" stopIfTrue="1">
      <formula>IF(AND(K57&lt;&gt;"",K57&lt;$D57,L57&lt;&gt;"C"),TRUE,FALSE)</formula>
    </cfRule>
  </conditionalFormatting>
  <conditionalFormatting sqref="J58">
    <cfRule type="expression" dxfId="279" priority="12" stopIfTrue="1">
      <formula>IF($C58="Missing",TRUE,FALSE)</formula>
    </cfRule>
  </conditionalFormatting>
  <conditionalFormatting sqref="K58">
    <cfRule type="expression" dxfId="278" priority="11" stopIfTrue="1">
      <formula>IF(AND(K58&lt;&gt;"",K58&lt;$D58,L58&lt;&gt;"C"),TRUE,FALSE)</formula>
    </cfRule>
  </conditionalFormatting>
  <conditionalFormatting sqref="J59">
    <cfRule type="expression" dxfId="277" priority="10" stopIfTrue="1">
      <formula>IF($C59="Missing",TRUE,FALSE)</formula>
    </cfRule>
  </conditionalFormatting>
  <conditionalFormatting sqref="K59">
    <cfRule type="expression" dxfId="276" priority="9" stopIfTrue="1">
      <formula>IF(AND(K59&lt;&gt;"",K59&lt;$D59,L59&lt;&gt;"C"),TRUE,FALSE)</formula>
    </cfRule>
  </conditionalFormatting>
  <conditionalFormatting sqref="J60">
    <cfRule type="expression" dxfId="275" priority="8" stopIfTrue="1">
      <formula>IF($C60="Missing",TRUE,FALSE)</formula>
    </cfRule>
  </conditionalFormatting>
  <conditionalFormatting sqref="K60">
    <cfRule type="expression" dxfId="274" priority="7" stopIfTrue="1">
      <formula>IF(AND(K60&lt;&gt;"",K60&lt;$D60,L60&lt;&gt;"C"),TRUE,FALSE)</formula>
    </cfRule>
  </conditionalFormatting>
  <conditionalFormatting sqref="J61">
    <cfRule type="expression" dxfId="273" priority="6" stopIfTrue="1">
      <formula>IF($C61="Missing",TRUE,FALSE)</formula>
    </cfRule>
  </conditionalFormatting>
  <conditionalFormatting sqref="K61">
    <cfRule type="expression" dxfId="272" priority="5" stopIfTrue="1">
      <formula>IF(AND(K61&lt;&gt;"",K61&lt;$D61,L61&lt;&gt;"C"),TRUE,FALSE)</formula>
    </cfRule>
  </conditionalFormatting>
  <conditionalFormatting sqref="J62">
    <cfRule type="expression" dxfId="271" priority="4" stopIfTrue="1">
      <formula>IF($C62="Missing",TRUE,FALSE)</formula>
    </cfRule>
  </conditionalFormatting>
  <conditionalFormatting sqref="K62">
    <cfRule type="expression" dxfId="270" priority="3" stopIfTrue="1">
      <formula>IF(AND(K62&lt;&gt;"",K62&lt;$D62,L62&lt;&gt;"C"),TRUE,FALSE)</formula>
    </cfRule>
  </conditionalFormatting>
  <conditionalFormatting sqref="J63">
    <cfRule type="expression" dxfId="269" priority="2" stopIfTrue="1">
      <formula>IF($C63="Missing",TRUE,FALSE)</formula>
    </cfRule>
  </conditionalFormatting>
  <conditionalFormatting sqref="K63">
    <cfRule type="expression" dxfId="268" priority="1" stopIfTrue="1">
      <formula>IF(AND(K63&lt;&gt;"",K63&lt;$D63,L63&lt;&gt;"C"),TRUE,FALSE)</formula>
    </cfRule>
  </conditionalFormatting>
  <dataValidations count="3">
    <dataValidation type="list" allowBlank="1" showErrorMessage="1" sqref="E6 L6 L8:L63 E8:E63">
      <formula1>"X,C"</formula1>
    </dataValidation>
    <dataValidation type="list" errorStyle="information" allowBlank="1" sqref="I6 P6 P8:P63 I8:I63">
      <formula1>"OK,INIT en,TRANS"</formula1>
    </dataValidation>
    <dataValidation type="list" allowBlank="1" showInputMessage="1" showErrorMessage="1" sqref="H6 O6 O8:O63 H8:H63">
      <formula1>"X, "</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24.xml><?xml version="1.0" encoding="utf-8"?>
<worksheet xmlns="http://schemas.openxmlformats.org/spreadsheetml/2006/main" xmlns:r="http://schemas.openxmlformats.org/officeDocument/2006/relationships">
  <sheetPr codeName="Tabelle64"/>
  <dimension ref="A1:Q269"/>
  <sheetViews>
    <sheetView showGridLines="0" workbookViewId="0">
      <pane xSplit="2" ySplit="7" topLeftCell="C8" activePane="bottomRight" state="frozen"/>
      <selection pane="topRight" activeCell="C1" sqref="C1"/>
      <selection pane="bottomLeft" activeCell="A8" sqref="A8"/>
      <selection pane="bottomRight"/>
    </sheetView>
  </sheetViews>
  <sheetFormatPr defaultColWidth="11.42578125" defaultRowHeight="12.75"/>
  <cols>
    <col min="1" max="1" width="14.85546875" customWidth="1"/>
    <col min="2" max="2" width="32.85546875" customWidth="1"/>
    <col min="3" max="3" width="7.42578125" customWidth="1"/>
    <col min="4" max="4" width="8.5703125" customWidth="1"/>
    <col min="5" max="5" width="2.5703125" style="17" customWidth="1"/>
    <col min="6" max="6" width="7.7109375" customWidth="1"/>
    <col min="7" max="7" width="6.42578125" customWidth="1"/>
    <col min="8" max="8" width="3.140625" style="17" customWidth="1"/>
    <col min="9" max="9" width="7" style="24" customWidth="1"/>
    <col min="10" max="10" width="7.42578125" customWidth="1"/>
    <col min="11" max="11" width="8.5703125" customWidth="1"/>
    <col min="12" max="12" width="2.5703125" style="17" customWidth="1"/>
    <col min="13" max="13" width="7.7109375" customWidth="1"/>
    <col min="14" max="14" width="6.42578125" customWidth="1"/>
    <col min="15" max="15" width="3.140625" style="17" customWidth="1"/>
    <col min="16" max="16" width="7" style="24" customWidth="1"/>
    <col min="17" max="17" width="1.140625" customWidth="1"/>
  </cols>
  <sheetData>
    <row r="1" spans="1:17" ht="15">
      <c r="A1" s="139" t="s">
        <v>274</v>
      </c>
      <c r="B1" s="110">
        <v>41783.668425925927</v>
      </c>
      <c r="C1">
        <f>COUNTIF(C$7:C$9,"OK")</f>
        <v>1</v>
      </c>
      <c r="D1" t="s">
        <v>228</v>
      </c>
      <c r="G1" s="52"/>
      <c r="H1" s="52" t="s">
        <v>190</v>
      </c>
      <c r="I1" s="24">
        <f>COUNTIF(I$7:I$9,"OK*")</f>
        <v>0</v>
      </c>
      <c r="J1">
        <f>COUNTIF(J$7:J$9,"OK")</f>
        <v>0</v>
      </c>
      <c r="K1" t="s">
        <v>228</v>
      </c>
      <c r="N1" s="52"/>
      <c r="O1" s="52" t="s">
        <v>190</v>
      </c>
      <c r="P1" s="24">
        <f>COUNTIF(P$7:P$9,"OK*")</f>
        <v>0</v>
      </c>
    </row>
    <row r="2" spans="1:17">
      <c r="A2" s="39" t="s">
        <v>52</v>
      </c>
      <c r="B2" s="161" t="s">
        <v>1201</v>
      </c>
      <c r="C2">
        <f>COUNTIF(C$7:C$9,"Missing")</f>
        <v>0</v>
      </c>
      <c r="D2" t="s">
        <v>229</v>
      </c>
      <c r="G2" s="52"/>
      <c r="J2">
        <f>COUNTIF(J$7:J$9,"Missing")</f>
        <v>1</v>
      </c>
      <c r="K2" t="s">
        <v>229</v>
      </c>
      <c r="N2" s="52"/>
    </row>
    <row r="3" spans="1:17">
      <c r="A3" s="43" t="s">
        <v>309</v>
      </c>
      <c r="B3" s="161" t="s">
        <v>1202</v>
      </c>
      <c r="C3">
        <f>COUNTIF(E$7:E$9,"X")</f>
        <v>0</v>
      </c>
      <c r="D3" s="86" t="s">
        <v>196</v>
      </c>
      <c r="E3" s="98"/>
      <c r="F3" s="87">
        <f>SUMIF(H$7:H$9,"X",F$7:F$9)</f>
        <v>0</v>
      </c>
      <c r="G3" s="86"/>
      <c r="H3" s="88">
        <f>COUNTIF(H$7:H$9,"X")</f>
        <v>0</v>
      </c>
      <c r="J3">
        <f>COUNTIF(L$7:L$9,"X")</f>
        <v>1</v>
      </c>
      <c r="K3" s="86" t="s">
        <v>196</v>
      </c>
      <c r="L3" s="98"/>
      <c r="M3" s="87">
        <f>SUMIF(O$7:O$9,"X",M$7:M$9)</f>
        <v>0</v>
      </c>
      <c r="N3" s="86"/>
      <c r="O3" s="88">
        <f>COUNTIF(O$7:O$9,"X")</f>
        <v>0</v>
      </c>
    </row>
    <row r="4" spans="1:17">
      <c r="A4" s="39" t="s">
        <v>195</v>
      </c>
      <c r="B4" s="43">
        <f>ROW($9:$9) - ROW($7:$7)-1</f>
        <v>1</v>
      </c>
      <c r="C4" s="181" t="s">
        <v>310</v>
      </c>
      <c r="D4" s="181"/>
      <c r="E4" s="181"/>
      <c r="F4" s="181"/>
      <c r="G4" s="181"/>
      <c r="H4" s="181"/>
      <c r="I4" s="182"/>
      <c r="J4" s="183" t="s">
        <v>311</v>
      </c>
      <c r="K4" s="184"/>
      <c r="L4" s="184"/>
      <c r="M4" s="184"/>
      <c r="N4" s="184"/>
      <c r="O4" s="184"/>
      <c r="P4" s="185"/>
      <c r="Q4" s="51"/>
    </row>
    <row r="5" spans="1:17" ht="28.5" customHeight="1">
      <c r="A5" s="20" t="s">
        <v>307</v>
      </c>
      <c r="B5" s="48" t="s">
        <v>308</v>
      </c>
      <c r="C5" s="70" t="s">
        <v>227</v>
      </c>
      <c r="D5" s="79" t="s">
        <v>148</v>
      </c>
      <c r="E5" s="100" t="s">
        <v>194</v>
      </c>
      <c r="F5" s="79" t="s">
        <v>149</v>
      </c>
      <c r="G5" s="57" t="s">
        <v>150</v>
      </c>
      <c r="H5" s="104" t="s">
        <v>197</v>
      </c>
      <c r="I5" s="72" t="s">
        <v>204</v>
      </c>
      <c r="J5" s="58" t="s">
        <v>227</v>
      </c>
      <c r="K5" s="80" t="s">
        <v>148</v>
      </c>
      <c r="L5" s="101" t="s">
        <v>194</v>
      </c>
      <c r="M5" s="80" t="s">
        <v>149</v>
      </c>
      <c r="N5" s="59" t="s">
        <v>150</v>
      </c>
      <c r="O5" s="105" t="s">
        <v>197</v>
      </c>
      <c r="P5" s="76" t="s">
        <v>204</v>
      </c>
      <c r="Q5" s="51"/>
    </row>
    <row r="6" spans="1:17" hidden="1">
      <c r="A6" s="12"/>
      <c r="B6" s="49"/>
      <c r="C6" s="54"/>
      <c r="D6" s="68"/>
      <c r="E6" s="99"/>
      <c r="F6" s="81"/>
      <c r="G6" s="83"/>
      <c r="H6" s="64"/>
      <c r="I6" s="73"/>
      <c r="J6" s="66"/>
      <c r="K6" s="67"/>
      <c r="L6" s="103" t="str">
        <f>IF(K6="","",IF(K6&lt;$D6,"X",""))</f>
        <v/>
      </c>
      <c r="M6" s="82"/>
      <c r="N6" s="84"/>
      <c r="O6" s="65"/>
      <c r="P6" s="77"/>
      <c r="Q6" s="51"/>
    </row>
    <row r="7" spans="1:17">
      <c r="A7" s="23"/>
      <c r="B7" s="50"/>
      <c r="C7" s="55"/>
      <c r="D7" s="69"/>
      <c r="E7" s="56"/>
      <c r="F7" s="69"/>
      <c r="G7" s="55"/>
      <c r="H7" s="56"/>
      <c r="I7" s="74"/>
      <c r="J7" s="60"/>
      <c r="K7" s="61"/>
      <c r="L7" s="102"/>
      <c r="M7" s="61"/>
      <c r="N7" s="62"/>
      <c r="O7" s="63"/>
      <c r="P7" s="78"/>
      <c r="Q7" s="51"/>
    </row>
    <row r="8" spans="1:17">
      <c r="A8" s="12" t="s">
        <v>1204</v>
      </c>
      <c r="B8" s="49" t="s">
        <v>1205</v>
      </c>
      <c r="C8" s="54" t="s">
        <v>127</v>
      </c>
      <c r="D8" s="68">
        <v>28461</v>
      </c>
      <c r="E8" s="99"/>
      <c r="F8" s="81">
        <v>5041</v>
      </c>
      <c r="G8" s="83">
        <v>41782.573229166665</v>
      </c>
      <c r="H8" s="64"/>
      <c r="I8" s="73" t="s">
        <v>1691</v>
      </c>
      <c r="J8" s="66" t="s">
        <v>328</v>
      </c>
      <c r="K8" s="67">
        <v>27545</v>
      </c>
      <c r="L8" s="103" t="str">
        <f>IF(K8="","",IF(K8&lt;$D8,"X",""))</f>
        <v>X</v>
      </c>
      <c r="M8" s="82">
        <v>4765</v>
      </c>
      <c r="N8" s="84">
        <v>41766.313738425924</v>
      </c>
      <c r="O8" s="65"/>
      <c r="P8" s="77" t="s">
        <v>1691</v>
      </c>
      <c r="Q8" s="51"/>
    </row>
    <row r="9" spans="1:17" ht="6" customHeight="1">
      <c r="A9" s="51"/>
      <c r="B9" s="51"/>
      <c r="C9" s="51"/>
      <c r="D9" s="51"/>
      <c r="E9" s="53"/>
      <c r="F9" s="51"/>
      <c r="G9" s="51"/>
      <c r="H9" s="53"/>
      <c r="I9" s="75"/>
      <c r="J9" s="51"/>
      <c r="K9" s="51"/>
      <c r="L9" s="53"/>
      <c r="M9" s="51"/>
      <c r="N9" s="51"/>
      <c r="O9" s="53"/>
      <c r="P9" s="75"/>
      <c r="Q9" s="51"/>
    </row>
    <row r="183" ht="6" customHeight="1"/>
    <row r="184" ht="5.25" customHeight="1"/>
    <row r="185" ht="12.75" customHeight="1"/>
    <row r="187" ht="6" customHeight="1"/>
    <row r="269" ht="6.75" customHeight="1"/>
  </sheetData>
  <sheetProtection sheet="1" objects="1" scenarios="1" autoFilter="0"/>
  <autoFilter ref="A7:Q8"/>
  <sortState ref="A8:Q20">
    <sortCondition ref="A8"/>
    <sortCondition ref="B8"/>
  </sortState>
  <dataConsolidate/>
  <mergeCells count="2">
    <mergeCell ref="C4:I4"/>
    <mergeCell ref="J4:P4"/>
  </mergeCells>
  <conditionalFormatting sqref="J6">
    <cfRule type="expression" dxfId="267" priority="12" stopIfTrue="1">
      <formula>IF($C6="Missing",TRUE,FALSE)</formula>
    </cfRule>
  </conditionalFormatting>
  <conditionalFormatting sqref="K6">
    <cfRule type="expression" dxfId="266" priority="11" stopIfTrue="1">
      <formula>IF(AND(K6&lt;&gt;"",K6&lt;$D6,L6&lt;&gt;"C"),TRUE,FALSE)</formula>
    </cfRule>
  </conditionalFormatting>
  <conditionalFormatting sqref="J8">
    <cfRule type="expression" dxfId="265" priority="2" stopIfTrue="1">
      <formula>IF($C8="Missing",TRUE,FALSE)</formula>
    </cfRule>
  </conditionalFormatting>
  <conditionalFormatting sqref="K8">
    <cfRule type="expression" dxfId="264" priority="1" stopIfTrue="1">
      <formula>IF(AND(K8&lt;&gt;"",K8&lt;$D8,L8&lt;&gt;"C"),TRUE,FALSE)</formula>
    </cfRule>
  </conditionalFormatting>
  <dataValidations count="3">
    <dataValidation type="list" allowBlank="1" showInputMessage="1" showErrorMessage="1" sqref="H6 O6 H8 O8">
      <formula1>"X, "</formula1>
    </dataValidation>
    <dataValidation type="list" errorStyle="information" allowBlank="1" sqref="I6 P6 I8 P8">
      <formula1>"OK,INIT en,TRANS"</formula1>
    </dataValidation>
    <dataValidation type="list" allowBlank="1" showErrorMessage="1" sqref="E6 L6 E8 L8">
      <formula1>"X,C"</formula1>
    </dataValidation>
  </dataValidations>
  <hyperlinks>
    <hyperlink ref="A1" location="UG_Overview!A1" display="User Guide"/>
  </hyperlinks>
  <pageMargins left="0.26" right="0.22" top="0.61" bottom="0.61" header="0.27" footer="0.25"/>
  <pageSetup paperSize="9" scale="80" orientation="landscape" r:id="rId1"/>
  <headerFooter alignWithMargins="0">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legacyDrawing r:id="rId2"/>
</worksheet>
</file>

<file path=xl/worksheets/sheet25.xml><?xml version="1.0" encoding="utf-8"?>
<worksheet xmlns="http://schemas.openxmlformats.org/spreadsheetml/2006/main" xmlns:r="http://schemas.openxmlformats.org/officeDocument/2006/relationships">
  <sheetPr codeName="Sheet2"/>
  <dimension ref="A1"/>
  <sheetViews>
    <sheetView workbookViewId="0"/>
  </sheetViews>
  <sheetFormatPr defaultColWidth="9.140625" defaultRowHeight="12.75"/>
  <sheetData/>
  <pageMargins left="0.7" right="0.7" top="0.75" bottom="0.75" header="0.3" footer="0.3"/>
  <pageSetup orientation="portrait" r:id="rId1"/>
  <headerFooter>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worksheet>
</file>

<file path=xl/worksheets/sheet26.xml><?xml version="1.0" encoding="utf-8"?>
<worksheet xmlns="http://schemas.openxmlformats.org/spreadsheetml/2006/main" xmlns:r="http://schemas.openxmlformats.org/officeDocument/2006/relationships">
  <sheetPr codeName="Sheet1"/>
  <dimension ref="A1:O257"/>
  <sheetViews>
    <sheetView topLeftCell="A4" workbookViewId="0">
      <selection activeCell="A23" sqref="A23"/>
    </sheetView>
  </sheetViews>
  <sheetFormatPr defaultColWidth="9.140625" defaultRowHeight="12.75"/>
  <cols>
    <col min="1" max="1" width="35.7109375" customWidth="1"/>
    <col min="2" max="2" width="10.7109375" customWidth="1"/>
    <col min="3" max="3" width="115.7109375" customWidth="1"/>
    <col min="4" max="4" width="6.7109375" customWidth="1"/>
    <col min="5" max="15" width="8.7109375" customWidth="1"/>
  </cols>
  <sheetData>
    <row r="1" spans="1:15">
      <c r="A1" s="145" t="s">
        <v>568</v>
      </c>
      <c r="B1" s="145" t="s">
        <v>569</v>
      </c>
      <c r="C1" s="145" t="s">
        <v>570</v>
      </c>
      <c r="D1" s="145" t="s">
        <v>572</v>
      </c>
      <c r="E1" s="145" t="s">
        <v>573</v>
      </c>
      <c r="F1" s="145"/>
      <c r="G1" s="145"/>
      <c r="H1" s="145"/>
      <c r="I1" s="145"/>
      <c r="J1" s="145"/>
      <c r="K1" s="145"/>
      <c r="L1" s="145"/>
      <c r="M1" s="145"/>
      <c r="N1" s="145"/>
      <c r="O1" s="145"/>
    </row>
    <row r="2" spans="1:15">
      <c r="A2" s="146"/>
      <c r="B2" s="146"/>
      <c r="C2" s="146"/>
      <c r="D2" s="146"/>
      <c r="E2" s="146"/>
      <c r="F2" s="146"/>
      <c r="G2" s="146"/>
      <c r="H2" s="146"/>
      <c r="I2" s="146"/>
      <c r="J2" s="146"/>
      <c r="K2" s="146"/>
      <c r="L2" s="146"/>
      <c r="M2" s="146"/>
      <c r="N2" s="146"/>
      <c r="O2" s="146"/>
    </row>
    <row r="3" spans="1:15">
      <c r="A3" s="12" t="s">
        <v>951</v>
      </c>
      <c r="B3" s="12"/>
      <c r="C3" s="12" t="s">
        <v>1674</v>
      </c>
      <c r="D3" s="12" t="s">
        <v>68</v>
      </c>
      <c r="E3" s="12" t="s">
        <v>1459</v>
      </c>
      <c r="F3" s="12" t="s">
        <v>582</v>
      </c>
      <c r="G3" s="12"/>
      <c r="H3" s="12"/>
      <c r="I3" s="12"/>
      <c r="J3" s="12"/>
      <c r="K3" s="12"/>
      <c r="L3" s="12"/>
      <c r="M3" s="12"/>
      <c r="N3" s="12"/>
      <c r="O3" s="12"/>
    </row>
    <row r="4" spans="1:15">
      <c r="A4" s="12" t="s">
        <v>954</v>
      </c>
      <c r="B4" s="12"/>
      <c r="C4" s="12" t="s">
        <v>582</v>
      </c>
      <c r="D4" s="12" t="s">
        <v>70</v>
      </c>
      <c r="E4" s="12" t="s">
        <v>1596</v>
      </c>
      <c r="F4" s="12" t="s">
        <v>582</v>
      </c>
      <c r="G4" s="12"/>
      <c r="H4" s="12"/>
      <c r="I4" s="12"/>
      <c r="J4" s="12"/>
      <c r="K4" s="12"/>
      <c r="L4" s="12"/>
      <c r="M4" s="12"/>
      <c r="N4" s="12"/>
      <c r="O4" s="12"/>
    </row>
    <row r="5" spans="1:15">
      <c r="A5" s="12" t="s">
        <v>1353</v>
      </c>
      <c r="B5" s="12"/>
      <c r="C5" s="12" t="s">
        <v>1557</v>
      </c>
      <c r="D5" s="12" t="s">
        <v>583</v>
      </c>
      <c r="E5" s="12" t="s">
        <v>1653</v>
      </c>
      <c r="F5" s="12" t="s">
        <v>1555</v>
      </c>
      <c r="G5" s="12" t="s">
        <v>582</v>
      </c>
      <c r="H5" s="12"/>
      <c r="I5" s="12"/>
      <c r="J5" s="12"/>
      <c r="K5" s="12"/>
      <c r="L5" s="12"/>
      <c r="M5" s="12"/>
      <c r="N5" s="12"/>
      <c r="O5" s="12"/>
    </row>
    <row r="6" spans="1:15">
      <c r="A6" s="12" t="s">
        <v>1507</v>
      </c>
      <c r="B6" s="12"/>
      <c r="C6" s="12" t="s">
        <v>582</v>
      </c>
      <c r="D6" s="12" t="s">
        <v>70</v>
      </c>
      <c r="E6" s="12" t="s">
        <v>1493</v>
      </c>
      <c r="F6" s="12" t="s">
        <v>582</v>
      </c>
      <c r="G6" s="12"/>
      <c r="H6" s="12"/>
      <c r="I6" s="12"/>
      <c r="J6" s="12"/>
      <c r="K6" s="12"/>
      <c r="L6" s="12"/>
      <c r="M6" s="12"/>
      <c r="N6" s="12"/>
      <c r="O6" s="12"/>
    </row>
    <row r="7" spans="1:15">
      <c r="A7" s="12" t="s">
        <v>1498</v>
      </c>
      <c r="B7" s="12"/>
      <c r="C7" s="12" t="s">
        <v>582</v>
      </c>
      <c r="D7" s="12" t="s">
        <v>68</v>
      </c>
      <c r="E7" s="12" t="s">
        <v>1493</v>
      </c>
      <c r="F7" s="12" t="s">
        <v>582</v>
      </c>
      <c r="G7" s="12"/>
      <c r="H7" s="12"/>
      <c r="I7" s="12"/>
      <c r="J7" s="12"/>
      <c r="K7" s="12"/>
      <c r="L7" s="12"/>
      <c r="M7" s="12"/>
      <c r="N7" s="12"/>
      <c r="O7" s="12"/>
    </row>
    <row r="8" spans="1:15">
      <c r="A8" s="12" t="s">
        <v>1538</v>
      </c>
      <c r="B8" s="12"/>
      <c r="C8" s="12" t="s">
        <v>582</v>
      </c>
      <c r="D8" s="12" t="s">
        <v>583</v>
      </c>
      <c r="E8" s="12" t="s">
        <v>1537</v>
      </c>
      <c r="F8" s="12" t="s">
        <v>582</v>
      </c>
      <c r="G8" s="12"/>
      <c r="H8" s="12"/>
      <c r="I8" s="12"/>
      <c r="J8" s="12"/>
      <c r="K8" s="12"/>
      <c r="L8" s="12"/>
      <c r="M8" s="12"/>
      <c r="N8" s="12"/>
      <c r="O8" s="12"/>
    </row>
    <row r="9" spans="1:15">
      <c r="A9" s="12" t="s">
        <v>1536</v>
      </c>
      <c r="B9" s="12"/>
      <c r="C9" s="12" t="s">
        <v>582</v>
      </c>
      <c r="D9" s="12" t="s">
        <v>583</v>
      </c>
      <c r="E9" s="12" t="s">
        <v>1537</v>
      </c>
      <c r="F9" s="12" t="s">
        <v>582</v>
      </c>
      <c r="G9" s="12"/>
      <c r="H9" s="12"/>
      <c r="I9" s="12"/>
      <c r="J9" s="12"/>
      <c r="K9" s="12"/>
      <c r="L9" s="12"/>
      <c r="M9" s="12"/>
      <c r="N9" s="12"/>
      <c r="O9" s="12"/>
    </row>
    <row r="10" spans="1:15">
      <c r="A10" s="12" t="s">
        <v>1430</v>
      </c>
      <c r="B10" s="12"/>
      <c r="C10" s="12" t="s">
        <v>582</v>
      </c>
      <c r="D10" s="12" t="s">
        <v>583</v>
      </c>
      <c r="E10" s="12" t="s">
        <v>1428</v>
      </c>
      <c r="F10" s="12" t="s">
        <v>1544</v>
      </c>
      <c r="G10" s="12" t="s">
        <v>582</v>
      </c>
      <c r="H10" s="12"/>
      <c r="I10" s="12"/>
      <c r="J10" s="12"/>
      <c r="K10" s="12"/>
      <c r="L10" s="12"/>
      <c r="M10" s="12"/>
      <c r="N10" s="12"/>
      <c r="O10" s="12"/>
    </row>
    <row r="11" spans="1:15">
      <c r="A11" s="12" t="s">
        <v>1545</v>
      </c>
      <c r="B11" s="12"/>
      <c r="C11" s="12" t="s">
        <v>582</v>
      </c>
      <c r="D11" s="12" t="s">
        <v>583</v>
      </c>
      <c r="E11" s="12" t="s">
        <v>1544</v>
      </c>
      <c r="F11" s="12" t="s">
        <v>582</v>
      </c>
      <c r="G11" s="12"/>
      <c r="H11" s="12"/>
      <c r="I11" s="12"/>
      <c r="J11" s="12"/>
      <c r="K11" s="12"/>
      <c r="L11" s="12"/>
      <c r="M11" s="12"/>
      <c r="N11" s="12"/>
      <c r="O11" s="12"/>
    </row>
    <row r="12" spans="1:15">
      <c r="A12" s="12" t="s">
        <v>1004</v>
      </c>
      <c r="B12" s="12"/>
      <c r="C12" s="12" t="s">
        <v>1675</v>
      </c>
      <c r="D12" s="12" t="s">
        <v>70</v>
      </c>
      <c r="E12" s="12" t="s">
        <v>854</v>
      </c>
      <c r="F12" s="12" t="s">
        <v>582</v>
      </c>
      <c r="G12" s="12"/>
      <c r="H12" s="12"/>
      <c r="I12" s="12"/>
      <c r="J12" s="12"/>
      <c r="K12" s="12"/>
      <c r="L12" s="12"/>
      <c r="M12" s="12"/>
      <c r="N12" s="12"/>
      <c r="O12" s="12"/>
    </row>
    <row r="13" spans="1:15">
      <c r="A13" s="12" t="s">
        <v>465</v>
      </c>
      <c r="B13" s="12"/>
      <c r="C13" s="12" t="s">
        <v>1463</v>
      </c>
      <c r="D13" s="12" t="s">
        <v>70</v>
      </c>
      <c r="E13" s="12" t="s">
        <v>1461</v>
      </c>
      <c r="F13" s="12" t="s">
        <v>582</v>
      </c>
      <c r="G13" s="12"/>
      <c r="H13" s="12"/>
      <c r="I13" s="12"/>
      <c r="J13" s="12"/>
      <c r="K13" s="12"/>
      <c r="L13" s="12"/>
      <c r="M13" s="12"/>
      <c r="N13" s="12"/>
      <c r="O13" s="12"/>
    </row>
    <row r="14" spans="1:15">
      <c r="A14" s="12" t="s">
        <v>847</v>
      </c>
      <c r="B14" s="12"/>
      <c r="C14" s="12" t="s">
        <v>582</v>
      </c>
      <c r="D14" s="12" t="s">
        <v>583</v>
      </c>
      <c r="E14" s="12" t="s">
        <v>851</v>
      </c>
      <c r="F14" s="12" t="s">
        <v>852</v>
      </c>
      <c r="G14" s="12" t="s">
        <v>1422</v>
      </c>
      <c r="H14" s="12" t="s">
        <v>582</v>
      </c>
      <c r="I14" s="12"/>
      <c r="J14" s="12"/>
      <c r="K14" s="12"/>
      <c r="L14" s="12"/>
      <c r="M14" s="12"/>
      <c r="N14" s="12"/>
      <c r="O14" s="12"/>
    </row>
    <row r="15" spans="1:15">
      <c r="A15" s="12" t="s">
        <v>1631</v>
      </c>
      <c r="B15" s="12"/>
      <c r="C15" s="12" t="s">
        <v>1676</v>
      </c>
      <c r="D15" s="12" t="s">
        <v>583</v>
      </c>
      <c r="E15" s="12" t="s">
        <v>1653</v>
      </c>
      <c r="F15" s="12" t="s">
        <v>1555</v>
      </c>
      <c r="G15" s="12" t="s">
        <v>582</v>
      </c>
      <c r="H15" s="12"/>
      <c r="I15" s="12"/>
      <c r="J15" s="12"/>
      <c r="K15" s="12"/>
      <c r="L15" s="12"/>
      <c r="M15" s="12"/>
      <c r="N15" s="12"/>
      <c r="O15" s="12"/>
    </row>
    <row r="16" spans="1:15">
      <c r="A16" s="12" t="s">
        <v>1632</v>
      </c>
      <c r="B16" s="12"/>
      <c r="C16" s="12" t="s">
        <v>1677</v>
      </c>
      <c r="D16" s="12" t="s">
        <v>583</v>
      </c>
      <c r="E16" s="12" t="s">
        <v>1653</v>
      </c>
      <c r="F16" s="12" t="s">
        <v>1555</v>
      </c>
      <c r="G16" s="12" t="s">
        <v>582</v>
      </c>
      <c r="H16" s="12"/>
      <c r="I16" s="12"/>
      <c r="J16" s="12"/>
      <c r="K16" s="12"/>
      <c r="L16" s="12"/>
      <c r="M16" s="12"/>
      <c r="N16" s="12"/>
      <c r="O16" s="12"/>
    </row>
    <row r="17" spans="1:15">
      <c r="A17" s="12" t="s">
        <v>1441</v>
      </c>
      <c r="B17" s="12"/>
      <c r="C17" s="12" t="s">
        <v>582</v>
      </c>
      <c r="D17" s="12" t="s">
        <v>583</v>
      </c>
      <c r="E17" s="12" t="s">
        <v>1434</v>
      </c>
      <c r="F17" s="12" t="s">
        <v>582</v>
      </c>
      <c r="G17" s="12"/>
      <c r="H17" s="12"/>
      <c r="I17" s="12"/>
      <c r="J17" s="12"/>
      <c r="K17" s="12"/>
      <c r="L17" s="12"/>
      <c r="M17" s="12"/>
      <c r="N17" s="12"/>
      <c r="O17" s="12"/>
    </row>
    <row r="18" spans="1:15">
      <c r="A18" s="12" t="s">
        <v>1257</v>
      </c>
      <c r="B18" s="12"/>
      <c r="C18" s="12" t="s">
        <v>582</v>
      </c>
      <c r="D18" s="12" t="s">
        <v>583</v>
      </c>
      <c r="E18" s="12" t="s">
        <v>852</v>
      </c>
      <c r="F18" s="12" t="s">
        <v>582</v>
      </c>
      <c r="G18" s="12"/>
      <c r="H18" s="12"/>
      <c r="I18" s="12"/>
      <c r="J18" s="12"/>
      <c r="K18" s="12"/>
      <c r="L18" s="12"/>
      <c r="M18" s="12"/>
      <c r="N18" s="12"/>
      <c r="O18" s="12"/>
    </row>
    <row r="19" spans="1:15">
      <c r="A19" s="12" t="s">
        <v>1520</v>
      </c>
      <c r="B19" s="12"/>
      <c r="C19" s="12" t="s">
        <v>582</v>
      </c>
      <c r="D19" s="12" t="s">
        <v>583</v>
      </c>
      <c r="E19" s="12" t="s">
        <v>1521</v>
      </c>
      <c r="F19" s="12" t="s">
        <v>582</v>
      </c>
      <c r="G19" s="12"/>
      <c r="H19" s="12"/>
      <c r="I19" s="12"/>
      <c r="J19" s="12"/>
      <c r="K19" s="12"/>
      <c r="L19" s="12"/>
      <c r="M19" s="12"/>
      <c r="N19" s="12"/>
      <c r="O19" s="12"/>
    </row>
    <row r="20" spans="1:15">
      <c r="A20" s="12" t="s">
        <v>1450</v>
      </c>
      <c r="B20" s="12"/>
      <c r="C20" s="12" t="s">
        <v>582</v>
      </c>
      <c r="D20" s="12" t="s">
        <v>68</v>
      </c>
      <c r="E20" s="12" t="s">
        <v>1448</v>
      </c>
      <c r="F20" s="12" t="s">
        <v>582</v>
      </c>
      <c r="G20" s="12"/>
      <c r="H20" s="12"/>
      <c r="I20" s="12"/>
      <c r="J20" s="12"/>
      <c r="K20" s="12"/>
      <c r="L20" s="12"/>
      <c r="M20" s="12"/>
      <c r="N20" s="12"/>
      <c r="O20" s="12"/>
    </row>
    <row r="21" spans="1:15">
      <c r="A21" s="12" t="s">
        <v>342</v>
      </c>
      <c r="B21" s="12"/>
      <c r="C21" s="12" t="s">
        <v>582</v>
      </c>
      <c r="D21" s="12" t="s">
        <v>583</v>
      </c>
      <c r="E21" s="12" t="s">
        <v>1662</v>
      </c>
      <c r="F21" s="12" t="s">
        <v>1663</v>
      </c>
      <c r="G21" s="12" t="s">
        <v>582</v>
      </c>
      <c r="H21" s="12"/>
      <c r="I21" s="12"/>
      <c r="J21" s="12"/>
      <c r="K21" s="12"/>
      <c r="L21" s="12"/>
      <c r="M21" s="12"/>
      <c r="N21" s="12"/>
      <c r="O21" s="12"/>
    </row>
    <row r="22" spans="1:15">
      <c r="A22" s="12" t="s">
        <v>1489</v>
      </c>
      <c r="B22" s="12"/>
      <c r="C22" s="12" t="s">
        <v>582</v>
      </c>
      <c r="D22" s="12" t="s">
        <v>583</v>
      </c>
      <c r="E22" s="12" t="s">
        <v>1485</v>
      </c>
      <c r="F22" s="12" t="s">
        <v>582</v>
      </c>
      <c r="G22" s="12"/>
      <c r="H22" s="12"/>
      <c r="I22" s="12"/>
      <c r="J22" s="12"/>
      <c r="K22" s="12"/>
      <c r="L22" s="12"/>
      <c r="M22" s="12"/>
      <c r="N22" s="12"/>
      <c r="O22" s="12"/>
    </row>
    <row r="23" spans="1:15">
      <c r="A23" s="12" t="s">
        <v>1502</v>
      </c>
      <c r="B23" s="12"/>
      <c r="C23" s="12" t="s">
        <v>582</v>
      </c>
      <c r="D23" s="12" t="s">
        <v>583</v>
      </c>
      <c r="E23" s="12" t="s">
        <v>1500</v>
      </c>
      <c r="F23" s="12" t="s">
        <v>582</v>
      </c>
      <c r="G23" s="12"/>
      <c r="H23" s="12"/>
      <c r="I23" s="12"/>
      <c r="J23" s="12"/>
      <c r="K23" s="12"/>
      <c r="L23" s="12"/>
      <c r="M23" s="12"/>
      <c r="N23" s="12"/>
      <c r="O23" s="12"/>
    </row>
    <row r="24" spans="1:15">
      <c r="A24" s="12" t="s">
        <v>1492</v>
      </c>
      <c r="B24" s="12"/>
      <c r="C24" s="12" t="s">
        <v>582</v>
      </c>
      <c r="D24" s="12" t="s">
        <v>583</v>
      </c>
      <c r="E24" s="12" t="s">
        <v>1493</v>
      </c>
      <c r="F24" s="12" t="s">
        <v>582</v>
      </c>
      <c r="G24" s="12"/>
      <c r="H24" s="12"/>
      <c r="I24" s="12"/>
      <c r="J24" s="12"/>
      <c r="K24" s="12"/>
      <c r="L24" s="12"/>
      <c r="M24" s="12"/>
      <c r="N24" s="12"/>
      <c r="O24" s="12"/>
    </row>
    <row r="25" spans="1:15">
      <c r="A25" s="12" t="s">
        <v>844</v>
      </c>
      <c r="B25" s="12"/>
      <c r="C25" s="12" t="s">
        <v>582</v>
      </c>
      <c r="D25" s="12" t="s">
        <v>583</v>
      </c>
      <c r="E25" s="12" t="s">
        <v>848</v>
      </c>
      <c r="F25" s="12" t="s">
        <v>1434</v>
      </c>
      <c r="G25" s="12" t="s">
        <v>582</v>
      </c>
      <c r="H25" s="12"/>
      <c r="I25" s="12"/>
      <c r="J25" s="12"/>
      <c r="K25" s="12"/>
      <c r="L25" s="12"/>
      <c r="M25" s="12"/>
      <c r="N25" s="12"/>
      <c r="O25" s="12"/>
    </row>
    <row r="26" spans="1:15">
      <c r="A26" s="12" t="s">
        <v>1619</v>
      </c>
      <c r="B26" s="12"/>
      <c r="C26" s="12" t="s">
        <v>582</v>
      </c>
      <c r="D26" s="12" t="s">
        <v>70</v>
      </c>
      <c r="E26" s="12" t="s">
        <v>1797</v>
      </c>
      <c r="F26" s="12" t="s">
        <v>1798</v>
      </c>
      <c r="G26" s="12" t="s">
        <v>1795</v>
      </c>
      <c r="H26" s="12" t="s">
        <v>1796</v>
      </c>
      <c r="I26" s="12" t="s">
        <v>582</v>
      </c>
      <c r="J26" s="12"/>
      <c r="K26" s="12"/>
      <c r="L26" s="12"/>
      <c r="M26" s="12"/>
      <c r="N26" s="12"/>
      <c r="O26" s="12"/>
    </row>
    <row r="27" spans="1:15">
      <c r="A27" s="12" t="s">
        <v>1704</v>
      </c>
      <c r="B27" s="12"/>
      <c r="C27" s="12" t="s">
        <v>582</v>
      </c>
      <c r="D27" s="12" t="s">
        <v>68</v>
      </c>
      <c r="E27" s="12" t="s">
        <v>1795</v>
      </c>
      <c r="F27" s="12" t="s">
        <v>582</v>
      </c>
      <c r="G27" s="12"/>
      <c r="H27" s="12"/>
      <c r="I27" s="12"/>
      <c r="J27" s="12"/>
      <c r="K27" s="12"/>
      <c r="L27" s="12"/>
      <c r="M27" s="12"/>
      <c r="N27" s="12"/>
      <c r="O27" s="12"/>
    </row>
    <row r="28" spans="1:15">
      <c r="A28" s="12" t="s">
        <v>1615</v>
      </c>
      <c r="B28" s="12"/>
      <c r="C28" s="12" t="s">
        <v>582</v>
      </c>
      <c r="D28" s="12" t="s">
        <v>70</v>
      </c>
      <c r="E28" s="12" t="s">
        <v>1797</v>
      </c>
      <c r="F28" s="12" t="s">
        <v>1798</v>
      </c>
      <c r="G28" s="12" t="s">
        <v>1795</v>
      </c>
      <c r="H28" s="12" t="s">
        <v>1796</v>
      </c>
      <c r="I28" s="12" t="s">
        <v>582</v>
      </c>
      <c r="J28" s="12"/>
      <c r="K28" s="12"/>
      <c r="L28" s="12"/>
      <c r="M28" s="12"/>
      <c r="N28" s="12"/>
      <c r="O28" s="12"/>
    </row>
    <row r="29" spans="1:15">
      <c r="A29" s="12" t="s">
        <v>1705</v>
      </c>
      <c r="B29" s="12"/>
      <c r="C29" s="12" t="s">
        <v>582</v>
      </c>
      <c r="D29" s="12" t="s">
        <v>68</v>
      </c>
      <c r="E29" s="12" t="s">
        <v>1795</v>
      </c>
      <c r="F29" s="12" t="s">
        <v>582</v>
      </c>
      <c r="G29" s="12"/>
      <c r="H29" s="12"/>
      <c r="I29" s="12"/>
      <c r="J29" s="12"/>
      <c r="K29" s="12"/>
      <c r="L29" s="12"/>
      <c r="M29" s="12"/>
      <c r="N29" s="12"/>
      <c r="O29" s="12"/>
    </row>
    <row r="30" spans="1:15">
      <c r="A30" s="12" t="s">
        <v>1616</v>
      </c>
      <c r="B30" s="12"/>
      <c r="C30" s="12" t="s">
        <v>582</v>
      </c>
      <c r="D30" s="12" t="s">
        <v>70</v>
      </c>
      <c r="E30" s="12" t="s">
        <v>1797</v>
      </c>
      <c r="F30" s="12" t="s">
        <v>1798</v>
      </c>
      <c r="G30" s="12" t="s">
        <v>1795</v>
      </c>
      <c r="H30" s="12" t="s">
        <v>1796</v>
      </c>
      <c r="I30" s="12" t="s">
        <v>582</v>
      </c>
      <c r="J30" s="12"/>
      <c r="K30" s="12"/>
      <c r="L30" s="12"/>
      <c r="M30" s="12"/>
      <c r="N30" s="12"/>
      <c r="O30" s="12"/>
    </row>
    <row r="31" spans="1:15">
      <c r="A31" s="12" t="s">
        <v>1706</v>
      </c>
      <c r="B31" s="12"/>
      <c r="C31" s="12" t="s">
        <v>582</v>
      </c>
      <c r="D31" s="12" t="s">
        <v>68</v>
      </c>
      <c r="E31" s="12" t="s">
        <v>1795</v>
      </c>
      <c r="F31" s="12" t="s">
        <v>582</v>
      </c>
      <c r="G31" s="12"/>
      <c r="H31" s="12"/>
      <c r="I31" s="12"/>
      <c r="J31" s="12"/>
      <c r="K31" s="12"/>
      <c r="L31" s="12"/>
      <c r="M31" s="12"/>
      <c r="N31" s="12"/>
      <c r="O31" s="12"/>
    </row>
    <row r="32" spans="1:15">
      <c r="A32" s="12" t="s">
        <v>1617</v>
      </c>
      <c r="B32" s="12"/>
      <c r="C32" s="12" t="s">
        <v>582</v>
      </c>
      <c r="D32" s="12" t="s">
        <v>70</v>
      </c>
      <c r="E32" s="12" t="s">
        <v>1797</v>
      </c>
      <c r="F32" s="12" t="s">
        <v>1798</v>
      </c>
      <c r="G32" s="12" t="s">
        <v>1795</v>
      </c>
      <c r="H32" s="12" t="s">
        <v>1796</v>
      </c>
      <c r="I32" s="12" t="s">
        <v>582</v>
      </c>
      <c r="J32" s="12"/>
      <c r="K32" s="12"/>
      <c r="L32" s="12"/>
      <c r="M32" s="12"/>
      <c r="N32" s="12"/>
      <c r="O32" s="12"/>
    </row>
    <row r="33" spans="1:15">
      <c r="A33" s="12" t="s">
        <v>1707</v>
      </c>
      <c r="B33" s="12"/>
      <c r="C33" s="12" t="s">
        <v>582</v>
      </c>
      <c r="D33" s="12" t="s">
        <v>68</v>
      </c>
      <c r="E33" s="12" t="s">
        <v>1795</v>
      </c>
      <c r="F33" s="12" t="s">
        <v>582</v>
      </c>
      <c r="G33" s="12"/>
      <c r="H33" s="12"/>
      <c r="I33" s="12"/>
      <c r="J33" s="12"/>
      <c r="K33" s="12"/>
      <c r="L33" s="12"/>
      <c r="M33" s="12"/>
      <c r="N33" s="12"/>
      <c r="O33" s="12"/>
    </row>
    <row r="34" spans="1:15">
      <c r="A34" s="12" t="s">
        <v>1618</v>
      </c>
      <c r="B34" s="12"/>
      <c r="C34" s="12" t="s">
        <v>582</v>
      </c>
      <c r="D34" s="12" t="s">
        <v>70</v>
      </c>
      <c r="E34" s="12" t="s">
        <v>1797</v>
      </c>
      <c r="F34" s="12" t="s">
        <v>1798</v>
      </c>
      <c r="G34" s="12" t="s">
        <v>1795</v>
      </c>
      <c r="H34" s="12" t="s">
        <v>1796</v>
      </c>
      <c r="I34" s="12" t="s">
        <v>582</v>
      </c>
      <c r="J34" s="12"/>
      <c r="K34" s="12"/>
      <c r="L34" s="12"/>
      <c r="M34" s="12"/>
      <c r="N34" s="12"/>
      <c r="O34" s="12"/>
    </row>
    <row r="35" spans="1:15">
      <c r="A35" s="12" t="s">
        <v>1708</v>
      </c>
      <c r="B35" s="12"/>
      <c r="C35" s="12" t="s">
        <v>582</v>
      </c>
      <c r="D35" s="12" t="s">
        <v>68</v>
      </c>
      <c r="E35" s="12" t="s">
        <v>1795</v>
      </c>
      <c r="F35" s="12" t="s">
        <v>582</v>
      </c>
      <c r="G35" s="12"/>
      <c r="H35" s="12"/>
      <c r="I35" s="12"/>
      <c r="J35" s="12"/>
      <c r="K35" s="12"/>
      <c r="L35" s="12"/>
      <c r="M35" s="12"/>
      <c r="N35" s="12"/>
      <c r="O35" s="12"/>
    </row>
    <row r="36" spans="1:15">
      <c r="A36" s="12" t="s">
        <v>1285</v>
      </c>
      <c r="B36" s="12"/>
      <c r="C36" s="12" t="s">
        <v>1678</v>
      </c>
      <c r="D36" s="12" t="s">
        <v>583</v>
      </c>
      <c r="E36" s="12" t="s">
        <v>1653</v>
      </c>
      <c r="F36" s="12" t="s">
        <v>1555</v>
      </c>
      <c r="G36" s="12" t="s">
        <v>582</v>
      </c>
      <c r="H36" s="12"/>
      <c r="I36" s="12"/>
      <c r="J36" s="12"/>
      <c r="K36" s="12"/>
      <c r="L36" s="12"/>
      <c r="M36" s="12"/>
      <c r="N36" s="12"/>
      <c r="O36" s="12"/>
    </row>
    <row r="37" spans="1:15">
      <c r="A37" s="12" t="s">
        <v>1210</v>
      </c>
      <c r="B37" s="12"/>
      <c r="C37" s="12" t="s">
        <v>1679</v>
      </c>
      <c r="D37" s="12" t="s">
        <v>583</v>
      </c>
      <c r="E37" s="12" t="s">
        <v>1653</v>
      </c>
      <c r="F37" s="12" t="s">
        <v>1555</v>
      </c>
      <c r="G37" s="12" t="s">
        <v>582</v>
      </c>
      <c r="H37" s="12"/>
      <c r="I37" s="12"/>
      <c r="J37" s="12"/>
      <c r="K37" s="12"/>
      <c r="L37" s="12"/>
      <c r="M37" s="12"/>
      <c r="N37" s="12"/>
      <c r="O37" s="12"/>
    </row>
    <row r="38" spans="1:15">
      <c r="A38" s="12" t="s">
        <v>1394</v>
      </c>
      <c r="B38" s="12"/>
      <c r="C38" s="12" t="s">
        <v>1680</v>
      </c>
      <c r="D38" s="12" t="s">
        <v>583</v>
      </c>
      <c r="E38" s="12" t="s">
        <v>1653</v>
      </c>
      <c r="F38" s="12" t="s">
        <v>1555</v>
      </c>
      <c r="G38" s="12" t="s">
        <v>582</v>
      </c>
      <c r="H38" s="12"/>
      <c r="I38" s="12"/>
      <c r="J38" s="12"/>
      <c r="K38" s="12"/>
      <c r="L38" s="12"/>
      <c r="M38" s="12"/>
      <c r="N38" s="12"/>
      <c r="O38" s="12"/>
    </row>
    <row r="39" spans="1:15">
      <c r="A39" s="12" t="s">
        <v>1654</v>
      </c>
      <c r="B39" s="12"/>
      <c r="C39" s="12" t="s">
        <v>582</v>
      </c>
      <c r="D39" s="12" t="s">
        <v>70</v>
      </c>
      <c r="E39" s="12" t="s">
        <v>1655</v>
      </c>
      <c r="F39" s="12" t="s">
        <v>582</v>
      </c>
      <c r="G39" s="12"/>
      <c r="H39" s="12"/>
      <c r="I39" s="12"/>
      <c r="J39" s="12"/>
      <c r="K39" s="12"/>
      <c r="L39" s="12"/>
      <c r="M39" s="12"/>
      <c r="N39" s="12"/>
      <c r="O39" s="12"/>
    </row>
    <row r="40" spans="1:15">
      <c r="A40" s="12" t="s">
        <v>1504</v>
      </c>
      <c r="B40" s="12"/>
      <c r="C40" s="12" t="s">
        <v>582</v>
      </c>
      <c r="D40" s="12" t="s">
        <v>583</v>
      </c>
      <c r="E40" s="12" t="s">
        <v>1500</v>
      </c>
      <c r="F40" s="12" t="s">
        <v>582</v>
      </c>
      <c r="G40" s="12"/>
      <c r="H40" s="12"/>
      <c r="I40" s="12"/>
      <c r="J40" s="12"/>
      <c r="K40" s="12"/>
      <c r="L40" s="12"/>
      <c r="M40" s="12"/>
      <c r="N40" s="12"/>
      <c r="O40" s="12"/>
    </row>
    <row r="41" spans="1:15">
      <c r="A41" s="12" t="s">
        <v>849</v>
      </c>
      <c r="B41" s="12"/>
      <c r="C41" s="12" t="s">
        <v>582</v>
      </c>
      <c r="D41" s="12" t="s">
        <v>583</v>
      </c>
      <c r="E41" s="12" t="s">
        <v>850</v>
      </c>
      <c r="F41" s="12" t="s">
        <v>1418</v>
      </c>
      <c r="G41" s="12" t="s">
        <v>1421</v>
      </c>
      <c r="H41" s="12" t="s">
        <v>582</v>
      </c>
      <c r="I41" s="12"/>
      <c r="J41" s="12"/>
      <c r="K41" s="12"/>
      <c r="L41" s="12"/>
      <c r="M41" s="12"/>
      <c r="N41" s="12"/>
      <c r="O41" s="12"/>
    </row>
    <row r="42" spans="1:15">
      <c r="A42" s="12" t="s">
        <v>1419</v>
      </c>
      <c r="B42" s="12"/>
      <c r="C42" s="12" t="s">
        <v>582</v>
      </c>
      <c r="D42" s="12" t="s">
        <v>583</v>
      </c>
      <c r="E42" s="12" t="s">
        <v>1420</v>
      </c>
      <c r="F42" s="12" t="s">
        <v>582</v>
      </c>
      <c r="G42" s="12"/>
      <c r="H42" s="12"/>
      <c r="I42" s="12"/>
      <c r="J42" s="12"/>
      <c r="K42" s="12"/>
      <c r="L42" s="12"/>
      <c r="M42" s="12"/>
      <c r="N42" s="12"/>
      <c r="O42" s="12"/>
    </row>
    <row r="43" spans="1:15">
      <c r="A43" s="12" t="s">
        <v>1543</v>
      </c>
      <c r="B43" s="12"/>
      <c r="C43" s="12" t="s">
        <v>582</v>
      </c>
      <c r="D43" s="12" t="s">
        <v>583</v>
      </c>
      <c r="E43" s="12" t="s">
        <v>1541</v>
      </c>
      <c r="F43" s="12" t="s">
        <v>582</v>
      </c>
      <c r="G43" s="12"/>
      <c r="H43" s="12"/>
      <c r="I43" s="12"/>
      <c r="J43" s="12"/>
      <c r="K43" s="12"/>
      <c r="L43" s="12"/>
      <c r="M43" s="12"/>
      <c r="N43" s="12"/>
      <c r="O43" s="12"/>
    </row>
    <row r="44" spans="1:15">
      <c r="A44" s="12" t="s">
        <v>853</v>
      </c>
      <c r="B44" s="12"/>
      <c r="C44" s="12" t="s">
        <v>582</v>
      </c>
      <c r="D44" s="12" t="s">
        <v>583</v>
      </c>
      <c r="E44" s="12" t="s">
        <v>854</v>
      </c>
      <c r="F44" s="12" t="s">
        <v>856</v>
      </c>
      <c r="G44" s="12" t="s">
        <v>582</v>
      </c>
      <c r="H44" s="12"/>
      <c r="I44" s="12"/>
      <c r="J44" s="12"/>
      <c r="K44" s="12"/>
      <c r="L44" s="12"/>
      <c r="M44" s="12"/>
      <c r="N44" s="12"/>
      <c r="O44" s="12"/>
    </row>
    <row r="45" spans="1:15">
      <c r="A45" s="12" t="s">
        <v>1018</v>
      </c>
      <c r="B45" s="12"/>
      <c r="C45" s="12" t="s">
        <v>582</v>
      </c>
      <c r="D45" s="12" t="s">
        <v>583</v>
      </c>
      <c r="E45" s="12" t="s">
        <v>1690</v>
      </c>
      <c r="F45" s="12" t="s">
        <v>582</v>
      </c>
      <c r="G45" s="12"/>
      <c r="H45" s="12"/>
      <c r="I45" s="12"/>
      <c r="J45" s="12"/>
      <c r="K45" s="12"/>
      <c r="L45" s="12"/>
      <c r="M45" s="12"/>
      <c r="N45" s="12"/>
      <c r="O45" s="12"/>
    </row>
    <row r="46" spans="1:15">
      <c r="A46" s="12" t="s">
        <v>1432</v>
      </c>
      <c r="B46" s="12"/>
      <c r="C46" s="12" t="s">
        <v>582</v>
      </c>
      <c r="D46" s="12" t="s">
        <v>583</v>
      </c>
      <c r="E46" s="12" t="s">
        <v>1428</v>
      </c>
      <c r="F46" s="12" t="s">
        <v>582</v>
      </c>
      <c r="G46" s="12"/>
      <c r="H46" s="12"/>
      <c r="I46" s="12"/>
      <c r="J46" s="12"/>
      <c r="K46" s="12"/>
      <c r="L46" s="12"/>
      <c r="M46" s="12"/>
      <c r="N46" s="12"/>
      <c r="O46" s="12"/>
    </row>
    <row r="47" spans="1:15">
      <c r="A47" s="12" t="s">
        <v>1019</v>
      </c>
      <c r="B47" s="12"/>
      <c r="C47" s="12" t="s">
        <v>582</v>
      </c>
      <c r="D47" s="12" t="s">
        <v>583</v>
      </c>
      <c r="E47" s="12" t="s">
        <v>1690</v>
      </c>
      <c r="F47" s="12" t="s">
        <v>582</v>
      </c>
      <c r="G47" s="12"/>
      <c r="H47" s="12"/>
      <c r="I47" s="12"/>
      <c r="J47" s="12"/>
      <c r="K47" s="12"/>
      <c r="L47" s="12"/>
      <c r="M47" s="12"/>
      <c r="N47" s="12"/>
      <c r="O47" s="12"/>
    </row>
    <row r="48" spans="1:15">
      <c r="A48" s="12" t="s">
        <v>1431</v>
      </c>
      <c r="B48" s="12"/>
      <c r="C48" s="12" t="s">
        <v>582</v>
      </c>
      <c r="D48" s="12" t="s">
        <v>583</v>
      </c>
      <c r="E48" s="12" t="s">
        <v>1428</v>
      </c>
      <c r="F48" s="12" t="s">
        <v>582</v>
      </c>
      <c r="G48" s="12"/>
      <c r="H48" s="12"/>
      <c r="I48" s="12"/>
      <c r="J48" s="12"/>
      <c r="K48" s="12"/>
      <c r="L48" s="12"/>
      <c r="M48" s="12"/>
      <c r="N48" s="12"/>
      <c r="O48" s="12"/>
    </row>
    <row r="49" spans="1:15">
      <c r="A49" s="12" t="s">
        <v>1020</v>
      </c>
      <c r="B49" s="12"/>
      <c r="C49" s="12" t="s">
        <v>582</v>
      </c>
      <c r="D49" s="12" t="s">
        <v>583</v>
      </c>
      <c r="E49" s="12" t="s">
        <v>1690</v>
      </c>
      <c r="F49" s="12" t="s">
        <v>582</v>
      </c>
      <c r="G49" s="12"/>
      <c r="H49" s="12"/>
      <c r="I49" s="12"/>
      <c r="J49" s="12"/>
      <c r="K49" s="12"/>
      <c r="L49" s="12"/>
      <c r="M49" s="12"/>
      <c r="N49" s="12"/>
      <c r="O49" s="12"/>
    </row>
    <row r="50" spans="1:15">
      <c r="A50" s="12" t="s">
        <v>326</v>
      </c>
      <c r="B50" s="12" t="s">
        <v>1569</v>
      </c>
      <c r="C50" s="12" t="s">
        <v>582</v>
      </c>
      <c r="D50" s="12" t="s">
        <v>68</v>
      </c>
      <c r="E50" s="12" t="s">
        <v>1788</v>
      </c>
      <c r="F50" s="12" t="s">
        <v>1790</v>
      </c>
      <c r="G50" s="12" t="s">
        <v>582</v>
      </c>
      <c r="H50" s="12"/>
      <c r="I50" s="12"/>
      <c r="J50" s="12"/>
      <c r="K50" s="12"/>
      <c r="L50" s="12"/>
      <c r="M50" s="12"/>
      <c r="N50" s="12"/>
      <c r="O50" s="12"/>
    </row>
    <row r="51" spans="1:15">
      <c r="A51" s="12" t="s">
        <v>346</v>
      </c>
      <c r="B51" s="12" t="s">
        <v>1462</v>
      </c>
      <c r="C51" s="12" t="s">
        <v>582</v>
      </c>
      <c r="D51" s="12" t="s">
        <v>70</v>
      </c>
      <c r="E51" s="12" t="s">
        <v>1433</v>
      </c>
      <c r="F51" s="12" t="s">
        <v>582</v>
      </c>
      <c r="G51" s="12"/>
      <c r="H51" s="12"/>
      <c r="I51" s="12"/>
      <c r="J51" s="12"/>
      <c r="K51" s="12"/>
      <c r="L51" s="12"/>
      <c r="M51" s="12"/>
      <c r="N51" s="12"/>
      <c r="O51" s="12"/>
    </row>
    <row r="52" spans="1:15">
      <c r="A52" s="12" t="s">
        <v>1460</v>
      </c>
      <c r="B52" s="12"/>
      <c r="C52" s="12" t="s">
        <v>582</v>
      </c>
      <c r="D52" s="12" t="s">
        <v>70</v>
      </c>
      <c r="E52" s="12" t="s">
        <v>1424</v>
      </c>
      <c r="F52" s="12" t="s">
        <v>582</v>
      </c>
      <c r="G52" s="12"/>
      <c r="H52" s="12"/>
      <c r="I52" s="12"/>
      <c r="J52" s="12"/>
      <c r="K52" s="12"/>
      <c r="L52" s="12"/>
      <c r="M52" s="12"/>
      <c r="N52" s="12"/>
      <c r="O52" s="12"/>
    </row>
    <row r="53" spans="1:15">
      <c r="A53" s="12" t="s">
        <v>1337</v>
      </c>
      <c r="B53" s="12"/>
      <c r="C53" s="12" t="s">
        <v>1681</v>
      </c>
      <c r="D53" s="12" t="s">
        <v>583</v>
      </c>
      <c r="E53" s="12" t="s">
        <v>1653</v>
      </c>
      <c r="F53" s="12" t="s">
        <v>1555</v>
      </c>
      <c r="G53" s="12" t="s">
        <v>582</v>
      </c>
      <c r="H53" s="12"/>
      <c r="I53" s="12"/>
      <c r="J53" s="12"/>
      <c r="K53" s="12"/>
      <c r="L53" s="12"/>
      <c r="M53" s="12"/>
      <c r="N53" s="12"/>
      <c r="O53" s="12"/>
    </row>
    <row r="54" spans="1:15">
      <c r="A54" s="12" t="s">
        <v>1456</v>
      </c>
      <c r="B54" s="12"/>
      <c r="C54" s="12" t="s">
        <v>582</v>
      </c>
      <c r="D54" s="12" t="s">
        <v>68</v>
      </c>
      <c r="E54" s="12" t="s">
        <v>1453</v>
      </c>
      <c r="F54" s="12" t="s">
        <v>582</v>
      </c>
      <c r="G54" s="12"/>
      <c r="H54" s="12"/>
      <c r="I54" s="12"/>
      <c r="J54" s="12"/>
      <c r="K54" s="12"/>
      <c r="L54" s="12"/>
      <c r="M54" s="12"/>
      <c r="N54" s="12"/>
      <c r="O54" s="12"/>
    </row>
    <row r="55" spans="1:15">
      <c r="A55" s="12" t="s">
        <v>1157</v>
      </c>
      <c r="B55" s="12"/>
      <c r="C55" s="12" t="s">
        <v>1682</v>
      </c>
      <c r="D55" s="12" t="s">
        <v>583</v>
      </c>
      <c r="E55" s="12" t="s">
        <v>1508</v>
      </c>
      <c r="F55" s="12" t="s">
        <v>582</v>
      </c>
      <c r="G55" s="12"/>
      <c r="H55" s="12"/>
      <c r="I55" s="12"/>
      <c r="J55" s="12"/>
      <c r="K55" s="12"/>
      <c r="L55" s="12"/>
      <c r="M55" s="12"/>
      <c r="N55" s="12"/>
      <c r="O55" s="12"/>
    </row>
    <row r="56" spans="1:15">
      <c r="A56" s="12" t="s">
        <v>1455</v>
      </c>
      <c r="B56" s="12"/>
      <c r="C56" s="12" t="s">
        <v>582</v>
      </c>
      <c r="D56" s="12" t="s">
        <v>68</v>
      </c>
      <c r="E56" s="12" t="s">
        <v>1453</v>
      </c>
      <c r="F56" s="12" t="s">
        <v>582</v>
      </c>
      <c r="G56" s="12"/>
      <c r="H56" s="12"/>
      <c r="I56" s="12"/>
      <c r="J56" s="12"/>
      <c r="K56" s="12"/>
      <c r="L56" s="12"/>
      <c r="M56" s="12"/>
      <c r="N56" s="12"/>
      <c r="O56" s="12"/>
    </row>
    <row r="57" spans="1:15">
      <c r="A57" s="12" t="s">
        <v>1454</v>
      </c>
      <c r="B57" s="12"/>
      <c r="C57" s="12" t="s">
        <v>582</v>
      </c>
      <c r="D57" s="12" t="s">
        <v>68</v>
      </c>
      <c r="E57" s="12" t="s">
        <v>1453</v>
      </c>
      <c r="F57" s="12" t="s">
        <v>582</v>
      </c>
      <c r="G57" s="12"/>
      <c r="H57" s="12"/>
      <c r="I57" s="12"/>
      <c r="J57" s="12"/>
      <c r="K57" s="12"/>
      <c r="L57" s="12"/>
      <c r="M57" s="12"/>
      <c r="N57" s="12"/>
      <c r="O57" s="12"/>
    </row>
    <row r="58" spans="1:15">
      <c r="A58" s="12" t="s">
        <v>1258</v>
      </c>
      <c r="B58" s="12"/>
      <c r="C58" s="12" t="s">
        <v>1558</v>
      </c>
      <c r="D58" s="12" t="s">
        <v>583</v>
      </c>
      <c r="E58" s="12" t="s">
        <v>1477</v>
      </c>
      <c r="F58" s="12" t="s">
        <v>1554</v>
      </c>
      <c r="G58" s="12" t="s">
        <v>1648</v>
      </c>
      <c r="H58" s="12" t="s">
        <v>1649</v>
      </c>
      <c r="I58" s="12" t="s">
        <v>1650</v>
      </c>
      <c r="J58" s="12" t="s">
        <v>1651</v>
      </c>
      <c r="K58" s="12" t="s">
        <v>582</v>
      </c>
      <c r="L58" s="12"/>
      <c r="M58" s="12"/>
      <c r="N58" s="12"/>
      <c r="O58" s="12"/>
    </row>
    <row r="59" spans="1:15">
      <c r="A59" s="12" t="s">
        <v>1524</v>
      </c>
      <c r="B59" s="12"/>
      <c r="C59" s="12" t="s">
        <v>582</v>
      </c>
      <c r="D59" s="12" t="s">
        <v>583</v>
      </c>
      <c r="E59" s="12" t="s">
        <v>1525</v>
      </c>
      <c r="F59" s="12" t="s">
        <v>1526</v>
      </c>
      <c r="G59" s="12" t="s">
        <v>1534</v>
      </c>
      <c r="H59" s="12" t="s">
        <v>582</v>
      </c>
      <c r="I59" s="12"/>
      <c r="J59" s="12"/>
      <c r="K59" s="12"/>
      <c r="L59" s="12"/>
      <c r="M59" s="12"/>
      <c r="N59" s="12"/>
      <c r="O59" s="12"/>
    </row>
    <row r="60" spans="1:15">
      <c r="A60" s="12" t="s">
        <v>1475</v>
      </c>
      <c r="B60" s="12"/>
      <c r="C60" s="12" t="s">
        <v>582</v>
      </c>
      <c r="D60" s="12" t="s">
        <v>583</v>
      </c>
      <c r="E60" s="12" t="s">
        <v>1476</v>
      </c>
      <c r="F60" s="12" t="s">
        <v>582</v>
      </c>
      <c r="G60" s="12"/>
      <c r="H60" s="12"/>
      <c r="I60" s="12"/>
      <c r="J60" s="12"/>
      <c r="K60" s="12"/>
      <c r="L60" s="12"/>
      <c r="M60" s="12"/>
      <c r="N60" s="12"/>
      <c r="O60" s="12"/>
    </row>
    <row r="61" spans="1:15">
      <c r="A61" s="12" t="s">
        <v>1535</v>
      </c>
      <c r="B61" s="12"/>
      <c r="C61" s="12" t="s">
        <v>582</v>
      </c>
      <c r="D61" s="12" t="s">
        <v>583</v>
      </c>
      <c r="E61" s="12" t="s">
        <v>1534</v>
      </c>
      <c r="F61" s="12" t="s">
        <v>582</v>
      </c>
      <c r="G61" s="12"/>
      <c r="H61" s="12"/>
      <c r="I61" s="12"/>
      <c r="J61" s="12"/>
      <c r="K61" s="12"/>
      <c r="L61" s="12"/>
      <c r="M61" s="12"/>
      <c r="N61" s="12"/>
      <c r="O61" s="12"/>
    </row>
    <row r="62" spans="1:15">
      <c r="A62" s="12" t="s">
        <v>581</v>
      </c>
      <c r="B62" s="12"/>
      <c r="C62" s="12" t="s">
        <v>582</v>
      </c>
      <c r="D62" s="12" t="s">
        <v>583</v>
      </c>
      <c r="E62" s="12" t="s">
        <v>669</v>
      </c>
      <c r="F62" s="12" t="s">
        <v>582</v>
      </c>
      <c r="G62" s="12"/>
      <c r="H62" s="12"/>
      <c r="I62" s="12"/>
      <c r="J62" s="12"/>
      <c r="K62" s="12"/>
      <c r="L62" s="12"/>
      <c r="M62" s="12"/>
      <c r="N62" s="12"/>
      <c r="O62" s="12"/>
    </row>
    <row r="63" spans="1:15">
      <c r="A63" s="12" t="s">
        <v>579</v>
      </c>
      <c r="B63" s="12"/>
      <c r="C63" s="12" t="s">
        <v>582</v>
      </c>
      <c r="D63" s="12" t="s">
        <v>583</v>
      </c>
      <c r="E63" s="12" t="s">
        <v>669</v>
      </c>
      <c r="F63" s="12" t="s">
        <v>582</v>
      </c>
      <c r="G63" s="12"/>
      <c r="H63" s="12"/>
      <c r="I63" s="12"/>
      <c r="J63" s="12"/>
      <c r="K63" s="12"/>
      <c r="L63" s="12"/>
      <c r="M63" s="12"/>
      <c r="N63" s="12"/>
      <c r="O63" s="12"/>
    </row>
    <row r="64" spans="1:15">
      <c r="A64" s="12" t="s">
        <v>1405</v>
      </c>
      <c r="B64" s="12"/>
      <c r="C64" s="12" t="s">
        <v>582</v>
      </c>
      <c r="D64" s="12" t="s">
        <v>583</v>
      </c>
      <c r="E64" s="12" t="s">
        <v>669</v>
      </c>
      <c r="F64" s="12" t="s">
        <v>582</v>
      </c>
      <c r="G64" s="12"/>
      <c r="H64" s="12"/>
      <c r="I64" s="12"/>
      <c r="J64" s="12"/>
      <c r="K64" s="12"/>
      <c r="L64" s="12"/>
      <c r="M64" s="12"/>
      <c r="N64" s="12"/>
      <c r="O64" s="12"/>
    </row>
    <row r="65" spans="1:15">
      <c r="A65" s="12" t="s">
        <v>535</v>
      </c>
      <c r="B65" s="12"/>
      <c r="C65" s="12" t="s">
        <v>582</v>
      </c>
      <c r="D65" s="12" t="s">
        <v>583</v>
      </c>
      <c r="E65" s="12" t="s">
        <v>1668</v>
      </c>
      <c r="F65" s="12" t="s">
        <v>582</v>
      </c>
      <c r="G65" s="12"/>
      <c r="H65" s="12"/>
      <c r="I65" s="12"/>
      <c r="J65" s="12"/>
      <c r="K65" s="12"/>
      <c r="L65" s="12"/>
      <c r="M65" s="12"/>
      <c r="N65" s="12"/>
      <c r="O65" s="12"/>
    </row>
    <row r="66" spans="1:15">
      <c r="A66" s="12" t="s">
        <v>536</v>
      </c>
      <c r="B66" s="12"/>
      <c r="C66" s="12" t="s">
        <v>582</v>
      </c>
      <c r="D66" s="12" t="s">
        <v>583</v>
      </c>
      <c r="E66" s="12" t="s">
        <v>1668</v>
      </c>
      <c r="F66" s="12" t="s">
        <v>582</v>
      </c>
      <c r="G66" s="12"/>
      <c r="H66" s="12"/>
      <c r="I66" s="12"/>
      <c r="J66" s="12"/>
      <c r="K66" s="12"/>
      <c r="L66" s="12"/>
      <c r="M66" s="12"/>
      <c r="N66" s="12"/>
      <c r="O66" s="12"/>
    </row>
    <row r="67" spans="1:15">
      <c r="A67" s="12" t="s">
        <v>857</v>
      </c>
      <c r="B67" s="12"/>
      <c r="C67" s="12" t="s">
        <v>582</v>
      </c>
      <c r="D67" s="12" t="s">
        <v>583</v>
      </c>
      <c r="E67" s="12" t="s">
        <v>858</v>
      </c>
      <c r="F67" s="12" t="s">
        <v>1413</v>
      </c>
      <c r="G67" s="12" t="s">
        <v>582</v>
      </c>
      <c r="H67" s="12"/>
      <c r="I67" s="12"/>
      <c r="J67" s="12"/>
      <c r="K67" s="12"/>
      <c r="L67" s="12"/>
      <c r="M67" s="12"/>
      <c r="N67" s="12"/>
      <c r="O67" s="12"/>
    </row>
    <row r="68" spans="1:15">
      <c r="A68" s="12" t="s">
        <v>859</v>
      </c>
      <c r="B68" s="12"/>
      <c r="C68" s="12" t="s">
        <v>582</v>
      </c>
      <c r="D68" s="12" t="s">
        <v>583</v>
      </c>
      <c r="E68" s="12" t="s">
        <v>858</v>
      </c>
      <c r="F68" s="12" t="s">
        <v>1414</v>
      </c>
      <c r="G68" s="12" t="s">
        <v>582</v>
      </c>
      <c r="H68" s="12"/>
      <c r="I68" s="12"/>
      <c r="J68" s="12"/>
      <c r="K68" s="12"/>
      <c r="L68" s="12"/>
      <c r="M68" s="12"/>
      <c r="N68" s="12"/>
      <c r="O68" s="12"/>
    </row>
    <row r="69" spans="1:15">
      <c r="A69" s="12" t="s">
        <v>1436</v>
      </c>
      <c r="B69" s="12"/>
      <c r="C69" s="12" t="s">
        <v>582</v>
      </c>
      <c r="D69" s="12" t="s">
        <v>583</v>
      </c>
      <c r="E69" s="12" t="s">
        <v>1434</v>
      </c>
      <c r="F69" s="12" t="s">
        <v>582</v>
      </c>
      <c r="G69" s="12"/>
      <c r="H69" s="12"/>
      <c r="I69" s="12"/>
      <c r="J69" s="12"/>
      <c r="K69" s="12"/>
      <c r="L69" s="12"/>
      <c r="M69" s="12"/>
      <c r="N69" s="12"/>
      <c r="O69" s="12"/>
    </row>
    <row r="70" spans="1:15">
      <c r="A70" s="12" t="s">
        <v>1442</v>
      </c>
      <c r="B70" s="12"/>
      <c r="C70" s="12" t="s">
        <v>582</v>
      </c>
      <c r="D70" s="12" t="s">
        <v>583</v>
      </c>
      <c r="E70" s="12" t="s">
        <v>1434</v>
      </c>
      <c r="F70" s="12" t="s">
        <v>582</v>
      </c>
      <c r="G70" s="12"/>
      <c r="H70" s="12"/>
      <c r="I70" s="12"/>
      <c r="J70" s="12"/>
      <c r="K70" s="12"/>
      <c r="L70" s="12"/>
      <c r="M70" s="12"/>
      <c r="N70" s="12"/>
      <c r="O70" s="12"/>
    </row>
    <row r="71" spans="1:15">
      <c r="A71" s="12" t="s">
        <v>1437</v>
      </c>
      <c r="B71" s="12"/>
      <c r="C71" s="12" t="s">
        <v>582</v>
      </c>
      <c r="D71" s="12" t="s">
        <v>583</v>
      </c>
      <c r="E71" s="12" t="s">
        <v>1434</v>
      </c>
      <c r="F71" s="12" t="s">
        <v>582</v>
      </c>
      <c r="G71" s="12"/>
      <c r="H71" s="12"/>
      <c r="I71" s="12"/>
      <c r="J71" s="12"/>
      <c r="K71" s="12"/>
      <c r="L71" s="12"/>
      <c r="M71" s="12"/>
      <c r="N71" s="12"/>
      <c r="O71" s="12"/>
    </row>
    <row r="72" spans="1:15">
      <c r="A72" s="12" t="s">
        <v>1444</v>
      </c>
      <c r="B72" s="12"/>
      <c r="C72" s="12" t="s">
        <v>582</v>
      </c>
      <c r="D72" s="12" t="s">
        <v>583</v>
      </c>
      <c r="E72" s="12" t="s">
        <v>1434</v>
      </c>
      <c r="F72" s="12" t="s">
        <v>582</v>
      </c>
      <c r="G72" s="12"/>
      <c r="H72" s="12"/>
      <c r="I72" s="12"/>
      <c r="J72" s="12"/>
      <c r="K72" s="12"/>
      <c r="L72" s="12"/>
      <c r="M72" s="12"/>
      <c r="N72" s="12"/>
      <c r="O72" s="12"/>
    </row>
    <row r="73" spans="1:15">
      <c r="A73" s="12" t="s">
        <v>1443</v>
      </c>
      <c r="B73" s="12"/>
      <c r="C73" s="12" t="s">
        <v>582</v>
      </c>
      <c r="D73" s="12" t="s">
        <v>583</v>
      </c>
      <c r="E73" s="12" t="s">
        <v>1434</v>
      </c>
      <c r="F73" s="12" t="s">
        <v>582</v>
      </c>
      <c r="G73" s="12"/>
      <c r="H73" s="12"/>
      <c r="I73" s="12"/>
      <c r="J73" s="12"/>
      <c r="K73" s="12"/>
      <c r="L73" s="12"/>
      <c r="M73" s="12"/>
      <c r="N73" s="12"/>
      <c r="O73" s="12"/>
    </row>
    <row r="74" spans="1:15">
      <c r="A74" s="12" t="s">
        <v>861</v>
      </c>
      <c r="B74" s="12"/>
      <c r="C74" s="12" t="s">
        <v>582</v>
      </c>
      <c r="D74" s="12" t="s">
        <v>583</v>
      </c>
      <c r="E74" s="12" t="s">
        <v>860</v>
      </c>
      <c r="F74" s="12" t="s">
        <v>582</v>
      </c>
      <c r="G74" s="12"/>
      <c r="H74" s="12"/>
      <c r="I74" s="12"/>
      <c r="J74" s="12"/>
      <c r="K74" s="12"/>
      <c r="L74" s="12"/>
      <c r="M74" s="12"/>
      <c r="N74" s="12"/>
      <c r="O74" s="12"/>
    </row>
    <row r="75" spans="1:15">
      <c r="A75" s="146" t="s">
        <v>1478</v>
      </c>
      <c r="B75" s="146" t="s">
        <v>1008</v>
      </c>
      <c r="C75" s="146" t="s">
        <v>582</v>
      </c>
      <c r="D75" s="146" t="s">
        <v>583</v>
      </c>
      <c r="E75" s="146" t="s">
        <v>1479</v>
      </c>
      <c r="F75" s="146" t="s">
        <v>1480</v>
      </c>
      <c r="G75" s="146" t="s">
        <v>1481</v>
      </c>
      <c r="H75" s="146" t="s">
        <v>1482</v>
      </c>
      <c r="I75" s="146" t="s">
        <v>1483</v>
      </c>
      <c r="J75" s="146" t="s">
        <v>582</v>
      </c>
      <c r="K75" s="146"/>
      <c r="L75" s="146"/>
      <c r="M75" s="146"/>
      <c r="N75" s="146"/>
      <c r="O75" s="146"/>
    </row>
    <row r="76" spans="1:15">
      <c r="A76" s="146" t="s">
        <v>1484</v>
      </c>
      <c r="B76" s="146" t="s">
        <v>1008</v>
      </c>
      <c r="C76" s="146" t="s">
        <v>582</v>
      </c>
      <c r="D76" s="146" t="s">
        <v>583</v>
      </c>
      <c r="E76" s="146" t="s">
        <v>1485</v>
      </c>
      <c r="F76" s="146" t="s">
        <v>582</v>
      </c>
      <c r="G76" s="146"/>
      <c r="H76" s="146"/>
      <c r="I76" s="146"/>
      <c r="J76" s="146"/>
      <c r="K76" s="146"/>
      <c r="L76" s="146"/>
      <c r="M76" s="146"/>
      <c r="N76" s="146"/>
      <c r="O76" s="146"/>
    </row>
    <row r="77" spans="1:15">
      <c r="A77" s="146" t="s">
        <v>1499</v>
      </c>
      <c r="B77" s="146" t="s">
        <v>1008</v>
      </c>
      <c r="C77" s="146" t="s">
        <v>582</v>
      </c>
      <c r="D77" s="146" t="s">
        <v>583</v>
      </c>
      <c r="E77" s="146" t="s">
        <v>1500</v>
      </c>
      <c r="F77" s="146" t="s">
        <v>582</v>
      </c>
      <c r="G77" s="146"/>
      <c r="H77" s="146"/>
      <c r="I77" s="146"/>
      <c r="J77" s="146"/>
      <c r="K77" s="146"/>
      <c r="L77" s="146"/>
      <c r="M77" s="146"/>
      <c r="N77" s="146"/>
      <c r="O77" s="146"/>
    </row>
    <row r="78" spans="1:15">
      <c r="A78" s="146" t="s">
        <v>1486</v>
      </c>
      <c r="B78" s="146" t="s">
        <v>1008</v>
      </c>
      <c r="C78" s="146" t="s">
        <v>582</v>
      </c>
      <c r="D78" s="146" t="s">
        <v>583</v>
      </c>
      <c r="E78" s="146" t="s">
        <v>1485</v>
      </c>
      <c r="F78" s="146" t="s">
        <v>582</v>
      </c>
      <c r="G78" s="146"/>
      <c r="H78" s="146"/>
      <c r="I78" s="146"/>
      <c r="J78" s="146"/>
      <c r="K78" s="146"/>
      <c r="L78" s="146"/>
      <c r="M78" s="146"/>
      <c r="N78" s="146"/>
      <c r="O78" s="146"/>
    </row>
    <row r="79" spans="1:15">
      <c r="A79" s="146" t="s">
        <v>1494</v>
      </c>
      <c r="B79" s="146" t="s">
        <v>1008</v>
      </c>
      <c r="C79" s="146" t="s">
        <v>582</v>
      </c>
      <c r="D79" s="146" t="s">
        <v>583</v>
      </c>
      <c r="E79" s="146" t="s">
        <v>1493</v>
      </c>
      <c r="F79" s="146" t="s">
        <v>582</v>
      </c>
      <c r="G79" s="146"/>
      <c r="H79" s="146"/>
      <c r="I79" s="146"/>
      <c r="J79" s="146"/>
      <c r="K79" s="146"/>
      <c r="L79" s="146"/>
      <c r="M79" s="146"/>
      <c r="N79" s="146"/>
      <c r="O79" s="146"/>
    </row>
    <row r="80" spans="1:15">
      <c r="A80" s="146" t="s">
        <v>343</v>
      </c>
      <c r="B80" s="146" t="s">
        <v>1008</v>
      </c>
      <c r="C80" s="146" t="s">
        <v>1683</v>
      </c>
      <c r="D80" s="146" t="s">
        <v>583</v>
      </c>
      <c r="E80" s="146" t="s">
        <v>1664</v>
      </c>
      <c r="F80" s="146" t="s">
        <v>1665</v>
      </c>
      <c r="G80" s="146" t="s">
        <v>1673</v>
      </c>
      <c r="H80" s="146" t="s">
        <v>582</v>
      </c>
      <c r="I80" s="146"/>
      <c r="J80" s="146"/>
      <c r="K80" s="146"/>
      <c r="L80" s="146"/>
      <c r="M80" s="146"/>
      <c r="N80" s="146"/>
      <c r="O80" s="146"/>
    </row>
    <row r="81" spans="1:15">
      <c r="A81" s="146" t="s">
        <v>1490</v>
      </c>
      <c r="B81" s="146" t="s">
        <v>1008</v>
      </c>
      <c r="C81" s="146" t="s">
        <v>582</v>
      </c>
      <c r="D81" s="146" t="s">
        <v>583</v>
      </c>
      <c r="E81" s="146" t="s">
        <v>1485</v>
      </c>
      <c r="F81" s="146" t="s">
        <v>582</v>
      </c>
      <c r="G81" s="146"/>
      <c r="H81" s="146"/>
      <c r="I81" s="146"/>
      <c r="J81" s="146"/>
      <c r="K81" s="146"/>
      <c r="L81" s="146"/>
      <c r="M81" s="146"/>
      <c r="N81" s="146"/>
      <c r="O81" s="146"/>
    </row>
    <row r="82" spans="1:15">
      <c r="A82" s="146" t="s">
        <v>1505</v>
      </c>
      <c r="B82" s="146" t="s">
        <v>1008</v>
      </c>
      <c r="C82" s="146" t="s">
        <v>582</v>
      </c>
      <c r="D82" s="146" t="s">
        <v>583</v>
      </c>
      <c r="E82" s="146" t="s">
        <v>1500</v>
      </c>
      <c r="F82" s="146" t="s">
        <v>582</v>
      </c>
      <c r="G82" s="146"/>
      <c r="H82" s="146"/>
      <c r="I82" s="146"/>
      <c r="J82" s="146"/>
      <c r="K82" s="146"/>
      <c r="L82" s="146"/>
      <c r="M82" s="146"/>
      <c r="N82" s="146"/>
      <c r="O82" s="146"/>
    </row>
    <row r="83" spans="1:15">
      <c r="A83" s="146" t="s">
        <v>1491</v>
      </c>
      <c r="B83" s="146" t="s">
        <v>1008</v>
      </c>
      <c r="C83" s="146" t="s">
        <v>582</v>
      </c>
      <c r="D83" s="146" t="s">
        <v>583</v>
      </c>
      <c r="E83" s="146" t="s">
        <v>1485</v>
      </c>
      <c r="F83" s="146" t="s">
        <v>582</v>
      </c>
      <c r="G83" s="146"/>
      <c r="H83" s="146"/>
      <c r="I83" s="146"/>
      <c r="J83" s="146"/>
      <c r="K83" s="146"/>
      <c r="L83" s="146"/>
      <c r="M83" s="146"/>
      <c r="N83" s="146"/>
      <c r="O83" s="146"/>
    </row>
    <row r="84" spans="1:15">
      <c r="A84" s="146" t="s">
        <v>1496</v>
      </c>
      <c r="B84" s="146" t="s">
        <v>1008</v>
      </c>
      <c r="C84" s="146" t="s">
        <v>582</v>
      </c>
      <c r="D84" s="146" t="s">
        <v>583</v>
      </c>
      <c r="E84" s="146" t="s">
        <v>1493</v>
      </c>
      <c r="F84" s="146" t="s">
        <v>1500</v>
      </c>
      <c r="G84" s="146" t="s">
        <v>582</v>
      </c>
      <c r="H84" s="146"/>
      <c r="I84" s="146"/>
      <c r="J84" s="146"/>
      <c r="K84" s="146"/>
      <c r="L84" s="146"/>
      <c r="M84" s="146"/>
      <c r="N84" s="146"/>
      <c r="O84" s="146"/>
    </row>
    <row r="85" spans="1:15">
      <c r="A85" s="146" t="s">
        <v>645</v>
      </c>
      <c r="B85" s="146" t="s">
        <v>1008</v>
      </c>
      <c r="C85" s="146" t="s">
        <v>1684</v>
      </c>
      <c r="D85" s="146" t="s">
        <v>583</v>
      </c>
      <c r="E85" s="146" t="s">
        <v>1653</v>
      </c>
      <c r="F85" s="146" t="s">
        <v>1555</v>
      </c>
      <c r="G85" s="146" t="s">
        <v>582</v>
      </c>
      <c r="H85" s="146"/>
      <c r="I85" s="146"/>
      <c r="J85" s="146"/>
      <c r="K85" s="146"/>
      <c r="L85" s="146"/>
      <c r="M85" s="146"/>
      <c r="N85" s="146"/>
      <c r="O85" s="146"/>
    </row>
    <row r="86" spans="1:15">
      <c r="A86" s="146" t="s">
        <v>541</v>
      </c>
      <c r="B86" s="146" t="s">
        <v>1008</v>
      </c>
      <c r="C86" s="146" t="s">
        <v>1685</v>
      </c>
      <c r="D86" s="146" t="s">
        <v>1602</v>
      </c>
      <c r="E86" s="146" t="s">
        <v>1669</v>
      </c>
      <c r="F86" s="146" t="s">
        <v>582</v>
      </c>
      <c r="G86" s="146"/>
      <c r="H86" s="146"/>
      <c r="I86" s="146"/>
      <c r="J86" s="146"/>
      <c r="K86" s="146"/>
      <c r="L86" s="146"/>
      <c r="M86" s="146"/>
      <c r="N86" s="146"/>
      <c r="O86" s="146"/>
    </row>
    <row r="87" spans="1:15">
      <c r="A87" s="146" t="s">
        <v>542</v>
      </c>
      <c r="B87" s="146" t="s">
        <v>1008</v>
      </c>
      <c r="C87" s="146" t="s">
        <v>1686</v>
      </c>
      <c r="D87" s="146" t="s">
        <v>1602</v>
      </c>
      <c r="E87" s="146" t="s">
        <v>1669</v>
      </c>
      <c r="F87" s="146" t="s">
        <v>1670</v>
      </c>
      <c r="G87" s="146" t="s">
        <v>582</v>
      </c>
      <c r="H87" s="146"/>
      <c r="I87" s="146"/>
      <c r="J87" s="146"/>
      <c r="K87" s="146"/>
      <c r="L87" s="146"/>
      <c r="M87" s="146"/>
      <c r="N87" s="146"/>
      <c r="O87" s="146"/>
    </row>
    <row r="88" spans="1:15">
      <c r="A88" s="146" t="s">
        <v>1415</v>
      </c>
      <c r="B88" s="146" t="s">
        <v>1008</v>
      </c>
      <c r="C88" s="146" t="s">
        <v>582</v>
      </c>
      <c r="D88" s="146" t="s">
        <v>583</v>
      </c>
      <c r="E88" s="146" t="s">
        <v>1416</v>
      </c>
      <c r="F88" s="146" t="s">
        <v>1417</v>
      </c>
      <c r="G88" s="146" t="s">
        <v>582</v>
      </c>
      <c r="H88" s="146"/>
      <c r="I88" s="146"/>
      <c r="J88" s="146"/>
      <c r="K88" s="146"/>
      <c r="L88" s="146"/>
      <c r="M88" s="146"/>
      <c r="N88" s="146"/>
      <c r="O88" s="146"/>
    </row>
    <row r="89" spans="1:15">
      <c r="A89" s="146" t="s">
        <v>703</v>
      </c>
      <c r="B89" s="146" t="s">
        <v>1008</v>
      </c>
      <c r="C89" s="146" t="s">
        <v>1687</v>
      </c>
      <c r="D89" s="146" t="s">
        <v>583</v>
      </c>
      <c r="E89" s="146" t="s">
        <v>1517</v>
      </c>
      <c r="F89" s="146" t="s">
        <v>1519</v>
      </c>
      <c r="G89" s="146" t="s">
        <v>582</v>
      </c>
      <c r="H89" s="146"/>
      <c r="I89" s="146"/>
      <c r="J89" s="146"/>
      <c r="K89" s="146"/>
      <c r="L89" s="146"/>
      <c r="M89" s="146"/>
      <c r="N89" s="146"/>
      <c r="O89" s="146"/>
    </row>
    <row r="90" spans="1:15">
      <c r="A90" s="146" t="s">
        <v>1440</v>
      </c>
      <c r="B90" s="146" t="s">
        <v>1008</v>
      </c>
      <c r="C90" s="146" t="s">
        <v>582</v>
      </c>
      <c r="D90" s="146" t="s">
        <v>583</v>
      </c>
      <c r="E90" s="146" t="s">
        <v>1434</v>
      </c>
      <c r="F90" s="146" t="s">
        <v>582</v>
      </c>
      <c r="G90" s="146"/>
      <c r="H90" s="146"/>
      <c r="I90" s="146"/>
      <c r="J90" s="146"/>
      <c r="K90" s="146"/>
      <c r="L90" s="146"/>
      <c r="M90" s="146"/>
      <c r="N90" s="146"/>
      <c r="O90" s="146"/>
    </row>
    <row r="91" spans="1:15">
      <c r="A91" s="146" t="s">
        <v>1438</v>
      </c>
      <c r="B91" s="146" t="s">
        <v>1008</v>
      </c>
      <c r="C91" s="146" t="s">
        <v>582</v>
      </c>
      <c r="D91" s="146" t="s">
        <v>583</v>
      </c>
      <c r="E91" s="146" t="s">
        <v>1434</v>
      </c>
      <c r="F91" s="146" t="s">
        <v>582</v>
      </c>
      <c r="G91" s="146"/>
      <c r="H91" s="146"/>
      <c r="I91" s="146"/>
      <c r="J91" s="146"/>
      <c r="K91" s="146"/>
      <c r="L91" s="146"/>
      <c r="M91" s="146"/>
      <c r="N91" s="146"/>
      <c r="O91" s="146"/>
    </row>
    <row r="92" spans="1:15">
      <c r="A92" s="146" t="s">
        <v>1439</v>
      </c>
      <c r="B92" s="146" t="s">
        <v>1008</v>
      </c>
      <c r="C92" s="146" t="s">
        <v>582</v>
      </c>
      <c r="D92" s="146" t="s">
        <v>583</v>
      </c>
      <c r="E92" s="146" t="s">
        <v>1434</v>
      </c>
      <c r="F92" s="146" t="s">
        <v>582</v>
      </c>
      <c r="G92" s="146"/>
      <c r="H92" s="146"/>
      <c r="I92" s="146"/>
      <c r="J92" s="146"/>
      <c r="K92" s="146"/>
      <c r="L92" s="146"/>
      <c r="M92" s="146"/>
      <c r="N92" s="146"/>
      <c r="O92" s="146"/>
    </row>
    <row r="93" spans="1:15">
      <c r="A93" s="146" t="s">
        <v>1164</v>
      </c>
      <c r="B93" s="146" t="s">
        <v>1008</v>
      </c>
      <c r="C93" s="146" t="s">
        <v>1688</v>
      </c>
      <c r="D93" s="146" t="s">
        <v>583</v>
      </c>
      <c r="E93" s="146" t="s">
        <v>1509</v>
      </c>
      <c r="F93" s="146" t="s">
        <v>582</v>
      </c>
      <c r="G93" s="146"/>
      <c r="H93" s="146"/>
      <c r="I93" s="146"/>
      <c r="J93" s="146"/>
      <c r="K93" s="146"/>
      <c r="L93" s="146"/>
      <c r="M93" s="146"/>
      <c r="N93" s="146"/>
      <c r="O93" s="146"/>
    </row>
    <row r="94" spans="1:15">
      <c r="A94" s="146" t="s">
        <v>1276</v>
      </c>
      <c r="B94" s="146" t="s">
        <v>1008</v>
      </c>
      <c r="C94" s="146" t="s">
        <v>1603</v>
      </c>
      <c r="D94" s="146" t="s">
        <v>68</v>
      </c>
      <c r="E94" s="146" t="s">
        <v>1601</v>
      </c>
      <c r="F94" s="146" t="s">
        <v>582</v>
      </c>
      <c r="G94" s="146"/>
      <c r="H94" s="146"/>
      <c r="I94" s="146"/>
      <c r="J94" s="146"/>
      <c r="K94" s="146"/>
      <c r="L94" s="146"/>
      <c r="M94" s="146"/>
      <c r="N94" s="146"/>
      <c r="O94" s="146"/>
    </row>
    <row r="95" spans="1:15">
      <c r="A95" s="146" t="s">
        <v>1305</v>
      </c>
      <c r="B95" s="146" t="s">
        <v>1008</v>
      </c>
      <c r="C95" s="146" t="s">
        <v>1696</v>
      </c>
      <c r="D95" s="146" t="s">
        <v>70</v>
      </c>
      <c r="E95" s="146" t="s">
        <v>1694</v>
      </c>
      <c r="F95" s="146" t="s">
        <v>582</v>
      </c>
      <c r="G95" s="146"/>
      <c r="H95" s="146"/>
      <c r="I95" s="146"/>
      <c r="J95" s="146"/>
      <c r="K95" s="146"/>
      <c r="L95" s="146"/>
      <c r="M95" s="146"/>
      <c r="N95" s="146"/>
      <c r="O95" s="146"/>
    </row>
    <row r="96" spans="1:15">
      <c r="A96" s="146" t="s">
        <v>1488</v>
      </c>
      <c r="B96" s="146" t="s">
        <v>1008</v>
      </c>
      <c r="C96" s="146" t="s">
        <v>582</v>
      </c>
      <c r="D96" s="146" t="s">
        <v>583</v>
      </c>
      <c r="E96" s="146" t="s">
        <v>1485</v>
      </c>
      <c r="F96" s="146" t="s">
        <v>1500</v>
      </c>
      <c r="G96" s="146" t="s">
        <v>582</v>
      </c>
      <c r="H96" s="146"/>
      <c r="I96" s="146"/>
      <c r="J96" s="146"/>
      <c r="K96" s="146"/>
      <c r="L96" s="146"/>
      <c r="M96" s="146"/>
      <c r="N96" s="146"/>
      <c r="O96" s="146"/>
    </row>
    <row r="97" spans="1:15">
      <c r="A97" s="146" t="s">
        <v>1503</v>
      </c>
      <c r="B97" s="146" t="s">
        <v>1008</v>
      </c>
      <c r="C97" s="146" t="s">
        <v>582</v>
      </c>
      <c r="D97" s="146" t="s">
        <v>583</v>
      </c>
      <c r="E97" s="146" t="s">
        <v>1500</v>
      </c>
      <c r="F97" s="146" t="s">
        <v>582</v>
      </c>
      <c r="G97" s="146"/>
      <c r="H97" s="146"/>
      <c r="I97" s="146"/>
      <c r="J97" s="146"/>
      <c r="K97" s="146"/>
      <c r="L97" s="146"/>
      <c r="M97" s="146"/>
      <c r="N97" s="146"/>
      <c r="O97" s="146"/>
    </row>
    <row r="98" spans="1:15">
      <c r="A98" s="146" t="s">
        <v>1497</v>
      </c>
      <c r="B98" s="146" t="s">
        <v>1008</v>
      </c>
      <c r="C98" s="146" t="s">
        <v>582</v>
      </c>
      <c r="D98" s="146" t="s">
        <v>583</v>
      </c>
      <c r="E98" s="146" t="s">
        <v>1493</v>
      </c>
      <c r="F98" s="146" t="s">
        <v>582</v>
      </c>
      <c r="G98" s="146"/>
      <c r="H98" s="146"/>
      <c r="I98" s="146"/>
      <c r="J98" s="146"/>
      <c r="K98" s="146"/>
      <c r="L98" s="146"/>
      <c r="M98" s="146"/>
      <c r="N98" s="146"/>
      <c r="O98" s="146"/>
    </row>
    <row r="99" spans="1:15">
      <c r="A99" s="146" t="s">
        <v>1487</v>
      </c>
      <c r="B99" s="146" t="s">
        <v>1008</v>
      </c>
      <c r="C99" s="146" t="s">
        <v>582</v>
      </c>
      <c r="D99" s="146" t="s">
        <v>583</v>
      </c>
      <c r="E99" s="146" t="s">
        <v>1485</v>
      </c>
      <c r="F99" s="146" t="s">
        <v>582</v>
      </c>
      <c r="G99" s="146"/>
      <c r="H99" s="146"/>
      <c r="I99" s="146"/>
      <c r="J99" s="146"/>
      <c r="K99" s="146"/>
      <c r="L99" s="146"/>
      <c r="M99" s="146"/>
      <c r="N99" s="146"/>
      <c r="O99" s="146"/>
    </row>
    <row r="100" spans="1:15">
      <c r="A100" s="146" t="s">
        <v>1501</v>
      </c>
      <c r="B100" s="146" t="s">
        <v>1008</v>
      </c>
      <c r="C100" s="146" t="s">
        <v>582</v>
      </c>
      <c r="D100" s="146" t="s">
        <v>583</v>
      </c>
      <c r="E100" s="146" t="s">
        <v>1500</v>
      </c>
      <c r="F100" s="146" t="s">
        <v>1506</v>
      </c>
      <c r="G100" s="146" t="s">
        <v>582</v>
      </c>
      <c r="H100" s="146"/>
      <c r="I100" s="146"/>
      <c r="J100" s="146"/>
      <c r="K100" s="146"/>
      <c r="L100" s="146"/>
      <c r="M100" s="146"/>
      <c r="N100" s="146"/>
      <c r="O100" s="146"/>
    </row>
    <row r="101" spans="1:15">
      <c r="A101" s="146" t="s">
        <v>1666</v>
      </c>
      <c r="B101" s="146" t="s">
        <v>1008</v>
      </c>
      <c r="C101" s="146" t="s">
        <v>582</v>
      </c>
      <c r="D101" s="146" t="s">
        <v>68</v>
      </c>
      <c r="E101" s="146" t="s">
        <v>1500</v>
      </c>
      <c r="F101" s="146" t="s">
        <v>582</v>
      </c>
      <c r="G101" s="146"/>
      <c r="H101" s="146"/>
      <c r="I101" s="146"/>
      <c r="J101" s="146"/>
      <c r="K101" s="146"/>
      <c r="L101" s="146"/>
      <c r="M101" s="146"/>
      <c r="N101" s="146"/>
      <c r="O101" s="146"/>
    </row>
    <row r="102" spans="1:15">
      <c r="A102" s="146" t="s">
        <v>1667</v>
      </c>
      <c r="B102" s="146" t="s">
        <v>1008</v>
      </c>
      <c r="C102" s="146" t="s">
        <v>582</v>
      </c>
      <c r="D102" s="146" t="s">
        <v>68</v>
      </c>
      <c r="E102" s="146" t="s">
        <v>1500</v>
      </c>
      <c r="F102" s="146" t="s">
        <v>582</v>
      </c>
      <c r="G102" s="146"/>
      <c r="H102" s="146"/>
      <c r="I102" s="146"/>
      <c r="J102" s="146"/>
      <c r="K102" s="146"/>
      <c r="L102" s="146"/>
      <c r="M102" s="146"/>
      <c r="N102" s="146"/>
      <c r="O102" s="146"/>
    </row>
    <row r="103" spans="1:15">
      <c r="A103" s="146" t="s">
        <v>1495</v>
      </c>
      <c r="B103" s="146" t="s">
        <v>1008</v>
      </c>
      <c r="C103" s="146" t="s">
        <v>582</v>
      </c>
      <c r="D103" s="146" t="s">
        <v>583</v>
      </c>
      <c r="E103" s="146" t="s">
        <v>1493</v>
      </c>
      <c r="F103" s="146" t="s">
        <v>582</v>
      </c>
      <c r="G103" s="146"/>
      <c r="H103" s="146"/>
      <c r="I103" s="146"/>
      <c r="J103" s="146"/>
      <c r="K103" s="146"/>
      <c r="L103" s="146"/>
      <c r="M103" s="146"/>
      <c r="N103" s="146"/>
      <c r="O103" s="146"/>
    </row>
    <row r="104" spans="1:15">
      <c r="A104" s="146" t="s">
        <v>1165</v>
      </c>
      <c r="B104" s="146" t="s">
        <v>1008</v>
      </c>
      <c r="C104" s="146" t="s">
        <v>1689</v>
      </c>
      <c r="D104" s="146" t="s">
        <v>583</v>
      </c>
      <c r="E104" s="146" t="s">
        <v>1509</v>
      </c>
      <c r="F104" s="146" t="s">
        <v>582</v>
      </c>
      <c r="G104" s="146"/>
      <c r="H104" s="146"/>
      <c r="I104" s="146"/>
      <c r="J104" s="146"/>
      <c r="K104" s="146"/>
      <c r="L104" s="146"/>
      <c r="M104" s="146"/>
      <c r="N104" s="146"/>
      <c r="O104" s="146"/>
    </row>
    <row r="105" spans="1:15">
      <c r="A105" s="146" t="s">
        <v>1529</v>
      </c>
      <c r="B105" s="146" t="s">
        <v>1008</v>
      </c>
      <c r="C105" s="146" t="s">
        <v>582</v>
      </c>
      <c r="D105" s="146" t="s">
        <v>583</v>
      </c>
      <c r="E105" s="146" t="s">
        <v>1528</v>
      </c>
      <c r="F105" s="146" t="s">
        <v>582</v>
      </c>
      <c r="G105" s="146"/>
      <c r="H105" s="146"/>
      <c r="I105" s="146"/>
      <c r="J105" s="146"/>
      <c r="K105" s="146"/>
      <c r="L105" s="146"/>
      <c r="M105" s="146"/>
      <c r="N105" s="146"/>
      <c r="O105" s="146"/>
    </row>
    <row r="106" spans="1:15">
      <c r="A106" s="146" t="s">
        <v>1531</v>
      </c>
      <c r="B106" s="146" t="s">
        <v>1008</v>
      </c>
      <c r="C106" s="146" t="s">
        <v>582</v>
      </c>
      <c r="D106" s="146" t="s">
        <v>583</v>
      </c>
      <c r="E106" s="146" t="s">
        <v>1528</v>
      </c>
      <c r="F106" s="146" t="s">
        <v>582</v>
      </c>
      <c r="G106" s="146"/>
      <c r="H106" s="146"/>
      <c r="I106" s="146"/>
      <c r="J106" s="146"/>
      <c r="K106" s="146"/>
      <c r="L106" s="146"/>
      <c r="M106" s="146"/>
      <c r="N106" s="146"/>
      <c r="O106" s="146"/>
    </row>
    <row r="107" spans="1:15">
      <c r="A107" s="146" t="s">
        <v>1527</v>
      </c>
      <c r="B107" s="146" t="s">
        <v>1008</v>
      </c>
      <c r="C107" s="146" t="s">
        <v>582</v>
      </c>
      <c r="D107" s="146" t="s">
        <v>583</v>
      </c>
      <c r="E107" s="146" t="s">
        <v>1528</v>
      </c>
      <c r="F107" s="146" t="s">
        <v>582</v>
      </c>
      <c r="G107" s="146"/>
      <c r="H107" s="146"/>
      <c r="I107" s="146"/>
      <c r="J107" s="146"/>
      <c r="K107" s="146"/>
      <c r="L107" s="146"/>
      <c r="M107" s="146"/>
      <c r="N107" s="146"/>
      <c r="O107" s="146"/>
    </row>
    <row r="108" spans="1:15">
      <c r="A108" s="146" t="s">
        <v>1530</v>
      </c>
      <c r="B108" s="146" t="s">
        <v>1008</v>
      </c>
      <c r="C108" s="146" t="s">
        <v>582</v>
      </c>
      <c r="D108" s="146" t="s">
        <v>583</v>
      </c>
      <c r="E108" s="146" t="s">
        <v>1528</v>
      </c>
      <c r="F108" s="146" t="s">
        <v>582</v>
      </c>
      <c r="G108" s="146"/>
      <c r="H108" s="146"/>
      <c r="I108" s="146"/>
      <c r="J108" s="146"/>
      <c r="K108" s="146"/>
      <c r="L108" s="146"/>
      <c r="M108" s="146"/>
      <c r="N108" s="146"/>
      <c r="O108" s="146"/>
    </row>
    <row r="109" spans="1:15">
      <c r="A109" s="146" t="s">
        <v>1449</v>
      </c>
      <c r="B109" s="146" t="s">
        <v>1008</v>
      </c>
      <c r="C109" s="146" t="s">
        <v>582</v>
      </c>
      <c r="D109" s="146" t="s">
        <v>68</v>
      </c>
      <c r="E109" s="146" t="s">
        <v>1448</v>
      </c>
      <c r="F109" s="146" t="s">
        <v>582</v>
      </c>
      <c r="G109" s="146"/>
      <c r="H109" s="146"/>
      <c r="I109" s="146"/>
      <c r="J109" s="146"/>
      <c r="K109" s="146"/>
      <c r="L109" s="146"/>
      <c r="M109" s="146"/>
      <c r="N109" s="146"/>
      <c r="O109" s="146"/>
    </row>
    <row r="110" spans="1:15">
      <c r="A110" s="146" t="s">
        <v>1710</v>
      </c>
      <c r="B110" s="146" t="s">
        <v>1008</v>
      </c>
      <c r="C110" s="146" t="s">
        <v>582</v>
      </c>
      <c r="D110" s="146" t="s">
        <v>68</v>
      </c>
      <c r="E110" s="146" t="s">
        <v>1796</v>
      </c>
      <c r="F110" s="146" t="s">
        <v>582</v>
      </c>
      <c r="G110" s="146"/>
      <c r="H110" s="146"/>
      <c r="I110" s="146"/>
      <c r="J110" s="146"/>
      <c r="K110" s="146"/>
      <c r="L110" s="146"/>
      <c r="M110" s="146"/>
      <c r="N110" s="146"/>
      <c r="O110" s="146"/>
    </row>
    <row r="111" spans="1:15">
      <c r="A111" s="146" t="s">
        <v>1711</v>
      </c>
      <c r="B111" s="146" t="s">
        <v>1008</v>
      </c>
      <c r="C111" s="146" t="s">
        <v>582</v>
      </c>
      <c r="D111" s="146" t="s">
        <v>68</v>
      </c>
      <c r="E111" s="146" t="s">
        <v>1796</v>
      </c>
      <c r="F111" s="146" t="s">
        <v>582</v>
      </c>
      <c r="G111" s="146"/>
      <c r="H111" s="146"/>
      <c r="I111" s="146"/>
      <c r="J111" s="146"/>
      <c r="K111" s="146"/>
      <c r="L111" s="146"/>
      <c r="M111" s="146"/>
      <c r="N111" s="146"/>
      <c r="O111" s="146"/>
    </row>
    <row r="112" spans="1:15">
      <c r="A112" s="146" t="s">
        <v>1712</v>
      </c>
      <c r="B112" s="146" t="s">
        <v>1008</v>
      </c>
      <c r="C112" s="146" t="s">
        <v>582</v>
      </c>
      <c r="D112" s="146" t="s">
        <v>68</v>
      </c>
      <c r="E112" s="146" t="s">
        <v>1796</v>
      </c>
      <c r="F112" s="146" t="s">
        <v>582</v>
      </c>
      <c r="G112" s="146"/>
      <c r="H112" s="146"/>
      <c r="I112" s="146"/>
      <c r="J112" s="146"/>
      <c r="K112" s="146"/>
      <c r="L112" s="146"/>
      <c r="M112" s="146"/>
      <c r="N112" s="146"/>
      <c r="O112" s="146"/>
    </row>
    <row r="113" spans="1:15">
      <c r="A113" s="146" t="s">
        <v>1713</v>
      </c>
      <c r="B113" s="146" t="s">
        <v>1008</v>
      </c>
      <c r="C113" s="146" t="s">
        <v>582</v>
      </c>
      <c r="D113" s="146" t="s">
        <v>68</v>
      </c>
      <c r="E113" s="146" t="s">
        <v>1796</v>
      </c>
      <c r="F113" s="146" t="s">
        <v>582</v>
      </c>
      <c r="G113" s="146"/>
      <c r="H113" s="146"/>
      <c r="I113" s="146"/>
      <c r="J113" s="146"/>
      <c r="K113" s="146"/>
      <c r="L113" s="146"/>
      <c r="M113" s="146"/>
      <c r="N113" s="146"/>
      <c r="O113" s="146"/>
    </row>
    <row r="114" spans="1:15">
      <c r="A114" s="146" t="s">
        <v>1714</v>
      </c>
      <c r="B114" s="146" t="s">
        <v>1008</v>
      </c>
      <c r="C114" s="146" t="s">
        <v>582</v>
      </c>
      <c r="D114" s="146" t="s">
        <v>68</v>
      </c>
      <c r="E114" s="146" t="s">
        <v>1796</v>
      </c>
      <c r="F114" s="146" t="s">
        <v>582</v>
      </c>
      <c r="G114" s="146"/>
      <c r="H114" s="146"/>
      <c r="I114" s="146"/>
      <c r="J114" s="146"/>
      <c r="K114" s="146"/>
      <c r="L114" s="146"/>
      <c r="M114" s="146"/>
      <c r="N114" s="146"/>
      <c r="O114" s="146"/>
    </row>
    <row r="115" spans="1:15">
      <c r="A115" s="146" t="s">
        <v>1427</v>
      </c>
      <c r="B115" s="146" t="s">
        <v>1008</v>
      </c>
      <c r="C115" s="146" t="s">
        <v>582</v>
      </c>
      <c r="D115" s="146" t="s">
        <v>583</v>
      </c>
      <c r="E115" s="146" t="s">
        <v>1544</v>
      </c>
      <c r="F115" s="146" t="s">
        <v>1428</v>
      </c>
      <c r="G115" s="146" t="s">
        <v>1433</v>
      </c>
      <c r="H115" s="146" t="s">
        <v>1448</v>
      </c>
      <c r="I115" s="146" t="s">
        <v>1453</v>
      </c>
      <c r="J115" s="146" t="s">
        <v>582</v>
      </c>
      <c r="K115" s="146"/>
      <c r="L115" s="146"/>
      <c r="M115" s="146"/>
      <c r="N115" s="146"/>
      <c r="O115" s="146"/>
    </row>
    <row r="116" spans="1:15">
      <c r="A116" s="146" t="s">
        <v>1429</v>
      </c>
      <c r="B116" s="146" t="s">
        <v>1008</v>
      </c>
      <c r="C116" s="146" t="s">
        <v>582</v>
      </c>
      <c r="D116" s="146" t="s">
        <v>583</v>
      </c>
      <c r="E116" s="146" t="s">
        <v>1428</v>
      </c>
      <c r="F116" s="146" t="s">
        <v>582</v>
      </c>
      <c r="G116" s="146"/>
      <c r="H116" s="146"/>
      <c r="I116" s="146"/>
      <c r="J116" s="146"/>
      <c r="K116" s="146"/>
      <c r="L116" s="146"/>
      <c r="M116" s="146"/>
      <c r="N116" s="146"/>
      <c r="O116" s="146"/>
    </row>
    <row r="117" spans="1:15">
      <c r="A117" s="146" t="s">
        <v>1457</v>
      </c>
      <c r="B117" s="146" t="s">
        <v>1008</v>
      </c>
      <c r="C117" s="146" t="s">
        <v>582</v>
      </c>
      <c r="D117" s="146" t="s">
        <v>68</v>
      </c>
      <c r="E117" s="146" t="s">
        <v>1453</v>
      </c>
      <c r="F117" s="146" t="s">
        <v>582</v>
      </c>
      <c r="G117" s="146"/>
      <c r="H117" s="146"/>
      <c r="I117" s="146"/>
      <c r="J117" s="146"/>
      <c r="K117" s="146"/>
      <c r="L117" s="146"/>
      <c r="M117" s="146"/>
      <c r="N117" s="146"/>
      <c r="O117" s="146"/>
    </row>
    <row r="118" spans="1:15">
      <c r="A118" s="146" t="s">
        <v>469</v>
      </c>
      <c r="B118" s="146" t="s">
        <v>1008</v>
      </c>
      <c r="C118" s="146" t="s">
        <v>582</v>
      </c>
      <c r="D118" s="146" t="s">
        <v>70</v>
      </c>
      <c r="E118" s="146" t="s">
        <v>1433</v>
      </c>
      <c r="F118" s="146" t="s">
        <v>582</v>
      </c>
      <c r="G118" s="146"/>
      <c r="H118" s="146"/>
      <c r="I118" s="146"/>
      <c r="J118" s="146"/>
      <c r="K118" s="146"/>
      <c r="L118" s="146"/>
      <c r="M118" s="146"/>
      <c r="N118" s="146"/>
      <c r="O118" s="146"/>
    </row>
    <row r="119" spans="1:15">
      <c r="A119" s="146" t="s">
        <v>1660</v>
      </c>
      <c r="B119" s="146" t="s">
        <v>1008</v>
      </c>
      <c r="C119" s="146" t="s">
        <v>582</v>
      </c>
      <c r="D119" s="146" t="s">
        <v>68</v>
      </c>
      <c r="E119" s="146" t="s">
        <v>1661</v>
      </c>
      <c r="F119" s="146" t="s">
        <v>582</v>
      </c>
      <c r="G119" s="146"/>
      <c r="H119" s="146"/>
      <c r="I119" s="146"/>
      <c r="J119" s="146"/>
      <c r="K119" s="146"/>
      <c r="L119" s="146"/>
      <c r="M119" s="146"/>
      <c r="N119" s="146"/>
      <c r="O119" s="146"/>
    </row>
    <row r="120" spans="1:15">
      <c r="A120" s="146"/>
      <c r="B120" s="146"/>
      <c r="C120" s="146"/>
      <c r="D120" s="146"/>
      <c r="E120" s="146"/>
      <c r="F120" s="146"/>
      <c r="G120" s="146"/>
      <c r="H120" s="146"/>
      <c r="I120" s="146"/>
      <c r="J120" s="146"/>
      <c r="K120" s="146"/>
      <c r="L120" s="146"/>
      <c r="M120" s="146"/>
      <c r="N120" s="146"/>
      <c r="O120" s="146"/>
    </row>
    <row r="249" spans="1:9">
      <c r="A249" t="s">
        <v>1415</v>
      </c>
      <c r="C249" t="s">
        <v>582</v>
      </c>
      <c r="D249" t="s">
        <v>583</v>
      </c>
      <c r="E249" t="s">
        <v>1416</v>
      </c>
      <c r="F249" t="s">
        <v>1417</v>
      </c>
      <c r="G249" t="s">
        <v>582</v>
      </c>
    </row>
    <row r="250" spans="1:9">
      <c r="A250" t="s">
        <v>1440</v>
      </c>
      <c r="C250" t="s">
        <v>582</v>
      </c>
      <c r="D250" t="s">
        <v>583</v>
      </c>
      <c r="E250" t="s">
        <v>1434</v>
      </c>
      <c r="F250" t="s">
        <v>582</v>
      </c>
    </row>
    <row r="251" spans="1:9">
      <c r="A251" t="s">
        <v>1438</v>
      </c>
      <c r="C251" t="s">
        <v>582</v>
      </c>
      <c r="D251" t="s">
        <v>583</v>
      </c>
      <c r="E251" t="s">
        <v>1434</v>
      </c>
      <c r="F251" t="s">
        <v>582</v>
      </c>
    </row>
    <row r="252" spans="1:9">
      <c r="A252" t="s">
        <v>1439</v>
      </c>
      <c r="C252" t="s">
        <v>582</v>
      </c>
      <c r="D252" t="s">
        <v>583</v>
      </c>
      <c r="E252" t="s">
        <v>1434</v>
      </c>
      <c r="F252" t="s">
        <v>582</v>
      </c>
    </row>
    <row r="253" spans="1:9">
      <c r="A253" t="s">
        <v>1449</v>
      </c>
      <c r="C253" t="s">
        <v>582</v>
      </c>
      <c r="D253" t="s">
        <v>68</v>
      </c>
      <c r="E253" t="s">
        <v>1448</v>
      </c>
      <c r="F253" t="s">
        <v>582</v>
      </c>
    </row>
    <row r="254" spans="1:9">
      <c r="A254" t="s">
        <v>1427</v>
      </c>
      <c r="C254" t="s">
        <v>582</v>
      </c>
      <c r="D254" t="s">
        <v>583</v>
      </c>
      <c r="E254" t="s">
        <v>1428</v>
      </c>
      <c r="F254" t="s">
        <v>1433</v>
      </c>
      <c r="G254" t="s">
        <v>1448</v>
      </c>
      <c r="H254" t="s">
        <v>1453</v>
      </c>
      <c r="I254" t="s">
        <v>582</v>
      </c>
    </row>
    <row r="255" spans="1:9">
      <c r="A255" t="s">
        <v>1429</v>
      </c>
      <c r="C255" t="s">
        <v>582</v>
      </c>
      <c r="D255" t="s">
        <v>583</v>
      </c>
      <c r="E255" t="s">
        <v>1428</v>
      </c>
      <c r="F255" t="s">
        <v>582</v>
      </c>
    </row>
    <row r="256" spans="1:9">
      <c r="A256" t="s">
        <v>1457</v>
      </c>
      <c r="C256" t="s">
        <v>582</v>
      </c>
      <c r="D256" t="s">
        <v>68</v>
      </c>
      <c r="E256" t="s">
        <v>1453</v>
      </c>
      <c r="F256" t="s">
        <v>582</v>
      </c>
    </row>
    <row r="257" spans="1:6">
      <c r="A257" t="s">
        <v>469</v>
      </c>
      <c r="C257" t="s">
        <v>582</v>
      </c>
      <c r="D257" t="s">
        <v>70</v>
      </c>
      <c r="E257" t="s">
        <v>1433</v>
      </c>
      <c r="F257" t="s">
        <v>582</v>
      </c>
    </row>
  </sheetData>
  <pageMargins left="0.7" right="0.7" top="0.75" bottom="0.75" header="0.3" footer="0.3"/>
  <pageSetup paperSize="9" orientation="portrait" r:id="rId1"/>
  <headerFooter>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worksheet>
</file>

<file path=xl/worksheets/sheet27.xml><?xml version="1.0" encoding="utf-8"?>
<worksheet xmlns="http://schemas.openxmlformats.org/spreadsheetml/2006/main" xmlns:r="http://schemas.openxmlformats.org/officeDocument/2006/relationships">
  <sheetPr codeName="Sheet3"/>
  <dimension ref="A1:O132"/>
  <sheetViews>
    <sheetView topLeftCell="A109" workbookViewId="0">
      <selection activeCell="C127" sqref="C127"/>
    </sheetView>
  </sheetViews>
  <sheetFormatPr defaultColWidth="9.140625" defaultRowHeight="12.75"/>
  <cols>
    <col min="1" max="1" width="35.7109375" customWidth="1"/>
    <col min="2" max="2" width="10.7109375" customWidth="1"/>
    <col min="3" max="3" width="115.7109375" customWidth="1"/>
    <col min="4" max="4" width="6.7109375" customWidth="1"/>
    <col min="5" max="15" width="8.7109375" customWidth="1"/>
  </cols>
  <sheetData>
    <row r="1" spans="1:15">
      <c r="A1" s="145" t="s">
        <v>568</v>
      </c>
      <c r="B1" s="145" t="s">
        <v>569</v>
      </c>
      <c r="C1" s="145" t="s">
        <v>570</v>
      </c>
      <c r="D1" s="145" t="s">
        <v>572</v>
      </c>
      <c r="E1" s="145" t="s">
        <v>573</v>
      </c>
      <c r="F1" s="145"/>
      <c r="G1" s="145"/>
      <c r="H1" s="145"/>
      <c r="I1" s="145"/>
      <c r="J1" s="145"/>
      <c r="K1" s="145"/>
      <c r="L1" s="145"/>
      <c r="M1" s="145"/>
      <c r="N1" s="145"/>
      <c r="O1" s="145"/>
    </row>
    <row r="2" spans="1:15">
      <c r="A2" s="146"/>
      <c r="B2" s="146"/>
      <c r="C2" s="146"/>
      <c r="D2" s="146"/>
      <c r="E2" s="146"/>
      <c r="F2" s="146"/>
      <c r="G2" s="146"/>
      <c r="H2" s="146"/>
      <c r="I2" s="146"/>
      <c r="J2" s="146"/>
      <c r="K2" s="146"/>
      <c r="L2" s="146"/>
      <c r="M2" s="146"/>
      <c r="N2" s="146"/>
      <c r="O2" s="146"/>
    </row>
    <row r="3" spans="1:15">
      <c r="A3" s="146" t="s">
        <v>1598</v>
      </c>
      <c r="B3" s="146" t="s">
        <v>1008</v>
      </c>
      <c r="C3" s="146" t="s">
        <v>582</v>
      </c>
      <c r="D3" s="146" t="s">
        <v>70</v>
      </c>
      <c r="E3" s="146" t="s">
        <v>1599</v>
      </c>
      <c r="F3" s="146" t="s">
        <v>582</v>
      </c>
      <c r="G3" s="146"/>
      <c r="H3" s="146"/>
      <c r="I3" s="146"/>
      <c r="J3" s="146"/>
      <c r="K3" s="146"/>
      <c r="L3" s="146"/>
      <c r="M3" s="146"/>
      <c r="N3" s="146"/>
      <c r="O3" s="146"/>
    </row>
    <row r="4" spans="1:15">
      <c r="A4" s="146" t="s">
        <v>951</v>
      </c>
      <c r="B4" s="146" t="s">
        <v>1008</v>
      </c>
      <c r="C4" s="146" t="s">
        <v>1472</v>
      </c>
      <c r="D4" s="146" t="s">
        <v>583</v>
      </c>
      <c r="E4" s="146" t="s">
        <v>1459</v>
      </c>
      <c r="F4" s="146" t="s">
        <v>1586</v>
      </c>
      <c r="G4" s="146" t="s">
        <v>582</v>
      </c>
      <c r="H4" s="146"/>
      <c r="I4" s="146"/>
      <c r="J4" s="146"/>
      <c r="K4" s="146"/>
      <c r="L4" s="146"/>
      <c r="M4" s="146"/>
      <c r="N4" s="146"/>
      <c r="O4" s="146"/>
    </row>
    <row r="5" spans="1:15">
      <c r="A5" s="146" t="s">
        <v>952</v>
      </c>
      <c r="B5" s="146" t="s">
        <v>1008</v>
      </c>
      <c r="C5" s="146" t="s">
        <v>1604</v>
      </c>
      <c r="D5" s="146" t="s">
        <v>68</v>
      </c>
      <c r="E5" s="146" t="s">
        <v>1568</v>
      </c>
      <c r="F5" s="146" t="s">
        <v>582</v>
      </c>
      <c r="G5" s="146"/>
      <c r="H5" s="146"/>
      <c r="I5" s="146"/>
      <c r="J5" s="146"/>
      <c r="K5" s="146"/>
      <c r="L5" s="146"/>
      <c r="M5" s="146"/>
      <c r="N5" s="146"/>
      <c r="O5" s="146"/>
    </row>
    <row r="6" spans="1:15">
      <c r="A6" s="146" t="s">
        <v>1593</v>
      </c>
      <c r="B6" s="146" t="s">
        <v>1008</v>
      </c>
      <c r="C6" s="146" t="s">
        <v>1604</v>
      </c>
      <c r="D6" s="146" t="s">
        <v>70</v>
      </c>
      <c r="E6" s="146" t="s">
        <v>1568</v>
      </c>
      <c r="F6" s="146" t="s">
        <v>582</v>
      </c>
      <c r="G6" s="146"/>
      <c r="H6" s="146"/>
      <c r="I6" s="146"/>
      <c r="J6" s="146"/>
      <c r="K6" s="146"/>
      <c r="L6" s="146"/>
      <c r="M6" s="146"/>
      <c r="N6" s="146"/>
      <c r="O6" s="146"/>
    </row>
    <row r="7" spans="1:15">
      <c r="A7" s="146" t="s">
        <v>867</v>
      </c>
      <c r="B7" s="146" t="s">
        <v>1008</v>
      </c>
      <c r="C7" s="146" t="s">
        <v>582</v>
      </c>
      <c r="D7" s="146" t="s">
        <v>68</v>
      </c>
      <c r="E7" s="146" t="s">
        <v>1586</v>
      </c>
      <c r="F7" s="146" t="s">
        <v>582</v>
      </c>
      <c r="G7" s="146"/>
      <c r="H7" s="146"/>
      <c r="I7" s="146"/>
      <c r="J7" s="146"/>
      <c r="K7" s="146"/>
      <c r="L7" s="146"/>
      <c r="M7" s="146"/>
      <c r="N7" s="146"/>
      <c r="O7" s="146"/>
    </row>
    <row r="8" spans="1:15">
      <c r="A8" s="146" t="s">
        <v>954</v>
      </c>
      <c r="B8" s="146" t="s">
        <v>1008</v>
      </c>
      <c r="C8" s="146" t="s">
        <v>1473</v>
      </c>
      <c r="D8" s="146" t="s">
        <v>583</v>
      </c>
      <c r="E8" s="146" t="s">
        <v>1458</v>
      </c>
      <c r="F8" s="146" t="s">
        <v>1586</v>
      </c>
      <c r="G8" s="146" t="s">
        <v>582</v>
      </c>
      <c r="H8" s="146"/>
      <c r="I8" s="146"/>
      <c r="J8" s="146"/>
      <c r="K8" s="146"/>
      <c r="L8" s="146"/>
      <c r="M8" s="146"/>
      <c r="N8" s="146"/>
      <c r="O8" s="146"/>
    </row>
    <row r="9" spans="1:15">
      <c r="A9" s="146" t="s">
        <v>1353</v>
      </c>
      <c r="B9" s="146" t="s">
        <v>1008</v>
      </c>
      <c r="C9" s="146" t="s">
        <v>1557</v>
      </c>
      <c r="D9" s="146" t="s">
        <v>68</v>
      </c>
      <c r="E9" s="146" t="s">
        <v>1555</v>
      </c>
      <c r="F9" s="146" t="s">
        <v>582</v>
      </c>
      <c r="G9" s="146"/>
      <c r="H9" s="146"/>
      <c r="I9" s="146"/>
      <c r="J9" s="146"/>
      <c r="K9" s="146"/>
      <c r="L9" s="146"/>
      <c r="M9" s="146"/>
      <c r="N9" s="146"/>
      <c r="O9" s="146"/>
    </row>
    <row r="10" spans="1:15">
      <c r="A10" s="146" t="s">
        <v>1507</v>
      </c>
      <c r="B10" s="146" t="s">
        <v>1008</v>
      </c>
      <c r="C10" s="146" t="s">
        <v>582</v>
      </c>
      <c r="D10" s="146" t="s">
        <v>70</v>
      </c>
      <c r="E10" s="146" t="s">
        <v>1493</v>
      </c>
      <c r="F10" s="146" t="s">
        <v>582</v>
      </c>
      <c r="G10" s="146"/>
      <c r="H10" s="146"/>
      <c r="I10" s="146"/>
      <c r="J10" s="146"/>
      <c r="K10" s="146"/>
      <c r="L10" s="146"/>
      <c r="M10" s="146"/>
      <c r="N10" s="146"/>
      <c r="O10" s="146"/>
    </row>
    <row r="11" spans="1:15">
      <c r="A11" s="146" t="s">
        <v>1498</v>
      </c>
      <c r="B11" s="146" t="s">
        <v>1008</v>
      </c>
      <c r="C11" s="146" t="s">
        <v>582</v>
      </c>
      <c r="D11" s="146" t="s">
        <v>68</v>
      </c>
      <c r="E11" s="146" t="s">
        <v>1493</v>
      </c>
      <c r="F11" s="146" t="s">
        <v>582</v>
      </c>
      <c r="G11" s="146"/>
      <c r="H11" s="146"/>
      <c r="I11" s="146"/>
      <c r="J11" s="146"/>
      <c r="K11" s="146"/>
      <c r="L11" s="146"/>
      <c r="M11" s="146"/>
      <c r="N11" s="146"/>
      <c r="O11" s="146"/>
    </row>
    <row r="12" spans="1:15">
      <c r="A12" s="146" t="s">
        <v>1538</v>
      </c>
      <c r="B12" s="146" t="s">
        <v>1008</v>
      </c>
      <c r="C12" s="146" t="s">
        <v>582</v>
      </c>
      <c r="D12" s="146" t="s">
        <v>70</v>
      </c>
      <c r="E12" s="146" t="s">
        <v>1537</v>
      </c>
      <c r="F12" s="146" t="s">
        <v>582</v>
      </c>
      <c r="G12" s="146"/>
      <c r="H12" s="146"/>
      <c r="I12" s="146"/>
      <c r="J12" s="146"/>
      <c r="K12" s="146"/>
      <c r="L12" s="146"/>
      <c r="M12" s="146"/>
      <c r="N12" s="146"/>
      <c r="O12" s="146"/>
    </row>
    <row r="13" spans="1:15">
      <c r="A13" s="146" t="s">
        <v>1536</v>
      </c>
      <c r="B13" s="146" t="s">
        <v>1008</v>
      </c>
      <c r="C13" s="146" t="s">
        <v>582</v>
      </c>
      <c r="D13" s="146" t="s">
        <v>70</v>
      </c>
      <c r="E13" s="146" t="s">
        <v>1537</v>
      </c>
      <c r="F13" s="146" t="s">
        <v>582</v>
      </c>
      <c r="G13" s="146"/>
      <c r="H13" s="146"/>
      <c r="I13" s="146"/>
      <c r="J13" s="146"/>
      <c r="K13" s="146"/>
      <c r="L13" s="146"/>
      <c r="M13" s="146"/>
      <c r="N13" s="146"/>
      <c r="O13" s="146"/>
    </row>
    <row r="14" spans="1:15">
      <c r="A14" s="146" t="s">
        <v>1430</v>
      </c>
      <c r="B14" s="146" t="s">
        <v>1008</v>
      </c>
      <c r="C14" s="146" t="s">
        <v>582</v>
      </c>
      <c r="D14" s="146" t="s">
        <v>583</v>
      </c>
      <c r="E14" s="146" t="s">
        <v>1428</v>
      </c>
      <c r="F14" s="146" t="s">
        <v>1544</v>
      </c>
      <c r="G14" s="146" t="s">
        <v>582</v>
      </c>
      <c r="H14" s="146"/>
      <c r="I14" s="146"/>
      <c r="J14" s="146"/>
      <c r="K14" s="146"/>
      <c r="L14" s="146"/>
      <c r="M14" s="146"/>
      <c r="N14" s="146"/>
      <c r="O14" s="146"/>
    </row>
    <row r="15" spans="1:15">
      <c r="A15" s="146" t="s">
        <v>1545</v>
      </c>
      <c r="B15" s="146" t="s">
        <v>1008</v>
      </c>
      <c r="C15" s="146" t="s">
        <v>582</v>
      </c>
      <c r="D15" s="146" t="s">
        <v>583</v>
      </c>
      <c r="E15" s="146" t="s">
        <v>1544</v>
      </c>
      <c r="F15" s="146" t="s">
        <v>582</v>
      </c>
      <c r="G15" s="146"/>
      <c r="H15" s="146"/>
      <c r="I15" s="146"/>
      <c r="J15" s="146"/>
      <c r="K15" s="146"/>
      <c r="L15" s="146"/>
      <c r="M15" s="146"/>
      <c r="N15" s="146"/>
      <c r="O15" s="146"/>
    </row>
    <row r="16" spans="1:15">
      <c r="A16" s="146" t="s">
        <v>1587</v>
      </c>
      <c r="B16" s="146" t="s">
        <v>1008</v>
      </c>
      <c r="C16" s="146" t="s">
        <v>582</v>
      </c>
      <c r="D16" s="146" t="s">
        <v>583</v>
      </c>
      <c r="E16" s="146" t="s">
        <v>1586</v>
      </c>
      <c r="F16" s="146" t="s">
        <v>582</v>
      </c>
      <c r="G16" s="146"/>
      <c r="H16" s="146"/>
      <c r="I16" s="146"/>
      <c r="J16" s="146"/>
      <c r="K16" s="146"/>
      <c r="L16" s="146"/>
      <c r="M16" s="146"/>
      <c r="N16" s="146"/>
      <c r="O16" s="146"/>
    </row>
    <row r="17" spans="1:15">
      <c r="A17" s="146" t="s">
        <v>855</v>
      </c>
      <c r="B17" s="146" t="s">
        <v>1008</v>
      </c>
      <c r="C17" s="146" t="s">
        <v>1408</v>
      </c>
      <c r="D17" s="146" t="s">
        <v>583</v>
      </c>
      <c r="E17" s="146" t="s">
        <v>856</v>
      </c>
      <c r="F17" s="146" t="s">
        <v>1411</v>
      </c>
      <c r="G17" s="146" t="s">
        <v>1412</v>
      </c>
      <c r="H17" s="146" t="s">
        <v>582</v>
      </c>
      <c r="I17" s="146"/>
      <c r="J17" s="146"/>
      <c r="K17" s="146"/>
      <c r="L17" s="146"/>
      <c r="M17" s="146"/>
      <c r="N17" s="146"/>
      <c r="O17" s="146"/>
    </row>
    <row r="18" spans="1:15">
      <c r="A18" s="146" t="s">
        <v>1035</v>
      </c>
      <c r="B18" s="146" t="s">
        <v>1008</v>
      </c>
      <c r="C18" s="146" t="s">
        <v>582</v>
      </c>
      <c r="D18" s="146" t="s">
        <v>70</v>
      </c>
      <c r="E18" s="146" t="s">
        <v>1567</v>
      </c>
      <c r="F18" s="146" t="s">
        <v>582</v>
      </c>
      <c r="G18" s="146"/>
      <c r="H18" s="146"/>
      <c r="I18" s="146"/>
      <c r="J18" s="146"/>
      <c r="K18" s="146"/>
      <c r="L18" s="146"/>
      <c r="M18" s="146"/>
      <c r="N18" s="146"/>
      <c r="O18" s="146"/>
    </row>
    <row r="19" spans="1:15">
      <c r="A19" s="146" t="s">
        <v>1546</v>
      </c>
      <c r="B19" s="146" t="s">
        <v>1008</v>
      </c>
      <c r="C19" s="146" t="s">
        <v>1549</v>
      </c>
      <c r="D19" s="146" t="s">
        <v>70</v>
      </c>
      <c r="E19" s="146" t="s">
        <v>1547</v>
      </c>
      <c r="F19" s="146" t="s">
        <v>582</v>
      </c>
      <c r="G19" s="146"/>
      <c r="H19" s="146"/>
      <c r="I19" s="146"/>
      <c r="J19" s="146"/>
      <c r="K19" s="146"/>
      <c r="L19" s="146"/>
      <c r="M19" s="146"/>
      <c r="N19" s="146"/>
      <c r="O19" s="146"/>
    </row>
    <row r="20" spans="1:15">
      <c r="A20" s="146" t="s">
        <v>465</v>
      </c>
      <c r="B20" s="146" t="s">
        <v>1008</v>
      </c>
      <c r="C20" s="146" t="s">
        <v>1463</v>
      </c>
      <c r="D20" s="146" t="s">
        <v>70</v>
      </c>
      <c r="E20" s="146" t="s">
        <v>1461</v>
      </c>
      <c r="F20" s="146" t="s">
        <v>582</v>
      </c>
      <c r="G20" s="146"/>
      <c r="H20" s="146"/>
      <c r="I20" s="146"/>
      <c r="J20" s="146"/>
      <c r="K20" s="146"/>
      <c r="L20" s="146"/>
      <c r="M20" s="146"/>
      <c r="N20" s="146"/>
      <c r="O20" s="146"/>
    </row>
    <row r="21" spans="1:15">
      <c r="A21" s="146" t="s">
        <v>847</v>
      </c>
      <c r="B21" s="146" t="s">
        <v>1008</v>
      </c>
      <c r="C21" s="146" t="s">
        <v>582</v>
      </c>
      <c r="D21" s="146" t="s">
        <v>583</v>
      </c>
      <c r="E21" s="146" t="s">
        <v>851</v>
      </c>
      <c r="F21" s="146" t="s">
        <v>852</v>
      </c>
      <c r="G21" s="146" t="s">
        <v>1422</v>
      </c>
      <c r="H21" s="146" t="s">
        <v>1586</v>
      </c>
      <c r="I21" s="146" t="s">
        <v>582</v>
      </c>
      <c r="J21" s="146"/>
      <c r="K21" s="146"/>
      <c r="L21" s="146"/>
      <c r="M21" s="146"/>
      <c r="N21" s="146"/>
      <c r="O21" s="146"/>
    </row>
    <row r="22" spans="1:15">
      <c r="A22" s="146" t="s">
        <v>1441</v>
      </c>
      <c r="B22" s="146" t="s">
        <v>1008</v>
      </c>
      <c r="C22" s="146" t="s">
        <v>582</v>
      </c>
      <c r="D22" s="146" t="s">
        <v>583</v>
      </c>
      <c r="E22" s="146" t="s">
        <v>1434</v>
      </c>
      <c r="F22" s="146" t="s">
        <v>582</v>
      </c>
      <c r="G22" s="146"/>
      <c r="H22" s="146"/>
      <c r="I22" s="146"/>
      <c r="J22" s="146"/>
      <c r="K22" s="146"/>
      <c r="L22" s="146"/>
      <c r="M22" s="146"/>
      <c r="N22" s="146"/>
      <c r="O22" s="146"/>
    </row>
    <row r="23" spans="1:15">
      <c r="A23" s="146" t="s">
        <v>521</v>
      </c>
      <c r="B23" s="146" t="s">
        <v>1008</v>
      </c>
      <c r="C23" s="146" t="s">
        <v>1409</v>
      </c>
      <c r="D23" s="146" t="s">
        <v>583</v>
      </c>
      <c r="E23" s="146" t="s">
        <v>1404</v>
      </c>
      <c r="F23" s="146" t="s">
        <v>582</v>
      </c>
      <c r="G23" s="146"/>
      <c r="H23" s="146"/>
      <c r="I23" s="146"/>
      <c r="J23" s="146"/>
      <c r="K23" s="146"/>
      <c r="L23" s="146"/>
      <c r="M23" s="146"/>
      <c r="N23" s="146"/>
      <c r="O23" s="146"/>
    </row>
    <row r="24" spans="1:15">
      <c r="A24" s="146" t="s">
        <v>1140</v>
      </c>
      <c r="B24" s="146" t="s">
        <v>1008</v>
      </c>
      <c r="C24" s="146" t="s">
        <v>582</v>
      </c>
      <c r="D24" s="146" t="s">
        <v>70</v>
      </c>
      <c r="E24" s="146" t="s">
        <v>1565</v>
      </c>
      <c r="F24" s="146" t="s">
        <v>582</v>
      </c>
      <c r="G24" s="146"/>
      <c r="H24" s="146"/>
      <c r="I24" s="146"/>
      <c r="J24" s="146"/>
      <c r="K24" s="146"/>
      <c r="L24" s="146"/>
      <c r="M24" s="146"/>
      <c r="N24" s="146"/>
      <c r="O24" s="146"/>
    </row>
    <row r="25" spans="1:15">
      <c r="A25" s="146" t="s">
        <v>1257</v>
      </c>
      <c r="B25" s="146" t="s">
        <v>1008</v>
      </c>
      <c r="C25" s="146" t="s">
        <v>582</v>
      </c>
      <c r="D25" s="146" t="s">
        <v>583</v>
      </c>
      <c r="E25" s="146" t="s">
        <v>852</v>
      </c>
      <c r="F25" s="146" t="s">
        <v>582</v>
      </c>
      <c r="G25" s="146"/>
      <c r="H25" s="146"/>
      <c r="I25" s="146"/>
      <c r="J25" s="146"/>
      <c r="K25" s="146"/>
      <c r="L25" s="146"/>
      <c r="M25" s="146"/>
      <c r="N25" s="146"/>
      <c r="O25" s="146"/>
    </row>
    <row r="26" spans="1:15">
      <c r="A26" s="146" t="s">
        <v>1573</v>
      </c>
      <c r="B26" s="146" t="s">
        <v>1008</v>
      </c>
      <c r="C26" s="146" t="s">
        <v>582</v>
      </c>
      <c r="D26" s="146" t="s">
        <v>583</v>
      </c>
      <c r="E26" s="146" t="s">
        <v>1574</v>
      </c>
      <c r="F26" s="146" t="s">
        <v>582</v>
      </c>
      <c r="G26" s="146"/>
      <c r="H26" s="146"/>
      <c r="I26" s="146"/>
      <c r="J26" s="146"/>
      <c r="K26" s="146"/>
      <c r="L26" s="146"/>
      <c r="M26" s="146"/>
      <c r="N26" s="146"/>
      <c r="O26" s="146"/>
    </row>
    <row r="27" spans="1:15">
      <c r="A27" s="146" t="s">
        <v>1510</v>
      </c>
      <c r="B27" s="146" t="s">
        <v>1008</v>
      </c>
      <c r="C27" s="146" t="s">
        <v>1522</v>
      </c>
      <c r="D27" s="146" t="s">
        <v>583</v>
      </c>
      <c r="E27" s="146" t="s">
        <v>1511</v>
      </c>
      <c r="F27" s="146" t="s">
        <v>582</v>
      </c>
      <c r="G27" s="146"/>
      <c r="H27" s="146"/>
      <c r="I27" s="146"/>
      <c r="J27" s="146"/>
      <c r="K27" s="146"/>
      <c r="L27" s="146"/>
      <c r="M27" s="146"/>
      <c r="N27" s="146"/>
      <c r="O27" s="146"/>
    </row>
    <row r="28" spans="1:15">
      <c r="A28" s="146" t="s">
        <v>1520</v>
      </c>
      <c r="B28" s="146" t="s">
        <v>1008</v>
      </c>
      <c r="C28" s="146" t="s">
        <v>582</v>
      </c>
      <c r="D28" s="146" t="s">
        <v>583</v>
      </c>
      <c r="E28" s="146" t="s">
        <v>1521</v>
      </c>
      <c r="F28" s="146" t="s">
        <v>582</v>
      </c>
      <c r="G28" s="146"/>
      <c r="H28" s="146"/>
      <c r="I28" s="146"/>
      <c r="J28" s="146"/>
      <c r="K28" s="146"/>
      <c r="L28" s="146"/>
      <c r="M28" s="146"/>
      <c r="N28" s="146"/>
      <c r="O28" s="146"/>
    </row>
    <row r="29" spans="1:15">
      <c r="A29" s="146" t="s">
        <v>1512</v>
      </c>
      <c r="B29" s="146" t="s">
        <v>1008</v>
      </c>
      <c r="C29" s="146" t="s">
        <v>1523</v>
      </c>
      <c r="D29" s="146" t="s">
        <v>583</v>
      </c>
      <c r="E29" s="146" t="s">
        <v>1513</v>
      </c>
      <c r="F29" s="146" t="s">
        <v>1514</v>
      </c>
      <c r="G29" s="146" t="s">
        <v>1515</v>
      </c>
      <c r="H29" s="146" t="s">
        <v>1516</v>
      </c>
      <c r="I29" s="146" t="s">
        <v>1518</v>
      </c>
      <c r="J29" s="146" t="s">
        <v>1556</v>
      </c>
      <c r="K29" s="146" t="s">
        <v>1560</v>
      </c>
      <c r="L29" s="146" t="s">
        <v>582</v>
      </c>
      <c r="M29" s="146"/>
      <c r="N29" s="146"/>
      <c r="O29" s="146"/>
    </row>
    <row r="30" spans="1:15">
      <c r="A30" s="146" t="s">
        <v>1450</v>
      </c>
      <c r="B30" s="146" t="s">
        <v>1008</v>
      </c>
      <c r="C30" s="146" t="s">
        <v>582</v>
      </c>
      <c r="D30" s="146" t="s">
        <v>583</v>
      </c>
      <c r="E30" s="146" t="s">
        <v>1448</v>
      </c>
      <c r="F30" s="146" t="s">
        <v>1586</v>
      </c>
      <c r="G30" s="146" t="s">
        <v>582</v>
      </c>
      <c r="H30" s="146"/>
      <c r="I30" s="146"/>
      <c r="J30" s="146"/>
      <c r="K30" s="146"/>
      <c r="L30" s="146"/>
      <c r="M30" s="146"/>
      <c r="N30" s="146"/>
      <c r="O30" s="146"/>
    </row>
    <row r="31" spans="1:15">
      <c r="A31" s="146" t="s">
        <v>1489</v>
      </c>
      <c r="B31" s="146" t="s">
        <v>1008</v>
      </c>
      <c r="C31" s="146" t="s">
        <v>582</v>
      </c>
      <c r="D31" s="146" t="s">
        <v>583</v>
      </c>
      <c r="E31" s="146" t="s">
        <v>1485</v>
      </c>
      <c r="F31" s="146" t="s">
        <v>582</v>
      </c>
      <c r="G31" s="146"/>
      <c r="H31" s="146"/>
      <c r="I31" s="146"/>
      <c r="J31" s="146"/>
      <c r="K31" s="146"/>
      <c r="L31" s="146"/>
      <c r="M31" s="146"/>
      <c r="N31" s="146"/>
      <c r="O31" s="146"/>
    </row>
    <row r="32" spans="1:15">
      <c r="A32" s="146" t="s">
        <v>1502</v>
      </c>
      <c r="B32" s="146" t="s">
        <v>1008</v>
      </c>
      <c r="C32" s="146" t="s">
        <v>582</v>
      </c>
      <c r="D32" s="146" t="s">
        <v>583</v>
      </c>
      <c r="E32" s="146" t="s">
        <v>1500</v>
      </c>
      <c r="F32" s="146" t="s">
        <v>582</v>
      </c>
      <c r="G32" s="146"/>
      <c r="H32" s="146"/>
      <c r="I32" s="146"/>
      <c r="J32" s="146"/>
      <c r="K32" s="146"/>
      <c r="L32" s="146"/>
      <c r="M32" s="146"/>
      <c r="N32" s="146"/>
      <c r="O32" s="146"/>
    </row>
    <row r="33" spans="1:15">
      <c r="A33" s="146" t="s">
        <v>1492</v>
      </c>
      <c r="B33" s="146" t="s">
        <v>1008</v>
      </c>
      <c r="C33" s="146" t="s">
        <v>582</v>
      </c>
      <c r="D33" s="146" t="s">
        <v>583</v>
      </c>
      <c r="E33" s="146" t="s">
        <v>1493</v>
      </c>
      <c r="F33" s="146" t="s">
        <v>582</v>
      </c>
      <c r="G33" s="146"/>
      <c r="H33" s="146"/>
      <c r="I33" s="146"/>
      <c r="J33" s="146"/>
      <c r="K33" s="146"/>
      <c r="L33" s="146"/>
      <c r="M33" s="146"/>
      <c r="N33" s="146"/>
      <c r="O33" s="146"/>
    </row>
    <row r="34" spans="1:15">
      <c r="A34" s="146" t="s">
        <v>844</v>
      </c>
      <c r="B34" s="146" t="s">
        <v>1008</v>
      </c>
      <c r="C34" s="146" t="s">
        <v>582</v>
      </c>
      <c r="D34" s="146" t="s">
        <v>583</v>
      </c>
      <c r="E34" s="146" t="s">
        <v>848</v>
      </c>
      <c r="F34" s="146" t="s">
        <v>1434</v>
      </c>
      <c r="G34" s="146" t="s">
        <v>1586</v>
      </c>
      <c r="H34" s="146" t="s">
        <v>582</v>
      </c>
      <c r="I34" s="146"/>
      <c r="J34" s="146"/>
      <c r="K34" s="146"/>
      <c r="L34" s="146"/>
      <c r="M34" s="146"/>
      <c r="N34" s="146"/>
      <c r="O34" s="146"/>
    </row>
    <row r="35" spans="1:15">
      <c r="A35" s="146" t="s">
        <v>1504</v>
      </c>
      <c r="B35" s="146" t="s">
        <v>1008</v>
      </c>
      <c r="C35" s="146" t="s">
        <v>582</v>
      </c>
      <c r="D35" s="146" t="s">
        <v>583</v>
      </c>
      <c r="E35" s="146" t="s">
        <v>1500</v>
      </c>
      <c r="F35" s="146" t="s">
        <v>582</v>
      </c>
      <c r="G35" s="146"/>
      <c r="H35" s="146"/>
      <c r="I35" s="146"/>
      <c r="J35" s="146"/>
      <c r="K35" s="146"/>
      <c r="L35" s="146"/>
      <c r="M35" s="146"/>
      <c r="N35" s="146"/>
      <c r="O35" s="146"/>
    </row>
    <row r="36" spans="1:15">
      <c r="A36" s="146" t="s">
        <v>580</v>
      </c>
      <c r="B36" s="146" t="s">
        <v>1008</v>
      </c>
      <c r="C36" s="146" t="s">
        <v>1410</v>
      </c>
      <c r="D36" s="146" t="s">
        <v>70</v>
      </c>
      <c r="E36" s="146" t="s">
        <v>669</v>
      </c>
      <c r="F36" s="146" t="s">
        <v>582</v>
      </c>
      <c r="G36" s="146"/>
      <c r="H36" s="146"/>
      <c r="I36" s="146"/>
      <c r="J36" s="146"/>
      <c r="K36" s="146"/>
      <c r="L36" s="146"/>
      <c r="M36" s="146"/>
      <c r="N36" s="146"/>
      <c r="O36" s="146"/>
    </row>
    <row r="37" spans="1:15">
      <c r="A37" s="146" t="s">
        <v>849</v>
      </c>
      <c r="B37" s="146" t="s">
        <v>1008</v>
      </c>
      <c r="C37" s="146" t="s">
        <v>582</v>
      </c>
      <c r="D37" s="146" t="s">
        <v>583</v>
      </c>
      <c r="E37" s="146" t="s">
        <v>850</v>
      </c>
      <c r="F37" s="146" t="s">
        <v>1418</v>
      </c>
      <c r="G37" s="146" t="s">
        <v>1421</v>
      </c>
      <c r="H37" s="146" t="s">
        <v>582</v>
      </c>
      <c r="I37" s="146"/>
      <c r="J37" s="146"/>
      <c r="K37" s="146"/>
      <c r="L37" s="146"/>
      <c r="M37" s="146"/>
      <c r="N37" s="146"/>
      <c r="O37" s="146"/>
    </row>
    <row r="38" spans="1:15">
      <c r="A38" s="146" t="s">
        <v>1419</v>
      </c>
      <c r="B38" s="146" t="s">
        <v>1008</v>
      </c>
      <c r="C38" s="146" t="s">
        <v>582</v>
      </c>
      <c r="D38" s="146" t="s">
        <v>583</v>
      </c>
      <c r="E38" s="146" t="s">
        <v>1420</v>
      </c>
      <c r="F38" s="146" t="s">
        <v>582</v>
      </c>
      <c r="G38" s="146"/>
      <c r="H38" s="146"/>
      <c r="I38" s="146"/>
      <c r="J38" s="146"/>
      <c r="K38" s="146"/>
      <c r="L38" s="146"/>
      <c r="M38" s="146"/>
      <c r="N38" s="146"/>
      <c r="O38" s="146"/>
    </row>
    <row r="39" spans="1:15">
      <c r="A39" s="146" t="s">
        <v>1592</v>
      </c>
      <c r="B39" s="146" t="s">
        <v>1008</v>
      </c>
      <c r="C39" s="146" t="s">
        <v>582</v>
      </c>
      <c r="D39" s="146" t="s">
        <v>68</v>
      </c>
      <c r="E39" s="146" t="s">
        <v>1586</v>
      </c>
      <c r="F39" s="146" t="s">
        <v>582</v>
      </c>
      <c r="G39" s="146"/>
      <c r="H39" s="146"/>
      <c r="I39" s="146"/>
      <c r="J39" s="146"/>
      <c r="K39" s="146"/>
      <c r="L39" s="146"/>
      <c r="M39" s="146"/>
      <c r="N39" s="146"/>
      <c r="O39" s="146"/>
    </row>
    <row r="40" spans="1:15">
      <c r="A40" s="146" t="s">
        <v>957</v>
      </c>
      <c r="B40" s="146" t="s">
        <v>1008</v>
      </c>
      <c r="C40" s="146" t="s">
        <v>582</v>
      </c>
      <c r="D40" s="146" t="s">
        <v>68</v>
      </c>
      <c r="E40" s="146" t="s">
        <v>1572</v>
      </c>
      <c r="F40" s="146" t="s">
        <v>582</v>
      </c>
      <c r="G40" s="146"/>
      <c r="H40" s="146"/>
      <c r="I40" s="146"/>
      <c r="J40" s="146"/>
      <c r="K40" s="146"/>
      <c r="L40" s="146"/>
      <c r="M40" s="146"/>
      <c r="N40" s="146"/>
      <c r="O40" s="146"/>
    </row>
    <row r="41" spans="1:15">
      <c r="A41" s="146" t="s">
        <v>1597</v>
      </c>
      <c r="B41" s="146" t="s">
        <v>1008</v>
      </c>
      <c r="C41" s="146" t="s">
        <v>582</v>
      </c>
      <c r="D41" s="146" t="s">
        <v>70</v>
      </c>
      <c r="E41" s="146" t="s">
        <v>1596</v>
      </c>
      <c r="F41" s="146" t="s">
        <v>582</v>
      </c>
      <c r="G41" s="146"/>
      <c r="H41" s="146"/>
      <c r="I41" s="146"/>
      <c r="J41" s="146"/>
      <c r="K41" s="146"/>
      <c r="L41" s="146"/>
      <c r="M41" s="146"/>
      <c r="N41" s="146"/>
      <c r="O41" s="146"/>
    </row>
    <row r="42" spans="1:15">
      <c r="A42" s="146" t="s">
        <v>1542</v>
      </c>
      <c r="B42" s="146" t="s">
        <v>1008</v>
      </c>
      <c r="C42" s="146" t="s">
        <v>1550</v>
      </c>
      <c r="D42" s="146" t="s">
        <v>583</v>
      </c>
      <c r="E42" s="146" t="s">
        <v>1541</v>
      </c>
      <c r="F42" s="146" t="s">
        <v>582</v>
      </c>
      <c r="G42" s="146"/>
      <c r="H42" s="146"/>
      <c r="I42" s="146"/>
      <c r="J42" s="146"/>
      <c r="K42" s="146"/>
      <c r="L42" s="146"/>
      <c r="M42" s="146"/>
      <c r="N42" s="146"/>
      <c r="O42" s="146"/>
    </row>
    <row r="43" spans="1:15">
      <c r="A43" s="146" t="s">
        <v>1540</v>
      </c>
      <c r="B43" s="146" t="s">
        <v>1008</v>
      </c>
      <c r="C43" s="146" t="s">
        <v>1551</v>
      </c>
      <c r="D43" s="146" t="s">
        <v>583</v>
      </c>
      <c r="E43" s="146" t="s">
        <v>1541</v>
      </c>
      <c r="F43" s="146" t="s">
        <v>582</v>
      </c>
      <c r="G43" s="146"/>
      <c r="H43" s="146"/>
      <c r="I43" s="146"/>
      <c r="J43" s="146"/>
      <c r="K43" s="146"/>
      <c r="L43" s="146"/>
      <c r="M43" s="146"/>
      <c r="N43" s="146"/>
      <c r="O43" s="146"/>
    </row>
    <row r="44" spans="1:15">
      <c r="A44" s="146" t="s">
        <v>1548</v>
      </c>
      <c r="B44" s="146" t="s">
        <v>1008</v>
      </c>
      <c r="C44" s="146" t="s">
        <v>1552</v>
      </c>
      <c r="D44" s="146" t="s">
        <v>70</v>
      </c>
      <c r="E44" s="146" t="s">
        <v>1541</v>
      </c>
      <c r="F44" s="146" t="s">
        <v>582</v>
      </c>
      <c r="G44" s="146"/>
      <c r="H44" s="146"/>
      <c r="I44" s="146"/>
      <c r="J44" s="146"/>
      <c r="K44" s="146"/>
      <c r="L44" s="146"/>
      <c r="M44" s="146"/>
      <c r="N44" s="146"/>
      <c r="O44" s="146"/>
    </row>
    <row r="45" spans="1:15">
      <c r="A45" s="146" t="s">
        <v>1543</v>
      </c>
      <c r="B45" s="146" t="s">
        <v>1008</v>
      </c>
      <c r="C45" s="146" t="s">
        <v>582</v>
      </c>
      <c r="D45" s="146" t="s">
        <v>583</v>
      </c>
      <c r="E45" s="146" t="s">
        <v>1541</v>
      </c>
      <c r="F45" s="146" t="s">
        <v>582</v>
      </c>
      <c r="G45" s="146"/>
      <c r="H45" s="146"/>
      <c r="I45" s="146"/>
      <c r="J45" s="146"/>
      <c r="K45" s="146"/>
      <c r="L45" s="146"/>
      <c r="M45" s="146"/>
      <c r="N45" s="146"/>
      <c r="O45" s="146"/>
    </row>
    <row r="46" spans="1:15">
      <c r="A46" s="146" t="s">
        <v>862</v>
      </c>
      <c r="B46" s="146" t="s">
        <v>1008</v>
      </c>
      <c r="C46" s="146" t="s">
        <v>1464</v>
      </c>
      <c r="D46" s="146" t="s">
        <v>68</v>
      </c>
      <c r="E46" s="146" t="s">
        <v>1448</v>
      </c>
      <c r="F46" s="146" t="s">
        <v>582</v>
      </c>
      <c r="G46" s="146"/>
      <c r="H46" s="146"/>
      <c r="I46" s="146"/>
      <c r="J46" s="146"/>
      <c r="K46" s="146"/>
      <c r="L46" s="146"/>
      <c r="M46" s="146"/>
      <c r="N46" s="146"/>
      <c r="O46" s="146"/>
    </row>
    <row r="47" spans="1:15">
      <c r="A47" s="146" t="s">
        <v>1532</v>
      </c>
      <c r="B47" s="146" t="s">
        <v>1008</v>
      </c>
      <c r="C47" s="146" t="s">
        <v>1539</v>
      </c>
      <c r="D47" s="146" t="s">
        <v>583</v>
      </c>
      <c r="E47" s="146" t="s">
        <v>1533</v>
      </c>
      <c r="F47" s="146" t="s">
        <v>582</v>
      </c>
      <c r="G47" s="146"/>
      <c r="H47" s="146"/>
      <c r="I47" s="146"/>
      <c r="J47" s="146"/>
      <c r="K47" s="146"/>
      <c r="L47" s="146"/>
      <c r="M47" s="146"/>
      <c r="N47" s="146"/>
      <c r="O47" s="146"/>
    </row>
    <row r="48" spans="1:15">
      <c r="A48" s="146" t="s">
        <v>853</v>
      </c>
      <c r="B48" s="146" t="s">
        <v>1008</v>
      </c>
      <c r="C48" s="146" t="s">
        <v>582</v>
      </c>
      <c r="D48" s="146" t="s">
        <v>583</v>
      </c>
      <c r="E48" s="146" t="s">
        <v>854</v>
      </c>
      <c r="F48" s="146" t="s">
        <v>856</v>
      </c>
      <c r="G48" s="146" t="s">
        <v>582</v>
      </c>
      <c r="H48" s="146"/>
      <c r="I48" s="146"/>
      <c r="J48" s="146"/>
      <c r="K48" s="146"/>
      <c r="L48" s="146"/>
      <c r="M48" s="146"/>
      <c r="N48" s="146"/>
      <c r="O48" s="146"/>
    </row>
    <row r="49" spans="1:15">
      <c r="A49" s="146" t="s">
        <v>1594</v>
      </c>
      <c r="B49" s="146" t="s">
        <v>1008</v>
      </c>
      <c r="C49" s="146" t="s">
        <v>1605</v>
      </c>
      <c r="D49" s="146" t="s">
        <v>70</v>
      </c>
      <c r="E49" s="146" t="s">
        <v>1595</v>
      </c>
      <c r="F49" s="146" t="s">
        <v>1596</v>
      </c>
      <c r="G49" s="146" t="s">
        <v>582</v>
      </c>
      <c r="H49" s="146"/>
      <c r="I49" s="146"/>
      <c r="J49" s="146"/>
      <c r="K49" s="146"/>
      <c r="L49" s="146"/>
      <c r="M49" s="146"/>
      <c r="N49" s="146"/>
      <c r="O49" s="146"/>
    </row>
    <row r="50" spans="1:15">
      <c r="A50" s="146" t="s">
        <v>1432</v>
      </c>
      <c r="B50" s="146" t="s">
        <v>1008</v>
      </c>
      <c r="C50" s="146" t="s">
        <v>582</v>
      </c>
      <c r="D50" s="146" t="s">
        <v>583</v>
      </c>
      <c r="E50" s="146" t="s">
        <v>1428</v>
      </c>
      <c r="F50" s="146" t="s">
        <v>582</v>
      </c>
      <c r="G50" s="146"/>
      <c r="H50" s="146"/>
      <c r="I50" s="146"/>
      <c r="J50" s="146"/>
      <c r="K50" s="146"/>
      <c r="L50" s="146"/>
      <c r="M50" s="146"/>
      <c r="N50" s="146"/>
      <c r="O50" s="146"/>
    </row>
    <row r="51" spans="1:15">
      <c r="A51" s="146" t="s">
        <v>1431</v>
      </c>
      <c r="B51" s="146" t="s">
        <v>1008</v>
      </c>
      <c r="C51" s="146" t="s">
        <v>582</v>
      </c>
      <c r="D51" s="146" t="s">
        <v>583</v>
      </c>
      <c r="E51" s="146" t="s">
        <v>1428</v>
      </c>
      <c r="F51" s="146" t="s">
        <v>582</v>
      </c>
      <c r="G51" s="146"/>
      <c r="H51" s="146"/>
      <c r="I51" s="146"/>
      <c r="J51" s="146"/>
      <c r="K51" s="146"/>
      <c r="L51" s="146"/>
      <c r="M51" s="146"/>
      <c r="N51" s="146"/>
      <c r="O51" s="146"/>
    </row>
    <row r="52" spans="1:15">
      <c r="A52" s="146" t="s">
        <v>326</v>
      </c>
      <c r="B52" s="146" t="s">
        <v>326</v>
      </c>
      <c r="C52" s="146" t="s">
        <v>582</v>
      </c>
      <c r="D52" s="146" t="s">
        <v>583</v>
      </c>
      <c r="E52" s="146" t="s">
        <v>1580</v>
      </c>
      <c r="F52" s="146" t="s">
        <v>1570</v>
      </c>
      <c r="G52" s="146" t="s">
        <v>1571</v>
      </c>
      <c r="H52" s="146" t="s">
        <v>582</v>
      </c>
      <c r="I52" s="146"/>
      <c r="J52" s="146"/>
      <c r="K52" s="146"/>
      <c r="L52" s="146"/>
      <c r="M52" s="146"/>
      <c r="N52" s="146"/>
      <c r="O52" s="146"/>
    </row>
    <row r="53" spans="1:15">
      <c r="A53" s="146" t="s">
        <v>326</v>
      </c>
      <c r="B53" s="146" t="s">
        <v>1569</v>
      </c>
      <c r="C53" s="146" t="s">
        <v>582</v>
      </c>
      <c r="D53" s="146" t="s">
        <v>68</v>
      </c>
      <c r="E53" s="146" t="s">
        <v>1570</v>
      </c>
      <c r="F53" s="146" t="s">
        <v>1571</v>
      </c>
      <c r="G53" s="146" t="s">
        <v>582</v>
      </c>
      <c r="H53" s="146"/>
      <c r="I53" s="146"/>
      <c r="J53" s="146"/>
      <c r="K53" s="146"/>
      <c r="L53" s="146"/>
      <c r="M53" s="146"/>
      <c r="N53" s="146"/>
      <c r="O53" s="146"/>
    </row>
    <row r="54" spans="1:15">
      <c r="A54" s="146" t="s">
        <v>346</v>
      </c>
      <c r="B54" s="146" t="s">
        <v>1462</v>
      </c>
      <c r="C54" s="146" t="s">
        <v>582</v>
      </c>
      <c r="D54" s="146" t="s">
        <v>70</v>
      </c>
      <c r="E54" s="146" t="s">
        <v>1433</v>
      </c>
      <c r="F54" s="146" t="s">
        <v>582</v>
      </c>
      <c r="G54" s="146"/>
      <c r="H54" s="146"/>
      <c r="I54" s="146"/>
      <c r="J54" s="146"/>
      <c r="K54" s="146"/>
      <c r="L54" s="146"/>
      <c r="M54" s="146"/>
      <c r="N54" s="146"/>
      <c r="O54" s="146"/>
    </row>
    <row r="55" spans="1:15">
      <c r="A55" s="146" t="s">
        <v>1460</v>
      </c>
      <c r="B55" s="146" t="s">
        <v>1008</v>
      </c>
      <c r="C55" s="146" t="s">
        <v>582</v>
      </c>
      <c r="D55" s="146" t="s">
        <v>70</v>
      </c>
      <c r="E55" s="146" t="s">
        <v>1424</v>
      </c>
      <c r="F55" s="146" t="s">
        <v>582</v>
      </c>
      <c r="G55" s="146"/>
      <c r="H55" s="146"/>
      <c r="I55" s="146"/>
      <c r="J55" s="146"/>
      <c r="K55" s="146"/>
      <c r="L55" s="146"/>
      <c r="M55" s="146"/>
      <c r="N55" s="146"/>
      <c r="O55" s="146"/>
    </row>
    <row r="56" spans="1:15">
      <c r="A56" s="146" t="s">
        <v>1423</v>
      </c>
      <c r="B56" s="146" t="s">
        <v>1008</v>
      </c>
      <c r="C56" s="146" t="s">
        <v>1474</v>
      </c>
      <c r="D56" s="146" t="s">
        <v>583</v>
      </c>
      <c r="E56" s="146" t="s">
        <v>1424</v>
      </c>
      <c r="F56" s="146" t="s">
        <v>582</v>
      </c>
      <c r="G56" s="146"/>
      <c r="H56" s="146"/>
      <c r="I56" s="146"/>
      <c r="J56" s="146"/>
      <c r="K56" s="146"/>
      <c r="L56" s="146"/>
      <c r="M56" s="146"/>
      <c r="N56" s="146"/>
      <c r="O56" s="146"/>
    </row>
    <row r="57" spans="1:15">
      <c r="A57" s="146" t="s">
        <v>1182</v>
      </c>
      <c r="B57" s="146" t="s">
        <v>1008</v>
      </c>
      <c r="C57" s="146" t="s">
        <v>1606</v>
      </c>
      <c r="D57" s="146" t="s">
        <v>583</v>
      </c>
      <c r="E57" s="146" t="s">
        <v>1581</v>
      </c>
      <c r="F57" s="146" t="s">
        <v>1582</v>
      </c>
      <c r="G57" s="146" t="s">
        <v>1583</v>
      </c>
      <c r="H57" s="146" t="s">
        <v>582</v>
      </c>
      <c r="I57" s="146"/>
      <c r="J57" s="146"/>
      <c r="K57" s="146"/>
      <c r="L57" s="146"/>
      <c r="M57" s="146"/>
      <c r="N57" s="146"/>
      <c r="O57" s="146"/>
    </row>
    <row r="58" spans="1:15">
      <c r="A58" s="146" t="s">
        <v>1588</v>
      </c>
      <c r="B58" s="146" t="s">
        <v>1008</v>
      </c>
      <c r="C58" s="146" t="s">
        <v>582</v>
      </c>
      <c r="D58" s="146" t="s">
        <v>68</v>
      </c>
      <c r="E58" s="146" t="s">
        <v>1586</v>
      </c>
      <c r="F58" s="146" t="s">
        <v>582</v>
      </c>
      <c r="G58" s="146"/>
      <c r="H58" s="146"/>
      <c r="I58" s="146"/>
      <c r="J58" s="146"/>
      <c r="K58" s="146"/>
      <c r="L58" s="146"/>
      <c r="M58" s="146"/>
      <c r="N58" s="146"/>
      <c r="O58" s="146"/>
    </row>
    <row r="59" spans="1:15">
      <c r="A59" s="146" t="s">
        <v>1456</v>
      </c>
      <c r="B59" s="146" t="s">
        <v>1008</v>
      </c>
      <c r="C59" s="146" t="s">
        <v>582</v>
      </c>
      <c r="D59" s="146" t="s">
        <v>68</v>
      </c>
      <c r="E59" s="146" t="s">
        <v>1453</v>
      </c>
      <c r="F59" s="146" t="s">
        <v>582</v>
      </c>
      <c r="G59" s="146"/>
      <c r="H59" s="146"/>
      <c r="I59" s="146"/>
      <c r="J59" s="146"/>
      <c r="K59" s="146"/>
      <c r="L59" s="146"/>
      <c r="M59" s="146"/>
      <c r="N59" s="146"/>
      <c r="O59" s="146"/>
    </row>
    <row r="60" spans="1:15">
      <c r="A60" s="146" t="s">
        <v>1157</v>
      </c>
      <c r="B60" s="146" t="s">
        <v>1008</v>
      </c>
      <c r="C60" s="146" t="s">
        <v>582</v>
      </c>
      <c r="D60" s="146" t="s">
        <v>583</v>
      </c>
      <c r="E60" s="146" t="s">
        <v>1508</v>
      </c>
      <c r="F60" s="146" t="s">
        <v>582</v>
      </c>
      <c r="G60" s="146"/>
      <c r="H60" s="146"/>
      <c r="I60" s="146"/>
      <c r="J60" s="146"/>
      <c r="K60" s="146"/>
      <c r="L60" s="146"/>
      <c r="M60" s="146"/>
      <c r="N60" s="146"/>
      <c r="O60" s="146"/>
    </row>
    <row r="61" spans="1:15">
      <c r="A61" s="146" t="s">
        <v>958</v>
      </c>
      <c r="B61" s="146" t="s">
        <v>1008</v>
      </c>
      <c r="C61" s="146" t="s">
        <v>582</v>
      </c>
      <c r="D61" s="146" t="s">
        <v>68</v>
      </c>
      <c r="E61" s="146" t="s">
        <v>1572</v>
      </c>
      <c r="F61" s="146" t="s">
        <v>582</v>
      </c>
      <c r="G61" s="146"/>
      <c r="H61" s="146"/>
      <c r="I61" s="146"/>
      <c r="J61" s="146"/>
      <c r="K61" s="146"/>
      <c r="L61" s="146"/>
      <c r="M61" s="146"/>
      <c r="N61" s="146"/>
      <c r="O61" s="146"/>
    </row>
    <row r="62" spans="1:15">
      <c r="A62" s="146" t="s">
        <v>1455</v>
      </c>
      <c r="B62" s="146" t="s">
        <v>1008</v>
      </c>
      <c r="C62" s="146" t="s">
        <v>582</v>
      </c>
      <c r="D62" s="146" t="s">
        <v>68</v>
      </c>
      <c r="E62" s="146" t="s">
        <v>1453</v>
      </c>
      <c r="F62" s="146" t="s">
        <v>582</v>
      </c>
      <c r="G62" s="146"/>
      <c r="H62" s="146"/>
      <c r="I62" s="146"/>
      <c r="J62" s="146"/>
      <c r="K62" s="146"/>
      <c r="L62" s="146"/>
      <c r="M62" s="146"/>
      <c r="N62" s="146"/>
      <c r="O62" s="146"/>
    </row>
    <row r="63" spans="1:15">
      <c r="A63" s="146" t="s">
        <v>1454</v>
      </c>
      <c r="B63" s="146" t="s">
        <v>1008</v>
      </c>
      <c r="C63" s="146" t="s">
        <v>582</v>
      </c>
      <c r="D63" s="146" t="s">
        <v>68</v>
      </c>
      <c r="E63" s="146" t="s">
        <v>1453</v>
      </c>
      <c r="F63" s="146" t="s">
        <v>582</v>
      </c>
      <c r="G63" s="146"/>
      <c r="H63" s="146"/>
      <c r="I63" s="146"/>
      <c r="J63" s="146"/>
      <c r="K63" s="146"/>
      <c r="L63" s="146"/>
      <c r="M63" s="146"/>
      <c r="N63" s="146"/>
      <c r="O63" s="146"/>
    </row>
    <row r="64" spans="1:15">
      <c r="A64" s="146" t="s">
        <v>1258</v>
      </c>
      <c r="B64" s="146" t="s">
        <v>1008</v>
      </c>
      <c r="C64" s="146" t="s">
        <v>1558</v>
      </c>
      <c r="D64" s="146" t="s">
        <v>583</v>
      </c>
      <c r="E64" s="146" t="s">
        <v>1477</v>
      </c>
      <c r="F64" s="146" t="s">
        <v>1554</v>
      </c>
      <c r="G64" s="146" t="s">
        <v>582</v>
      </c>
      <c r="H64" s="146"/>
      <c r="I64" s="146"/>
      <c r="J64" s="146"/>
      <c r="K64" s="146"/>
      <c r="L64" s="146"/>
      <c r="M64" s="146"/>
      <c r="N64" s="146"/>
      <c r="O64" s="146"/>
    </row>
    <row r="65" spans="1:15">
      <c r="A65" s="146" t="s">
        <v>959</v>
      </c>
      <c r="B65" s="146" t="s">
        <v>1008</v>
      </c>
      <c r="C65" s="146" t="s">
        <v>582</v>
      </c>
      <c r="D65" s="146" t="s">
        <v>68</v>
      </c>
      <c r="E65" s="146" t="s">
        <v>1572</v>
      </c>
      <c r="F65" s="146" t="s">
        <v>582</v>
      </c>
      <c r="G65" s="146"/>
      <c r="H65" s="146"/>
      <c r="I65" s="146"/>
      <c r="J65" s="146"/>
      <c r="K65" s="146"/>
      <c r="L65" s="146"/>
      <c r="M65" s="146"/>
      <c r="N65" s="146"/>
      <c r="O65" s="146"/>
    </row>
    <row r="66" spans="1:15">
      <c r="A66" s="146" t="s">
        <v>1524</v>
      </c>
      <c r="B66" s="146" t="s">
        <v>1008</v>
      </c>
      <c r="C66" s="146" t="s">
        <v>582</v>
      </c>
      <c r="D66" s="146" t="s">
        <v>583</v>
      </c>
      <c r="E66" s="146" t="s">
        <v>1525</v>
      </c>
      <c r="F66" s="146" t="s">
        <v>1526</v>
      </c>
      <c r="G66" s="146" t="s">
        <v>1534</v>
      </c>
      <c r="H66" s="146" t="s">
        <v>582</v>
      </c>
      <c r="I66" s="146"/>
      <c r="J66" s="146"/>
      <c r="K66" s="146"/>
      <c r="L66" s="146"/>
      <c r="M66" s="146"/>
      <c r="N66" s="146"/>
      <c r="O66" s="146"/>
    </row>
    <row r="67" spans="1:15">
      <c r="A67" s="146" t="s">
        <v>1475</v>
      </c>
      <c r="B67" s="146" t="s">
        <v>1008</v>
      </c>
      <c r="C67" s="146" t="s">
        <v>582</v>
      </c>
      <c r="D67" s="146" t="s">
        <v>583</v>
      </c>
      <c r="E67" s="146" t="s">
        <v>1476</v>
      </c>
      <c r="F67" s="146" t="s">
        <v>582</v>
      </c>
      <c r="G67" s="146"/>
      <c r="H67" s="146"/>
      <c r="I67" s="146"/>
      <c r="J67" s="146"/>
      <c r="K67" s="146"/>
      <c r="L67" s="146"/>
      <c r="M67" s="146"/>
      <c r="N67" s="146"/>
      <c r="O67" s="146"/>
    </row>
    <row r="68" spans="1:15">
      <c r="A68" s="146" t="s">
        <v>1535</v>
      </c>
      <c r="B68" s="146" t="s">
        <v>1008</v>
      </c>
      <c r="C68" s="146" t="s">
        <v>582</v>
      </c>
      <c r="D68" s="146" t="s">
        <v>583</v>
      </c>
      <c r="E68" s="146" t="s">
        <v>1534</v>
      </c>
      <c r="F68" s="146" t="s">
        <v>582</v>
      </c>
      <c r="G68" s="146"/>
      <c r="H68" s="146"/>
      <c r="I68" s="146"/>
      <c r="J68" s="146"/>
      <c r="K68" s="146"/>
      <c r="L68" s="146"/>
      <c r="M68" s="146"/>
      <c r="N68" s="146"/>
      <c r="O68" s="146"/>
    </row>
    <row r="69" spans="1:15">
      <c r="A69" s="146" t="s">
        <v>581</v>
      </c>
      <c r="B69" s="146" t="s">
        <v>1008</v>
      </c>
      <c r="C69" s="146" t="s">
        <v>1559</v>
      </c>
      <c r="D69" s="146" t="s">
        <v>583</v>
      </c>
      <c r="E69" s="146" t="s">
        <v>669</v>
      </c>
      <c r="F69" s="146" t="s">
        <v>582</v>
      </c>
      <c r="G69" s="146"/>
      <c r="H69" s="146"/>
      <c r="I69" s="146"/>
      <c r="J69" s="146"/>
      <c r="K69" s="146"/>
      <c r="L69" s="146"/>
      <c r="M69" s="146"/>
      <c r="N69" s="146"/>
      <c r="O69" s="146"/>
    </row>
    <row r="70" spans="1:15">
      <c r="A70" s="146" t="s">
        <v>579</v>
      </c>
      <c r="B70" s="146" t="s">
        <v>1008</v>
      </c>
      <c r="C70" s="146" t="s">
        <v>1559</v>
      </c>
      <c r="D70" s="146" t="s">
        <v>583</v>
      </c>
      <c r="E70" s="146" t="s">
        <v>669</v>
      </c>
      <c r="F70" s="146" t="s">
        <v>1566</v>
      </c>
      <c r="G70" s="146" t="s">
        <v>582</v>
      </c>
      <c r="H70" s="146"/>
      <c r="I70" s="146"/>
      <c r="J70" s="146"/>
      <c r="K70" s="146"/>
      <c r="L70" s="146"/>
      <c r="M70" s="146"/>
      <c r="N70" s="146"/>
      <c r="O70" s="146"/>
    </row>
    <row r="71" spans="1:15">
      <c r="A71" s="146" t="s">
        <v>1405</v>
      </c>
      <c r="B71" s="146" t="s">
        <v>1008</v>
      </c>
      <c r="C71" s="146" t="s">
        <v>1559</v>
      </c>
      <c r="D71" s="146" t="s">
        <v>583</v>
      </c>
      <c r="E71" s="146" t="s">
        <v>669</v>
      </c>
      <c r="F71" s="146" t="s">
        <v>582</v>
      </c>
      <c r="G71" s="146"/>
      <c r="H71" s="146"/>
      <c r="I71" s="146"/>
      <c r="J71" s="146"/>
      <c r="K71" s="146"/>
      <c r="L71" s="146"/>
      <c r="M71" s="146"/>
      <c r="N71" s="146"/>
      <c r="O71" s="146"/>
    </row>
    <row r="72" spans="1:15">
      <c r="A72" s="146" t="s">
        <v>1575</v>
      </c>
      <c r="B72" s="146" t="s">
        <v>1008</v>
      </c>
      <c r="C72" s="146" t="s">
        <v>1607</v>
      </c>
      <c r="D72" s="146" t="s">
        <v>583</v>
      </c>
      <c r="E72" s="146" t="s">
        <v>1576</v>
      </c>
      <c r="F72" s="146" t="s">
        <v>582</v>
      </c>
      <c r="G72" s="146"/>
      <c r="H72" s="146"/>
      <c r="I72" s="146"/>
      <c r="J72" s="146"/>
      <c r="K72" s="146"/>
      <c r="L72" s="146"/>
      <c r="M72" s="146"/>
      <c r="N72" s="146"/>
      <c r="O72" s="146"/>
    </row>
    <row r="73" spans="1:15">
      <c r="A73" s="146" t="s">
        <v>979</v>
      </c>
      <c r="B73" s="146" t="s">
        <v>1008</v>
      </c>
      <c r="C73" s="146" t="s">
        <v>1607</v>
      </c>
      <c r="D73" s="146" t="s">
        <v>583</v>
      </c>
      <c r="E73" s="146" t="s">
        <v>1586</v>
      </c>
      <c r="F73" s="146" t="s">
        <v>582</v>
      </c>
      <c r="G73" s="146"/>
      <c r="H73" s="146"/>
      <c r="I73" s="146"/>
      <c r="J73" s="146"/>
      <c r="K73" s="146"/>
      <c r="L73" s="146"/>
      <c r="M73" s="146"/>
      <c r="N73" s="146"/>
      <c r="O73" s="146"/>
    </row>
    <row r="74" spans="1:15">
      <c r="A74" s="146" t="s">
        <v>857</v>
      </c>
      <c r="B74" s="146" t="s">
        <v>1008</v>
      </c>
      <c r="C74" s="146" t="s">
        <v>582</v>
      </c>
      <c r="D74" s="146" t="s">
        <v>583</v>
      </c>
      <c r="E74" s="146" t="s">
        <v>858</v>
      </c>
      <c r="F74" s="146" t="s">
        <v>1413</v>
      </c>
      <c r="G74" s="146" t="s">
        <v>582</v>
      </c>
      <c r="H74" s="146"/>
      <c r="I74" s="146"/>
      <c r="J74" s="146"/>
      <c r="K74" s="146"/>
      <c r="L74" s="146"/>
      <c r="M74" s="146"/>
      <c r="N74" s="146"/>
      <c r="O74" s="146"/>
    </row>
    <row r="75" spans="1:15">
      <c r="A75" s="146" t="s">
        <v>859</v>
      </c>
      <c r="B75" s="146" t="s">
        <v>1008</v>
      </c>
      <c r="C75" s="146" t="s">
        <v>582</v>
      </c>
      <c r="D75" s="146" t="s">
        <v>583</v>
      </c>
      <c r="E75" s="146" t="s">
        <v>858</v>
      </c>
      <c r="F75" s="146" t="s">
        <v>1414</v>
      </c>
      <c r="G75" s="146" t="s">
        <v>582</v>
      </c>
      <c r="H75" s="146"/>
      <c r="I75" s="146"/>
      <c r="J75" s="146"/>
      <c r="K75" s="146"/>
      <c r="L75" s="146"/>
      <c r="M75" s="146"/>
      <c r="N75" s="146"/>
      <c r="O75" s="146"/>
    </row>
    <row r="76" spans="1:15">
      <c r="A76" s="146" t="s">
        <v>1445</v>
      </c>
      <c r="B76" s="146" t="s">
        <v>1008</v>
      </c>
      <c r="C76" s="146" t="s">
        <v>1465</v>
      </c>
      <c r="D76" s="146" t="s">
        <v>583</v>
      </c>
      <c r="E76" s="146" t="s">
        <v>1434</v>
      </c>
      <c r="F76" s="146" t="s">
        <v>1553</v>
      </c>
      <c r="G76" s="146" t="s">
        <v>582</v>
      </c>
      <c r="H76" s="146"/>
      <c r="I76" s="146"/>
      <c r="J76" s="146"/>
      <c r="K76" s="146"/>
      <c r="L76" s="146"/>
      <c r="M76" s="146"/>
      <c r="N76" s="146"/>
      <c r="O76" s="146"/>
    </row>
    <row r="77" spans="1:15">
      <c r="A77" s="146" t="s">
        <v>1436</v>
      </c>
      <c r="B77" s="146" t="s">
        <v>1008</v>
      </c>
      <c r="C77" s="146" t="s">
        <v>582</v>
      </c>
      <c r="D77" s="146" t="s">
        <v>583</v>
      </c>
      <c r="E77" s="146" t="s">
        <v>1434</v>
      </c>
      <c r="F77" s="146" t="s">
        <v>582</v>
      </c>
      <c r="G77" s="146"/>
      <c r="H77" s="146"/>
      <c r="I77" s="146"/>
      <c r="J77" s="146"/>
      <c r="K77" s="146"/>
      <c r="L77" s="146"/>
      <c r="M77" s="146"/>
      <c r="N77" s="146"/>
      <c r="O77" s="146"/>
    </row>
    <row r="78" spans="1:15">
      <c r="A78" s="146" t="s">
        <v>1435</v>
      </c>
      <c r="B78" s="146" t="s">
        <v>1008</v>
      </c>
      <c r="C78" s="146" t="s">
        <v>1466</v>
      </c>
      <c r="D78" s="146" t="s">
        <v>583</v>
      </c>
      <c r="E78" s="146" t="s">
        <v>1434</v>
      </c>
      <c r="F78" s="146" t="s">
        <v>582</v>
      </c>
      <c r="G78" s="146"/>
      <c r="H78" s="146"/>
      <c r="I78" s="146"/>
      <c r="J78" s="146"/>
      <c r="K78" s="146"/>
      <c r="L78" s="146"/>
      <c r="M78" s="146"/>
      <c r="N78" s="146"/>
      <c r="O78" s="146"/>
    </row>
    <row r="79" spans="1:15">
      <c r="A79" s="146" t="s">
        <v>1442</v>
      </c>
      <c r="B79" s="146" t="s">
        <v>1008</v>
      </c>
      <c r="C79" s="146" t="s">
        <v>582</v>
      </c>
      <c r="D79" s="146" t="s">
        <v>583</v>
      </c>
      <c r="E79" s="146" t="s">
        <v>1434</v>
      </c>
      <c r="F79" s="146" t="s">
        <v>582</v>
      </c>
      <c r="G79" s="146"/>
      <c r="H79" s="146"/>
      <c r="I79" s="146"/>
      <c r="J79" s="146"/>
      <c r="K79" s="146"/>
      <c r="L79" s="146"/>
      <c r="M79" s="146"/>
      <c r="N79" s="146"/>
      <c r="O79" s="146"/>
    </row>
    <row r="80" spans="1:15">
      <c r="A80" s="146" t="s">
        <v>1437</v>
      </c>
      <c r="B80" s="146" t="s">
        <v>1008</v>
      </c>
      <c r="C80" s="146" t="s">
        <v>582</v>
      </c>
      <c r="D80" s="146" t="s">
        <v>583</v>
      </c>
      <c r="E80" s="146" t="s">
        <v>1434</v>
      </c>
      <c r="F80" s="146" t="s">
        <v>582</v>
      </c>
      <c r="G80" s="146"/>
      <c r="H80" s="146"/>
      <c r="I80" s="146"/>
      <c r="J80" s="146"/>
      <c r="K80" s="146"/>
      <c r="L80" s="146"/>
      <c r="M80" s="146"/>
      <c r="N80" s="146"/>
      <c r="O80" s="146"/>
    </row>
    <row r="81" spans="1:15">
      <c r="A81" s="146" t="s">
        <v>1444</v>
      </c>
      <c r="B81" s="146" t="s">
        <v>1008</v>
      </c>
      <c r="C81" s="146" t="s">
        <v>582</v>
      </c>
      <c r="D81" s="146" t="s">
        <v>583</v>
      </c>
      <c r="E81" s="146" t="s">
        <v>1434</v>
      </c>
      <c r="F81" s="146" t="s">
        <v>582</v>
      </c>
      <c r="G81" s="146"/>
      <c r="H81" s="146"/>
      <c r="I81" s="146"/>
      <c r="J81" s="146"/>
      <c r="K81" s="146"/>
      <c r="L81" s="146"/>
      <c r="M81" s="146"/>
      <c r="N81" s="146"/>
      <c r="O81" s="146"/>
    </row>
    <row r="82" spans="1:15">
      <c r="A82" s="146" t="s">
        <v>1443</v>
      </c>
      <c r="B82" s="146" t="s">
        <v>1008</v>
      </c>
      <c r="C82" s="146" t="s">
        <v>582</v>
      </c>
      <c r="D82" s="146" t="s">
        <v>583</v>
      </c>
      <c r="E82" s="146" t="s">
        <v>1434</v>
      </c>
      <c r="F82" s="146" t="s">
        <v>582</v>
      </c>
      <c r="G82" s="146"/>
      <c r="H82" s="146"/>
      <c r="I82" s="146"/>
      <c r="J82" s="146"/>
      <c r="K82" s="146"/>
      <c r="L82" s="146"/>
      <c r="M82" s="146"/>
      <c r="N82" s="146"/>
      <c r="O82" s="146"/>
    </row>
    <row r="83" spans="1:15">
      <c r="A83" s="146" t="s">
        <v>861</v>
      </c>
      <c r="B83" s="146" t="s">
        <v>1008</v>
      </c>
      <c r="C83" s="146" t="s">
        <v>582</v>
      </c>
      <c r="D83" s="146" t="s">
        <v>583</v>
      </c>
      <c r="E83" s="146" t="s">
        <v>860</v>
      </c>
      <c r="F83" s="146" t="s">
        <v>582</v>
      </c>
      <c r="G83" s="146"/>
      <c r="H83" s="146"/>
      <c r="I83" s="146"/>
      <c r="J83" s="146"/>
      <c r="K83" s="146"/>
      <c r="L83" s="146"/>
      <c r="M83" s="146"/>
      <c r="N83" s="146"/>
      <c r="O83" s="146"/>
    </row>
    <row r="84" spans="1:15">
      <c r="A84" s="146" t="s">
        <v>1591</v>
      </c>
      <c r="B84" s="146" t="s">
        <v>1008</v>
      </c>
      <c r="C84" s="146" t="s">
        <v>582</v>
      </c>
      <c r="D84" s="146" t="s">
        <v>68</v>
      </c>
      <c r="E84" s="146" t="s">
        <v>1586</v>
      </c>
      <c r="F84" s="146" t="s">
        <v>582</v>
      </c>
      <c r="G84" s="146"/>
      <c r="H84" s="146"/>
      <c r="I84" s="146"/>
      <c r="J84" s="146"/>
      <c r="K84" s="146"/>
      <c r="L84" s="146"/>
      <c r="M84" s="146"/>
      <c r="N84" s="146"/>
      <c r="O84" s="146"/>
    </row>
    <row r="85" spans="1:15">
      <c r="A85" s="146" t="s">
        <v>1478</v>
      </c>
      <c r="B85" s="146" t="s">
        <v>1008</v>
      </c>
      <c r="C85" s="146" t="s">
        <v>582</v>
      </c>
      <c r="D85" s="146" t="s">
        <v>583</v>
      </c>
      <c r="E85" s="146" t="s">
        <v>1479</v>
      </c>
      <c r="F85" s="146" t="s">
        <v>1480</v>
      </c>
      <c r="G85" s="146" t="s">
        <v>1481</v>
      </c>
      <c r="H85" s="146" t="s">
        <v>1482</v>
      </c>
      <c r="I85" s="146" t="s">
        <v>1483</v>
      </c>
      <c r="J85" s="146" t="s">
        <v>582</v>
      </c>
      <c r="K85" s="146"/>
      <c r="L85" s="146"/>
      <c r="M85" s="146"/>
      <c r="N85" s="146"/>
      <c r="O85" s="146"/>
    </row>
    <row r="86" spans="1:15">
      <c r="A86" s="146" t="s">
        <v>1589</v>
      </c>
      <c r="B86" s="146" t="s">
        <v>1008</v>
      </c>
      <c r="C86" s="146" t="s">
        <v>582</v>
      </c>
      <c r="D86" s="146" t="s">
        <v>68</v>
      </c>
      <c r="E86" s="146" t="s">
        <v>1586</v>
      </c>
      <c r="F86" s="146" t="s">
        <v>582</v>
      </c>
      <c r="G86" s="146"/>
      <c r="H86" s="146"/>
      <c r="I86" s="146"/>
      <c r="J86" s="146"/>
      <c r="K86" s="146"/>
      <c r="L86" s="146"/>
      <c r="M86" s="146"/>
      <c r="N86" s="146"/>
      <c r="O86" s="146"/>
    </row>
    <row r="87" spans="1:15">
      <c r="A87" s="146" t="s">
        <v>1484</v>
      </c>
      <c r="B87" s="146" t="s">
        <v>1008</v>
      </c>
      <c r="C87" s="146" t="s">
        <v>582</v>
      </c>
      <c r="D87" s="146" t="s">
        <v>583</v>
      </c>
      <c r="E87" s="146" t="s">
        <v>1485</v>
      </c>
      <c r="F87" s="146" t="s">
        <v>582</v>
      </c>
      <c r="G87" s="146"/>
      <c r="H87" s="146"/>
      <c r="I87" s="146"/>
      <c r="J87" s="146"/>
      <c r="K87" s="146"/>
      <c r="L87" s="146"/>
      <c r="M87" s="146"/>
      <c r="N87" s="146"/>
      <c r="O87" s="146"/>
    </row>
    <row r="88" spans="1:15">
      <c r="A88" s="146" t="s">
        <v>1499</v>
      </c>
      <c r="B88" s="146" t="s">
        <v>1008</v>
      </c>
      <c r="C88" s="146" t="s">
        <v>582</v>
      </c>
      <c r="D88" s="146" t="s">
        <v>583</v>
      </c>
      <c r="E88" s="146" t="s">
        <v>1500</v>
      </c>
      <c r="F88" s="146" t="s">
        <v>582</v>
      </c>
      <c r="G88" s="146"/>
      <c r="H88" s="146"/>
      <c r="I88" s="146"/>
      <c r="J88" s="146"/>
      <c r="K88" s="146"/>
      <c r="L88" s="146"/>
      <c r="M88" s="146"/>
      <c r="N88" s="146"/>
      <c r="O88" s="146"/>
    </row>
    <row r="89" spans="1:15">
      <c r="A89" s="146" t="s">
        <v>1486</v>
      </c>
      <c r="B89" s="146" t="s">
        <v>1008</v>
      </c>
      <c r="C89" s="146" t="s">
        <v>582</v>
      </c>
      <c r="D89" s="146" t="s">
        <v>583</v>
      </c>
      <c r="E89" s="146" t="s">
        <v>1485</v>
      </c>
      <c r="F89" s="146" t="s">
        <v>582</v>
      </c>
      <c r="G89" s="146"/>
      <c r="H89" s="146"/>
      <c r="I89" s="146"/>
      <c r="J89" s="146"/>
      <c r="K89" s="146"/>
      <c r="L89" s="146"/>
      <c r="M89" s="146"/>
      <c r="N89" s="146"/>
      <c r="O89" s="146"/>
    </row>
    <row r="90" spans="1:15">
      <c r="A90" s="146" t="s">
        <v>1494</v>
      </c>
      <c r="B90" s="146" t="s">
        <v>1008</v>
      </c>
      <c r="C90" s="146" t="s">
        <v>582</v>
      </c>
      <c r="D90" s="146" t="s">
        <v>583</v>
      </c>
      <c r="E90" s="146" t="s">
        <v>1493</v>
      </c>
      <c r="F90" s="146" t="s">
        <v>582</v>
      </c>
      <c r="G90" s="146"/>
      <c r="H90" s="146"/>
      <c r="I90" s="146"/>
      <c r="J90" s="146"/>
      <c r="K90" s="146"/>
      <c r="L90" s="146"/>
      <c r="M90" s="146"/>
      <c r="N90" s="146"/>
      <c r="O90" s="146"/>
    </row>
    <row r="91" spans="1:15">
      <c r="A91" s="146" t="s">
        <v>1490</v>
      </c>
      <c r="B91" s="146" t="s">
        <v>1008</v>
      </c>
      <c r="C91" s="146" t="s">
        <v>582</v>
      </c>
      <c r="D91" s="146" t="s">
        <v>583</v>
      </c>
      <c r="E91" s="146" t="s">
        <v>1485</v>
      </c>
      <c r="F91" s="146" t="s">
        <v>582</v>
      </c>
      <c r="G91" s="146"/>
      <c r="H91" s="146"/>
      <c r="I91" s="146"/>
      <c r="J91" s="146"/>
      <c r="K91" s="146"/>
      <c r="L91" s="146"/>
      <c r="M91" s="146"/>
      <c r="N91" s="146"/>
      <c r="O91" s="146"/>
    </row>
    <row r="92" spans="1:15">
      <c r="A92" s="146" t="s">
        <v>1505</v>
      </c>
      <c r="B92" s="146" t="s">
        <v>1008</v>
      </c>
      <c r="C92" s="146" t="s">
        <v>582</v>
      </c>
      <c r="D92" s="146" t="s">
        <v>583</v>
      </c>
      <c r="E92" s="146" t="s">
        <v>1500</v>
      </c>
      <c r="F92" s="146" t="s">
        <v>582</v>
      </c>
      <c r="G92" s="146"/>
      <c r="H92" s="146"/>
      <c r="I92" s="146"/>
      <c r="J92" s="146"/>
      <c r="K92" s="146"/>
      <c r="L92" s="146"/>
      <c r="M92" s="146"/>
      <c r="N92" s="146"/>
      <c r="O92" s="146"/>
    </row>
    <row r="93" spans="1:15">
      <c r="A93" s="146" t="s">
        <v>1491</v>
      </c>
      <c r="B93" s="146" t="s">
        <v>1008</v>
      </c>
      <c r="C93" s="146" t="s">
        <v>582</v>
      </c>
      <c r="D93" s="146" t="s">
        <v>583</v>
      </c>
      <c r="E93" s="146" t="s">
        <v>1485</v>
      </c>
      <c r="F93" s="146" t="s">
        <v>582</v>
      </c>
      <c r="G93" s="146"/>
      <c r="H93" s="146"/>
      <c r="I93" s="146"/>
      <c r="J93" s="146"/>
      <c r="K93" s="146"/>
      <c r="L93" s="146"/>
      <c r="M93" s="146"/>
      <c r="N93" s="146"/>
      <c r="O93" s="146"/>
    </row>
    <row r="94" spans="1:15">
      <c r="A94" s="146" t="s">
        <v>1496</v>
      </c>
      <c r="B94" s="146" t="s">
        <v>1008</v>
      </c>
      <c r="C94" s="146" t="s">
        <v>582</v>
      </c>
      <c r="D94" s="146" t="s">
        <v>583</v>
      </c>
      <c r="E94" s="146" t="s">
        <v>1493</v>
      </c>
      <c r="F94" s="146" t="s">
        <v>1500</v>
      </c>
      <c r="G94" s="146" t="s">
        <v>582</v>
      </c>
      <c r="H94" s="146"/>
      <c r="I94" s="146"/>
      <c r="J94" s="146"/>
      <c r="K94" s="146"/>
      <c r="L94" s="146"/>
      <c r="M94" s="146"/>
      <c r="N94" s="146"/>
      <c r="O94" s="146"/>
    </row>
    <row r="95" spans="1:15">
      <c r="A95" s="146" t="s">
        <v>1415</v>
      </c>
      <c r="B95" s="146" t="s">
        <v>1008</v>
      </c>
      <c r="C95" s="146" t="s">
        <v>582</v>
      </c>
      <c r="D95" s="146" t="s">
        <v>583</v>
      </c>
      <c r="E95" s="146" t="s">
        <v>1416</v>
      </c>
      <c r="F95" s="146" t="s">
        <v>1417</v>
      </c>
      <c r="G95" s="146" t="s">
        <v>582</v>
      </c>
      <c r="H95" s="146"/>
      <c r="I95" s="146"/>
      <c r="J95" s="146"/>
      <c r="K95" s="146"/>
      <c r="L95" s="146"/>
      <c r="M95" s="146"/>
      <c r="N95" s="146"/>
      <c r="O95" s="146"/>
    </row>
    <row r="96" spans="1:15">
      <c r="A96" s="146" t="s">
        <v>703</v>
      </c>
      <c r="B96" s="146" t="s">
        <v>1008</v>
      </c>
      <c r="C96" s="146" t="s">
        <v>582</v>
      </c>
      <c r="D96" s="146" t="s">
        <v>583</v>
      </c>
      <c r="E96" s="146" t="s">
        <v>1517</v>
      </c>
      <c r="F96" s="146" t="s">
        <v>1519</v>
      </c>
      <c r="G96" s="146" t="s">
        <v>582</v>
      </c>
      <c r="H96" s="146"/>
      <c r="I96" s="146"/>
      <c r="J96" s="146"/>
      <c r="K96" s="146"/>
      <c r="L96" s="146"/>
      <c r="M96" s="146"/>
      <c r="N96" s="146"/>
      <c r="O96" s="146"/>
    </row>
    <row r="97" spans="1:15">
      <c r="A97" s="146" t="s">
        <v>1590</v>
      </c>
      <c r="B97" s="146" t="s">
        <v>1008</v>
      </c>
      <c r="C97" s="146" t="s">
        <v>582</v>
      </c>
      <c r="D97" s="146" t="s">
        <v>68</v>
      </c>
      <c r="E97" s="146" t="s">
        <v>1586</v>
      </c>
      <c r="F97" s="146" t="s">
        <v>582</v>
      </c>
      <c r="G97" s="146"/>
      <c r="H97" s="146"/>
      <c r="I97" s="146"/>
      <c r="J97" s="146"/>
      <c r="K97" s="146"/>
      <c r="L97" s="146"/>
      <c r="M97" s="146"/>
      <c r="N97" s="146"/>
      <c r="O97" s="146"/>
    </row>
    <row r="98" spans="1:15">
      <c r="A98" s="146" t="s">
        <v>1561</v>
      </c>
      <c r="B98" s="146" t="s">
        <v>1008</v>
      </c>
      <c r="C98" s="146" t="s">
        <v>582</v>
      </c>
      <c r="D98" s="146" t="s">
        <v>70</v>
      </c>
      <c r="E98" s="146" t="s">
        <v>1562</v>
      </c>
      <c r="F98" s="146" t="s">
        <v>1563</v>
      </c>
      <c r="G98" s="146" t="s">
        <v>582</v>
      </c>
      <c r="H98" s="146"/>
      <c r="I98" s="146"/>
      <c r="J98" s="146"/>
      <c r="K98" s="146"/>
      <c r="L98" s="146"/>
      <c r="M98" s="146"/>
      <c r="N98" s="146"/>
      <c r="O98" s="146"/>
    </row>
    <row r="99" spans="1:15">
      <c r="A99" s="146" t="s">
        <v>1440</v>
      </c>
      <c r="B99" s="146" t="s">
        <v>1008</v>
      </c>
      <c r="C99" s="146" t="s">
        <v>582</v>
      </c>
      <c r="D99" s="146" t="s">
        <v>583</v>
      </c>
      <c r="E99" s="146" t="s">
        <v>1434</v>
      </c>
      <c r="F99" s="146" t="s">
        <v>582</v>
      </c>
      <c r="G99" s="146"/>
      <c r="H99" s="146"/>
      <c r="I99" s="146"/>
      <c r="J99" s="146"/>
      <c r="K99" s="146"/>
      <c r="L99" s="146"/>
      <c r="M99" s="146"/>
      <c r="N99" s="146"/>
      <c r="O99" s="146"/>
    </row>
    <row r="100" spans="1:15">
      <c r="A100" s="146" t="s">
        <v>1438</v>
      </c>
      <c r="B100" s="146" t="s">
        <v>1008</v>
      </c>
      <c r="C100" s="146" t="s">
        <v>582</v>
      </c>
      <c r="D100" s="146" t="s">
        <v>583</v>
      </c>
      <c r="E100" s="146" t="s">
        <v>1434</v>
      </c>
      <c r="F100" s="146" t="s">
        <v>582</v>
      </c>
      <c r="G100" s="146"/>
      <c r="H100" s="146"/>
      <c r="I100" s="146"/>
      <c r="J100" s="146"/>
      <c r="K100" s="146"/>
      <c r="L100" s="146"/>
      <c r="M100" s="146"/>
      <c r="N100" s="146"/>
      <c r="O100" s="146"/>
    </row>
    <row r="101" spans="1:15">
      <c r="A101" s="146" t="s">
        <v>1439</v>
      </c>
      <c r="B101" s="146" t="s">
        <v>1008</v>
      </c>
      <c r="C101" s="146" t="s">
        <v>582</v>
      </c>
      <c r="D101" s="146" t="s">
        <v>583</v>
      </c>
      <c r="E101" s="146" t="s">
        <v>1434</v>
      </c>
      <c r="F101" s="146" t="s">
        <v>582</v>
      </c>
      <c r="G101" s="146"/>
      <c r="H101" s="146"/>
      <c r="I101" s="146"/>
      <c r="J101" s="146"/>
      <c r="K101" s="146"/>
      <c r="L101" s="146"/>
      <c r="M101" s="146"/>
      <c r="N101" s="146"/>
      <c r="O101" s="146"/>
    </row>
    <row r="102" spans="1:15">
      <c r="A102" s="146" t="s">
        <v>1426</v>
      </c>
      <c r="B102" s="146" t="s">
        <v>1008</v>
      </c>
      <c r="C102" s="146" t="s">
        <v>1467</v>
      </c>
      <c r="D102" s="146" t="s">
        <v>583</v>
      </c>
      <c r="E102" s="146" t="s">
        <v>1424</v>
      </c>
      <c r="F102" s="146" t="s">
        <v>1434</v>
      </c>
      <c r="G102" s="146" t="s">
        <v>1446</v>
      </c>
      <c r="H102" s="146" t="s">
        <v>582</v>
      </c>
      <c r="I102" s="146"/>
      <c r="J102" s="146"/>
      <c r="K102" s="146"/>
      <c r="L102" s="146"/>
      <c r="M102" s="146"/>
      <c r="N102" s="146"/>
      <c r="O102" s="146"/>
    </row>
    <row r="103" spans="1:15">
      <c r="A103" s="146" t="s">
        <v>1425</v>
      </c>
      <c r="B103" s="146" t="s">
        <v>1008</v>
      </c>
      <c r="C103" s="146" t="s">
        <v>1468</v>
      </c>
      <c r="D103" s="146" t="s">
        <v>583</v>
      </c>
      <c r="E103" s="146" t="s">
        <v>1424</v>
      </c>
      <c r="F103" s="146" t="s">
        <v>1447</v>
      </c>
      <c r="G103" s="146" t="s">
        <v>582</v>
      </c>
      <c r="H103" s="146"/>
      <c r="I103" s="146"/>
      <c r="J103" s="146"/>
      <c r="K103" s="146"/>
      <c r="L103" s="146"/>
      <c r="M103" s="146"/>
      <c r="N103" s="146"/>
      <c r="O103" s="146"/>
    </row>
    <row r="104" spans="1:15">
      <c r="A104" s="146" t="s">
        <v>1164</v>
      </c>
      <c r="B104" s="146" t="s">
        <v>1008</v>
      </c>
      <c r="C104" s="146" t="s">
        <v>582</v>
      </c>
      <c r="D104" s="146" t="s">
        <v>583</v>
      </c>
      <c r="E104" s="146" t="s">
        <v>1509</v>
      </c>
      <c r="F104" s="146" t="s">
        <v>582</v>
      </c>
      <c r="G104" s="146"/>
      <c r="H104" s="146"/>
      <c r="I104" s="146"/>
      <c r="J104" s="146"/>
      <c r="K104" s="146"/>
      <c r="L104" s="146"/>
      <c r="M104" s="146"/>
      <c r="N104" s="146"/>
      <c r="O104" s="146"/>
    </row>
    <row r="105" spans="1:15">
      <c r="A105" s="146" t="s">
        <v>974</v>
      </c>
      <c r="B105" s="146" t="s">
        <v>1008</v>
      </c>
      <c r="C105" s="146" t="s">
        <v>1608</v>
      </c>
      <c r="D105" s="146" t="s">
        <v>70</v>
      </c>
      <c r="E105" s="146" t="s">
        <v>1586</v>
      </c>
      <c r="F105" s="146" t="s">
        <v>582</v>
      </c>
      <c r="G105" s="146"/>
      <c r="H105" s="146"/>
      <c r="I105" s="146"/>
      <c r="J105" s="146"/>
      <c r="K105" s="146"/>
      <c r="L105" s="146"/>
      <c r="M105" s="146"/>
      <c r="N105" s="146"/>
      <c r="O105" s="146"/>
    </row>
    <row r="106" spans="1:15">
      <c r="A106" s="146" t="s">
        <v>1276</v>
      </c>
      <c r="B106" s="146" t="s">
        <v>1008</v>
      </c>
      <c r="C106" s="146" t="s">
        <v>1603</v>
      </c>
      <c r="D106" s="146" t="s">
        <v>1602</v>
      </c>
      <c r="E106" s="146" t="s">
        <v>1601</v>
      </c>
      <c r="F106" s="146" t="s">
        <v>582</v>
      </c>
      <c r="G106" s="146"/>
      <c r="H106" s="146"/>
      <c r="I106" s="146"/>
      <c r="J106" s="146"/>
      <c r="K106" s="146"/>
      <c r="L106" s="146"/>
      <c r="M106" s="146"/>
      <c r="N106" s="146"/>
      <c r="O106" s="146"/>
    </row>
    <row r="107" spans="1:15">
      <c r="A107" s="146" t="s">
        <v>1488</v>
      </c>
      <c r="B107" s="146" t="s">
        <v>1008</v>
      </c>
      <c r="C107" s="146" t="s">
        <v>582</v>
      </c>
      <c r="D107" s="146" t="s">
        <v>583</v>
      </c>
      <c r="E107" s="146" t="s">
        <v>1485</v>
      </c>
      <c r="F107" s="146" t="s">
        <v>1500</v>
      </c>
      <c r="G107" s="146" t="s">
        <v>582</v>
      </c>
      <c r="H107" s="146"/>
      <c r="I107" s="146"/>
      <c r="J107" s="146"/>
      <c r="K107" s="146"/>
      <c r="L107" s="146"/>
      <c r="M107" s="146"/>
      <c r="N107" s="146"/>
      <c r="O107" s="146"/>
    </row>
    <row r="108" spans="1:15">
      <c r="A108" s="146" t="s">
        <v>1503</v>
      </c>
      <c r="B108" s="146" t="s">
        <v>1008</v>
      </c>
      <c r="C108" s="146" t="s">
        <v>582</v>
      </c>
      <c r="D108" s="146" t="s">
        <v>583</v>
      </c>
      <c r="E108" s="146" t="s">
        <v>1500</v>
      </c>
      <c r="F108" s="146" t="s">
        <v>582</v>
      </c>
      <c r="G108" s="146"/>
      <c r="H108" s="146"/>
      <c r="I108" s="146"/>
      <c r="J108" s="146"/>
      <c r="K108" s="146"/>
      <c r="L108" s="146"/>
      <c r="M108" s="146"/>
      <c r="N108" s="146"/>
      <c r="O108" s="146"/>
    </row>
    <row r="109" spans="1:15">
      <c r="A109" s="146" t="s">
        <v>1497</v>
      </c>
      <c r="B109" s="146" t="s">
        <v>1008</v>
      </c>
      <c r="C109" s="146" t="s">
        <v>582</v>
      </c>
      <c r="D109" s="146" t="s">
        <v>583</v>
      </c>
      <c r="E109" s="146" t="s">
        <v>1493</v>
      </c>
      <c r="F109" s="146" t="s">
        <v>582</v>
      </c>
      <c r="G109" s="146"/>
      <c r="H109" s="146"/>
      <c r="I109" s="146"/>
      <c r="J109" s="146"/>
      <c r="K109" s="146"/>
      <c r="L109" s="146"/>
      <c r="M109" s="146"/>
      <c r="N109" s="146"/>
      <c r="O109" s="146"/>
    </row>
    <row r="110" spans="1:15">
      <c r="A110" s="146" t="s">
        <v>1487</v>
      </c>
      <c r="B110" s="146" t="s">
        <v>1008</v>
      </c>
      <c r="C110" s="146" t="s">
        <v>582</v>
      </c>
      <c r="D110" s="146" t="s">
        <v>583</v>
      </c>
      <c r="E110" s="146" t="s">
        <v>1485</v>
      </c>
      <c r="F110" s="146" t="s">
        <v>582</v>
      </c>
      <c r="G110" s="146"/>
      <c r="H110" s="146"/>
      <c r="I110" s="146"/>
      <c r="J110" s="146"/>
      <c r="K110" s="146"/>
      <c r="L110" s="146"/>
      <c r="M110" s="146"/>
      <c r="N110" s="146"/>
      <c r="O110" s="146"/>
    </row>
    <row r="111" spans="1:15">
      <c r="A111" s="146" t="s">
        <v>1501</v>
      </c>
      <c r="B111" s="146" t="s">
        <v>1008</v>
      </c>
      <c r="C111" s="146" t="s">
        <v>582</v>
      </c>
      <c r="D111" s="146" t="s">
        <v>583</v>
      </c>
      <c r="E111" s="146" t="s">
        <v>1500</v>
      </c>
      <c r="F111" s="146" t="s">
        <v>1506</v>
      </c>
      <c r="G111" s="146" t="s">
        <v>582</v>
      </c>
      <c r="H111" s="146"/>
      <c r="I111" s="146"/>
      <c r="J111" s="146"/>
      <c r="K111" s="146"/>
      <c r="L111" s="146"/>
      <c r="M111" s="146"/>
      <c r="N111" s="146"/>
      <c r="O111" s="146"/>
    </row>
    <row r="112" spans="1:15">
      <c r="A112" s="146" t="s">
        <v>1495</v>
      </c>
      <c r="B112" s="146" t="s">
        <v>1008</v>
      </c>
      <c r="C112" s="146" t="s">
        <v>582</v>
      </c>
      <c r="D112" s="146" t="s">
        <v>583</v>
      </c>
      <c r="E112" s="146" t="s">
        <v>1493</v>
      </c>
      <c r="F112" s="146" t="s">
        <v>582</v>
      </c>
      <c r="G112" s="146"/>
      <c r="H112" s="146"/>
      <c r="I112" s="146"/>
      <c r="J112" s="146"/>
      <c r="K112" s="146"/>
      <c r="L112" s="146"/>
      <c r="M112" s="146"/>
      <c r="N112" s="146"/>
      <c r="O112" s="146"/>
    </row>
    <row r="113" spans="1:15">
      <c r="A113" s="146" t="s">
        <v>1165</v>
      </c>
      <c r="B113" s="146" t="s">
        <v>1008</v>
      </c>
      <c r="C113" s="146" t="s">
        <v>582</v>
      </c>
      <c r="D113" s="146" t="s">
        <v>583</v>
      </c>
      <c r="E113" s="146" t="s">
        <v>1509</v>
      </c>
      <c r="F113" s="146" t="s">
        <v>582</v>
      </c>
      <c r="G113" s="146"/>
      <c r="H113" s="146"/>
      <c r="I113" s="146"/>
      <c r="J113" s="146"/>
      <c r="K113" s="146"/>
      <c r="L113" s="146"/>
      <c r="M113" s="146"/>
      <c r="N113" s="146"/>
      <c r="O113" s="146"/>
    </row>
    <row r="114" spans="1:15">
      <c r="A114" s="146" t="s">
        <v>922</v>
      </c>
      <c r="B114" s="146" t="s">
        <v>1008</v>
      </c>
      <c r="C114" s="146" t="s">
        <v>582</v>
      </c>
      <c r="D114" s="146" t="s">
        <v>70</v>
      </c>
      <c r="E114" s="146" t="s">
        <v>1564</v>
      </c>
      <c r="F114" s="146" t="s">
        <v>582</v>
      </c>
      <c r="G114" s="146"/>
      <c r="H114" s="146"/>
      <c r="I114" s="146"/>
      <c r="J114" s="146"/>
      <c r="K114" s="146"/>
      <c r="L114" s="146"/>
      <c r="M114" s="146"/>
      <c r="N114" s="146"/>
      <c r="O114" s="146"/>
    </row>
    <row r="115" spans="1:15">
      <c r="A115" s="146" t="s">
        <v>1529</v>
      </c>
      <c r="B115" s="146" t="s">
        <v>1008</v>
      </c>
      <c r="C115" s="146" t="s">
        <v>582</v>
      </c>
      <c r="D115" s="146" t="s">
        <v>583</v>
      </c>
      <c r="E115" s="146" t="s">
        <v>1528</v>
      </c>
      <c r="F115" s="146" t="s">
        <v>582</v>
      </c>
      <c r="G115" s="146"/>
      <c r="H115" s="146"/>
      <c r="I115" s="146"/>
      <c r="J115" s="146"/>
      <c r="K115" s="146"/>
      <c r="L115" s="146"/>
      <c r="M115" s="146"/>
      <c r="N115" s="146"/>
      <c r="O115" s="146"/>
    </row>
    <row r="116" spans="1:15">
      <c r="A116" s="146" t="s">
        <v>1531</v>
      </c>
      <c r="B116" s="146" t="s">
        <v>1008</v>
      </c>
      <c r="C116" s="146" t="s">
        <v>582</v>
      </c>
      <c r="D116" s="146" t="s">
        <v>583</v>
      </c>
      <c r="E116" s="146" t="s">
        <v>1528</v>
      </c>
      <c r="F116" s="146" t="s">
        <v>582</v>
      </c>
      <c r="G116" s="146"/>
      <c r="H116" s="146"/>
      <c r="I116" s="146"/>
      <c r="J116" s="146"/>
      <c r="K116" s="146"/>
      <c r="L116" s="146"/>
      <c r="M116" s="146"/>
      <c r="N116" s="146"/>
      <c r="O116" s="146"/>
    </row>
    <row r="117" spans="1:15">
      <c r="A117" s="146" t="s">
        <v>1527</v>
      </c>
      <c r="B117" s="146" t="s">
        <v>1008</v>
      </c>
      <c r="C117" s="146" t="s">
        <v>582</v>
      </c>
      <c r="D117" s="146" t="s">
        <v>583</v>
      </c>
      <c r="E117" s="146" t="s">
        <v>1528</v>
      </c>
      <c r="F117" s="146" t="s">
        <v>582</v>
      </c>
      <c r="G117" s="146"/>
      <c r="H117" s="146"/>
      <c r="I117" s="146"/>
      <c r="J117" s="146"/>
      <c r="K117" s="146"/>
      <c r="L117" s="146"/>
      <c r="M117" s="146"/>
      <c r="N117" s="146"/>
      <c r="O117" s="146"/>
    </row>
    <row r="118" spans="1:15">
      <c r="A118" s="146" t="s">
        <v>1530</v>
      </c>
      <c r="B118" s="146" t="s">
        <v>1008</v>
      </c>
      <c r="C118" s="146" t="s">
        <v>582</v>
      </c>
      <c r="D118" s="146" t="s">
        <v>583</v>
      </c>
      <c r="E118" s="146" t="s">
        <v>1528</v>
      </c>
      <c r="F118" s="146" t="s">
        <v>582</v>
      </c>
      <c r="G118" s="146"/>
      <c r="H118" s="146"/>
      <c r="I118" s="146"/>
      <c r="J118" s="146"/>
      <c r="K118" s="146"/>
      <c r="L118" s="146"/>
      <c r="M118" s="146"/>
      <c r="N118" s="146"/>
      <c r="O118" s="146"/>
    </row>
    <row r="119" spans="1:15">
      <c r="A119" s="146" t="s">
        <v>1449</v>
      </c>
      <c r="B119" s="146" t="s">
        <v>1008</v>
      </c>
      <c r="C119" s="146" t="s">
        <v>582</v>
      </c>
      <c r="D119" s="146" t="s">
        <v>583</v>
      </c>
      <c r="E119" s="146" t="s">
        <v>1448</v>
      </c>
      <c r="F119" s="146" t="s">
        <v>1586</v>
      </c>
      <c r="G119" s="146" t="s">
        <v>582</v>
      </c>
      <c r="H119" s="146"/>
      <c r="I119" s="146"/>
      <c r="J119" s="146"/>
      <c r="K119" s="146"/>
      <c r="L119" s="146"/>
      <c r="M119" s="146"/>
      <c r="N119" s="146"/>
      <c r="O119" s="146"/>
    </row>
    <row r="120" spans="1:15">
      <c r="A120" s="146" t="s">
        <v>863</v>
      </c>
      <c r="B120" s="146" t="s">
        <v>1008</v>
      </c>
      <c r="C120" s="146" t="s">
        <v>1469</v>
      </c>
      <c r="D120" s="146" t="s">
        <v>583</v>
      </c>
      <c r="E120" s="146" t="s">
        <v>1448</v>
      </c>
      <c r="F120" s="146" t="s">
        <v>1453</v>
      </c>
      <c r="G120" s="146" t="s">
        <v>1586</v>
      </c>
      <c r="H120" s="146" t="s">
        <v>582</v>
      </c>
      <c r="I120" s="146"/>
      <c r="J120" s="146"/>
      <c r="K120" s="146"/>
      <c r="L120" s="146"/>
      <c r="M120" s="146"/>
      <c r="N120" s="146"/>
      <c r="O120" s="146"/>
    </row>
    <row r="121" spans="1:15">
      <c r="A121" s="146" t="s">
        <v>1584</v>
      </c>
      <c r="B121" s="146" t="s">
        <v>1008</v>
      </c>
      <c r="C121" s="146" t="s">
        <v>1609</v>
      </c>
      <c r="D121" s="146" t="s">
        <v>583</v>
      </c>
      <c r="E121" s="146" t="s">
        <v>1585</v>
      </c>
      <c r="F121" s="146" t="s">
        <v>582</v>
      </c>
      <c r="G121" s="146"/>
      <c r="H121" s="146"/>
      <c r="I121" s="146"/>
      <c r="J121" s="146"/>
      <c r="K121" s="146"/>
      <c r="L121" s="146"/>
      <c r="M121" s="146"/>
      <c r="N121" s="146"/>
      <c r="O121" s="146"/>
    </row>
    <row r="122" spans="1:15">
      <c r="A122" s="146" t="s">
        <v>1600</v>
      </c>
      <c r="B122" s="146" t="s">
        <v>1008</v>
      </c>
      <c r="C122" s="146" t="s">
        <v>582</v>
      </c>
      <c r="D122" s="146" t="s">
        <v>70</v>
      </c>
      <c r="E122" s="146" t="s">
        <v>1586</v>
      </c>
      <c r="F122" s="146" t="s">
        <v>582</v>
      </c>
      <c r="G122" s="146"/>
      <c r="H122" s="146"/>
      <c r="I122" s="146"/>
      <c r="J122" s="146"/>
      <c r="K122" s="146"/>
      <c r="L122" s="146"/>
      <c r="M122" s="146"/>
      <c r="N122" s="146"/>
      <c r="O122" s="146"/>
    </row>
    <row r="123" spans="1:15">
      <c r="A123" s="146" t="s">
        <v>966</v>
      </c>
      <c r="B123" s="146" t="s">
        <v>1008</v>
      </c>
      <c r="C123" s="146" t="s">
        <v>1610</v>
      </c>
      <c r="D123" s="146" t="s">
        <v>583</v>
      </c>
      <c r="E123" s="146" t="s">
        <v>1577</v>
      </c>
      <c r="F123" s="146" t="s">
        <v>1578</v>
      </c>
      <c r="G123" s="146" t="s">
        <v>1579</v>
      </c>
      <c r="H123" s="146" t="s">
        <v>582</v>
      </c>
      <c r="I123" s="146"/>
      <c r="J123" s="146"/>
      <c r="K123" s="146"/>
      <c r="L123" s="146"/>
      <c r="M123" s="146"/>
      <c r="N123" s="146"/>
      <c r="O123" s="146"/>
    </row>
    <row r="124" spans="1:15">
      <c r="A124" s="146" t="s">
        <v>949</v>
      </c>
      <c r="B124" s="146" t="s">
        <v>1008</v>
      </c>
      <c r="C124" s="146" t="s">
        <v>1470</v>
      </c>
      <c r="D124" s="146" t="s">
        <v>583</v>
      </c>
      <c r="E124" s="146" t="s">
        <v>1424</v>
      </c>
      <c r="F124" s="146" t="s">
        <v>1428</v>
      </c>
      <c r="G124" s="146" t="s">
        <v>1433</v>
      </c>
      <c r="H124" s="146" t="s">
        <v>582</v>
      </c>
      <c r="I124" s="146"/>
      <c r="J124" s="146"/>
      <c r="K124" s="146"/>
      <c r="L124" s="146"/>
      <c r="M124" s="146"/>
      <c r="N124" s="146"/>
      <c r="O124" s="146"/>
    </row>
    <row r="125" spans="1:15">
      <c r="A125" s="146" t="s">
        <v>1427</v>
      </c>
      <c r="B125" s="146" t="s">
        <v>1008</v>
      </c>
      <c r="C125" s="146" t="s">
        <v>582</v>
      </c>
      <c r="D125" s="146" t="s">
        <v>583</v>
      </c>
      <c r="E125" s="146" t="s">
        <v>1428</v>
      </c>
      <c r="F125" s="146" t="s">
        <v>1433</v>
      </c>
      <c r="G125" s="146" t="s">
        <v>1448</v>
      </c>
      <c r="H125" s="146" t="s">
        <v>1453</v>
      </c>
      <c r="I125" s="146" t="s">
        <v>1544</v>
      </c>
      <c r="J125" s="146" t="s">
        <v>582</v>
      </c>
      <c r="K125" s="146"/>
      <c r="L125" s="146"/>
      <c r="M125" s="146"/>
      <c r="N125" s="146"/>
      <c r="O125" s="146"/>
    </row>
    <row r="126" spans="1:15">
      <c r="A126" s="146" t="s">
        <v>1429</v>
      </c>
      <c r="B126" s="146" t="s">
        <v>1008</v>
      </c>
      <c r="C126" s="146" t="s">
        <v>582</v>
      </c>
      <c r="D126" s="146" t="s">
        <v>583</v>
      </c>
      <c r="E126" s="146" t="s">
        <v>1428</v>
      </c>
      <c r="F126" s="146" t="s">
        <v>582</v>
      </c>
      <c r="G126" s="146"/>
      <c r="H126" s="146"/>
      <c r="I126" s="146"/>
      <c r="J126" s="146"/>
      <c r="K126" s="146"/>
      <c r="L126" s="146"/>
      <c r="M126" s="146"/>
      <c r="N126" s="146"/>
      <c r="O126" s="146"/>
    </row>
    <row r="127" spans="1:15">
      <c r="A127" s="146" t="s">
        <v>1457</v>
      </c>
      <c r="B127" s="146" t="s">
        <v>1008</v>
      </c>
      <c r="C127" s="146" t="s">
        <v>582</v>
      </c>
      <c r="D127" s="146" t="s">
        <v>68</v>
      </c>
      <c r="E127" s="146" t="s">
        <v>1453</v>
      </c>
      <c r="F127" s="146" t="s">
        <v>582</v>
      </c>
      <c r="G127" s="146"/>
      <c r="H127" s="146"/>
      <c r="I127" s="146"/>
      <c r="J127" s="146"/>
      <c r="K127" s="146"/>
      <c r="L127" s="146"/>
      <c r="M127" s="146"/>
      <c r="N127" s="146"/>
      <c r="O127" s="146"/>
    </row>
    <row r="128" spans="1:15">
      <c r="A128" s="146" t="s">
        <v>986</v>
      </c>
      <c r="B128" s="146" t="s">
        <v>1008</v>
      </c>
      <c r="C128" s="146" t="s">
        <v>1611</v>
      </c>
      <c r="D128" s="146" t="s">
        <v>583</v>
      </c>
      <c r="E128" s="146" t="s">
        <v>1586</v>
      </c>
      <c r="F128" s="146" t="s">
        <v>582</v>
      </c>
      <c r="G128" s="146"/>
      <c r="H128" s="146"/>
      <c r="I128" s="146"/>
      <c r="J128" s="146"/>
      <c r="K128" s="146"/>
      <c r="L128" s="146"/>
      <c r="M128" s="146"/>
      <c r="N128" s="146"/>
      <c r="O128" s="146"/>
    </row>
    <row r="129" spans="1:15">
      <c r="A129" s="146" t="s">
        <v>987</v>
      </c>
      <c r="B129" s="146" t="s">
        <v>1008</v>
      </c>
      <c r="C129" s="146" t="s">
        <v>1612</v>
      </c>
      <c r="D129" s="146" t="s">
        <v>583</v>
      </c>
      <c r="E129" s="146" t="s">
        <v>1586</v>
      </c>
      <c r="F129" s="146" t="s">
        <v>582</v>
      </c>
      <c r="G129" s="146"/>
      <c r="H129" s="146"/>
      <c r="I129" s="146"/>
      <c r="J129" s="146"/>
      <c r="K129" s="146"/>
      <c r="L129" s="146"/>
      <c r="M129" s="146"/>
      <c r="N129" s="146"/>
      <c r="O129" s="146"/>
    </row>
    <row r="130" spans="1:15">
      <c r="A130" s="146" t="s">
        <v>469</v>
      </c>
      <c r="B130" s="146" t="s">
        <v>1008</v>
      </c>
      <c r="C130" s="146" t="s">
        <v>582</v>
      </c>
      <c r="D130" s="146" t="s">
        <v>70</v>
      </c>
      <c r="E130" s="146" t="s">
        <v>1433</v>
      </c>
      <c r="F130" s="146" t="s">
        <v>582</v>
      </c>
      <c r="G130" s="146"/>
      <c r="H130" s="146"/>
      <c r="I130" s="146"/>
      <c r="J130" s="146"/>
      <c r="K130" s="146"/>
      <c r="L130" s="146"/>
      <c r="M130" s="146"/>
      <c r="N130" s="146"/>
      <c r="O130" s="146"/>
    </row>
    <row r="131" spans="1:15">
      <c r="A131" s="146" t="s">
        <v>1451</v>
      </c>
      <c r="B131" s="146" t="s">
        <v>1008</v>
      </c>
      <c r="C131" s="146" t="s">
        <v>1471</v>
      </c>
      <c r="D131" s="146" t="s">
        <v>68</v>
      </c>
      <c r="E131" s="146" t="s">
        <v>1452</v>
      </c>
      <c r="F131" s="146" t="s">
        <v>582</v>
      </c>
      <c r="G131" s="146"/>
      <c r="H131" s="146"/>
      <c r="I131" s="146"/>
      <c r="J131" s="146"/>
      <c r="K131" s="146"/>
      <c r="L131" s="146"/>
      <c r="M131" s="146"/>
      <c r="N131" s="146"/>
      <c r="O131" s="146"/>
    </row>
    <row r="132" spans="1:15">
      <c r="A132" s="146"/>
      <c r="B132" s="146"/>
      <c r="C132" s="146"/>
      <c r="D132" s="146"/>
      <c r="E132" s="146"/>
      <c r="F132" s="146"/>
      <c r="G132" s="146"/>
      <c r="H132" s="146"/>
      <c r="I132" s="146"/>
      <c r="J132" s="146"/>
      <c r="K132" s="146"/>
      <c r="L132" s="146"/>
      <c r="M132" s="146"/>
      <c r="N132" s="146"/>
      <c r="O132" s="146"/>
    </row>
  </sheetData>
  <pageMargins left="0.7" right="0.7" top="0.75" bottom="0.75" header="0.3" footer="0.3"/>
  <pageSetup paperSize="9" orientation="portrait" r:id="rId1"/>
  <headerFooter>
    <oddHeader xml:space="preserve">&amp;L&amp;24&amp;BDEMATIC&amp;B&amp;R&amp;12&amp;BDC IT RD&amp;B
&amp;10 </oddHeader>
    <oddFooter>&amp;L&amp;8DC IT RD
Dematic DC Director V3.3
Product Documentation Plan&amp;C&amp;8&amp;A, Page &amp;P of &amp;N
Released
For internal use only&amp;R&amp;8
Version: 3.3, Date: 28.02.2014
&amp;"Wingdings,Standard"&lt;&amp;"Arial,Standard" &amp;F</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400</vt:i4>
      </vt:variant>
    </vt:vector>
  </HeadingPairs>
  <TitlesOfParts>
    <vt:vector size="427" baseType="lpstr">
      <vt:lpstr>Cover</vt:lpstr>
      <vt:lpstr>CodeConversion</vt:lpstr>
      <vt:lpstr>Guideline</vt:lpstr>
      <vt:lpstr>Config</vt:lpstr>
      <vt:lpstr>QA</vt:lpstr>
      <vt:lpstr>TrnsStat</vt:lpstr>
      <vt:lpstr>UG_Overview</vt:lpstr>
      <vt:lpstr>UG_ETRAIN</vt:lpstr>
      <vt:lpstr>UG_TRAININGWAREHOUSE</vt:lpstr>
      <vt:lpstr>UG_WMS</vt:lpstr>
      <vt:lpstr>UG_WMS_CNG</vt:lpstr>
      <vt:lpstr>UG_WMS_TSG</vt:lpstr>
      <vt:lpstr>UG_WMS_WAG</vt:lpstr>
      <vt:lpstr>UG_APP</vt:lpstr>
      <vt:lpstr>UG_ITL</vt:lpstr>
      <vt:lpstr>UG_IBD</vt:lpstr>
      <vt:lpstr>UG_OBD</vt:lpstr>
      <vt:lpstr>UG_COR</vt:lpstr>
      <vt:lpstr>UG_ORP</vt:lpstr>
      <vt:lpstr>UG_OCO</vt:lpstr>
      <vt:lpstr>UG_MFC</vt:lpstr>
      <vt:lpstr>UG_PIC</vt:lpstr>
      <vt:lpstr>UG_PAC</vt:lpstr>
      <vt:lpstr>UG_UI</vt:lpstr>
      <vt:lpstr>Sheet1</vt:lpstr>
      <vt:lpstr>BrokenLinks</vt:lpstr>
      <vt:lpstr>BrokenLinks_old</vt:lpstr>
      <vt:lpstr>Classification</vt:lpstr>
      <vt:lpstr>CustName</vt:lpstr>
      <vt:lpstr>DocDate</vt:lpstr>
      <vt:lpstr>DocIdentifier</vt:lpstr>
      <vt:lpstr>DocOrder</vt:lpstr>
      <vt:lpstr>DocScope</vt:lpstr>
      <vt:lpstr>DocSheets</vt:lpstr>
      <vt:lpstr>DocSpTemplate</vt:lpstr>
      <vt:lpstr>DocSpTplVers</vt:lpstr>
      <vt:lpstr>DocStatus</vt:lpstr>
      <vt:lpstr>DocTitle</vt:lpstr>
      <vt:lpstr>DocUsTplVers</vt:lpstr>
      <vt:lpstr>DocVersion</vt:lpstr>
      <vt:lpstr>OrgUnit</vt:lpstr>
      <vt:lpstr>pdAutoRemoveUnused</vt:lpstr>
      <vt:lpstr>pdCalendar</vt:lpstr>
      <vt:lpstr>pdDlgAutoCreate</vt:lpstr>
      <vt:lpstr>pdDocFamilies</vt:lpstr>
      <vt:lpstr>pdDocFamilyIDs</vt:lpstr>
      <vt:lpstr>pdDocFamilyPath</vt:lpstr>
      <vt:lpstr>pdDocStates</vt:lpstr>
      <vt:lpstr>pdDocTypePath</vt:lpstr>
      <vt:lpstr>pdDocTypes</vt:lpstr>
      <vt:lpstr>pdDocTypesCombinedTable</vt:lpstr>
      <vt:lpstr>pdDocTypesTable</vt:lpstr>
      <vt:lpstr>pdIncDlgInJavaHelp</vt:lpstr>
      <vt:lpstr>pdLanguageList</vt:lpstr>
      <vt:lpstr>pdLanguages</vt:lpstr>
      <vt:lpstr>pdPersonarRootFolder</vt:lpstr>
      <vt:lpstr>pdQAChecks</vt:lpstr>
      <vt:lpstr>pdQACheckState</vt:lpstr>
      <vt:lpstr>pdQAResult</vt:lpstr>
      <vt:lpstr>pdQAResultExclude</vt:lpstr>
      <vt:lpstr>pdQAResultFailed</vt:lpstr>
      <vt:lpstr>pdQAResultSuccess</vt:lpstr>
      <vt:lpstr>pdQAStateOpen</vt:lpstr>
      <vt:lpstr>pdQAStates</vt:lpstr>
      <vt:lpstr>pdScopes</vt:lpstr>
      <vt:lpstr>pdSourceInternal</vt:lpstr>
      <vt:lpstr>pdSourceTypes</vt:lpstr>
      <vt:lpstr>pdSubsystemPath</vt:lpstr>
      <vt:lpstr>pdSubsystems</vt:lpstr>
      <vt:lpstr>pdSubsystemsTable</vt:lpstr>
      <vt:lpstr>pdSystem</vt:lpstr>
      <vt:lpstr>pdSystemID</vt:lpstr>
      <vt:lpstr>pdSysWebHelpOnly</vt:lpstr>
      <vt:lpstr>pdSysWebHelpSelOnly</vt:lpstr>
      <vt:lpstr>pdValBrokenLinksOnlyHTML</vt:lpstr>
      <vt:lpstr>pdValidateXmlOnParse</vt:lpstr>
      <vt:lpstr>pdWebHelpHomePage</vt:lpstr>
      <vt:lpstr>Cover!Print_Area</vt:lpstr>
      <vt:lpstr>QA!Print_Area</vt:lpstr>
      <vt:lpstr>UG_APP!Print_Titles</vt:lpstr>
      <vt:lpstr>UG_COR!Print_Titles</vt:lpstr>
      <vt:lpstr>UG_ETRAIN!Print_Titles</vt:lpstr>
      <vt:lpstr>UG_IBD!Print_Titles</vt:lpstr>
      <vt:lpstr>UG_ITL!Print_Titles</vt:lpstr>
      <vt:lpstr>UG_MFC!Print_Titles</vt:lpstr>
      <vt:lpstr>UG_OBD!Print_Titles</vt:lpstr>
      <vt:lpstr>UG_OCO!Print_Titles</vt:lpstr>
      <vt:lpstr>UG_ORP!Print_Titles</vt:lpstr>
      <vt:lpstr>UG_Overview!Print_Titles</vt:lpstr>
      <vt:lpstr>UG_PAC!Print_Titles</vt:lpstr>
      <vt:lpstr>UG_PIC!Print_Titles</vt:lpstr>
      <vt:lpstr>UG_TRAININGWAREHOUSE!Print_Titles</vt:lpstr>
      <vt:lpstr>UG_UI!Print_Titles</vt:lpstr>
      <vt:lpstr>UG_WMS!Print_Titles</vt:lpstr>
      <vt:lpstr>UG_WMS_CNG!Print_Titles</vt:lpstr>
      <vt:lpstr>UG_WMS_TSG!Print_Titles</vt:lpstr>
      <vt:lpstr>UG_WMS_WAG!Print_Titles</vt:lpstr>
      <vt:lpstr>RespDept</vt:lpstr>
      <vt:lpstr>RespName</vt:lpstr>
      <vt:lpstr>UG_APP!UG_de_Missing</vt:lpstr>
      <vt:lpstr>UG_COR!UG_de_Missing</vt:lpstr>
      <vt:lpstr>UG_ETRAIN!UG_de_Missing</vt:lpstr>
      <vt:lpstr>UG_IBD!UG_de_Missing</vt:lpstr>
      <vt:lpstr>UG_ITL!UG_de_Missing</vt:lpstr>
      <vt:lpstr>UG_MFC!UG_de_Missing</vt:lpstr>
      <vt:lpstr>UG_OBD!UG_de_Missing</vt:lpstr>
      <vt:lpstr>UG_OCO!UG_de_Missing</vt:lpstr>
      <vt:lpstr>UG_ORP!UG_de_Missing</vt:lpstr>
      <vt:lpstr>UG_PAC!UG_de_Missing</vt:lpstr>
      <vt:lpstr>UG_PIC!UG_de_Missing</vt:lpstr>
      <vt:lpstr>UG_TRAININGWAREHOUSE!UG_de_Missing</vt:lpstr>
      <vt:lpstr>UG_UI!UG_de_Missing</vt:lpstr>
      <vt:lpstr>UG_WMS!UG_de_Missing</vt:lpstr>
      <vt:lpstr>UG_WMS_CNG!UG_de_Missing</vt:lpstr>
      <vt:lpstr>UG_WMS_TSG!UG_de_Missing</vt:lpstr>
      <vt:lpstr>UG_WMS_WAG!UG_de_Missing</vt:lpstr>
      <vt:lpstr>UG_APP!UG_de_OK</vt:lpstr>
      <vt:lpstr>UG_COR!UG_de_OK</vt:lpstr>
      <vt:lpstr>UG_ETRAIN!UG_de_OK</vt:lpstr>
      <vt:lpstr>UG_IBD!UG_de_OK</vt:lpstr>
      <vt:lpstr>UG_ITL!UG_de_OK</vt:lpstr>
      <vt:lpstr>UG_MFC!UG_de_OK</vt:lpstr>
      <vt:lpstr>UG_OBD!UG_de_OK</vt:lpstr>
      <vt:lpstr>UG_OCO!UG_de_OK</vt:lpstr>
      <vt:lpstr>UG_ORP!UG_de_OK</vt:lpstr>
      <vt:lpstr>UG_PAC!UG_de_OK</vt:lpstr>
      <vt:lpstr>UG_PIC!UG_de_OK</vt:lpstr>
      <vt:lpstr>UG_TRAININGWAREHOUSE!UG_de_OK</vt:lpstr>
      <vt:lpstr>UG_UI!UG_de_OK</vt:lpstr>
      <vt:lpstr>UG_WMS!UG_de_OK</vt:lpstr>
      <vt:lpstr>UG_WMS_CNG!UG_de_OK</vt:lpstr>
      <vt:lpstr>UG_WMS_TSG!UG_de_OK</vt:lpstr>
      <vt:lpstr>UG_WMS_WAG!UG_de_OK</vt:lpstr>
      <vt:lpstr>UG_APP!UG_de_Selected</vt:lpstr>
      <vt:lpstr>UG_COR!UG_de_Selected</vt:lpstr>
      <vt:lpstr>UG_ETRAIN!UG_de_Selected</vt:lpstr>
      <vt:lpstr>UG_IBD!UG_de_Selected</vt:lpstr>
      <vt:lpstr>UG_ITL!UG_de_Selected</vt:lpstr>
      <vt:lpstr>UG_MFC!UG_de_Selected</vt:lpstr>
      <vt:lpstr>UG_OBD!UG_de_Selected</vt:lpstr>
      <vt:lpstr>UG_OCO!UG_de_Selected</vt:lpstr>
      <vt:lpstr>UG_ORP!UG_de_Selected</vt:lpstr>
      <vt:lpstr>UG_PAC!UG_de_Selected</vt:lpstr>
      <vt:lpstr>UG_PIC!UG_de_Selected</vt:lpstr>
      <vt:lpstr>UG_TRAININGWAREHOUSE!UG_de_Selected</vt:lpstr>
      <vt:lpstr>UG_UI!UG_de_Selected</vt:lpstr>
      <vt:lpstr>UG_WMS!UG_de_Selected</vt:lpstr>
      <vt:lpstr>UG_WMS_CNG!UG_de_Selected</vt:lpstr>
      <vt:lpstr>UG_WMS_TSG!UG_de_Selected</vt:lpstr>
      <vt:lpstr>UG_WMS_WAG!UG_de_Selected</vt:lpstr>
      <vt:lpstr>UG_APP!UG_de_SelSize</vt:lpstr>
      <vt:lpstr>UG_COR!UG_de_SelSize</vt:lpstr>
      <vt:lpstr>UG_ETRAIN!UG_de_SelSize</vt:lpstr>
      <vt:lpstr>UG_IBD!UG_de_SelSize</vt:lpstr>
      <vt:lpstr>UG_ITL!UG_de_SelSize</vt:lpstr>
      <vt:lpstr>UG_MFC!UG_de_SelSize</vt:lpstr>
      <vt:lpstr>UG_OBD!UG_de_SelSize</vt:lpstr>
      <vt:lpstr>UG_OCO!UG_de_SelSize</vt:lpstr>
      <vt:lpstr>UG_ORP!UG_de_SelSize</vt:lpstr>
      <vt:lpstr>UG_PAC!UG_de_SelSize</vt:lpstr>
      <vt:lpstr>UG_PIC!UG_de_SelSize</vt:lpstr>
      <vt:lpstr>UG_TRAININGWAREHOUSE!UG_de_SelSize</vt:lpstr>
      <vt:lpstr>UG_UI!UG_de_SelSize</vt:lpstr>
      <vt:lpstr>UG_WMS!UG_de_SelSize</vt:lpstr>
      <vt:lpstr>UG_WMS_CNG!UG_de_SelSize</vt:lpstr>
      <vt:lpstr>UG_WMS_TSG!UG_de_SelSize</vt:lpstr>
      <vt:lpstr>UG_WMS_WAG!UG_de_SelSize</vt:lpstr>
      <vt:lpstr>UG_APP!UG_de_Suspect</vt:lpstr>
      <vt:lpstr>UG_COR!UG_de_Suspect</vt:lpstr>
      <vt:lpstr>UG_ETRAIN!UG_de_Suspect</vt:lpstr>
      <vt:lpstr>UG_IBD!UG_de_Suspect</vt:lpstr>
      <vt:lpstr>UG_ITL!UG_de_Suspect</vt:lpstr>
      <vt:lpstr>UG_MFC!UG_de_Suspect</vt:lpstr>
      <vt:lpstr>UG_OBD!UG_de_Suspect</vt:lpstr>
      <vt:lpstr>UG_OCO!UG_de_Suspect</vt:lpstr>
      <vt:lpstr>UG_ORP!UG_de_Suspect</vt:lpstr>
      <vt:lpstr>UG_PAC!UG_de_Suspect</vt:lpstr>
      <vt:lpstr>UG_PIC!UG_de_Suspect</vt:lpstr>
      <vt:lpstr>UG_TRAININGWAREHOUSE!UG_de_Suspect</vt:lpstr>
      <vt:lpstr>UG_UI!UG_de_Suspect</vt:lpstr>
      <vt:lpstr>UG_WMS!UG_de_Suspect</vt:lpstr>
      <vt:lpstr>UG_WMS_CNG!UG_de_Suspect</vt:lpstr>
      <vt:lpstr>UG_WMS_TSG!UG_de_Suspect</vt:lpstr>
      <vt:lpstr>UG_WMS_WAG!UG_de_Suspect</vt:lpstr>
      <vt:lpstr>UG_APP!UG_de_Total</vt:lpstr>
      <vt:lpstr>UG_COR!UG_de_Total</vt:lpstr>
      <vt:lpstr>UG_ETRAIN!UG_de_Total</vt:lpstr>
      <vt:lpstr>UG_IBD!UG_de_Total</vt:lpstr>
      <vt:lpstr>UG_ITL!UG_de_Total</vt:lpstr>
      <vt:lpstr>UG_MFC!UG_de_Total</vt:lpstr>
      <vt:lpstr>UG_OBD!UG_de_Total</vt:lpstr>
      <vt:lpstr>UG_OCO!UG_de_Total</vt:lpstr>
      <vt:lpstr>UG_ORP!UG_de_Total</vt:lpstr>
      <vt:lpstr>UG_PAC!UG_de_Total</vt:lpstr>
      <vt:lpstr>UG_PIC!UG_de_Total</vt:lpstr>
      <vt:lpstr>UG_TRAININGWAREHOUSE!UG_de_Total</vt:lpstr>
      <vt:lpstr>UG_UI!UG_de_Total</vt:lpstr>
      <vt:lpstr>UG_WMS!UG_de_Total</vt:lpstr>
      <vt:lpstr>UG_WMS_CNG!UG_de_Total</vt:lpstr>
      <vt:lpstr>UG_WMS_TSG!UG_de_Total</vt:lpstr>
      <vt:lpstr>UG_WMS_WAG!UG_de_Total</vt:lpstr>
      <vt:lpstr>UG_APP!UG_en_Missing</vt:lpstr>
      <vt:lpstr>UG_COR!UG_en_Missing</vt:lpstr>
      <vt:lpstr>UG_ETRAIN!UG_en_Missing</vt:lpstr>
      <vt:lpstr>UG_IBD!UG_en_Missing</vt:lpstr>
      <vt:lpstr>UG_ITL!UG_en_Missing</vt:lpstr>
      <vt:lpstr>UG_MFC!UG_en_Missing</vt:lpstr>
      <vt:lpstr>UG_OBD!UG_en_Missing</vt:lpstr>
      <vt:lpstr>UG_OCO!UG_en_Missing</vt:lpstr>
      <vt:lpstr>UG_ORP!UG_en_Missing</vt:lpstr>
      <vt:lpstr>UG_PAC!UG_en_Missing</vt:lpstr>
      <vt:lpstr>UG_PIC!UG_en_Missing</vt:lpstr>
      <vt:lpstr>UG_TRAININGWAREHOUSE!UG_en_Missing</vt:lpstr>
      <vt:lpstr>UG_UI!UG_en_Missing</vt:lpstr>
      <vt:lpstr>UG_WMS!UG_en_Missing</vt:lpstr>
      <vt:lpstr>UG_WMS_CNG!UG_en_Missing</vt:lpstr>
      <vt:lpstr>UG_WMS_TSG!UG_en_Missing</vt:lpstr>
      <vt:lpstr>UG_WMS_WAG!UG_en_Missing</vt:lpstr>
      <vt:lpstr>UG_APP!UG_en_OK</vt:lpstr>
      <vt:lpstr>UG_COR!UG_en_OK</vt:lpstr>
      <vt:lpstr>UG_ETRAIN!UG_en_OK</vt:lpstr>
      <vt:lpstr>UG_IBD!UG_en_OK</vt:lpstr>
      <vt:lpstr>UG_ITL!UG_en_OK</vt:lpstr>
      <vt:lpstr>UG_MFC!UG_en_OK</vt:lpstr>
      <vt:lpstr>UG_OBD!UG_en_OK</vt:lpstr>
      <vt:lpstr>UG_OCO!UG_en_OK</vt:lpstr>
      <vt:lpstr>UG_ORP!UG_en_OK</vt:lpstr>
      <vt:lpstr>UG_PAC!UG_en_OK</vt:lpstr>
      <vt:lpstr>UG_PIC!UG_en_OK</vt:lpstr>
      <vt:lpstr>UG_TRAININGWAREHOUSE!UG_en_OK</vt:lpstr>
      <vt:lpstr>UG_UI!UG_en_OK</vt:lpstr>
      <vt:lpstr>UG_WMS!UG_en_OK</vt:lpstr>
      <vt:lpstr>UG_WMS_CNG!UG_en_OK</vt:lpstr>
      <vt:lpstr>UG_WMS_TSG!UG_en_OK</vt:lpstr>
      <vt:lpstr>UG_WMS_WAG!UG_en_OK</vt:lpstr>
      <vt:lpstr>UG_APP!UG_en_Selected</vt:lpstr>
      <vt:lpstr>UG_COR!UG_en_Selected</vt:lpstr>
      <vt:lpstr>UG_ETRAIN!UG_en_Selected</vt:lpstr>
      <vt:lpstr>UG_IBD!UG_en_Selected</vt:lpstr>
      <vt:lpstr>UG_ITL!UG_en_Selected</vt:lpstr>
      <vt:lpstr>UG_MFC!UG_en_Selected</vt:lpstr>
      <vt:lpstr>UG_OBD!UG_en_Selected</vt:lpstr>
      <vt:lpstr>UG_OCO!UG_en_Selected</vt:lpstr>
      <vt:lpstr>UG_ORP!UG_en_Selected</vt:lpstr>
      <vt:lpstr>UG_PAC!UG_en_Selected</vt:lpstr>
      <vt:lpstr>UG_PIC!UG_en_Selected</vt:lpstr>
      <vt:lpstr>UG_TRAININGWAREHOUSE!UG_en_Selected</vt:lpstr>
      <vt:lpstr>UG_UI!UG_en_Selected</vt:lpstr>
      <vt:lpstr>UG_WMS!UG_en_Selected</vt:lpstr>
      <vt:lpstr>UG_WMS_CNG!UG_en_Selected</vt:lpstr>
      <vt:lpstr>UG_WMS_TSG!UG_en_Selected</vt:lpstr>
      <vt:lpstr>UG_WMS_WAG!UG_en_Selected</vt:lpstr>
      <vt:lpstr>UG_APP!UG_en_SelSize</vt:lpstr>
      <vt:lpstr>UG_COR!UG_en_SelSize</vt:lpstr>
      <vt:lpstr>UG_ETRAIN!UG_en_SelSize</vt:lpstr>
      <vt:lpstr>UG_IBD!UG_en_SelSize</vt:lpstr>
      <vt:lpstr>UG_ITL!UG_en_SelSize</vt:lpstr>
      <vt:lpstr>UG_MFC!UG_en_SelSize</vt:lpstr>
      <vt:lpstr>UG_OBD!UG_en_SelSize</vt:lpstr>
      <vt:lpstr>UG_OCO!UG_en_SelSize</vt:lpstr>
      <vt:lpstr>UG_ORP!UG_en_SelSize</vt:lpstr>
      <vt:lpstr>UG_PAC!UG_en_SelSize</vt:lpstr>
      <vt:lpstr>UG_PIC!UG_en_SelSize</vt:lpstr>
      <vt:lpstr>UG_TRAININGWAREHOUSE!UG_en_SelSize</vt:lpstr>
      <vt:lpstr>UG_UI!UG_en_SelSize</vt:lpstr>
      <vt:lpstr>UG_WMS!UG_en_SelSize</vt:lpstr>
      <vt:lpstr>UG_WMS_CNG!UG_en_SelSize</vt:lpstr>
      <vt:lpstr>UG_WMS_TSG!UG_en_SelSize</vt:lpstr>
      <vt:lpstr>UG_WMS_WAG!UG_en_SelSize</vt:lpstr>
      <vt:lpstr>UG_APP!UG_en_Suspect</vt:lpstr>
      <vt:lpstr>UG_COR!UG_en_Suspect</vt:lpstr>
      <vt:lpstr>UG_ETRAIN!UG_en_Suspect</vt:lpstr>
      <vt:lpstr>UG_IBD!UG_en_Suspect</vt:lpstr>
      <vt:lpstr>UG_ITL!UG_en_Suspect</vt:lpstr>
      <vt:lpstr>UG_MFC!UG_en_Suspect</vt:lpstr>
      <vt:lpstr>UG_OBD!UG_en_Suspect</vt:lpstr>
      <vt:lpstr>UG_OCO!UG_en_Suspect</vt:lpstr>
      <vt:lpstr>UG_ORP!UG_en_Suspect</vt:lpstr>
      <vt:lpstr>UG_PAC!UG_en_Suspect</vt:lpstr>
      <vt:lpstr>UG_PIC!UG_en_Suspect</vt:lpstr>
      <vt:lpstr>UG_TRAININGWAREHOUSE!UG_en_Suspect</vt:lpstr>
      <vt:lpstr>UG_UI!UG_en_Suspect</vt:lpstr>
      <vt:lpstr>UG_WMS!UG_en_Suspect</vt:lpstr>
      <vt:lpstr>UG_WMS_CNG!UG_en_Suspect</vt:lpstr>
      <vt:lpstr>UG_WMS_TSG!UG_en_Suspect</vt:lpstr>
      <vt:lpstr>UG_WMS_WAG!UG_en_Suspect</vt:lpstr>
      <vt:lpstr>UG_APP!UG_en_Total</vt:lpstr>
      <vt:lpstr>UG_COR!UG_en_Total</vt:lpstr>
      <vt:lpstr>UG_ETRAIN!UG_en_Total</vt:lpstr>
      <vt:lpstr>UG_IBD!UG_en_Total</vt:lpstr>
      <vt:lpstr>UG_ITL!UG_en_Total</vt:lpstr>
      <vt:lpstr>UG_MFC!UG_en_Total</vt:lpstr>
      <vt:lpstr>UG_OBD!UG_en_Total</vt:lpstr>
      <vt:lpstr>UG_OCO!UG_en_Total</vt:lpstr>
      <vt:lpstr>UG_ORP!UG_en_Total</vt:lpstr>
      <vt:lpstr>UG_PAC!UG_en_Total</vt:lpstr>
      <vt:lpstr>UG_PIC!UG_en_Total</vt:lpstr>
      <vt:lpstr>UG_TRAININGWAREHOUSE!UG_en_Total</vt:lpstr>
      <vt:lpstr>UG_UI!UG_en_Total</vt:lpstr>
      <vt:lpstr>UG_WMS!UG_en_Total</vt:lpstr>
      <vt:lpstr>UG_WMS_CNG!UG_en_Total</vt:lpstr>
      <vt:lpstr>UG_WMS_TSG!UG_en_Total</vt:lpstr>
      <vt:lpstr>UG_WMS_WAG!UG_en_Total</vt:lpstr>
      <vt:lpstr>UG_APP!UGFilterRow</vt:lpstr>
      <vt:lpstr>UG_COR!UGFilterRow</vt:lpstr>
      <vt:lpstr>UG_ETRAIN!UGFilterRow</vt:lpstr>
      <vt:lpstr>UG_IBD!UGFilterRow</vt:lpstr>
      <vt:lpstr>UG_ITL!UGFilterRow</vt:lpstr>
      <vt:lpstr>UG_MFC!UGFilterRow</vt:lpstr>
      <vt:lpstr>UG_OBD!UGFilterRow</vt:lpstr>
      <vt:lpstr>UG_OCO!UGFilterRow</vt:lpstr>
      <vt:lpstr>UG_ORP!UGFilterRow</vt:lpstr>
      <vt:lpstr>UG_PAC!UGFilterRow</vt:lpstr>
      <vt:lpstr>UG_PIC!UGFilterRow</vt:lpstr>
      <vt:lpstr>UG_TRAININGWAREHOUSE!UGFilterRow</vt:lpstr>
      <vt:lpstr>UG_UI!UGFilterRow</vt:lpstr>
      <vt:lpstr>UG_WMS!UGFilterRow</vt:lpstr>
      <vt:lpstr>UG_WMS_CNG!UGFilterRow</vt:lpstr>
      <vt:lpstr>UG_WMS_TSG!UGFilterRow</vt:lpstr>
      <vt:lpstr>UG_WMS_WAG!UGFilterRow</vt:lpstr>
      <vt:lpstr>UG_APP!UGLanguageRow</vt:lpstr>
      <vt:lpstr>UG_COR!UGLanguageRow</vt:lpstr>
      <vt:lpstr>UG_ETRAIN!UGLanguageRow</vt:lpstr>
      <vt:lpstr>UG_IBD!UGLanguageRow</vt:lpstr>
      <vt:lpstr>UG_ITL!UGLanguageRow</vt:lpstr>
      <vt:lpstr>UG_MFC!UGLanguageRow</vt:lpstr>
      <vt:lpstr>UG_OBD!UGLanguageRow</vt:lpstr>
      <vt:lpstr>UG_OCO!UGLanguageRow</vt:lpstr>
      <vt:lpstr>UG_ORP!UGLanguageRow</vt:lpstr>
      <vt:lpstr>UG_PAC!UGLanguageRow</vt:lpstr>
      <vt:lpstr>UG_PIC!UGLanguageRow</vt:lpstr>
      <vt:lpstr>UG_TRAININGWAREHOUSE!UGLanguageRow</vt:lpstr>
      <vt:lpstr>UG_UI!UGLanguageRow</vt:lpstr>
      <vt:lpstr>UG_WMS!UGLanguageRow</vt:lpstr>
      <vt:lpstr>UG_WMS_CNG!UGLanguageRow</vt:lpstr>
      <vt:lpstr>UG_WMS_TSG!UGLanguageRow</vt:lpstr>
      <vt:lpstr>UG_WMS_WAG!UGLanguageRow</vt:lpstr>
      <vt:lpstr>UG_APP!UGLastRow</vt:lpstr>
      <vt:lpstr>UG_COR!UGLastRow</vt:lpstr>
      <vt:lpstr>UG_ETRAIN!UGLastRow</vt:lpstr>
      <vt:lpstr>UG_IBD!UGLastRow</vt:lpstr>
      <vt:lpstr>UG_ITL!UGLastRow</vt:lpstr>
      <vt:lpstr>UG_MFC!UGLastRow</vt:lpstr>
      <vt:lpstr>UG_OBD!UGLastRow</vt:lpstr>
      <vt:lpstr>UG_OCO!UGLastRow</vt:lpstr>
      <vt:lpstr>UG_ORP!UGLastRow</vt:lpstr>
      <vt:lpstr>UG_PAC!UGLastRow</vt:lpstr>
      <vt:lpstr>UG_PIC!UGLastRow</vt:lpstr>
      <vt:lpstr>UG_TRAININGWAREHOUSE!UGLastRow</vt:lpstr>
      <vt:lpstr>UG_UI!UGLastRow</vt:lpstr>
      <vt:lpstr>UG_WMS!UGLastRow</vt:lpstr>
      <vt:lpstr>UG_WMS_CNG!UGLastRow</vt:lpstr>
      <vt:lpstr>UG_WMS_TSG!UGLastRow</vt:lpstr>
      <vt:lpstr>UG_WMS_WAG!UGLastRow</vt:lpstr>
      <vt:lpstr>UG_APP!UGLastUpdate</vt:lpstr>
      <vt:lpstr>UG_COR!UGLastUpdate</vt:lpstr>
      <vt:lpstr>UG_ETRAIN!UGLastUpdate</vt:lpstr>
      <vt:lpstr>UG_IBD!UGLastUpdate</vt:lpstr>
      <vt:lpstr>UG_ITL!UGLastUpdate</vt:lpstr>
      <vt:lpstr>UG_MFC!UGLastUpdate</vt:lpstr>
      <vt:lpstr>UG_OBD!UGLastUpdate</vt:lpstr>
      <vt:lpstr>UG_OCO!UGLastUpdate</vt:lpstr>
      <vt:lpstr>UG_ORP!UGLastUpdate</vt:lpstr>
      <vt:lpstr>UG_PAC!UGLastUpdate</vt:lpstr>
      <vt:lpstr>UG_PIC!UGLastUpdate</vt:lpstr>
      <vt:lpstr>UG_TRAININGWAREHOUSE!UGLastUpdate</vt:lpstr>
      <vt:lpstr>UG_UI!UGLastUpdate</vt:lpstr>
      <vt:lpstr>UG_WMS!UGLastUpdate</vt:lpstr>
      <vt:lpstr>UG_WMS_CNG!UGLastUpdate</vt:lpstr>
      <vt:lpstr>UG_WMS_TSG!UGLastUpdate</vt:lpstr>
      <vt:lpstr>UG_WMS_WAG!UGLastUpdate</vt:lpstr>
      <vt:lpstr>UG_Overview!UGOvwFilterRow</vt:lpstr>
      <vt:lpstr>UG_Overview!UGOvwLanguageRow</vt:lpstr>
      <vt:lpstr>UG_Overview!UGOvwLastRow</vt:lpstr>
      <vt:lpstr>UG_Overview!UGOvwLastUpdate</vt:lpstr>
      <vt:lpstr>UG_Overview!UGOvwTemplateRow</vt:lpstr>
      <vt:lpstr>UG_APP!UGRootPath</vt:lpstr>
      <vt:lpstr>UG_COR!UGRootPath</vt:lpstr>
      <vt:lpstr>UG_ETRAIN!UGRootPath</vt:lpstr>
      <vt:lpstr>UG_IBD!UGRootPath</vt:lpstr>
      <vt:lpstr>UG_ITL!UGRootPath</vt:lpstr>
      <vt:lpstr>UG_MFC!UGRootPath</vt:lpstr>
      <vt:lpstr>UG_OBD!UGRootPath</vt:lpstr>
      <vt:lpstr>UG_OCO!UGRootPath</vt:lpstr>
      <vt:lpstr>UG_ORP!UGRootPath</vt:lpstr>
      <vt:lpstr>UG_PAC!UGRootPath</vt:lpstr>
      <vt:lpstr>UG_PIC!UGRootPath</vt:lpstr>
      <vt:lpstr>UG_TRAININGWAREHOUSE!UGRootPath</vt:lpstr>
      <vt:lpstr>UG_UI!UGRootPath</vt:lpstr>
      <vt:lpstr>UG_WMS!UGRootPath</vt:lpstr>
      <vt:lpstr>UG_WMS_CNG!UGRootPath</vt:lpstr>
      <vt:lpstr>UG_WMS_TSG!UGRootPath</vt:lpstr>
      <vt:lpstr>UG_WMS_WAG!UGRootPath</vt:lpstr>
      <vt:lpstr>UG_APP!UGSubsystem</vt:lpstr>
      <vt:lpstr>UG_COR!UGSubsystem</vt:lpstr>
      <vt:lpstr>UG_ETRAIN!UGSubsystem</vt:lpstr>
      <vt:lpstr>UG_IBD!UGSubsystem</vt:lpstr>
      <vt:lpstr>UG_ITL!UGSubsystem</vt:lpstr>
      <vt:lpstr>UG_MFC!UGSubsystem</vt:lpstr>
      <vt:lpstr>UG_OBD!UGSubsystem</vt:lpstr>
      <vt:lpstr>UG_OCO!UGSubsystem</vt:lpstr>
      <vt:lpstr>UG_ORP!UGSubsystem</vt:lpstr>
      <vt:lpstr>UG_PAC!UGSubsystem</vt:lpstr>
      <vt:lpstr>UG_PIC!UGSubsystem</vt:lpstr>
      <vt:lpstr>UG_TRAININGWAREHOUSE!UGSubsystem</vt:lpstr>
      <vt:lpstr>UG_UI!UGSubsystem</vt:lpstr>
      <vt:lpstr>UG_WMS!UGSubsystem</vt:lpstr>
      <vt:lpstr>UG_WMS_CNG!UGSubsystem</vt:lpstr>
      <vt:lpstr>UG_WMS_TSG!UGSubsystem</vt:lpstr>
      <vt:lpstr>UG_WMS_WAG!UGSubsystem</vt:lpstr>
      <vt:lpstr>UG_APP!UGTemplateRow</vt:lpstr>
      <vt:lpstr>UG_COR!UGTemplateRow</vt:lpstr>
      <vt:lpstr>UG_ETRAIN!UGTemplateRow</vt:lpstr>
      <vt:lpstr>UG_IBD!UGTemplateRow</vt:lpstr>
      <vt:lpstr>UG_ITL!UGTemplateRow</vt:lpstr>
      <vt:lpstr>UG_MFC!UGTemplateRow</vt:lpstr>
      <vt:lpstr>UG_OBD!UGTemplateRow</vt:lpstr>
      <vt:lpstr>UG_OCO!UGTemplateRow</vt:lpstr>
      <vt:lpstr>UG_ORP!UGTemplateRow</vt:lpstr>
      <vt:lpstr>UG_PAC!UGTemplateRow</vt:lpstr>
      <vt:lpstr>UG_PIC!UGTemplateRow</vt:lpstr>
      <vt:lpstr>UG_TRAININGWAREHOUSE!UGTemplateRow</vt:lpstr>
      <vt:lpstr>UG_UI!UGTemplateRow</vt:lpstr>
      <vt:lpstr>UG_WMS!UGTemplateRow</vt:lpstr>
      <vt:lpstr>UG_WMS_CNG!UGTemplateRow</vt:lpstr>
      <vt:lpstr>UG_WMS_TSG!UGTemplateRow</vt:lpstr>
      <vt:lpstr>UG_WMS_WAG!UGTemplateRow</vt:lpstr>
    </vt:vector>
  </TitlesOfParts>
  <Company>Siemens AG - L&amp;A DI T ST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Documentation Plan</dc:title>
  <dc:creator>Siegfried Nagel</dc:creator>
  <cp:lastModifiedBy>Siegfried Nagel</cp:lastModifiedBy>
  <cp:lastPrinted>2009-02-02T13:17:45Z</cp:lastPrinted>
  <dcterms:created xsi:type="dcterms:W3CDTF">2004-07-14T07:31:49Z</dcterms:created>
  <dcterms:modified xsi:type="dcterms:W3CDTF">2014-05-24T16:14:20Z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-587319438</vt:i4>
  </property>
  <property fmtid="{D5CDD505-2E9C-101B-9397-08002B2CF9AE}" pid="3" name="_EmailSubject">
    <vt:lpwstr>LOP-Liste 01.02.2005 - Carlsberg Terminal East</vt:lpwstr>
  </property>
  <property fmtid="{D5CDD505-2E9C-101B-9397-08002B2CF9AE}" pid="4" name="_AuthorEmail">
    <vt:lpwstr>holger.cremer@siemens.com</vt:lpwstr>
  </property>
  <property fmtid="{D5CDD505-2E9C-101B-9397-08002B2CF9AE}" pid="5" name="_AuthorEmailDisplayName">
    <vt:lpwstr>Cremer Holger</vt:lpwstr>
  </property>
  <property fmtid="{D5CDD505-2E9C-101B-9397-08002B2CF9AE}" pid="6" name="_PreviousAdHocReviewCycleID">
    <vt:i4>-1061022333</vt:i4>
  </property>
  <property fmtid="{D5CDD505-2E9C-101B-9397-08002B2CF9AE}" pid="7" name="_ReviewingToolsShownOnce">
    <vt:lpwstr/>
  </property>
  <property fmtid="{D5CDD505-2E9C-101B-9397-08002B2CF9AE}" pid="8" name="OrgUnit">
    <vt:lpwstr>DC IT RD</vt:lpwstr>
  </property>
  <property fmtid="{D5CDD505-2E9C-101B-9397-08002B2CF9AE}" pid="9" name="DocScope">
    <vt:lpwstr>Dematic DC Director V3.3</vt:lpwstr>
  </property>
  <property fmtid="{D5CDD505-2E9C-101B-9397-08002B2CF9AE}" pid="10" name="DocTitle">
    <vt:lpwstr>Product Documentation Plan</vt:lpwstr>
  </property>
  <property fmtid="{D5CDD505-2E9C-101B-9397-08002B2CF9AE}" pid="11" name="Classification">
    <vt:lpwstr>For internal use only</vt:lpwstr>
  </property>
  <property fmtid="{D5CDD505-2E9C-101B-9397-08002B2CF9AE}" pid="12" name="DocIdentifier">
    <vt:lpwstr/>
  </property>
  <property fmtid="{D5CDD505-2E9C-101B-9397-08002B2CF9AE}" pid="13" name="DocVersion">
    <vt:lpwstr>33</vt:lpwstr>
  </property>
  <property fmtid="{D5CDD505-2E9C-101B-9397-08002B2CF9AE}" pid="14" name="DocDate">
    <vt:lpwstr>28.02.2014</vt:lpwstr>
  </property>
  <property fmtid="{D5CDD505-2E9C-101B-9397-08002B2CF9AE}" pid="15" name="DocStatus">
    <vt:lpwstr>Released</vt:lpwstr>
  </property>
  <property fmtid="{D5CDD505-2E9C-101B-9397-08002B2CF9AE}" pid="16" name="DocSheets">
    <vt:lpwstr>27</vt:lpwstr>
  </property>
  <property fmtid="{D5CDD505-2E9C-101B-9397-08002B2CF9AE}" pid="17" name="Document type">
    <vt:lpwstr>Product Documentation Plan</vt:lpwstr>
  </property>
</Properties>
</file>