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B6167A45-FC88-A943-8F8A-8ED71278E58D}" xr6:coauthVersionLast="47" xr6:coauthVersionMax="47" xr10:uidLastSave="{00000000-0000-0000-0000-000000000000}"/>
  <bookViews>
    <workbookView xWindow="4660" yWindow="0" windowWidth="23760" windowHeight="17440" xr2:uid="{A840BDBF-CD53-9241-85E2-C03F72AE1FBD}"/>
  </bookViews>
  <sheets>
    <sheet name="plate counts" sheetId="1" r:id="rId1"/>
    <sheet name="schedule" sheetId="2" r:id="rId2"/>
    <sheet name="96 Well 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3" i="1"/>
  <c r="P14" i="1"/>
  <c r="P15" i="1"/>
  <c r="P16" i="1"/>
  <c r="O16" i="1"/>
  <c r="O10" i="1"/>
  <c r="O15" i="1"/>
  <c r="O14" i="1"/>
  <c r="O13" i="1"/>
  <c r="O11" i="1"/>
  <c r="O9" i="1"/>
  <c r="O8" i="1"/>
  <c r="P8" i="1" s="1"/>
  <c r="O6" i="1"/>
  <c r="P6" i="1" s="1"/>
  <c r="O5" i="1"/>
  <c r="P5" i="1" s="1"/>
  <c r="O7" i="1"/>
  <c r="P7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<sst xmlns="http://schemas.openxmlformats.org/spreadsheetml/2006/main" count="132" uniqueCount="67">
  <si>
    <t>Strain</t>
  </si>
  <si>
    <t>Species</t>
  </si>
  <si>
    <t>Plant Rep</t>
  </si>
  <si>
    <t>leaf wash (mL)</t>
  </si>
  <si>
    <t>plated (uL)</t>
  </si>
  <si>
    <t>Date (Overnights)</t>
  </si>
  <si>
    <t>Bio Rep</t>
  </si>
  <si>
    <t>field sample #8</t>
  </si>
  <si>
    <t>Pseudomonas parallactic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</si>
  <si>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</si>
  <si>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</si>
  <si>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</si>
  <si>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</si>
  <si>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</si>
  <si>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</si>
  <si>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</si>
  <si>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</si>
  <si>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</si>
  <si>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</si>
  <si>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</si>
  <si>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</si>
  <si>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</si>
  <si>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</si>
  <si>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</si>
  <si>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Pseudomonas fluorescence</t>
  </si>
  <si>
    <t>221 (1)</t>
  </si>
  <si>
    <t>200 (1)
221 (2)</t>
  </si>
  <si>
    <t>6 (1)
200 (2)</t>
  </si>
  <si>
    <t>14 (1)
6 (2)</t>
  </si>
  <si>
    <t>204 (1)
14 (2)</t>
  </si>
  <si>
    <t>194 (1)
204 (2)</t>
  </si>
  <si>
    <t>194 (2)</t>
  </si>
  <si>
    <t>Count</t>
  </si>
  <si>
    <t>Day 5</t>
  </si>
  <si>
    <t>Sample plants
Plate samples</t>
  </si>
  <si>
    <t>Day 3</t>
  </si>
  <si>
    <t>Day 2</t>
  </si>
  <si>
    <t>Spray plants</t>
  </si>
  <si>
    <t>Make overnights</t>
  </si>
  <si>
    <t>H</t>
  </si>
  <si>
    <t>G</t>
  </si>
  <si>
    <t>F</t>
  </si>
  <si>
    <t>E</t>
  </si>
  <si>
    <t>D</t>
  </si>
  <si>
    <t>10^-2
194B3</t>
  </si>
  <si>
    <t>10^-2
194B2</t>
  </si>
  <si>
    <t>10^-2
194B1</t>
  </si>
  <si>
    <t>10^-2
194A3</t>
  </si>
  <si>
    <t>10^-2
194A2</t>
  </si>
  <si>
    <t>10^-2
194A1</t>
  </si>
  <si>
    <t>C</t>
  </si>
  <si>
    <t>10^-1
194B3</t>
  </si>
  <si>
    <t>10^-1
194B2</t>
  </si>
  <si>
    <t>10^-1
194B1</t>
  </si>
  <si>
    <t>10^-1
194A3</t>
  </si>
  <si>
    <t>10^-1
194A2</t>
  </si>
  <si>
    <t>10^-1
194A1</t>
  </si>
  <si>
    <t>B</t>
  </si>
  <si>
    <t>Undiluted 
194B3</t>
  </si>
  <si>
    <t>Undiluted 
194B2</t>
  </si>
  <si>
    <t>Undiluted 
194B1</t>
  </si>
  <si>
    <t>Undiluted 
194A3</t>
  </si>
  <si>
    <t>Undiluted 
194A2</t>
  </si>
  <si>
    <t>Undiluted 
194A1</t>
  </si>
  <si>
    <t>A</t>
  </si>
  <si>
    <t>-</t>
  </si>
  <si>
    <t>CFU/10 leaf discs
(avg * 10^2)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</si>
</sst>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sz val="12"/>
      <color rgb="FF00B05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1" fontId="0" fillId="0" borderId="0" xfId="0" applyNumberFormat="1" applyAlignment="1">
      <alignment horizontal="center" vertical="center" wrapText="1"/>
    </xf>
    <xf numFmtId="164" fontId="7" fillId="2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11" fontId="0" fillId="3" borderId="1" xfId="0" applyNumberFormat="1" applyFill="1" applyBorder="1" applyAlignment="1">
      <alignment horizontal="center" vertical="center" wrapText="1"/>
    </xf>
    <xf numFmtId="11" fontId="3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16"/>
  <sheetViews>
    <sheetView tabSelected="1" zoomScale="110" zoomScaleNormal="110" workbookViewId="0">
      <pane xSplit="3" ySplit="1" topLeftCell="D2" activePane="bottomRight" state="frozen"/>
      <selection pane="topRight" activeCell="C1" sqref="C1"/>
      <selection pane="bottomLeft" activeCell="A2" sqref="A2"/>
      <selection pane="bottomRight" sqref="A1:XFD8"/>
    </sheetView>
  </sheetViews>
  <sheetFormatPr baseColWidth="10" defaultColWidth="15" defaultRowHeight="16" x14ac:dyDescent="0.2"/>
  <cols>
    <col min="1" max="1" width="4.33203125" style="8" bestFit="1" customWidth="1"/>
    <col min="2" max="2" width="11.5" style="8" bestFit="1" customWidth="1"/>
    <col min="3" max="3" width="4.33203125" style="8" bestFit="1" customWidth="1"/>
    <col min="4" max="4" width="10.6640625" style="8" customWidth="1"/>
    <col min="5" max="5" width="13.33203125" style="8" bestFit="1" customWidth="1"/>
    <col min="6" max="6" width="5.5" style="8" bestFit="1" customWidth="1"/>
    <col min="7" max="7" width="9" style="8" bestFit="1" customWidth="1"/>
    <col min="8" max="8" width="6.33203125" style="8" bestFit="1" customWidth="1"/>
    <col min="9" max="10" width="12.5" style="8" bestFit="1" customWidth="1"/>
    <col min="11" max="14" width="10.6640625" style="8" bestFit="1" customWidth="1"/>
    <col min="15" max="15" width="12.83203125" style="8" customWidth="1"/>
    <col min="16" max="16" width="15.6640625" style="11" bestFit="1" customWidth="1"/>
    <col min="17" max="16384" width="15" style="8"/>
  </cols>
  <sheetData>
    <row r="1" spans="1:16" s="2" customFormat="1" ht="34" x14ac:dyDescent="0.2">
      <c r="A1" s="1" t="s">
        <v>6</v>
      </c>
      <c r="B1" s="1" t="s">
        <v>5</v>
      </c>
      <c r="C1" s="1">
        <v>-80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  <c r="P1" s="29" t="s">
        <v>66</v>
      </c>
    </row>
    <row r="2" spans="1:16" ht="34" x14ac:dyDescent="0.2">
      <c r="A2" s="3">
        <v>2.1</v>
      </c>
      <c r="B2" s="4">
        <v>45421</v>
      </c>
      <c r="C2" s="3">
        <v>194</v>
      </c>
      <c r="D2" s="3" t="s">
        <v>7</v>
      </c>
      <c r="E2" s="5" t="s">
        <v>8</v>
      </c>
      <c r="F2" s="3" t="s">
        <v>15</v>
      </c>
      <c r="G2" s="3">
        <v>10</v>
      </c>
      <c r="H2" s="3">
        <v>100</v>
      </c>
      <c r="I2" s="6">
        <v>0</v>
      </c>
      <c r="J2" s="6" t="s">
        <v>21</v>
      </c>
      <c r="K2" s="7">
        <v>37</v>
      </c>
      <c r="L2" s="7">
        <v>43</v>
      </c>
      <c r="M2" s="6">
        <v>1</v>
      </c>
      <c r="N2" s="6">
        <v>8</v>
      </c>
      <c r="O2" s="3">
        <f>AVERAGE(K2:L2)*10^1</f>
        <v>400</v>
      </c>
      <c r="P2" s="28">
        <f>O2*10^2</f>
        <v>40000</v>
      </c>
    </row>
    <row r="3" spans="1:16" ht="34" x14ac:dyDescent="0.2">
      <c r="A3" s="3">
        <v>2.1</v>
      </c>
      <c r="B3" s="4">
        <v>45421</v>
      </c>
      <c r="C3" s="3">
        <v>194</v>
      </c>
      <c r="D3" s="3" t="s">
        <v>7</v>
      </c>
      <c r="E3" s="5" t="s">
        <v>8</v>
      </c>
      <c r="F3" s="3" t="s">
        <v>16</v>
      </c>
      <c r="G3" s="3">
        <v>10</v>
      </c>
      <c r="H3" s="3">
        <v>100</v>
      </c>
      <c r="I3" s="6" t="s">
        <v>21</v>
      </c>
      <c r="J3" s="6" t="s">
        <v>21</v>
      </c>
      <c r="K3" s="7">
        <v>54</v>
      </c>
      <c r="L3" s="7">
        <v>60</v>
      </c>
      <c r="M3" s="6">
        <v>6</v>
      </c>
      <c r="N3" s="6">
        <v>9</v>
      </c>
      <c r="O3" s="3">
        <f>AVERAGE(K3:L3)*10^1</f>
        <v>570</v>
      </c>
      <c r="P3" s="28">
        <f t="shared" ref="P3:P16" si="0">O3*10^2</f>
        <v>57000</v>
      </c>
    </row>
    <row r="4" spans="1:16" ht="34" x14ac:dyDescent="0.2">
      <c r="A4" s="3">
        <v>2.1</v>
      </c>
      <c r="B4" s="4">
        <v>45421</v>
      </c>
      <c r="C4" s="3">
        <v>194</v>
      </c>
      <c r="D4" s="3" t="s">
        <v>7</v>
      </c>
      <c r="E4" s="5" t="s">
        <v>8</v>
      </c>
      <c r="F4" s="3" t="s">
        <v>17</v>
      </c>
      <c r="G4" s="3">
        <v>10</v>
      </c>
      <c r="H4" s="3">
        <v>100</v>
      </c>
      <c r="I4" s="6" t="s">
        <v>21</v>
      </c>
      <c r="J4" s="6" t="s">
        <v>21</v>
      </c>
      <c r="K4" s="7">
        <v>108</v>
      </c>
      <c r="L4" s="7">
        <v>128</v>
      </c>
      <c r="M4" s="7">
        <v>20</v>
      </c>
      <c r="N4" s="7">
        <v>11</v>
      </c>
      <c r="O4" s="3">
        <f>((AVERAGE(K4:L4)*10^1)+(AVERAGE(M4:N4)*10^2))/2</f>
        <v>1365</v>
      </c>
      <c r="P4" s="28">
        <f t="shared" si="0"/>
        <v>136500</v>
      </c>
    </row>
    <row r="5" spans="1:16" ht="34" x14ac:dyDescent="0.2">
      <c r="A5" s="3">
        <v>2.1</v>
      </c>
      <c r="B5" s="4">
        <v>45421</v>
      </c>
      <c r="C5" s="3">
        <v>194</v>
      </c>
      <c r="D5" s="3" t="s">
        <v>7</v>
      </c>
      <c r="E5" s="5" t="s">
        <v>8</v>
      </c>
      <c r="F5" s="3" t="s">
        <v>18</v>
      </c>
      <c r="G5" s="3">
        <v>10</v>
      </c>
      <c r="H5" s="3">
        <v>100</v>
      </c>
      <c r="I5" s="6" t="s">
        <v>21</v>
      </c>
      <c r="J5" s="6" t="s">
        <v>21</v>
      </c>
      <c r="K5" s="7">
        <v>53</v>
      </c>
      <c r="L5" s="7">
        <v>67</v>
      </c>
      <c r="M5" s="6">
        <v>8</v>
      </c>
      <c r="N5" s="6">
        <v>6</v>
      </c>
      <c r="O5" s="3">
        <f>AVERAGE(K5:L5)*10^1</f>
        <v>600</v>
      </c>
      <c r="P5" s="28">
        <f t="shared" si="0"/>
        <v>60000</v>
      </c>
    </row>
    <row r="6" spans="1:16" ht="34" x14ac:dyDescent="0.2">
      <c r="A6" s="3">
        <v>2.1</v>
      </c>
      <c r="B6" s="4">
        <v>45421</v>
      </c>
      <c r="C6" s="3">
        <v>194</v>
      </c>
      <c r="D6" s="3" t="s">
        <v>7</v>
      </c>
      <c r="E6" s="5" t="s">
        <v>8</v>
      </c>
      <c r="F6" s="3" t="s">
        <v>19</v>
      </c>
      <c r="G6" s="3">
        <v>10</v>
      </c>
      <c r="H6" s="3">
        <v>100</v>
      </c>
      <c r="I6" s="6">
        <v>3</v>
      </c>
      <c r="J6" s="6">
        <v>1</v>
      </c>
      <c r="K6" s="6">
        <v>1</v>
      </c>
      <c r="L6" s="7">
        <v>132</v>
      </c>
      <c r="M6" s="7">
        <v>13</v>
      </c>
      <c r="N6" s="7">
        <v>19</v>
      </c>
      <c r="O6" s="3">
        <f>((L6*10^1)+(AVERAGE(M6:N6)*10^2))/2</f>
        <v>1460</v>
      </c>
      <c r="P6" s="28">
        <f t="shared" si="0"/>
        <v>146000</v>
      </c>
    </row>
    <row r="7" spans="1:16" ht="34" x14ac:dyDescent="0.2">
      <c r="A7" s="3">
        <v>2.1</v>
      </c>
      <c r="B7" s="4">
        <v>45421</v>
      </c>
      <c r="C7" s="3">
        <v>194</v>
      </c>
      <c r="D7" s="3" t="s">
        <v>7</v>
      </c>
      <c r="E7" s="5" t="s">
        <v>8</v>
      </c>
      <c r="F7" s="3" t="s">
        <v>20</v>
      </c>
      <c r="G7" s="3">
        <v>10</v>
      </c>
      <c r="H7" s="3">
        <v>100</v>
      </c>
      <c r="I7" s="6" t="s">
        <v>21</v>
      </c>
      <c r="J7" s="6">
        <v>0</v>
      </c>
      <c r="K7" s="7">
        <v>103</v>
      </c>
      <c r="L7" s="7">
        <v>102</v>
      </c>
      <c r="M7" s="7">
        <v>16</v>
      </c>
      <c r="N7" s="7">
        <v>11</v>
      </c>
      <c r="O7" s="3">
        <f>((AVERAGE(K7:L7)*10^1)+(AVERAGE(M7:N7)*10^2))/2</f>
        <v>1187.5</v>
      </c>
      <c r="P7" s="28">
        <f t="shared" si="0"/>
        <v>118750</v>
      </c>
    </row>
    <row r="8" spans="1:16" ht="34" x14ac:dyDescent="0.2">
      <c r="A8" s="3">
        <v>2.2000000000000002</v>
      </c>
      <c r="B8" s="4">
        <v>45425</v>
      </c>
      <c r="C8" s="3">
        <v>194</v>
      </c>
      <c r="D8" s="3" t="s">
        <v>7</v>
      </c>
      <c r="E8" s="5" t="s">
        <v>8</v>
      </c>
      <c r="F8" s="3" t="s">
        <v>15</v>
      </c>
      <c r="G8" s="3">
        <v>10</v>
      </c>
      <c r="H8" s="3">
        <v>100</v>
      </c>
      <c r="I8" s="6" t="s">
        <v>21</v>
      </c>
      <c r="J8" s="6" t="s">
        <v>21</v>
      </c>
      <c r="K8" s="6" t="s">
        <v>21</v>
      </c>
      <c r="L8" s="6" t="s">
        <v>21</v>
      </c>
      <c r="M8" s="3">
        <v>25</v>
      </c>
      <c r="N8" s="3">
        <v>21</v>
      </c>
      <c r="O8" s="3">
        <f>(AVERAGE(M8:N8))*10^2</f>
        <v>2300</v>
      </c>
      <c r="P8" s="28">
        <f t="shared" si="0"/>
        <v>230000</v>
      </c>
    </row>
    <row r="9" spans="1:16" ht="34" x14ac:dyDescent="0.2">
      <c r="A9" s="3">
        <v>2.2000000000000002</v>
      </c>
      <c r="B9" s="4">
        <v>45425</v>
      </c>
      <c r="C9" s="3">
        <v>194</v>
      </c>
      <c r="D9" s="3" t="s">
        <v>7</v>
      </c>
      <c r="E9" s="5" t="s">
        <v>8</v>
      </c>
      <c r="F9" s="3" t="s">
        <v>16</v>
      </c>
      <c r="G9" s="3">
        <v>10</v>
      </c>
      <c r="H9" s="3">
        <v>100</v>
      </c>
      <c r="I9" s="6" t="s">
        <v>21</v>
      </c>
      <c r="J9" s="6" t="s">
        <v>21</v>
      </c>
      <c r="K9" s="6" t="s">
        <v>21</v>
      </c>
      <c r="L9" s="6" t="s">
        <v>21</v>
      </c>
      <c r="M9" s="3">
        <v>88</v>
      </c>
      <c r="N9" s="3">
        <v>13</v>
      </c>
      <c r="O9" s="3">
        <f>(AVERAGE(M9:N9))*10^2</f>
        <v>5050</v>
      </c>
      <c r="P9" s="28">
        <f t="shared" si="0"/>
        <v>505000</v>
      </c>
    </row>
    <row r="10" spans="1:16" ht="34" x14ac:dyDescent="0.2">
      <c r="A10" s="3">
        <v>2.2000000000000002</v>
      </c>
      <c r="B10" s="4">
        <v>45425</v>
      </c>
      <c r="C10" s="3">
        <v>194</v>
      </c>
      <c r="D10" s="3" t="s">
        <v>7</v>
      </c>
      <c r="E10" s="5" t="s">
        <v>8</v>
      </c>
      <c r="F10" s="3" t="s">
        <v>17</v>
      </c>
      <c r="G10" s="3">
        <v>10</v>
      </c>
      <c r="H10" s="3">
        <v>100</v>
      </c>
      <c r="I10" s="6" t="s">
        <v>21</v>
      </c>
      <c r="J10" s="6" t="s">
        <v>21</v>
      </c>
      <c r="K10" s="3">
        <v>133</v>
      </c>
      <c r="L10" s="3">
        <v>67</v>
      </c>
      <c r="M10" s="3">
        <v>13</v>
      </c>
      <c r="N10" s="3">
        <v>8</v>
      </c>
      <c r="O10" s="3">
        <f>(((AVERAGE(K10:L10))*10^1)+(M10*10^2))/2</f>
        <v>1150</v>
      </c>
      <c r="P10" s="28">
        <f t="shared" si="0"/>
        <v>115000</v>
      </c>
    </row>
    <row r="11" spans="1:16" ht="34" x14ac:dyDescent="0.2">
      <c r="A11" s="3">
        <v>2.2000000000000002</v>
      </c>
      <c r="B11" s="4">
        <v>45425</v>
      </c>
      <c r="C11" s="3">
        <v>204</v>
      </c>
      <c r="D11" s="9" t="s">
        <v>23</v>
      </c>
      <c r="E11" s="10" t="s">
        <v>24</v>
      </c>
      <c r="F11" s="3" t="s">
        <v>15</v>
      </c>
      <c r="G11" s="3">
        <v>10</v>
      </c>
      <c r="H11" s="3">
        <v>100</v>
      </c>
      <c r="I11" s="3">
        <v>60</v>
      </c>
      <c r="J11" s="3">
        <v>44</v>
      </c>
      <c r="K11" s="3">
        <v>6</v>
      </c>
      <c r="L11" s="3">
        <v>0</v>
      </c>
      <c r="M11" s="3">
        <v>0</v>
      </c>
      <c r="N11" s="3">
        <v>0</v>
      </c>
      <c r="O11" s="3">
        <f>(AVERAGE(I11:J11))</f>
        <v>52</v>
      </c>
      <c r="P11" s="28">
        <f t="shared" si="0"/>
        <v>5200</v>
      </c>
    </row>
    <row r="12" spans="1:16" ht="34" x14ac:dyDescent="0.2">
      <c r="A12" s="3">
        <v>2.2000000000000002</v>
      </c>
      <c r="B12" s="4">
        <v>45425</v>
      </c>
      <c r="C12" s="3">
        <v>204</v>
      </c>
      <c r="D12" s="9" t="s">
        <v>23</v>
      </c>
      <c r="E12" s="10" t="s">
        <v>24</v>
      </c>
      <c r="F12" s="3" t="s">
        <v>16</v>
      </c>
      <c r="G12" s="3">
        <v>10</v>
      </c>
      <c r="H12" s="3">
        <v>100</v>
      </c>
      <c r="I12" s="3">
        <v>4</v>
      </c>
      <c r="J12" s="6" t="s">
        <v>21</v>
      </c>
      <c r="K12" s="3">
        <v>1</v>
      </c>
      <c r="L12" s="3">
        <v>0</v>
      </c>
      <c r="M12" s="3">
        <v>8</v>
      </c>
      <c r="N12" s="3">
        <v>7</v>
      </c>
      <c r="O12" s="27" t="s">
        <v>65</v>
      </c>
      <c r="P12" s="27" t="s">
        <v>65</v>
      </c>
    </row>
    <row r="13" spans="1:16" ht="34" x14ac:dyDescent="0.2">
      <c r="A13" s="3">
        <v>2.2000000000000002</v>
      </c>
      <c r="B13" s="4">
        <v>45425</v>
      </c>
      <c r="C13" s="3">
        <v>204</v>
      </c>
      <c r="D13" s="9" t="s">
        <v>23</v>
      </c>
      <c r="E13" s="10" t="s">
        <v>24</v>
      </c>
      <c r="F13" s="3" t="s">
        <v>17</v>
      </c>
      <c r="G13" s="3">
        <v>10</v>
      </c>
      <c r="H13" s="3">
        <v>100</v>
      </c>
      <c r="I13" s="6" t="s">
        <v>21</v>
      </c>
      <c r="J13" s="6" t="s">
        <v>21</v>
      </c>
      <c r="K13" s="6" t="s">
        <v>21</v>
      </c>
      <c r="L13" s="6" t="s">
        <v>21</v>
      </c>
      <c r="M13" s="3">
        <v>55</v>
      </c>
      <c r="N13" s="3">
        <v>44</v>
      </c>
      <c r="O13" s="3">
        <f>(AVERAGE(M13:N13))*10^2</f>
        <v>4950</v>
      </c>
      <c r="P13" s="28">
        <f t="shared" si="0"/>
        <v>495000</v>
      </c>
    </row>
    <row r="14" spans="1:16" ht="34" x14ac:dyDescent="0.2">
      <c r="A14" s="3">
        <v>2.2000000000000002</v>
      </c>
      <c r="B14" s="4">
        <v>45425</v>
      </c>
      <c r="C14" s="3">
        <v>204</v>
      </c>
      <c r="D14" s="9" t="s">
        <v>23</v>
      </c>
      <c r="E14" s="10" t="s">
        <v>24</v>
      </c>
      <c r="F14" s="3" t="s">
        <v>18</v>
      </c>
      <c r="G14" s="3">
        <v>10</v>
      </c>
      <c r="H14" s="3">
        <v>100</v>
      </c>
      <c r="I14" s="6" t="s">
        <v>21</v>
      </c>
      <c r="J14" s="6" t="s">
        <v>21</v>
      </c>
      <c r="K14" s="3">
        <v>89</v>
      </c>
      <c r="L14" s="3">
        <v>105</v>
      </c>
      <c r="M14" s="3">
        <v>0</v>
      </c>
      <c r="N14" s="3">
        <v>0</v>
      </c>
      <c r="O14" s="3">
        <f>(AVERAGE(K14:L14))*10^1</f>
        <v>970</v>
      </c>
      <c r="P14" s="28">
        <f t="shared" si="0"/>
        <v>97000</v>
      </c>
    </row>
    <row r="15" spans="1:16" ht="34" x14ac:dyDescent="0.2">
      <c r="A15" s="3">
        <v>2.2000000000000002</v>
      </c>
      <c r="B15" s="4">
        <v>45425</v>
      </c>
      <c r="C15" s="3">
        <v>204</v>
      </c>
      <c r="D15" s="9" t="s">
        <v>23</v>
      </c>
      <c r="E15" s="10" t="s">
        <v>24</v>
      </c>
      <c r="F15" s="3" t="s">
        <v>19</v>
      </c>
      <c r="G15" s="3">
        <v>10</v>
      </c>
      <c r="H15" s="3">
        <v>100</v>
      </c>
      <c r="I15" s="6" t="s">
        <v>21</v>
      </c>
      <c r="J15" s="6" t="s">
        <v>21</v>
      </c>
      <c r="K15" s="3">
        <v>111</v>
      </c>
      <c r="L15" s="3">
        <v>117</v>
      </c>
      <c r="M15" s="3">
        <v>7</v>
      </c>
      <c r="N15" s="3">
        <v>8</v>
      </c>
      <c r="O15" s="3">
        <f>(AVERAGE(K15:L15))*10^1</f>
        <v>1140</v>
      </c>
      <c r="P15" s="28">
        <f t="shared" si="0"/>
        <v>114000</v>
      </c>
    </row>
    <row r="16" spans="1:16" ht="34" x14ac:dyDescent="0.2">
      <c r="A16" s="3">
        <v>2.2000000000000002</v>
      </c>
      <c r="B16" s="4">
        <v>45425</v>
      </c>
      <c r="C16" s="3">
        <v>204</v>
      </c>
      <c r="D16" s="9" t="s">
        <v>23</v>
      </c>
      <c r="E16" s="10" t="s">
        <v>24</v>
      </c>
      <c r="F16" s="3" t="s">
        <v>20</v>
      </c>
      <c r="G16" s="3">
        <v>10</v>
      </c>
      <c r="H16" s="3">
        <v>100</v>
      </c>
      <c r="I16" s="6" t="s">
        <v>21</v>
      </c>
      <c r="J16" s="6" t="s">
        <v>21</v>
      </c>
      <c r="K16" s="3">
        <v>90</v>
      </c>
      <c r="L16" s="3">
        <v>120</v>
      </c>
      <c r="M16" s="3">
        <v>11</v>
      </c>
      <c r="N16" s="3">
        <v>21</v>
      </c>
      <c r="O16" s="3">
        <f>(((AVERAGE(K16:L16))*10^1)+((AVERAGE(M16:N16)*10^2)))/2</f>
        <v>1325</v>
      </c>
      <c r="P16" s="28">
        <f t="shared" si="0"/>
        <v>132500</v>
      </c>
    </row>
  </sheetData>
  <phoneticPr fontId="1" type="noConversion"/>
  <conditionalFormatting sqref="I2:N16">
    <cfRule type="cellIs" dxfId="2" priority="4" operator="between">
      <formula>10</formula>
      <formula>200</formula>
    </cfRule>
    <cfRule type="cellIs" dxfId="3" priority="3" operator="lessThan">
      <formula>10</formula>
    </cfRule>
    <cfRule type="cellIs" dxfId="4" priority="2" operator="greaterThan">
      <formula>200</formula>
    </cfRule>
    <cfRule type="containsText" dxfId="1" priority="1" operator="containsText" text="TMTC">
      <formula>NOT(ISERROR(SEARCH("TMTC",I2)))</formula>
    </cfRule>
  </conditionalFormatting>
  <pageMargins left="0.7" right="0.7" top="0.75" bottom="0.75" header="0.3" footer="0.3"/>
  <pageSetup scale="7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dimension ref="A1:I8"/>
  <sheetViews>
    <sheetView workbookViewId="0">
      <selection activeCell="F17" sqref="F17"/>
    </sheetView>
  </sheetViews>
  <sheetFormatPr baseColWidth="10" defaultRowHeight="16" x14ac:dyDescent="0.2"/>
  <cols>
    <col min="1" max="1" width="5.6640625" style="18" bestFit="1" customWidth="1"/>
    <col min="2" max="2" width="6.83203125" bestFit="1" customWidth="1"/>
    <col min="3" max="4" width="19.83203125" bestFit="1" customWidth="1"/>
    <col min="5" max="7" width="22.1640625" bestFit="1" customWidth="1"/>
    <col min="8" max="8" width="19.83203125" bestFit="1" customWidth="1"/>
    <col min="9" max="9" width="22.1640625" bestFit="1" customWidth="1"/>
  </cols>
  <sheetData>
    <row r="1" spans="1:9" ht="34" x14ac:dyDescent="0.2">
      <c r="A1" s="17"/>
      <c r="B1" s="13" t="s">
        <v>0</v>
      </c>
      <c r="C1" s="15" t="s">
        <v>38</v>
      </c>
      <c r="D1" s="15" t="s">
        <v>37</v>
      </c>
      <c r="E1" s="15" t="s">
        <v>36</v>
      </c>
      <c r="F1" s="15" t="s">
        <v>35</v>
      </c>
      <c r="G1" s="15" t="s">
        <v>34</v>
      </c>
      <c r="H1" s="15" t="s">
        <v>33</v>
      </c>
      <c r="I1" s="15" t="s">
        <v>32</v>
      </c>
    </row>
    <row r="2" spans="1:9" ht="17" x14ac:dyDescent="0.2">
      <c r="A2" s="17">
        <v>2.1</v>
      </c>
      <c r="B2" s="13" t="s">
        <v>31</v>
      </c>
      <c r="C2" s="14">
        <v>45421</v>
      </c>
      <c r="D2" s="14">
        <v>45422</v>
      </c>
      <c r="E2" s="14">
        <v>45423</v>
      </c>
      <c r="F2" s="14">
        <v>45424</v>
      </c>
      <c r="G2" s="14">
        <v>45425</v>
      </c>
      <c r="H2" s="14">
        <v>45426</v>
      </c>
      <c r="I2" s="12">
        <v>45427</v>
      </c>
    </row>
    <row r="3" spans="1:9" ht="34" x14ac:dyDescent="0.2">
      <c r="A3" s="17">
        <v>2.2000000000000002</v>
      </c>
      <c r="B3" s="13" t="s">
        <v>30</v>
      </c>
      <c r="C3" s="14">
        <v>45425</v>
      </c>
      <c r="D3" s="14">
        <v>45426</v>
      </c>
      <c r="E3" s="14">
        <v>45427</v>
      </c>
      <c r="F3" s="14">
        <v>45428</v>
      </c>
      <c r="G3" s="12">
        <v>45429</v>
      </c>
      <c r="H3" s="12">
        <v>45430</v>
      </c>
      <c r="I3" s="12">
        <v>45431</v>
      </c>
    </row>
    <row r="4" spans="1:9" ht="34" x14ac:dyDescent="0.2">
      <c r="A4" s="17">
        <v>2.2999999999999998</v>
      </c>
      <c r="B4" s="13" t="s">
        <v>29</v>
      </c>
      <c r="C4" s="12">
        <v>45432</v>
      </c>
      <c r="D4" s="12">
        <v>45433</v>
      </c>
      <c r="E4" s="12">
        <v>45434</v>
      </c>
      <c r="F4" s="12">
        <v>45435</v>
      </c>
      <c r="G4" s="12">
        <v>45436</v>
      </c>
      <c r="H4" s="12">
        <v>45437</v>
      </c>
      <c r="I4" s="12">
        <v>45438</v>
      </c>
    </row>
    <row r="5" spans="1:9" ht="34" x14ac:dyDescent="0.2">
      <c r="A5" s="17">
        <v>2.4</v>
      </c>
      <c r="B5" s="13" t="s">
        <v>28</v>
      </c>
      <c r="C5" s="12">
        <v>45435</v>
      </c>
      <c r="D5" s="12">
        <v>45436</v>
      </c>
      <c r="E5" s="12">
        <v>45437</v>
      </c>
      <c r="F5" s="12">
        <v>45438</v>
      </c>
      <c r="G5" s="12">
        <v>45439</v>
      </c>
      <c r="H5" s="12">
        <v>45440</v>
      </c>
      <c r="I5" s="12">
        <v>45441</v>
      </c>
    </row>
    <row r="6" spans="1:9" ht="34" x14ac:dyDescent="0.2">
      <c r="A6" s="17">
        <v>2.5</v>
      </c>
      <c r="B6" s="13" t="s">
        <v>27</v>
      </c>
      <c r="C6" s="12">
        <v>45438</v>
      </c>
      <c r="D6" s="12">
        <v>45439</v>
      </c>
      <c r="E6" s="12">
        <v>45440</v>
      </c>
      <c r="F6" s="12">
        <v>45441</v>
      </c>
      <c r="G6" s="12">
        <v>45442</v>
      </c>
      <c r="H6" s="12">
        <v>45443</v>
      </c>
      <c r="I6" s="12">
        <v>45444</v>
      </c>
    </row>
    <row r="7" spans="1:9" ht="34" x14ac:dyDescent="0.2">
      <c r="A7" s="17">
        <v>2.6</v>
      </c>
      <c r="B7" s="13" t="s">
        <v>26</v>
      </c>
      <c r="C7" s="12">
        <v>45439</v>
      </c>
      <c r="D7" s="12">
        <v>45440</v>
      </c>
      <c r="E7" s="12">
        <v>45441</v>
      </c>
      <c r="F7" s="12">
        <v>45442</v>
      </c>
      <c r="G7" s="12">
        <v>45443</v>
      </c>
      <c r="H7" s="12">
        <v>45444</v>
      </c>
      <c r="I7" s="12">
        <v>45445</v>
      </c>
    </row>
    <row r="8" spans="1:9" ht="17" x14ac:dyDescent="0.2">
      <c r="A8" s="17">
        <v>2.7</v>
      </c>
      <c r="B8" s="16" t="s">
        <v>25</v>
      </c>
      <c r="C8" s="12">
        <v>45442</v>
      </c>
      <c r="D8" s="12">
        <v>45443</v>
      </c>
      <c r="E8" s="12">
        <v>45444</v>
      </c>
      <c r="F8" s="12">
        <v>45445</v>
      </c>
      <c r="G8" s="12">
        <v>45446</v>
      </c>
      <c r="H8" s="12">
        <v>45447</v>
      </c>
      <c r="I8" s="12">
        <v>45448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ECF7-18CC-5446-997F-9C093F5050B1}">
  <dimension ref="A1:M9"/>
  <sheetViews>
    <sheetView workbookViewId="0">
      <selection activeCell="I21" sqref="I21"/>
    </sheetView>
  </sheetViews>
  <sheetFormatPr baseColWidth="10" defaultRowHeight="16" x14ac:dyDescent="0.2"/>
  <cols>
    <col min="1" max="1" width="2.5" bestFit="1" customWidth="1"/>
    <col min="2" max="13" width="9.83203125" customWidth="1"/>
  </cols>
  <sheetData>
    <row r="1" spans="1:13" x14ac:dyDescent="0.2">
      <c r="A1" s="20"/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</row>
    <row r="2" spans="1:13" ht="40" customHeight="1" x14ac:dyDescent="0.2">
      <c r="A2" s="20" t="s">
        <v>64</v>
      </c>
      <c r="B2" s="26" t="s">
        <v>63</v>
      </c>
      <c r="C2" s="26" t="s">
        <v>62</v>
      </c>
      <c r="D2" s="26" t="s">
        <v>61</v>
      </c>
      <c r="E2" s="25" t="s">
        <v>60</v>
      </c>
      <c r="F2" s="25" t="s">
        <v>59</v>
      </c>
      <c r="G2" s="25" t="s">
        <v>58</v>
      </c>
      <c r="H2" s="19"/>
      <c r="I2" s="19"/>
      <c r="J2" s="19"/>
      <c r="K2" s="19"/>
      <c r="L2" s="19"/>
      <c r="M2" s="19"/>
    </row>
    <row r="3" spans="1:13" ht="40" customHeight="1" x14ac:dyDescent="0.2">
      <c r="A3" s="20" t="s">
        <v>57</v>
      </c>
      <c r="B3" s="24" t="s">
        <v>56</v>
      </c>
      <c r="C3" s="24" t="s">
        <v>55</v>
      </c>
      <c r="D3" s="24" t="s">
        <v>54</v>
      </c>
      <c r="E3" s="23" t="s">
        <v>53</v>
      </c>
      <c r="F3" s="23" t="s">
        <v>52</v>
      </c>
      <c r="G3" s="23" t="s">
        <v>51</v>
      </c>
      <c r="H3" s="19"/>
      <c r="I3" s="19"/>
      <c r="J3" s="19"/>
      <c r="K3" s="19"/>
      <c r="L3" s="19"/>
      <c r="M3" s="19"/>
    </row>
    <row r="4" spans="1:13" ht="40" customHeight="1" x14ac:dyDescent="0.2">
      <c r="A4" s="20" t="s">
        <v>50</v>
      </c>
      <c r="B4" s="22" t="s">
        <v>49</v>
      </c>
      <c r="C4" s="22" t="s">
        <v>48</v>
      </c>
      <c r="D4" s="22" t="s">
        <v>47</v>
      </c>
      <c r="E4" s="21" t="s">
        <v>46</v>
      </c>
      <c r="F4" s="21" t="s">
        <v>45</v>
      </c>
      <c r="G4" s="21" t="s">
        <v>44</v>
      </c>
      <c r="H4" s="19"/>
      <c r="I4" s="19"/>
      <c r="J4" s="19"/>
      <c r="K4" s="19"/>
      <c r="L4" s="19"/>
      <c r="M4" s="19"/>
    </row>
    <row r="5" spans="1:13" ht="40" customHeight="1" x14ac:dyDescent="0.2">
      <c r="A5" s="20" t="s">
        <v>43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40" customHeight="1" x14ac:dyDescent="0.2">
      <c r="A6" s="20" t="s">
        <v>42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ht="40" customHeight="1" x14ac:dyDescent="0.2">
      <c r="A7" s="20" t="s">
        <v>41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ht="40" customHeight="1" x14ac:dyDescent="0.2">
      <c r="A8" s="20" t="s">
        <v>40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ht="40" customHeight="1" x14ac:dyDescent="0.2">
      <c r="A9" s="20" t="s">
        <v>39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counts</vt:lpstr>
      <vt:lpstr>schedule</vt:lpstr>
      <vt:lpstr>96 Well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2024-05-19T16:08:04Z</cp:lastPrinted>
  <dcterms:created xsi:type="dcterms:W3CDTF">2024-05-07T15:15:08Z</dcterms:created>
  <dcterms:modified xsi:type="dcterms:W3CDTF">2024-05-19T18:35:12Z</dcterms:modified>
</cp:coreProperties>
</file>