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dvi\Desktop\2023 UJ Honours\ISM8X04 Learning from data\Assignment 4\"/>
    </mc:Choice>
  </mc:AlternateContent>
  <xr:revisionPtr revIDLastSave="0" documentId="13_ncr:1_{FC1788D1-FD0E-4488-B31E-A36B55D4679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Vanguard S&amp;P 500 ETF" sheetId="1" r:id="rId1"/>
    <sheet name="Satrix 40 ETF" sheetId="2" r:id="rId2"/>
    <sheet name="Satrix Indi ETF" sheetId="3" r:id="rId3"/>
    <sheet name="Sygnia Itrix MSCI World ETF " sheetId="4" r:id="rId4"/>
    <sheet name="Descriptive analytics" sheetId="7" r:id="rId5"/>
    <sheet name="Calculations" sheetId="8" r:id="rId6"/>
    <sheet name="Upload 2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0" i="8" l="1"/>
  <c r="U162" i="8"/>
  <c r="U154" i="8"/>
  <c r="U146" i="8"/>
  <c r="U138" i="8"/>
  <c r="U130" i="8"/>
  <c r="U122" i="8"/>
  <c r="U116" i="8"/>
  <c r="U114" i="8"/>
  <c r="U108" i="8"/>
  <c r="U106" i="8"/>
  <c r="U100" i="8"/>
  <c r="U98" i="8"/>
  <c r="U92" i="8"/>
  <c r="U90" i="8"/>
  <c r="U88" i="8"/>
  <c r="U84" i="8"/>
  <c r="U82" i="8"/>
  <c r="U80" i="8"/>
  <c r="U76" i="8"/>
  <c r="U74" i="8"/>
  <c r="U72" i="8"/>
  <c r="U68" i="8"/>
  <c r="U66" i="8"/>
  <c r="U64" i="8"/>
  <c r="U60" i="8"/>
  <c r="U58" i="8"/>
  <c r="U56" i="8"/>
  <c r="U52" i="8"/>
  <c r="U50" i="8"/>
  <c r="U48" i="8"/>
  <c r="U44" i="8"/>
  <c r="U42" i="8"/>
  <c r="U40" i="8"/>
  <c r="U36" i="8"/>
  <c r="U34" i="8"/>
  <c r="U32" i="8"/>
  <c r="U28" i="8"/>
  <c r="U26" i="8"/>
  <c r="W175" i="8"/>
  <c r="U175" i="8" s="1"/>
  <c r="W174" i="8"/>
  <c r="U174" i="8" s="1"/>
  <c r="W173" i="8"/>
  <c r="U173" i="8" s="1"/>
  <c r="W172" i="8"/>
  <c r="U172" i="8" s="1"/>
  <c r="W171" i="8"/>
  <c r="U171" i="8" s="1"/>
  <c r="W170" i="8"/>
  <c r="W169" i="8"/>
  <c r="U169" i="8" s="1"/>
  <c r="W168" i="8"/>
  <c r="U168" i="8" s="1"/>
  <c r="W167" i="8"/>
  <c r="U167" i="8" s="1"/>
  <c r="W166" i="8"/>
  <c r="U166" i="8" s="1"/>
  <c r="W165" i="8"/>
  <c r="U165" i="8" s="1"/>
  <c r="W164" i="8"/>
  <c r="U164" i="8" s="1"/>
  <c r="W163" i="8"/>
  <c r="U163" i="8" s="1"/>
  <c r="W162" i="8"/>
  <c r="W161" i="8"/>
  <c r="U161" i="8" s="1"/>
  <c r="W160" i="8"/>
  <c r="U160" i="8" s="1"/>
  <c r="W159" i="8"/>
  <c r="U159" i="8" s="1"/>
  <c r="W158" i="8"/>
  <c r="U158" i="8" s="1"/>
  <c r="W157" i="8"/>
  <c r="U157" i="8" s="1"/>
  <c r="W156" i="8"/>
  <c r="U156" i="8" s="1"/>
  <c r="W155" i="8"/>
  <c r="U155" i="8" s="1"/>
  <c r="W154" i="8"/>
  <c r="W153" i="8"/>
  <c r="U153" i="8" s="1"/>
  <c r="W152" i="8"/>
  <c r="U152" i="8" s="1"/>
  <c r="W151" i="8"/>
  <c r="U151" i="8" s="1"/>
  <c r="W150" i="8"/>
  <c r="U150" i="8" s="1"/>
  <c r="W149" i="8"/>
  <c r="U149" i="8" s="1"/>
  <c r="W148" i="8"/>
  <c r="U148" i="8" s="1"/>
  <c r="W147" i="8"/>
  <c r="U147" i="8" s="1"/>
  <c r="W146" i="8"/>
  <c r="W145" i="8"/>
  <c r="U145" i="8" s="1"/>
  <c r="W144" i="8"/>
  <c r="U144" i="8" s="1"/>
  <c r="W143" i="8"/>
  <c r="U143" i="8" s="1"/>
  <c r="W142" i="8"/>
  <c r="U142" i="8" s="1"/>
  <c r="W141" i="8"/>
  <c r="U141" i="8" s="1"/>
  <c r="W140" i="8"/>
  <c r="U140" i="8" s="1"/>
  <c r="W139" i="8"/>
  <c r="U139" i="8" s="1"/>
  <c r="W138" i="8"/>
  <c r="W137" i="8"/>
  <c r="U137" i="8" s="1"/>
  <c r="W136" i="8"/>
  <c r="U136" i="8" s="1"/>
  <c r="W135" i="8"/>
  <c r="U135" i="8" s="1"/>
  <c r="W134" i="8"/>
  <c r="U134" i="8" s="1"/>
  <c r="W133" i="8"/>
  <c r="U133" i="8" s="1"/>
  <c r="W132" i="8"/>
  <c r="U132" i="8" s="1"/>
  <c r="W131" i="8"/>
  <c r="U131" i="8" s="1"/>
  <c r="W130" i="8"/>
  <c r="W129" i="8"/>
  <c r="U129" i="8" s="1"/>
  <c r="W128" i="8"/>
  <c r="U128" i="8" s="1"/>
  <c r="W127" i="8"/>
  <c r="U127" i="8" s="1"/>
  <c r="W126" i="8"/>
  <c r="U126" i="8" s="1"/>
  <c r="W125" i="8"/>
  <c r="U125" i="8" s="1"/>
  <c r="W124" i="8"/>
  <c r="U124" i="8" s="1"/>
  <c r="W123" i="8"/>
  <c r="U123" i="8" s="1"/>
  <c r="W122" i="8"/>
  <c r="W121" i="8"/>
  <c r="U121" i="8" s="1"/>
  <c r="W120" i="8"/>
  <c r="U120" i="8" s="1"/>
  <c r="W119" i="8"/>
  <c r="U119" i="8" s="1"/>
  <c r="W118" i="8"/>
  <c r="U118" i="8" s="1"/>
  <c r="W117" i="8"/>
  <c r="U117" i="8" s="1"/>
  <c r="W116" i="8"/>
  <c r="W115" i="8"/>
  <c r="U115" i="8" s="1"/>
  <c r="W114" i="8"/>
  <c r="W113" i="8"/>
  <c r="U113" i="8" s="1"/>
  <c r="W112" i="8"/>
  <c r="U112" i="8" s="1"/>
  <c r="W111" i="8"/>
  <c r="U111" i="8" s="1"/>
  <c r="W110" i="8"/>
  <c r="U110" i="8" s="1"/>
  <c r="W109" i="8"/>
  <c r="U109" i="8" s="1"/>
  <c r="W108" i="8"/>
  <c r="W107" i="8"/>
  <c r="U107" i="8" s="1"/>
  <c r="W106" i="8"/>
  <c r="W105" i="8"/>
  <c r="U105" i="8" s="1"/>
  <c r="W104" i="8"/>
  <c r="U104" i="8" s="1"/>
  <c r="W103" i="8"/>
  <c r="U103" i="8" s="1"/>
  <c r="W102" i="8"/>
  <c r="U102" i="8" s="1"/>
  <c r="W101" i="8"/>
  <c r="U101" i="8" s="1"/>
  <c r="W100" i="8"/>
  <c r="W99" i="8"/>
  <c r="U99" i="8" s="1"/>
  <c r="W98" i="8"/>
  <c r="W97" i="8"/>
  <c r="U97" i="8" s="1"/>
  <c r="W96" i="8"/>
  <c r="U96" i="8" s="1"/>
  <c r="W95" i="8"/>
  <c r="U95" i="8" s="1"/>
  <c r="W94" i="8"/>
  <c r="U94" i="8" s="1"/>
  <c r="W93" i="8"/>
  <c r="U93" i="8" s="1"/>
  <c r="W92" i="8"/>
  <c r="W91" i="8"/>
  <c r="U91" i="8" s="1"/>
  <c r="W90" i="8"/>
  <c r="W89" i="8"/>
  <c r="U89" i="8" s="1"/>
  <c r="W88" i="8"/>
  <c r="W87" i="8"/>
  <c r="U87" i="8" s="1"/>
  <c r="W86" i="8"/>
  <c r="U86" i="8" s="1"/>
  <c r="W85" i="8"/>
  <c r="U85" i="8" s="1"/>
  <c r="W84" i="8"/>
  <c r="W83" i="8"/>
  <c r="U83" i="8" s="1"/>
  <c r="W82" i="8"/>
  <c r="W81" i="8"/>
  <c r="U81" i="8" s="1"/>
  <c r="W80" i="8"/>
  <c r="W79" i="8"/>
  <c r="U79" i="8" s="1"/>
  <c r="W78" i="8"/>
  <c r="U78" i="8" s="1"/>
  <c r="W77" i="8"/>
  <c r="U77" i="8" s="1"/>
  <c r="W76" i="8"/>
  <c r="W75" i="8"/>
  <c r="U75" i="8" s="1"/>
  <c r="W74" i="8"/>
  <c r="W73" i="8"/>
  <c r="U73" i="8" s="1"/>
  <c r="W72" i="8"/>
  <c r="W71" i="8"/>
  <c r="U71" i="8" s="1"/>
  <c r="W70" i="8"/>
  <c r="U70" i="8" s="1"/>
  <c r="W69" i="8"/>
  <c r="U69" i="8" s="1"/>
  <c r="W68" i="8"/>
  <c r="W67" i="8"/>
  <c r="U67" i="8" s="1"/>
  <c r="W66" i="8"/>
  <c r="W65" i="8"/>
  <c r="U65" i="8" s="1"/>
  <c r="W64" i="8"/>
  <c r="W63" i="8"/>
  <c r="U63" i="8" s="1"/>
  <c r="W62" i="8"/>
  <c r="U62" i="8" s="1"/>
  <c r="W61" i="8"/>
  <c r="U61" i="8" s="1"/>
  <c r="W60" i="8"/>
  <c r="W59" i="8"/>
  <c r="U59" i="8" s="1"/>
  <c r="W58" i="8"/>
  <c r="W57" i="8"/>
  <c r="U57" i="8" s="1"/>
  <c r="W56" i="8"/>
  <c r="W55" i="8"/>
  <c r="U55" i="8" s="1"/>
  <c r="W54" i="8"/>
  <c r="U54" i="8" s="1"/>
  <c r="W53" i="8"/>
  <c r="U53" i="8" s="1"/>
  <c r="W52" i="8"/>
  <c r="W51" i="8"/>
  <c r="U51" i="8" s="1"/>
  <c r="W50" i="8"/>
  <c r="W49" i="8"/>
  <c r="U49" i="8" s="1"/>
  <c r="W48" i="8"/>
  <c r="W47" i="8"/>
  <c r="U47" i="8" s="1"/>
  <c r="W46" i="8"/>
  <c r="U46" i="8" s="1"/>
  <c r="W45" i="8"/>
  <c r="U45" i="8" s="1"/>
  <c r="W44" i="8"/>
  <c r="W43" i="8"/>
  <c r="U43" i="8" s="1"/>
  <c r="W42" i="8"/>
  <c r="W41" i="8"/>
  <c r="U41" i="8" s="1"/>
  <c r="W40" i="8"/>
  <c r="W39" i="8"/>
  <c r="U39" i="8" s="1"/>
  <c r="W38" i="8"/>
  <c r="U38" i="8" s="1"/>
  <c r="W37" i="8"/>
  <c r="U37" i="8" s="1"/>
  <c r="W36" i="8"/>
  <c r="W35" i="8"/>
  <c r="U35" i="8" s="1"/>
  <c r="W34" i="8"/>
  <c r="W33" i="8"/>
  <c r="U33" i="8" s="1"/>
  <c r="W32" i="8"/>
  <c r="W31" i="8"/>
  <c r="U31" i="8" s="1"/>
  <c r="W30" i="8"/>
  <c r="U30" i="8" s="1"/>
  <c r="W29" i="8"/>
  <c r="U29" i="8" s="1"/>
  <c r="W28" i="8"/>
  <c r="W27" i="8"/>
  <c r="U27" i="8" s="1"/>
  <c r="W26" i="8"/>
  <c r="W25" i="8"/>
  <c r="U25" i="8" s="1"/>
  <c r="G206" i="8"/>
  <c r="F206" i="8"/>
  <c r="G7" i="7" s="1"/>
  <c r="E206" i="8"/>
  <c r="F7" i="7" s="1"/>
  <c r="D206" i="8"/>
  <c r="E7" i="7" s="1"/>
  <c r="C206" i="8"/>
  <c r="D7" i="7" s="1"/>
  <c r="B206" i="8"/>
  <c r="C7" i="7" s="1"/>
  <c r="G205" i="8"/>
  <c r="F205" i="8"/>
  <c r="G6" i="7" s="1"/>
  <c r="E205" i="8"/>
  <c r="F6" i="7" s="1"/>
  <c r="D205" i="8"/>
  <c r="E6" i="7" s="1"/>
  <c r="C205" i="8"/>
  <c r="D6" i="7" s="1"/>
  <c r="B205" i="8"/>
  <c r="C6" i="7" s="1"/>
  <c r="G204" i="8"/>
  <c r="F204" i="8"/>
  <c r="G12" i="7" s="1"/>
  <c r="E204" i="8"/>
  <c r="F12" i="7" s="1"/>
  <c r="D204" i="8"/>
  <c r="E12" i="7" s="1"/>
  <c r="C204" i="8"/>
  <c r="D12" i="7" s="1"/>
  <c r="B204" i="8"/>
  <c r="C12" i="7" s="1"/>
  <c r="G203" i="8"/>
  <c r="F203" i="8"/>
  <c r="G10" i="7" s="1"/>
  <c r="E203" i="8"/>
  <c r="F10" i="7" s="1"/>
  <c r="D203" i="8"/>
  <c r="E10" i="7" s="1"/>
  <c r="C203" i="8"/>
  <c r="D10" i="7" s="1"/>
  <c r="G202" i="8"/>
  <c r="F202" i="8"/>
  <c r="G9" i="7" s="1"/>
  <c r="E202" i="8"/>
  <c r="F9" i="7" s="1"/>
  <c r="D202" i="8"/>
  <c r="E9" i="7" s="1"/>
  <c r="C202" i="8"/>
  <c r="D9" i="7" s="1"/>
  <c r="B203" i="8"/>
  <c r="C10" i="7" s="1"/>
  <c r="B202" i="8"/>
  <c r="C9" i="7" s="1"/>
  <c r="G3" i="7"/>
  <c r="F3" i="7"/>
  <c r="E3" i="7"/>
  <c r="D3" i="7"/>
  <c r="G2" i="7"/>
  <c r="F2" i="7"/>
  <c r="E2" i="7"/>
  <c r="D2" i="7"/>
  <c r="C2" i="7"/>
  <c r="C3" i="7"/>
  <c r="G201" i="8"/>
  <c r="F201" i="8"/>
  <c r="E201" i="8"/>
  <c r="D201" i="8"/>
  <c r="C201" i="8"/>
  <c r="B201" i="8"/>
  <c r="S175" i="8"/>
  <c r="R175" i="8"/>
  <c r="M199" i="8" a="1"/>
  <c r="M199" i="8" s="1"/>
  <c r="L199" i="8" a="1"/>
  <c r="L199" i="8" s="1"/>
  <c r="K199" i="8" a="1"/>
  <c r="K199" i="8" s="1"/>
  <c r="J199" i="8" a="1"/>
  <c r="J199" i="8" s="1"/>
  <c r="I199" i="8" a="1"/>
  <c r="I199" i="8" s="1"/>
  <c r="M198" i="8" a="1"/>
  <c r="M198" i="8" s="1"/>
  <c r="L198" i="8" a="1"/>
  <c r="L198" i="8" s="1"/>
  <c r="K198" i="8" a="1"/>
  <c r="K198" i="8" s="1"/>
  <c r="J198" i="8" a="1"/>
  <c r="J198" i="8" s="1"/>
  <c r="I198" i="8" a="1"/>
  <c r="I198" i="8" s="1"/>
  <c r="M197" i="8" a="1"/>
  <c r="M197" i="8" s="1"/>
  <c r="L197" i="8" a="1"/>
  <c r="L197" i="8" s="1"/>
  <c r="K197" i="8" a="1"/>
  <c r="K197" i="8" s="1"/>
  <c r="J197" i="8" a="1"/>
  <c r="J197" i="8" s="1"/>
  <c r="I197" i="8" a="1"/>
  <c r="I197" i="8" s="1"/>
  <c r="M196" i="8" a="1"/>
  <c r="M196" i="8" s="1"/>
  <c r="L196" i="8" a="1"/>
  <c r="L196" i="8" s="1"/>
  <c r="K196" i="8" a="1"/>
  <c r="K196" i="8" s="1"/>
  <c r="J196" i="8" a="1"/>
  <c r="J196" i="8" s="1"/>
  <c r="I196" i="8" a="1"/>
  <c r="I196" i="8" s="1"/>
  <c r="M195" i="8" a="1"/>
  <c r="M195" i="8" s="1"/>
  <c r="L195" i="8" a="1"/>
  <c r="L195" i="8" s="1"/>
  <c r="K195" i="8" a="1"/>
  <c r="K195" i="8" s="1"/>
  <c r="J195" i="8" a="1"/>
  <c r="J195" i="8" s="1"/>
  <c r="I195" i="8" a="1"/>
  <c r="I195" i="8" s="1"/>
  <c r="M194" i="8" a="1"/>
  <c r="M194" i="8" s="1"/>
  <c r="L194" i="8" a="1"/>
  <c r="L194" i="8" s="1"/>
  <c r="K194" i="8" a="1"/>
  <c r="K194" i="8" s="1"/>
  <c r="J194" i="8" a="1"/>
  <c r="J194" i="8" s="1"/>
  <c r="I194" i="8" a="1"/>
  <c r="I194" i="8" s="1"/>
  <c r="M193" i="8" a="1"/>
  <c r="M193" i="8" s="1"/>
  <c r="L193" i="8" a="1"/>
  <c r="L193" i="8" s="1"/>
  <c r="K193" i="8" a="1"/>
  <c r="K193" i="8" s="1"/>
  <c r="J193" i="8" a="1"/>
  <c r="J193" i="8" s="1"/>
  <c r="I193" i="8" a="1"/>
  <c r="I193" i="8" s="1"/>
  <c r="M192" i="8" a="1"/>
  <c r="M192" i="8" s="1"/>
  <c r="L192" i="8" a="1"/>
  <c r="L192" i="8" s="1"/>
  <c r="K192" i="8" a="1"/>
  <c r="K192" i="8" s="1"/>
  <c r="J192" i="8" a="1"/>
  <c r="J192" i="8" s="1"/>
  <c r="I192" i="8" a="1"/>
  <c r="I192" i="8" s="1"/>
  <c r="M191" i="8" a="1"/>
  <c r="M191" i="8" s="1"/>
  <c r="L191" i="8" a="1"/>
  <c r="L191" i="8" s="1"/>
  <c r="K191" i="8" a="1"/>
  <c r="K191" i="8" s="1"/>
  <c r="J191" i="8" a="1"/>
  <c r="J191" i="8" s="1"/>
  <c r="I191" i="8" a="1"/>
  <c r="I191" i="8" s="1"/>
  <c r="M190" i="8" a="1"/>
  <c r="M190" i="8" s="1"/>
  <c r="L190" i="8" a="1"/>
  <c r="L190" i="8" s="1"/>
  <c r="K190" i="8" a="1"/>
  <c r="K190" i="8" s="1"/>
  <c r="J190" i="8" a="1"/>
  <c r="J190" i="8" s="1"/>
  <c r="I190" i="8" a="1"/>
  <c r="I190" i="8" s="1"/>
  <c r="M189" i="8" a="1"/>
  <c r="M189" i="8" s="1"/>
  <c r="L189" i="8" a="1"/>
  <c r="L189" i="8" s="1"/>
  <c r="K189" i="8" a="1"/>
  <c r="K189" i="8" s="1"/>
  <c r="J189" i="8" a="1"/>
  <c r="J189" i="8" s="1"/>
  <c r="I189" i="8" a="1"/>
  <c r="I189" i="8" s="1"/>
  <c r="M188" i="8" a="1"/>
  <c r="M188" i="8" s="1"/>
  <c r="L188" i="8" a="1"/>
  <c r="L188" i="8" s="1"/>
  <c r="K188" i="8" a="1"/>
  <c r="K188" i="8" s="1"/>
  <c r="J188" i="8" a="1"/>
  <c r="J188" i="8" s="1"/>
  <c r="I188" i="8" a="1"/>
  <c r="I188" i="8" s="1"/>
  <c r="M187" i="8" a="1"/>
  <c r="M187" i="8" s="1"/>
  <c r="L187" i="8" a="1"/>
  <c r="L187" i="8" s="1"/>
  <c r="K187" i="8" a="1"/>
  <c r="K187" i="8" s="1"/>
  <c r="J187" i="8" a="1"/>
  <c r="J187" i="8" s="1"/>
  <c r="I187" i="8" a="1"/>
  <c r="I187" i="8" s="1"/>
  <c r="M186" i="8" a="1"/>
  <c r="M186" i="8" s="1"/>
  <c r="L186" i="8" a="1"/>
  <c r="L186" i="8" s="1"/>
  <c r="K186" i="8" a="1"/>
  <c r="K186" i="8" s="1"/>
  <c r="J186" i="8" a="1"/>
  <c r="J186" i="8" s="1"/>
  <c r="I186" i="8" a="1"/>
  <c r="I186" i="8" s="1"/>
  <c r="M185" i="8" a="1"/>
  <c r="M185" i="8" s="1"/>
  <c r="L185" i="8" a="1"/>
  <c r="L185" i="8" s="1"/>
  <c r="K185" i="8" a="1"/>
  <c r="K185" i="8" s="1"/>
  <c r="J185" i="8" a="1"/>
  <c r="J185" i="8" s="1"/>
  <c r="I185" i="8" a="1"/>
  <c r="I185" i="8" s="1"/>
  <c r="M184" i="8" a="1"/>
  <c r="M184" i="8" s="1"/>
  <c r="L184" i="8" a="1"/>
  <c r="L184" i="8" s="1"/>
  <c r="K184" i="8" a="1"/>
  <c r="K184" i="8" s="1"/>
  <c r="J184" i="8" a="1"/>
  <c r="J184" i="8" s="1"/>
  <c r="I184" i="8" a="1"/>
  <c r="I184" i="8" s="1"/>
  <c r="M183" i="8" a="1"/>
  <c r="M183" i="8" s="1"/>
  <c r="L183" i="8" a="1"/>
  <c r="L183" i="8" s="1"/>
  <c r="K183" i="8" a="1"/>
  <c r="K183" i="8" s="1"/>
  <c r="J183" i="8" a="1"/>
  <c r="J183" i="8" s="1"/>
  <c r="I183" i="8" a="1"/>
  <c r="I183" i="8" s="1"/>
  <c r="M182" i="8" a="1"/>
  <c r="M182" i="8" s="1"/>
  <c r="L182" i="8" a="1"/>
  <c r="L182" i="8" s="1"/>
  <c r="K182" i="8" a="1"/>
  <c r="K182" i="8" s="1"/>
  <c r="J182" i="8" a="1"/>
  <c r="J182" i="8" s="1"/>
  <c r="I182" i="8" a="1"/>
  <c r="I182" i="8" s="1"/>
  <c r="M181" i="8" a="1"/>
  <c r="M181" i="8" s="1"/>
  <c r="L181" i="8" a="1"/>
  <c r="L181" i="8" s="1"/>
  <c r="K181" i="8" a="1"/>
  <c r="K181" i="8" s="1"/>
  <c r="J181" i="8" a="1"/>
  <c r="J181" i="8" s="1"/>
  <c r="I181" i="8" a="1"/>
  <c r="I181" i="8" s="1"/>
  <c r="M180" i="8" a="1"/>
  <c r="M180" i="8" s="1"/>
  <c r="L180" i="8" a="1"/>
  <c r="L180" i="8" s="1"/>
  <c r="K180" i="8" a="1"/>
  <c r="K180" i="8" s="1"/>
  <c r="J180" i="8" a="1"/>
  <c r="J180" i="8" s="1"/>
  <c r="I180" i="8" a="1"/>
  <c r="I180" i="8" s="1"/>
  <c r="M179" i="8" a="1"/>
  <c r="M179" i="8" s="1"/>
  <c r="L179" i="8" a="1"/>
  <c r="L179" i="8" s="1"/>
  <c r="K179" i="8" a="1"/>
  <c r="K179" i="8" s="1"/>
  <c r="J179" i="8" a="1"/>
  <c r="J179" i="8" s="1"/>
  <c r="I179" i="8" a="1"/>
  <c r="I179" i="8" s="1"/>
  <c r="M178" i="8" a="1"/>
  <c r="M178" i="8" s="1"/>
  <c r="L178" i="8" a="1"/>
  <c r="L178" i="8" s="1"/>
  <c r="K178" i="8" a="1"/>
  <c r="K178" i="8" s="1"/>
  <c r="J178" i="8" a="1"/>
  <c r="J178" i="8" s="1"/>
  <c r="I178" i="8" a="1"/>
  <c r="I178" i="8" s="1"/>
  <c r="M177" i="8" a="1"/>
  <c r="M177" i="8" s="1"/>
  <c r="L177" i="8" a="1"/>
  <c r="L177" i="8" s="1"/>
  <c r="K177" i="8" a="1"/>
  <c r="K177" i="8" s="1"/>
  <c r="J177" i="8" a="1"/>
  <c r="J177" i="8" s="1"/>
  <c r="I177" i="8" a="1"/>
  <c r="I177" i="8" s="1"/>
  <c r="M176" i="8" a="1"/>
  <c r="M176" i="8" s="1"/>
  <c r="L176" i="8" a="1"/>
  <c r="L176" i="8" s="1"/>
  <c r="K176" i="8" a="1"/>
  <c r="K176" i="8" s="1"/>
  <c r="J176" i="8" a="1"/>
  <c r="J176" i="8" s="1"/>
  <c r="I176" i="8" a="1"/>
  <c r="I176" i="8" s="1"/>
  <c r="H199" i="8" a="1"/>
  <c r="H199" i="8" s="1"/>
  <c r="H198" i="8" a="1"/>
  <c r="H198" i="8" s="1"/>
  <c r="H197" i="8" a="1"/>
  <c r="H197" i="8" s="1"/>
  <c r="H196" i="8" a="1"/>
  <c r="H196" i="8" s="1"/>
  <c r="H195" i="8" a="1"/>
  <c r="H195" i="8" s="1"/>
  <c r="H194" i="8" a="1"/>
  <c r="H194" i="8" s="1"/>
  <c r="H193" i="8" a="1"/>
  <c r="H193" i="8" s="1"/>
  <c r="H192" i="8" a="1"/>
  <c r="H192" i="8" s="1"/>
  <c r="H191" i="8" a="1"/>
  <c r="H191" i="8" s="1"/>
  <c r="H190" i="8" a="1"/>
  <c r="H190" i="8" s="1"/>
  <c r="H189" i="8" a="1"/>
  <c r="H189" i="8" s="1"/>
  <c r="H188" i="8" a="1"/>
  <c r="H188" i="8" s="1"/>
  <c r="H187" i="8" a="1"/>
  <c r="H187" i="8" s="1"/>
  <c r="H186" i="8" a="1"/>
  <c r="H186" i="8" s="1"/>
  <c r="H185" i="8" a="1"/>
  <c r="H185" i="8" s="1"/>
  <c r="H184" i="8" a="1"/>
  <c r="H184" i="8" s="1"/>
  <c r="H183" i="8" a="1"/>
  <c r="H183" i="8" s="1"/>
  <c r="H182" i="8" a="1"/>
  <c r="H182" i="8" s="1"/>
  <c r="H181" i="8" a="1"/>
  <c r="H181" i="8" s="1"/>
  <c r="H180" i="8" a="1"/>
  <c r="H180" i="8" s="1"/>
  <c r="H179" i="8" a="1"/>
  <c r="H179" i="8" s="1"/>
  <c r="H178" i="8" a="1"/>
  <c r="H178" i="8" s="1"/>
  <c r="H177" i="8" a="1"/>
  <c r="H177" i="8" s="1"/>
  <c r="H176" i="8" a="1"/>
  <c r="H176" i="8" s="1"/>
  <c r="M175" i="8" a="1"/>
  <c r="M175" i="8" s="1"/>
  <c r="M174" i="8" a="1"/>
  <c r="M174" i="8" s="1"/>
  <c r="M173" i="8" a="1"/>
  <c r="M173" i="8" s="1"/>
  <c r="M172" i="8" a="1"/>
  <c r="M172" i="8" s="1"/>
  <c r="M171" i="8" a="1"/>
  <c r="M171" i="8" s="1"/>
  <c r="M170" i="8" a="1"/>
  <c r="M170" i="8" s="1"/>
  <c r="M169" i="8" a="1"/>
  <c r="M169" i="8" s="1"/>
  <c r="M168" i="8" a="1"/>
  <c r="M168" i="8" s="1"/>
  <c r="M167" i="8" a="1"/>
  <c r="M167" i="8" s="1"/>
  <c r="M166" i="8" a="1"/>
  <c r="M166" i="8" s="1"/>
  <c r="M165" i="8" a="1"/>
  <c r="M165" i="8" s="1"/>
  <c r="M164" i="8" a="1"/>
  <c r="M164" i="8" s="1"/>
  <c r="M163" i="8" a="1"/>
  <c r="M163" i="8" s="1"/>
  <c r="M162" i="8" a="1"/>
  <c r="M162" i="8" s="1"/>
  <c r="M161" i="8" a="1"/>
  <c r="M161" i="8" s="1"/>
  <c r="M160" i="8" a="1"/>
  <c r="M160" i="8" s="1"/>
  <c r="M159" i="8" a="1"/>
  <c r="M159" i="8" s="1"/>
  <c r="M158" i="8" a="1"/>
  <c r="M158" i="8" s="1"/>
  <c r="M157" i="8" a="1"/>
  <c r="M157" i="8" s="1"/>
  <c r="M156" i="8" a="1"/>
  <c r="M156" i="8" s="1"/>
  <c r="M155" i="8" a="1"/>
  <c r="M155" i="8" s="1"/>
  <c r="M154" i="8" a="1"/>
  <c r="M154" i="8" s="1"/>
  <c r="M153" i="8" a="1"/>
  <c r="M153" i="8" s="1"/>
  <c r="M152" i="8" a="1"/>
  <c r="M152" i="8" s="1"/>
  <c r="M151" i="8" a="1"/>
  <c r="M151" i="8" s="1"/>
  <c r="M150" i="8" a="1"/>
  <c r="M150" i="8" s="1"/>
  <c r="M149" i="8" a="1"/>
  <c r="M149" i="8" s="1"/>
  <c r="M148" i="8" a="1"/>
  <c r="M148" i="8" s="1"/>
  <c r="M147" i="8" a="1"/>
  <c r="M147" i="8" s="1"/>
  <c r="M146" i="8" a="1"/>
  <c r="M146" i="8" s="1"/>
  <c r="M145" i="8" a="1"/>
  <c r="M145" i="8" s="1"/>
  <c r="M144" i="8" a="1"/>
  <c r="M144" i="8" s="1"/>
  <c r="M143" i="8" a="1"/>
  <c r="M143" i="8" s="1"/>
  <c r="M142" i="8" a="1"/>
  <c r="M142" i="8" s="1"/>
  <c r="M141" i="8" a="1"/>
  <c r="M141" i="8" s="1"/>
  <c r="M140" i="8" a="1"/>
  <c r="M140" i="8" s="1"/>
  <c r="M139" i="8" a="1"/>
  <c r="M139" i="8" s="1"/>
  <c r="M138" i="8" a="1"/>
  <c r="M138" i="8" s="1"/>
  <c r="M137" i="8" a="1"/>
  <c r="M137" i="8" s="1"/>
  <c r="M136" i="8" a="1"/>
  <c r="M136" i="8" s="1"/>
  <c r="M135" i="8" a="1"/>
  <c r="M135" i="8" s="1"/>
  <c r="M134" i="8" a="1"/>
  <c r="M134" i="8" s="1"/>
  <c r="M133" i="8" a="1"/>
  <c r="M133" i="8" s="1"/>
  <c r="M132" i="8" a="1"/>
  <c r="M132" i="8" s="1"/>
  <c r="M131" i="8" a="1"/>
  <c r="M131" i="8" s="1"/>
  <c r="M130" i="8" a="1"/>
  <c r="M130" i="8" s="1"/>
  <c r="M129" i="8" a="1"/>
  <c r="M129" i="8" s="1"/>
  <c r="M128" i="8" a="1"/>
  <c r="M128" i="8" s="1"/>
  <c r="M127" i="8" a="1"/>
  <c r="M127" i="8" s="1"/>
  <c r="M126" i="8" a="1"/>
  <c r="M126" i="8" s="1"/>
  <c r="M125" i="8" a="1"/>
  <c r="M125" i="8" s="1"/>
  <c r="M124" i="8" a="1"/>
  <c r="M124" i="8" s="1"/>
  <c r="M123" i="8" a="1"/>
  <c r="M123" i="8" s="1"/>
  <c r="M122" i="8" a="1"/>
  <c r="M122" i="8" s="1"/>
  <c r="M121" i="8" a="1"/>
  <c r="M121" i="8" s="1"/>
  <c r="M120" i="8" a="1"/>
  <c r="M120" i="8" s="1"/>
  <c r="M119" i="8" a="1"/>
  <c r="M119" i="8" s="1"/>
  <c r="M118" i="8" a="1"/>
  <c r="M118" i="8" s="1"/>
  <c r="M117" i="8" a="1"/>
  <c r="M117" i="8" s="1"/>
  <c r="M116" i="8" a="1"/>
  <c r="M116" i="8" s="1"/>
  <c r="M115" i="8" a="1"/>
  <c r="M115" i="8" s="1"/>
  <c r="M114" i="8" a="1"/>
  <c r="M114" i="8" s="1"/>
  <c r="M113" i="8" a="1"/>
  <c r="M113" i="8" s="1"/>
  <c r="M112" i="8" a="1"/>
  <c r="M112" i="8" s="1"/>
  <c r="M111" i="8" a="1"/>
  <c r="M111" i="8" s="1"/>
  <c r="M110" i="8" a="1"/>
  <c r="M110" i="8" s="1"/>
  <c r="M109" i="8" a="1"/>
  <c r="M109" i="8" s="1"/>
  <c r="M108" i="8" a="1"/>
  <c r="M108" i="8" s="1"/>
  <c r="M107" i="8" a="1"/>
  <c r="M107" i="8" s="1"/>
  <c r="M106" i="8" a="1"/>
  <c r="M106" i="8" s="1"/>
  <c r="M105" i="8" a="1"/>
  <c r="M105" i="8" s="1"/>
  <c r="M104" i="8" a="1"/>
  <c r="M104" i="8" s="1"/>
  <c r="M103" i="8" a="1"/>
  <c r="M103" i="8" s="1"/>
  <c r="M102" i="8" a="1"/>
  <c r="M102" i="8" s="1"/>
  <c r="M101" i="8" a="1"/>
  <c r="M101" i="8" s="1"/>
  <c r="M100" i="8" a="1"/>
  <c r="M100" i="8" s="1"/>
  <c r="M99" i="8" a="1"/>
  <c r="M99" i="8" s="1"/>
  <c r="M98" i="8" a="1"/>
  <c r="M98" i="8" s="1"/>
  <c r="M97" i="8" a="1"/>
  <c r="M97" i="8" s="1"/>
  <c r="M96" i="8" a="1"/>
  <c r="M96" i="8" s="1"/>
  <c r="M95" i="8" a="1"/>
  <c r="M95" i="8" s="1"/>
  <c r="M94" i="8" a="1"/>
  <c r="M94" i="8" s="1"/>
  <c r="M93" i="8" a="1"/>
  <c r="M93" i="8" s="1"/>
  <c r="M92" i="8" a="1"/>
  <c r="M92" i="8" s="1"/>
  <c r="M91" i="8" a="1"/>
  <c r="M91" i="8" s="1"/>
  <c r="M90" i="8" a="1"/>
  <c r="M90" i="8" s="1"/>
  <c r="M89" i="8" a="1"/>
  <c r="M89" i="8" s="1"/>
  <c r="M88" i="8" a="1"/>
  <c r="M88" i="8" s="1"/>
  <c r="M87" i="8" a="1"/>
  <c r="M87" i="8" s="1"/>
  <c r="M86" i="8" a="1"/>
  <c r="M86" i="8" s="1"/>
  <c r="M85" i="8" a="1"/>
  <c r="M85" i="8" s="1"/>
  <c r="M84" i="8" a="1"/>
  <c r="M84" i="8" s="1"/>
  <c r="M83" i="8" a="1"/>
  <c r="M83" i="8" s="1"/>
  <c r="M82" i="8" a="1"/>
  <c r="M82" i="8" s="1"/>
  <c r="M81" i="8" a="1"/>
  <c r="M81" i="8" s="1"/>
  <c r="M80" i="8" a="1"/>
  <c r="M80" i="8" s="1"/>
  <c r="M79" i="8" a="1"/>
  <c r="M79" i="8" s="1"/>
  <c r="M78" i="8" a="1"/>
  <c r="M78" i="8" s="1"/>
  <c r="M77" i="8" a="1"/>
  <c r="M77" i="8" s="1"/>
  <c r="M76" i="8" a="1"/>
  <c r="M76" i="8" s="1"/>
  <c r="M75" i="8" a="1"/>
  <c r="M75" i="8" s="1"/>
  <c r="M74" i="8" a="1"/>
  <c r="M74" i="8" s="1"/>
  <c r="M73" i="8" a="1"/>
  <c r="M73" i="8" s="1"/>
  <c r="M72" i="8" a="1"/>
  <c r="M72" i="8" s="1"/>
  <c r="M71" i="8" a="1"/>
  <c r="M71" i="8" s="1"/>
  <c r="M70" i="8" a="1"/>
  <c r="M70" i="8" s="1"/>
  <c r="M69" i="8" a="1"/>
  <c r="M69" i="8" s="1"/>
  <c r="M68" i="8" a="1"/>
  <c r="M68" i="8" s="1"/>
  <c r="M67" i="8" a="1"/>
  <c r="M67" i="8" s="1"/>
  <c r="M66" i="8" a="1"/>
  <c r="M66" i="8" s="1"/>
  <c r="M65" i="8" a="1"/>
  <c r="M65" i="8" s="1"/>
  <c r="M64" i="8" a="1"/>
  <c r="M64" i="8" s="1"/>
  <c r="M63" i="8" a="1"/>
  <c r="M63" i="8" s="1"/>
  <c r="M62" i="8" a="1"/>
  <c r="M62" i="8" s="1"/>
  <c r="M61" i="8" a="1"/>
  <c r="M61" i="8" s="1"/>
  <c r="M60" i="8" a="1"/>
  <c r="M60" i="8" s="1"/>
  <c r="M59" i="8" a="1"/>
  <c r="M59" i="8" s="1"/>
  <c r="M58" i="8" a="1"/>
  <c r="M58" i="8" s="1"/>
  <c r="M57" i="8" a="1"/>
  <c r="M57" i="8" s="1"/>
  <c r="M56" i="8" a="1"/>
  <c r="M56" i="8" s="1"/>
  <c r="M55" i="8" a="1"/>
  <c r="M55" i="8" s="1"/>
  <c r="M54" i="8" a="1"/>
  <c r="M54" i="8" s="1"/>
  <c r="M53" i="8" a="1"/>
  <c r="M53" i="8" s="1"/>
  <c r="M52" i="8" a="1"/>
  <c r="M52" i="8" s="1"/>
  <c r="M51" i="8" a="1"/>
  <c r="M51" i="8" s="1"/>
  <c r="M50" i="8" a="1"/>
  <c r="M50" i="8" s="1"/>
  <c r="M49" i="8" a="1"/>
  <c r="M49" i="8" s="1"/>
  <c r="M48" i="8" a="1"/>
  <c r="M48" i="8" s="1"/>
  <c r="M47" i="8" a="1"/>
  <c r="M47" i="8" s="1"/>
  <c r="M46" i="8" a="1"/>
  <c r="M46" i="8" s="1"/>
  <c r="M45" i="8" a="1"/>
  <c r="M45" i="8" s="1"/>
  <c r="M44" i="8" a="1"/>
  <c r="M44" i="8" s="1"/>
  <c r="M43" i="8" a="1"/>
  <c r="M43" i="8" s="1"/>
  <c r="M42" i="8" a="1"/>
  <c r="M42" i="8" s="1"/>
  <c r="M41" i="8" a="1"/>
  <c r="M41" i="8" s="1"/>
  <c r="M40" i="8" a="1"/>
  <c r="M40" i="8" s="1"/>
  <c r="M39" i="8" a="1"/>
  <c r="M39" i="8" s="1"/>
  <c r="M38" i="8" a="1"/>
  <c r="M38" i="8" s="1"/>
  <c r="M37" i="8" a="1"/>
  <c r="M37" i="8" s="1"/>
  <c r="M36" i="8" a="1"/>
  <c r="M36" i="8" s="1"/>
  <c r="M35" i="8" a="1"/>
  <c r="M35" i="8" s="1"/>
  <c r="M34" i="8" a="1"/>
  <c r="M34" i="8" s="1"/>
  <c r="M33" i="8" a="1"/>
  <c r="M33" i="8" s="1"/>
  <c r="M32" i="8" a="1"/>
  <c r="M32" i="8" s="1"/>
  <c r="M31" i="8" a="1"/>
  <c r="M31" i="8" s="1"/>
  <c r="M30" i="8" a="1"/>
  <c r="M30" i="8" s="1"/>
  <c r="M29" i="8" a="1"/>
  <c r="M29" i="8" s="1"/>
  <c r="M28" i="8" a="1"/>
  <c r="M28" i="8" s="1"/>
  <c r="M27" i="8" a="1"/>
  <c r="M27" i="8" s="1"/>
  <c r="M26" i="8" a="1"/>
  <c r="M26" i="8" s="1"/>
  <c r="M25" i="8" a="1"/>
  <c r="M25" i="8" s="1"/>
  <c r="L175" i="8" a="1"/>
  <c r="L175" i="8" s="1"/>
  <c r="L174" i="8" a="1"/>
  <c r="L174" i="8" s="1"/>
  <c r="L173" i="8" a="1"/>
  <c r="L173" i="8" s="1"/>
  <c r="L172" i="8" a="1"/>
  <c r="L172" i="8" s="1"/>
  <c r="L171" i="8" a="1"/>
  <c r="L171" i="8" s="1"/>
  <c r="L170" i="8" a="1"/>
  <c r="L170" i="8" s="1"/>
  <c r="L169" i="8" a="1"/>
  <c r="L169" i="8" s="1"/>
  <c r="L168" i="8" a="1"/>
  <c r="L168" i="8" s="1"/>
  <c r="L167" i="8" a="1"/>
  <c r="L167" i="8" s="1"/>
  <c r="L166" i="8" a="1"/>
  <c r="L166" i="8" s="1"/>
  <c r="L165" i="8" a="1"/>
  <c r="L165" i="8" s="1"/>
  <c r="L164" i="8" a="1"/>
  <c r="L164" i="8" s="1"/>
  <c r="L163" i="8" a="1"/>
  <c r="L163" i="8" s="1"/>
  <c r="L162" i="8" a="1"/>
  <c r="L162" i="8" s="1"/>
  <c r="L161" i="8" a="1"/>
  <c r="L161" i="8" s="1"/>
  <c r="L160" i="8" a="1"/>
  <c r="L160" i="8" s="1"/>
  <c r="L159" i="8" a="1"/>
  <c r="L159" i="8" s="1"/>
  <c r="L158" i="8" a="1"/>
  <c r="L158" i="8" s="1"/>
  <c r="L157" i="8" a="1"/>
  <c r="L157" i="8" s="1"/>
  <c r="L156" i="8" a="1"/>
  <c r="L156" i="8" s="1"/>
  <c r="L155" i="8" a="1"/>
  <c r="L155" i="8" s="1"/>
  <c r="L154" i="8" a="1"/>
  <c r="L154" i="8" s="1"/>
  <c r="L153" i="8" a="1"/>
  <c r="L153" i="8" s="1"/>
  <c r="L152" i="8" a="1"/>
  <c r="L152" i="8" s="1"/>
  <c r="L151" i="8" a="1"/>
  <c r="L151" i="8" s="1"/>
  <c r="L150" i="8" a="1"/>
  <c r="L150" i="8" s="1"/>
  <c r="L149" i="8" a="1"/>
  <c r="L149" i="8" s="1"/>
  <c r="L148" i="8" a="1"/>
  <c r="L148" i="8" s="1"/>
  <c r="L147" i="8" a="1"/>
  <c r="L147" i="8" s="1"/>
  <c r="L146" i="8" a="1"/>
  <c r="L146" i="8" s="1"/>
  <c r="L145" i="8" a="1"/>
  <c r="L145" i="8" s="1"/>
  <c r="L144" i="8" a="1"/>
  <c r="L144" i="8" s="1"/>
  <c r="L143" i="8" a="1"/>
  <c r="L143" i="8" s="1"/>
  <c r="L142" i="8" a="1"/>
  <c r="L142" i="8" s="1"/>
  <c r="L141" i="8" a="1"/>
  <c r="L141" i="8" s="1"/>
  <c r="L140" i="8" a="1"/>
  <c r="L140" i="8" s="1"/>
  <c r="L139" i="8" a="1"/>
  <c r="L139" i="8" s="1"/>
  <c r="L138" i="8" a="1"/>
  <c r="L138" i="8" s="1"/>
  <c r="L137" i="8" a="1"/>
  <c r="L137" i="8" s="1"/>
  <c r="L136" i="8" a="1"/>
  <c r="L136" i="8" s="1"/>
  <c r="L135" i="8" a="1"/>
  <c r="L135" i="8" s="1"/>
  <c r="L134" i="8" a="1"/>
  <c r="L134" i="8" s="1"/>
  <c r="L133" i="8" a="1"/>
  <c r="L133" i="8" s="1"/>
  <c r="L132" i="8" a="1"/>
  <c r="L132" i="8" s="1"/>
  <c r="L131" i="8" a="1"/>
  <c r="L131" i="8" s="1"/>
  <c r="L130" i="8" a="1"/>
  <c r="L130" i="8" s="1"/>
  <c r="L129" i="8" a="1"/>
  <c r="L129" i="8" s="1"/>
  <c r="L128" i="8" a="1"/>
  <c r="L128" i="8" s="1"/>
  <c r="L127" i="8" a="1"/>
  <c r="L127" i="8" s="1"/>
  <c r="L126" i="8" a="1"/>
  <c r="L126" i="8" s="1"/>
  <c r="L125" i="8" a="1"/>
  <c r="L125" i="8" s="1"/>
  <c r="L124" i="8" a="1"/>
  <c r="L124" i="8" s="1"/>
  <c r="L123" i="8" a="1"/>
  <c r="L123" i="8" s="1"/>
  <c r="L122" i="8" a="1"/>
  <c r="L122" i="8" s="1"/>
  <c r="L121" i="8" a="1"/>
  <c r="L121" i="8" s="1"/>
  <c r="L120" i="8" a="1"/>
  <c r="L120" i="8" s="1"/>
  <c r="L119" i="8" a="1"/>
  <c r="L119" i="8" s="1"/>
  <c r="L118" i="8" a="1"/>
  <c r="L118" i="8" s="1"/>
  <c r="L117" i="8" a="1"/>
  <c r="L117" i="8" s="1"/>
  <c r="L116" i="8" a="1"/>
  <c r="L116" i="8" s="1"/>
  <c r="L115" i="8" a="1"/>
  <c r="L115" i="8" s="1"/>
  <c r="L114" i="8" a="1"/>
  <c r="L114" i="8" s="1"/>
  <c r="L113" i="8" a="1"/>
  <c r="L113" i="8" s="1"/>
  <c r="L112" i="8" a="1"/>
  <c r="L112" i="8" s="1"/>
  <c r="L111" i="8" a="1"/>
  <c r="L111" i="8" s="1"/>
  <c r="L110" i="8" a="1"/>
  <c r="L110" i="8" s="1"/>
  <c r="L109" i="8" a="1"/>
  <c r="L109" i="8" s="1"/>
  <c r="L108" i="8" a="1"/>
  <c r="L108" i="8" s="1"/>
  <c r="L107" i="8" a="1"/>
  <c r="L107" i="8" s="1"/>
  <c r="L106" i="8" a="1"/>
  <c r="L106" i="8" s="1"/>
  <c r="L105" i="8" a="1"/>
  <c r="L105" i="8" s="1"/>
  <c r="L104" i="8" a="1"/>
  <c r="L104" i="8" s="1"/>
  <c r="L103" i="8" a="1"/>
  <c r="L103" i="8" s="1"/>
  <c r="L102" i="8" a="1"/>
  <c r="L102" i="8" s="1"/>
  <c r="L101" i="8" a="1"/>
  <c r="L101" i="8" s="1"/>
  <c r="L100" i="8" a="1"/>
  <c r="L100" i="8" s="1"/>
  <c r="L99" i="8" a="1"/>
  <c r="L99" i="8" s="1"/>
  <c r="L98" i="8" a="1"/>
  <c r="L98" i="8" s="1"/>
  <c r="L97" i="8" a="1"/>
  <c r="L97" i="8" s="1"/>
  <c r="L96" i="8" a="1"/>
  <c r="L96" i="8" s="1"/>
  <c r="L95" i="8" a="1"/>
  <c r="L95" i="8" s="1"/>
  <c r="L94" i="8" a="1"/>
  <c r="L94" i="8" s="1"/>
  <c r="L93" i="8" a="1"/>
  <c r="L93" i="8" s="1"/>
  <c r="L92" i="8" a="1"/>
  <c r="L92" i="8" s="1"/>
  <c r="L91" i="8" a="1"/>
  <c r="L91" i="8" s="1"/>
  <c r="L90" i="8" a="1"/>
  <c r="L90" i="8" s="1"/>
  <c r="L89" i="8" a="1"/>
  <c r="L89" i="8" s="1"/>
  <c r="L88" i="8" a="1"/>
  <c r="L88" i="8" s="1"/>
  <c r="L87" i="8" a="1"/>
  <c r="L87" i="8" s="1"/>
  <c r="L86" i="8" a="1"/>
  <c r="L86" i="8" s="1"/>
  <c r="L85" i="8" a="1"/>
  <c r="L85" i="8" s="1"/>
  <c r="L84" i="8" a="1"/>
  <c r="L84" i="8" s="1"/>
  <c r="L83" i="8" a="1"/>
  <c r="L83" i="8" s="1"/>
  <c r="L82" i="8" a="1"/>
  <c r="L82" i="8" s="1"/>
  <c r="L81" i="8" a="1"/>
  <c r="L81" i="8" s="1"/>
  <c r="L80" i="8" a="1"/>
  <c r="L80" i="8" s="1"/>
  <c r="L79" i="8" a="1"/>
  <c r="L79" i="8" s="1"/>
  <c r="L78" i="8" a="1"/>
  <c r="L78" i="8" s="1"/>
  <c r="L77" i="8" a="1"/>
  <c r="L77" i="8" s="1"/>
  <c r="L76" i="8" a="1"/>
  <c r="L76" i="8" s="1"/>
  <c r="L75" i="8" a="1"/>
  <c r="L75" i="8" s="1"/>
  <c r="L74" i="8" a="1"/>
  <c r="L74" i="8" s="1"/>
  <c r="L73" i="8" a="1"/>
  <c r="L73" i="8" s="1"/>
  <c r="L72" i="8" a="1"/>
  <c r="L72" i="8" s="1"/>
  <c r="L71" i="8" a="1"/>
  <c r="L71" i="8" s="1"/>
  <c r="L70" i="8" a="1"/>
  <c r="L70" i="8" s="1"/>
  <c r="L69" i="8" a="1"/>
  <c r="L69" i="8" s="1"/>
  <c r="L68" i="8" a="1"/>
  <c r="L68" i="8" s="1"/>
  <c r="L67" i="8" a="1"/>
  <c r="L67" i="8" s="1"/>
  <c r="L66" i="8" a="1"/>
  <c r="L66" i="8" s="1"/>
  <c r="L65" i="8" a="1"/>
  <c r="L65" i="8" s="1"/>
  <c r="L64" i="8" a="1"/>
  <c r="L64" i="8" s="1"/>
  <c r="L63" i="8" a="1"/>
  <c r="L63" i="8" s="1"/>
  <c r="L62" i="8" a="1"/>
  <c r="L62" i="8" s="1"/>
  <c r="L61" i="8" a="1"/>
  <c r="L61" i="8" s="1"/>
  <c r="L60" i="8" a="1"/>
  <c r="L60" i="8" s="1"/>
  <c r="L59" i="8" a="1"/>
  <c r="L59" i="8" s="1"/>
  <c r="L58" i="8" a="1"/>
  <c r="L58" i="8" s="1"/>
  <c r="L57" i="8" a="1"/>
  <c r="L57" i="8" s="1"/>
  <c r="L56" i="8" a="1"/>
  <c r="L56" i="8" s="1"/>
  <c r="L55" i="8" a="1"/>
  <c r="L55" i="8" s="1"/>
  <c r="L54" i="8" a="1"/>
  <c r="L54" i="8" s="1"/>
  <c r="L53" i="8" a="1"/>
  <c r="L53" i="8" s="1"/>
  <c r="L52" i="8" a="1"/>
  <c r="L52" i="8" s="1"/>
  <c r="L51" i="8" a="1"/>
  <c r="L51" i="8" s="1"/>
  <c r="L50" i="8" a="1"/>
  <c r="L50" i="8" s="1"/>
  <c r="L49" i="8" a="1"/>
  <c r="L49" i="8" s="1"/>
  <c r="L48" i="8" a="1"/>
  <c r="L48" i="8" s="1"/>
  <c r="L47" i="8" a="1"/>
  <c r="L47" i="8" s="1"/>
  <c r="L46" i="8" a="1"/>
  <c r="L46" i="8" s="1"/>
  <c r="L45" i="8" a="1"/>
  <c r="L45" i="8" s="1"/>
  <c r="L44" i="8" a="1"/>
  <c r="L44" i="8" s="1"/>
  <c r="L43" i="8" a="1"/>
  <c r="L43" i="8" s="1"/>
  <c r="L42" i="8" a="1"/>
  <c r="L42" i="8" s="1"/>
  <c r="L41" i="8" a="1"/>
  <c r="L41" i="8" s="1"/>
  <c r="L40" i="8" a="1"/>
  <c r="L40" i="8" s="1"/>
  <c r="L39" i="8" a="1"/>
  <c r="L39" i="8" s="1"/>
  <c r="L38" i="8" a="1"/>
  <c r="L38" i="8" s="1"/>
  <c r="L37" i="8" a="1"/>
  <c r="L37" i="8" s="1"/>
  <c r="L36" i="8" a="1"/>
  <c r="L36" i="8" s="1"/>
  <c r="L35" i="8" a="1"/>
  <c r="L35" i="8" s="1"/>
  <c r="L34" i="8" a="1"/>
  <c r="L34" i="8" s="1"/>
  <c r="L33" i="8" a="1"/>
  <c r="L33" i="8" s="1"/>
  <c r="L32" i="8" a="1"/>
  <c r="L32" i="8" s="1"/>
  <c r="L31" i="8" a="1"/>
  <c r="L31" i="8" s="1"/>
  <c r="L30" i="8" a="1"/>
  <c r="L30" i="8" s="1"/>
  <c r="L29" i="8" a="1"/>
  <c r="L29" i="8" s="1"/>
  <c r="L28" i="8" a="1"/>
  <c r="L28" i="8" s="1"/>
  <c r="L27" i="8" a="1"/>
  <c r="L27" i="8" s="1"/>
  <c r="L26" i="8" a="1"/>
  <c r="L26" i="8" s="1"/>
  <c r="L25" i="8" a="1"/>
  <c r="L25" i="8" s="1"/>
  <c r="K175" i="8" a="1"/>
  <c r="K175" i="8" s="1"/>
  <c r="K174" i="8" a="1"/>
  <c r="K174" i="8" s="1"/>
  <c r="K173" i="8" a="1"/>
  <c r="K173" i="8" s="1"/>
  <c r="K172" i="8" a="1"/>
  <c r="K172" i="8" s="1"/>
  <c r="K171" i="8" a="1"/>
  <c r="K171" i="8" s="1"/>
  <c r="K170" i="8" a="1"/>
  <c r="K170" i="8" s="1"/>
  <c r="K169" i="8" a="1"/>
  <c r="K169" i="8" s="1"/>
  <c r="K168" i="8" a="1"/>
  <c r="K168" i="8" s="1"/>
  <c r="K167" i="8" a="1"/>
  <c r="K167" i="8" s="1"/>
  <c r="K166" i="8" a="1"/>
  <c r="K166" i="8" s="1"/>
  <c r="K165" i="8" a="1"/>
  <c r="K165" i="8" s="1"/>
  <c r="K164" i="8" a="1"/>
  <c r="K164" i="8" s="1"/>
  <c r="K163" i="8" a="1"/>
  <c r="K163" i="8" s="1"/>
  <c r="K162" i="8" a="1"/>
  <c r="K162" i="8" s="1"/>
  <c r="K161" i="8" a="1"/>
  <c r="K161" i="8" s="1"/>
  <c r="K160" i="8" a="1"/>
  <c r="K160" i="8" s="1"/>
  <c r="K159" i="8" a="1"/>
  <c r="K159" i="8" s="1"/>
  <c r="K158" i="8" a="1"/>
  <c r="K158" i="8" s="1"/>
  <c r="K157" i="8" a="1"/>
  <c r="K157" i="8" s="1"/>
  <c r="K156" i="8" a="1"/>
  <c r="K156" i="8" s="1"/>
  <c r="K155" i="8" a="1"/>
  <c r="K155" i="8" s="1"/>
  <c r="K154" i="8" a="1"/>
  <c r="K154" i="8" s="1"/>
  <c r="K153" i="8" a="1"/>
  <c r="K153" i="8" s="1"/>
  <c r="K152" i="8" a="1"/>
  <c r="K152" i="8" s="1"/>
  <c r="K151" i="8" a="1"/>
  <c r="K151" i="8" s="1"/>
  <c r="K150" i="8" a="1"/>
  <c r="K150" i="8" s="1"/>
  <c r="K149" i="8" a="1"/>
  <c r="K149" i="8" s="1"/>
  <c r="K148" i="8" a="1"/>
  <c r="K148" i="8" s="1"/>
  <c r="K147" i="8" a="1"/>
  <c r="K147" i="8" s="1"/>
  <c r="K146" i="8" a="1"/>
  <c r="K146" i="8" s="1"/>
  <c r="K145" i="8" a="1"/>
  <c r="K145" i="8" s="1"/>
  <c r="K144" i="8" a="1"/>
  <c r="K144" i="8" s="1"/>
  <c r="K143" i="8" a="1"/>
  <c r="K143" i="8" s="1"/>
  <c r="K142" i="8" a="1"/>
  <c r="K142" i="8" s="1"/>
  <c r="K141" i="8" a="1"/>
  <c r="K141" i="8" s="1"/>
  <c r="K140" i="8" a="1"/>
  <c r="K140" i="8" s="1"/>
  <c r="K139" i="8" a="1"/>
  <c r="K139" i="8" s="1"/>
  <c r="K138" i="8" a="1"/>
  <c r="K138" i="8" s="1"/>
  <c r="K137" i="8" a="1"/>
  <c r="K137" i="8" s="1"/>
  <c r="K136" i="8" a="1"/>
  <c r="K136" i="8" s="1"/>
  <c r="K135" i="8" a="1"/>
  <c r="K135" i="8" s="1"/>
  <c r="K134" i="8" a="1"/>
  <c r="K134" i="8" s="1"/>
  <c r="K133" i="8" a="1"/>
  <c r="K133" i="8" s="1"/>
  <c r="K132" i="8" a="1"/>
  <c r="K132" i="8" s="1"/>
  <c r="K131" i="8" a="1"/>
  <c r="K131" i="8" s="1"/>
  <c r="K130" i="8" a="1"/>
  <c r="K130" i="8" s="1"/>
  <c r="K129" i="8" a="1"/>
  <c r="K129" i="8" s="1"/>
  <c r="K128" i="8" a="1"/>
  <c r="K128" i="8" s="1"/>
  <c r="K127" i="8" a="1"/>
  <c r="K127" i="8" s="1"/>
  <c r="K126" i="8" a="1"/>
  <c r="K126" i="8" s="1"/>
  <c r="K125" i="8" a="1"/>
  <c r="K125" i="8" s="1"/>
  <c r="K124" i="8" a="1"/>
  <c r="K124" i="8" s="1"/>
  <c r="K123" i="8" a="1"/>
  <c r="K123" i="8" s="1"/>
  <c r="K122" i="8" a="1"/>
  <c r="K122" i="8" s="1"/>
  <c r="K121" i="8" a="1"/>
  <c r="K121" i="8" s="1"/>
  <c r="K120" i="8" a="1"/>
  <c r="K120" i="8" s="1"/>
  <c r="K119" i="8" a="1"/>
  <c r="K119" i="8" s="1"/>
  <c r="K118" i="8" a="1"/>
  <c r="K118" i="8" s="1"/>
  <c r="K117" i="8" a="1"/>
  <c r="K117" i="8" s="1"/>
  <c r="K116" i="8" a="1"/>
  <c r="K116" i="8" s="1"/>
  <c r="K115" i="8" a="1"/>
  <c r="K115" i="8" s="1"/>
  <c r="K114" i="8" a="1"/>
  <c r="K114" i="8" s="1"/>
  <c r="K113" i="8" a="1"/>
  <c r="K113" i="8" s="1"/>
  <c r="K112" i="8" a="1"/>
  <c r="K112" i="8" s="1"/>
  <c r="K111" i="8" a="1"/>
  <c r="K111" i="8" s="1"/>
  <c r="K110" i="8" a="1"/>
  <c r="K110" i="8" s="1"/>
  <c r="K109" i="8" a="1"/>
  <c r="K109" i="8" s="1"/>
  <c r="K108" i="8" a="1"/>
  <c r="K108" i="8" s="1"/>
  <c r="K107" i="8" a="1"/>
  <c r="K107" i="8" s="1"/>
  <c r="K106" i="8" a="1"/>
  <c r="K106" i="8" s="1"/>
  <c r="K105" i="8" a="1"/>
  <c r="K105" i="8" s="1"/>
  <c r="K104" i="8" a="1"/>
  <c r="K104" i="8" s="1"/>
  <c r="K103" i="8" a="1"/>
  <c r="K103" i="8" s="1"/>
  <c r="K102" i="8" a="1"/>
  <c r="K102" i="8" s="1"/>
  <c r="K101" i="8" a="1"/>
  <c r="K101" i="8" s="1"/>
  <c r="K100" i="8" a="1"/>
  <c r="K100" i="8" s="1"/>
  <c r="K99" i="8" a="1"/>
  <c r="K99" i="8" s="1"/>
  <c r="K98" i="8" a="1"/>
  <c r="K98" i="8" s="1"/>
  <c r="K97" i="8" a="1"/>
  <c r="K97" i="8" s="1"/>
  <c r="K96" i="8" a="1"/>
  <c r="K96" i="8" s="1"/>
  <c r="K95" i="8" a="1"/>
  <c r="K95" i="8" s="1"/>
  <c r="K94" i="8" a="1"/>
  <c r="K94" i="8" s="1"/>
  <c r="K93" i="8" a="1"/>
  <c r="K93" i="8" s="1"/>
  <c r="K92" i="8" a="1"/>
  <c r="K92" i="8" s="1"/>
  <c r="K91" i="8" a="1"/>
  <c r="K91" i="8" s="1"/>
  <c r="K90" i="8" a="1"/>
  <c r="K90" i="8" s="1"/>
  <c r="K89" i="8" a="1"/>
  <c r="K89" i="8" s="1"/>
  <c r="K88" i="8" a="1"/>
  <c r="K88" i="8" s="1"/>
  <c r="K87" i="8" a="1"/>
  <c r="K87" i="8" s="1"/>
  <c r="K86" i="8" a="1"/>
  <c r="K86" i="8" s="1"/>
  <c r="K85" i="8" a="1"/>
  <c r="K85" i="8" s="1"/>
  <c r="K84" i="8" a="1"/>
  <c r="K84" i="8" s="1"/>
  <c r="K83" i="8" a="1"/>
  <c r="K83" i="8" s="1"/>
  <c r="K82" i="8" a="1"/>
  <c r="K82" i="8" s="1"/>
  <c r="K81" i="8" a="1"/>
  <c r="K81" i="8" s="1"/>
  <c r="K80" i="8" a="1"/>
  <c r="K80" i="8" s="1"/>
  <c r="K79" i="8" a="1"/>
  <c r="K79" i="8" s="1"/>
  <c r="K78" i="8" a="1"/>
  <c r="K78" i="8" s="1"/>
  <c r="K77" i="8" a="1"/>
  <c r="K77" i="8" s="1"/>
  <c r="K76" i="8" a="1"/>
  <c r="K76" i="8" s="1"/>
  <c r="K75" i="8" a="1"/>
  <c r="K75" i="8" s="1"/>
  <c r="K74" i="8" a="1"/>
  <c r="K74" i="8" s="1"/>
  <c r="K73" i="8" a="1"/>
  <c r="K73" i="8" s="1"/>
  <c r="K72" i="8" a="1"/>
  <c r="K72" i="8" s="1"/>
  <c r="K71" i="8" a="1"/>
  <c r="K71" i="8" s="1"/>
  <c r="K70" i="8" a="1"/>
  <c r="K70" i="8" s="1"/>
  <c r="K69" i="8" a="1"/>
  <c r="K69" i="8" s="1"/>
  <c r="K68" i="8" a="1"/>
  <c r="K68" i="8" s="1"/>
  <c r="K67" i="8" a="1"/>
  <c r="K67" i="8" s="1"/>
  <c r="K66" i="8" a="1"/>
  <c r="K66" i="8" s="1"/>
  <c r="K65" i="8" a="1"/>
  <c r="K65" i="8" s="1"/>
  <c r="K64" i="8" a="1"/>
  <c r="K64" i="8" s="1"/>
  <c r="K63" i="8" a="1"/>
  <c r="K63" i="8" s="1"/>
  <c r="K62" i="8" a="1"/>
  <c r="K62" i="8" s="1"/>
  <c r="K61" i="8" a="1"/>
  <c r="K61" i="8" s="1"/>
  <c r="K60" i="8" a="1"/>
  <c r="K60" i="8" s="1"/>
  <c r="K59" i="8" a="1"/>
  <c r="K59" i="8" s="1"/>
  <c r="K58" i="8" a="1"/>
  <c r="K58" i="8" s="1"/>
  <c r="K57" i="8" a="1"/>
  <c r="K57" i="8" s="1"/>
  <c r="K56" i="8" a="1"/>
  <c r="K56" i="8" s="1"/>
  <c r="K55" i="8" a="1"/>
  <c r="K55" i="8" s="1"/>
  <c r="K54" i="8" a="1"/>
  <c r="K54" i="8" s="1"/>
  <c r="K53" i="8" a="1"/>
  <c r="K53" i="8" s="1"/>
  <c r="K52" i="8" a="1"/>
  <c r="K52" i="8" s="1"/>
  <c r="K51" i="8" a="1"/>
  <c r="K51" i="8" s="1"/>
  <c r="K50" i="8" a="1"/>
  <c r="K50" i="8" s="1"/>
  <c r="K49" i="8" a="1"/>
  <c r="K49" i="8" s="1"/>
  <c r="K48" i="8" a="1"/>
  <c r="K48" i="8" s="1"/>
  <c r="K47" i="8" a="1"/>
  <c r="K47" i="8" s="1"/>
  <c r="K46" i="8" a="1"/>
  <c r="K46" i="8" s="1"/>
  <c r="K45" i="8" a="1"/>
  <c r="K45" i="8" s="1"/>
  <c r="K44" i="8" a="1"/>
  <c r="K44" i="8" s="1"/>
  <c r="K43" i="8" a="1"/>
  <c r="K43" i="8" s="1"/>
  <c r="K42" i="8" a="1"/>
  <c r="K42" i="8" s="1"/>
  <c r="K41" i="8" a="1"/>
  <c r="K41" i="8" s="1"/>
  <c r="K40" i="8" a="1"/>
  <c r="K40" i="8" s="1"/>
  <c r="K39" i="8" a="1"/>
  <c r="K39" i="8" s="1"/>
  <c r="K38" i="8" a="1"/>
  <c r="K38" i="8" s="1"/>
  <c r="K37" i="8" a="1"/>
  <c r="K37" i="8" s="1"/>
  <c r="K36" i="8" a="1"/>
  <c r="K36" i="8" s="1"/>
  <c r="K35" i="8" a="1"/>
  <c r="K35" i="8" s="1"/>
  <c r="K34" i="8" a="1"/>
  <c r="K34" i="8" s="1"/>
  <c r="K33" i="8" a="1"/>
  <c r="K33" i="8" s="1"/>
  <c r="K32" i="8" a="1"/>
  <c r="K32" i="8" s="1"/>
  <c r="K31" i="8" a="1"/>
  <c r="K31" i="8" s="1"/>
  <c r="K30" i="8" a="1"/>
  <c r="K30" i="8" s="1"/>
  <c r="K29" i="8" a="1"/>
  <c r="K29" i="8" s="1"/>
  <c r="K28" i="8" a="1"/>
  <c r="K28" i="8" s="1"/>
  <c r="K27" i="8" a="1"/>
  <c r="K27" i="8" s="1"/>
  <c r="K26" i="8" a="1"/>
  <c r="K26" i="8" s="1"/>
  <c r="K25" i="8" a="1"/>
  <c r="K25" i="8" s="1"/>
  <c r="J175" i="8" a="1"/>
  <c r="J175" i="8" s="1"/>
  <c r="J174" i="8" a="1"/>
  <c r="J174" i="8" s="1"/>
  <c r="J173" i="8" a="1"/>
  <c r="J173" i="8" s="1"/>
  <c r="J172" i="8" a="1"/>
  <c r="J172" i="8" s="1"/>
  <c r="J171" i="8" a="1"/>
  <c r="J171" i="8" s="1"/>
  <c r="J170" i="8" a="1"/>
  <c r="J170" i="8" s="1"/>
  <c r="J169" i="8" a="1"/>
  <c r="J169" i="8" s="1"/>
  <c r="J168" i="8" a="1"/>
  <c r="J168" i="8" s="1"/>
  <c r="J167" i="8" a="1"/>
  <c r="J167" i="8" s="1"/>
  <c r="J166" i="8" a="1"/>
  <c r="J166" i="8" s="1"/>
  <c r="J165" i="8" a="1"/>
  <c r="J165" i="8" s="1"/>
  <c r="J164" i="8" a="1"/>
  <c r="J164" i="8" s="1"/>
  <c r="J163" i="8" a="1"/>
  <c r="J163" i="8" s="1"/>
  <c r="J162" i="8" a="1"/>
  <c r="J162" i="8" s="1"/>
  <c r="J161" i="8" a="1"/>
  <c r="J161" i="8" s="1"/>
  <c r="J160" i="8" a="1"/>
  <c r="J160" i="8" s="1"/>
  <c r="J159" i="8" a="1"/>
  <c r="J159" i="8" s="1"/>
  <c r="J158" i="8" a="1"/>
  <c r="J158" i="8" s="1"/>
  <c r="J157" i="8" a="1"/>
  <c r="J157" i="8" s="1"/>
  <c r="J156" i="8" a="1"/>
  <c r="J156" i="8" s="1"/>
  <c r="J155" i="8" a="1"/>
  <c r="J155" i="8" s="1"/>
  <c r="J154" i="8" a="1"/>
  <c r="J154" i="8" s="1"/>
  <c r="J153" i="8" a="1"/>
  <c r="J153" i="8" s="1"/>
  <c r="J152" i="8" a="1"/>
  <c r="J152" i="8" s="1"/>
  <c r="J151" i="8" a="1"/>
  <c r="J151" i="8" s="1"/>
  <c r="J150" i="8" a="1"/>
  <c r="J150" i="8" s="1"/>
  <c r="J149" i="8" a="1"/>
  <c r="J149" i="8" s="1"/>
  <c r="J148" i="8" a="1"/>
  <c r="J148" i="8" s="1"/>
  <c r="J147" i="8" a="1"/>
  <c r="J147" i="8" s="1"/>
  <c r="J146" i="8" a="1"/>
  <c r="J146" i="8" s="1"/>
  <c r="J145" i="8" a="1"/>
  <c r="J145" i="8" s="1"/>
  <c r="J144" i="8" a="1"/>
  <c r="J144" i="8" s="1"/>
  <c r="J143" i="8" a="1"/>
  <c r="J143" i="8" s="1"/>
  <c r="J142" i="8" a="1"/>
  <c r="J142" i="8" s="1"/>
  <c r="J141" i="8" a="1"/>
  <c r="J141" i="8" s="1"/>
  <c r="J140" i="8" a="1"/>
  <c r="J140" i="8" s="1"/>
  <c r="J139" i="8" a="1"/>
  <c r="J139" i="8" s="1"/>
  <c r="J138" i="8" a="1"/>
  <c r="J138" i="8" s="1"/>
  <c r="J137" i="8" a="1"/>
  <c r="J137" i="8" s="1"/>
  <c r="J136" i="8" a="1"/>
  <c r="J136" i="8" s="1"/>
  <c r="J135" i="8" a="1"/>
  <c r="J135" i="8" s="1"/>
  <c r="J134" i="8" a="1"/>
  <c r="J134" i="8" s="1"/>
  <c r="J133" i="8" a="1"/>
  <c r="J133" i="8" s="1"/>
  <c r="J132" i="8" a="1"/>
  <c r="J132" i="8" s="1"/>
  <c r="J131" i="8" a="1"/>
  <c r="J131" i="8" s="1"/>
  <c r="J130" i="8" a="1"/>
  <c r="J130" i="8" s="1"/>
  <c r="J129" i="8" a="1"/>
  <c r="J129" i="8" s="1"/>
  <c r="J128" i="8" a="1"/>
  <c r="J128" i="8" s="1"/>
  <c r="J127" i="8" a="1"/>
  <c r="J127" i="8" s="1"/>
  <c r="J126" i="8" a="1"/>
  <c r="J126" i="8" s="1"/>
  <c r="J125" i="8" a="1"/>
  <c r="J125" i="8" s="1"/>
  <c r="J124" i="8" a="1"/>
  <c r="J124" i="8" s="1"/>
  <c r="J123" i="8" a="1"/>
  <c r="J123" i="8" s="1"/>
  <c r="J122" i="8" a="1"/>
  <c r="J122" i="8" s="1"/>
  <c r="J121" i="8" a="1"/>
  <c r="J121" i="8" s="1"/>
  <c r="J120" i="8" a="1"/>
  <c r="J120" i="8" s="1"/>
  <c r="J119" i="8" a="1"/>
  <c r="J119" i="8" s="1"/>
  <c r="J118" i="8" a="1"/>
  <c r="J118" i="8" s="1"/>
  <c r="J117" i="8" a="1"/>
  <c r="J117" i="8" s="1"/>
  <c r="J116" i="8" a="1"/>
  <c r="J116" i="8" s="1"/>
  <c r="J115" i="8" a="1"/>
  <c r="J115" i="8" s="1"/>
  <c r="J114" i="8" a="1"/>
  <c r="J114" i="8" s="1"/>
  <c r="J113" i="8" a="1"/>
  <c r="J113" i="8" s="1"/>
  <c r="J112" i="8" a="1"/>
  <c r="J112" i="8" s="1"/>
  <c r="J111" i="8" a="1"/>
  <c r="J111" i="8" s="1"/>
  <c r="J110" i="8" a="1"/>
  <c r="J110" i="8" s="1"/>
  <c r="J109" i="8" a="1"/>
  <c r="J109" i="8" s="1"/>
  <c r="J108" i="8" a="1"/>
  <c r="J108" i="8" s="1"/>
  <c r="J107" i="8" a="1"/>
  <c r="J107" i="8" s="1"/>
  <c r="J106" i="8" a="1"/>
  <c r="J106" i="8" s="1"/>
  <c r="J105" i="8" a="1"/>
  <c r="J105" i="8" s="1"/>
  <c r="J104" i="8" a="1"/>
  <c r="J104" i="8" s="1"/>
  <c r="J103" i="8" a="1"/>
  <c r="J103" i="8" s="1"/>
  <c r="J102" i="8" a="1"/>
  <c r="J102" i="8" s="1"/>
  <c r="J101" i="8" a="1"/>
  <c r="J101" i="8" s="1"/>
  <c r="J100" i="8" a="1"/>
  <c r="J100" i="8" s="1"/>
  <c r="J99" i="8" a="1"/>
  <c r="J99" i="8" s="1"/>
  <c r="J98" i="8" a="1"/>
  <c r="J98" i="8" s="1"/>
  <c r="J97" i="8" a="1"/>
  <c r="J97" i="8" s="1"/>
  <c r="J96" i="8" a="1"/>
  <c r="J96" i="8" s="1"/>
  <c r="J95" i="8" a="1"/>
  <c r="J95" i="8" s="1"/>
  <c r="J94" i="8" a="1"/>
  <c r="J94" i="8" s="1"/>
  <c r="J93" i="8" a="1"/>
  <c r="J93" i="8" s="1"/>
  <c r="J92" i="8" a="1"/>
  <c r="J92" i="8" s="1"/>
  <c r="J91" i="8" a="1"/>
  <c r="J91" i="8" s="1"/>
  <c r="J90" i="8" a="1"/>
  <c r="J90" i="8" s="1"/>
  <c r="J89" i="8" a="1"/>
  <c r="J89" i="8" s="1"/>
  <c r="J88" i="8" a="1"/>
  <c r="J88" i="8" s="1"/>
  <c r="J87" i="8" a="1"/>
  <c r="J87" i="8" s="1"/>
  <c r="J86" i="8" a="1"/>
  <c r="J86" i="8" s="1"/>
  <c r="J85" i="8" a="1"/>
  <c r="J85" i="8" s="1"/>
  <c r="J84" i="8" a="1"/>
  <c r="J84" i="8" s="1"/>
  <c r="J83" i="8" a="1"/>
  <c r="J83" i="8" s="1"/>
  <c r="J82" i="8" a="1"/>
  <c r="J82" i="8" s="1"/>
  <c r="J81" i="8" a="1"/>
  <c r="J81" i="8" s="1"/>
  <c r="J80" i="8" a="1"/>
  <c r="J80" i="8" s="1"/>
  <c r="J79" i="8" a="1"/>
  <c r="J79" i="8" s="1"/>
  <c r="J78" i="8" a="1"/>
  <c r="J78" i="8" s="1"/>
  <c r="J77" i="8" a="1"/>
  <c r="J77" i="8" s="1"/>
  <c r="J76" i="8" a="1"/>
  <c r="J76" i="8" s="1"/>
  <c r="J75" i="8" a="1"/>
  <c r="J75" i="8" s="1"/>
  <c r="J74" i="8" a="1"/>
  <c r="J74" i="8" s="1"/>
  <c r="J73" i="8" a="1"/>
  <c r="J73" i="8" s="1"/>
  <c r="J72" i="8" a="1"/>
  <c r="J72" i="8" s="1"/>
  <c r="J71" i="8" a="1"/>
  <c r="J71" i="8" s="1"/>
  <c r="J70" i="8" a="1"/>
  <c r="J70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J63" i="8" a="1"/>
  <c r="J63" i="8" s="1"/>
  <c r="J62" i="8" a="1"/>
  <c r="J62" i="8" s="1"/>
  <c r="J61" i="8" a="1"/>
  <c r="J61" i="8" s="1"/>
  <c r="J60" i="8" a="1"/>
  <c r="J60" i="8" s="1"/>
  <c r="J59" i="8" a="1"/>
  <c r="J59" i="8" s="1"/>
  <c r="J58" i="8" a="1"/>
  <c r="J58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2" i="8" a="1"/>
  <c r="J52" i="8" s="1"/>
  <c r="J51" i="8" a="1"/>
  <c r="J51" i="8" s="1"/>
  <c r="J50" i="8" a="1"/>
  <c r="J50" i="8" s="1"/>
  <c r="J49" i="8" a="1"/>
  <c r="J49" i="8" s="1"/>
  <c r="J48" i="8" a="1"/>
  <c r="J48" i="8" s="1"/>
  <c r="J47" i="8" a="1"/>
  <c r="J47" i="8" s="1"/>
  <c r="J46" i="8" a="1"/>
  <c r="J46" i="8" s="1"/>
  <c r="J45" i="8" a="1"/>
  <c r="J45" i="8" s="1"/>
  <c r="J44" i="8" a="1"/>
  <c r="J44" i="8" s="1"/>
  <c r="J43" i="8" a="1"/>
  <c r="J43" i="8" s="1"/>
  <c r="J42" i="8" a="1"/>
  <c r="J42" i="8" s="1"/>
  <c r="J41" i="8" a="1"/>
  <c r="J41" i="8" s="1"/>
  <c r="J40" i="8" a="1"/>
  <c r="J40" i="8" s="1"/>
  <c r="J39" i="8" a="1"/>
  <c r="J39" i="8" s="1"/>
  <c r="J38" i="8" a="1"/>
  <c r="J38" i="8" s="1"/>
  <c r="J37" i="8" a="1"/>
  <c r="J37" i="8" s="1"/>
  <c r="J36" i="8" a="1"/>
  <c r="J36" i="8" s="1"/>
  <c r="J35" i="8" a="1"/>
  <c r="J35" i="8" s="1"/>
  <c r="J34" i="8" a="1"/>
  <c r="J34" i="8" s="1"/>
  <c r="J33" i="8" a="1"/>
  <c r="J33" i="8" s="1"/>
  <c r="J32" i="8" a="1"/>
  <c r="J32" i="8" s="1"/>
  <c r="J31" i="8" a="1"/>
  <c r="J31" i="8" s="1"/>
  <c r="J30" i="8" a="1"/>
  <c r="J30" i="8" s="1"/>
  <c r="J29" i="8" a="1"/>
  <c r="J29" i="8" s="1"/>
  <c r="J28" i="8" a="1"/>
  <c r="J28" i="8" s="1"/>
  <c r="J27" i="8" a="1"/>
  <c r="J27" i="8" s="1"/>
  <c r="J26" i="8" a="1"/>
  <c r="J26" i="8" s="1"/>
  <c r="J25" i="8" a="1"/>
  <c r="J25" i="8" s="1"/>
  <c r="H175" i="8" a="1"/>
  <c r="H175" i="8" s="1"/>
  <c r="H174" i="8" a="1"/>
  <c r="H174" i="8" s="1"/>
  <c r="H173" i="8" a="1"/>
  <c r="H173" i="8" s="1"/>
  <c r="H172" i="8" a="1"/>
  <c r="H172" i="8" s="1"/>
  <c r="H171" i="8" a="1"/>
  <c r="H171" i="8" s="1"/>
  <c r="H170" i="8" a="1"/>
  <c r="H170" i="8" s="1"/>
  <c r="H169" i="8" a="1"/>
  <c r="H169" i="8" s="1"/>
  <c r="H168" i="8" a="1"/>
  <c r="H168" i="8" s="1"/>
  <c r="H167" i="8" a="1"/>
  <c r="H167" i="8" s="1"/>
  <c r="H166" i="8" a="1"/>
  <c r="H166" i="8" s="1"/>
  <c r="H165" i="8" a="1"/>
  <c r="H165" i="8" s="1"/>
  <c r="H164" i="8" a="1"/>
  <c r="H164" i="8" s="1"/>
  <c r="H163" i="8" a="1"/>
  <c r="H163" i="8" s="1"/>
  <c r="H162" i="8" a="1"/>
  <c r="H162" i="8" s="1"/>
  <c r="H161" i="8" a="1"/>
  <c r="H161" i="8" s="1"/>
  <c r="H160" i="8" a="1"/>
  <c r="H160" i="8" s="1"/>
  <c r="H159" i="8" a="1"/>
  <c r="H159" i="8" s="1"/>
  <c r="H158" i="8" a="1"/>
  <c r="H158" i="8" s="1"/>
  <c r="H157" i="8" a="1"/>
  <c r="H157" i="8" s="1"/>
  <c r="H156" i="8" a="1"/>
  <c r="H156" i="8" s="1"/>
  <c r="H155" i="8" a="1"/>
  <c r="H155" i="8" s="1"/>
  <c r="H154" i="8" a="1"/>
  <c r="H154" i="8" s="1"/>
  <c r="H153" i="8" a="1"/>
  <c r="H153" i="8" s="1"/>
  <c r="H152" i="8" a="1"/>
  <c r="H152" i="8" s="1"/>
  <c r="H151" i="8" a="1"/>
  <c r="H151" i="8" s="1"/>
  <c r="H150" i="8" a="1"/>
  <c r="H150" i="8" s="1"/>
  <c r="H149" i="8" a="1"/>
  <c r="H149" i="8" s="1"/>
  <c r="H148" i="8" a="1"/>
  <c r="H148" i="8" s="1"/>
  <c r="H147" i="8" a="1"/>
  <c r="H147" i="8" s="1"/>
  <c r="H146" i="8" a="1"/>
  <c r="H146" i="8" s="1"/>
  <c r="H145" i="8" a="1"/>
  <c r="H145" i="8" s="1"/>
  <c r="H144" i="8" a="1"/>
  <c r="H144" i="8" s="1"/>
  <c r="H143" i="8" a="1"/>
  <c r="H143" i="8" s="1"/>
  <c r="H142" i="8" a="1"/>
  <c r="H142" i="8" s="1"/>
  <c r="H141" i="8" a="1"/>
  <c r="H141" i="8" s="1"/>
  <c r="H140" i="8" a="1"/>
  <c r="H140" i="8" s="1"/>
  <c r="H139" i="8" a="1"/>
  <c r="H139" i="8" s="1"/>
  <c r="H138" i="8" a="1"/>
  <c r="H138" i="8" s="1"/>
  <c r="H137" i="8" a="1"/>
  <c r="H137" i="8" s="1"/>
  <c r="H136" i="8" a="1"/>
  <c r="H136" i="8" s="1"/>
  <c r="H135" i="8" a="1"/>
  <c r="H135" i="8" s="1"/>
  <c r="H134" i="8" a="1"/>
  <c r="H134" i="8" s="1"/>
  <c r="H133" i="8" a="1"/>
  <c r="H133" i="8" s="1"/>
  <c r="H132" i="8" a="1"/>
  <c r="H132" i="8" s="1"/>
  <c r="H131" i="8" a="1"/>
  <c r="H131" i="8" s="1"/>
  <c r="H130" i="8" a="1"/>
  <c r="H130" i="8" s="1"/>
  <c r="H129" i="8" a="1"/>
  <c r="H129" i="8" s="1"/>
  <c r="H128" i="8" a="1"/>
  <c r="H128" i="8" s="1"/>
  <c r="H127" i="8" a="1"/>
  <c r="H127" i="8" s="1"/>
  <c r="H126" i="8" a="1"/>
  <c r="H126" i="8" s="1"/>
  <c r="H125" i="8" a="1"/>
  <c r="H125" i="8" s="1"/>
  <c r="H124" i="8" a="1"/>
  <c r="H124" i="8" s="1"/>
  <c r="H123" i="8" a="1"/>
  <c r="H123" i="8" s="1"/>
  <c r="H122" i="8" a="1"/>
  <c r="H122" i="8" s="1"/>
  <c r="H121" i="8" a="1"/>
  <c r="H121" i="8" s="1"/>
  <c r="H120" i="8" a="1"/>
  <c r="H120" i="8" s="1"/>
  <c r="H119" i="8" a="1"/>
  <c r="H119" i="8" s="1"/>
  <c r="H118" i="8" a="1"/>
  <c r="H118" i="8" s="1"/>
  <c r="H117" i="8" a="1"/>
  <c r="H117" i="8" s="1"/>
  <c r="H116" i="8" a="1"/>
  <c r="H116" i="8" s="1"/>
  <c r="H115" i="8" a="1"/>
  <c r="H115" i="8" s="1"/>
  <c r="H114" i="8" a="1"/>
  <c r="H114" i="8" s="1"/>
  <c r="H113" i="8" a="1"/>
  <c r="H113" i="8" s="1"/>
  <c r="H112" i="8" a="1"/>
  <c r="H112" i="8" s="1"/>
  <c r="H111" i="8" a="1"/>
  <c r="H111" i="8" s="1"/>
  <c r="H110" i="8" a="1"/>
  <c r="H110" i="8" s="1"/>
  <c r="H109" i="8" a="1"/>
  <c r="H109" i="8" s="1"/>
  <c r="H108" i="8" a="1"/>
  <c r="H108" i="8" s="1"/>
  <c r="H107" i="8" a="1"/>
  <c r="H107" i="8" s="1"/>
  <c r="H106" i="8" a="1"/>
  <c r="H106" i="8" s="1"/>
  <c r="H105" i="8" a="1"/>
  <c r="H105" i="8" s="1"/>
  <c r="H104" i="8" a="1"/>
  <c r="H104" i="8" s="1"/>
  <c r="H103" i="8" a="1"/>
  <c r="H103" i="8" s="1"/>
  <c r="H102" i="8" a="1"/>
  <c r="H102" i="8" s="1"/>
  <c r="H101" i="8" a="1"/>
  <c r="H101" i="8" s="1"/>
  <c r="H100" i="8" a="1"/>
  <c r="H100" i="8" s="1"/>
  <c r="H99" i="8" a="1"/>
  <c r="H99" i="8" s="1"/>
  <c r="H98" i="8" a="1"/>
  <c r="H98" i="8" s="1"/>
  <c r="H97" i="8" a="1"/>
  <c r="H97" i="8" s="1"/>
  <c r="H96" i="8" a="1"/>
  <c r="H96" i="8" s="1"/>
  <c r="H95" i="8" a="1"/>
  <c r="H95" i="8" s="1"/>
  <c r="H94" i="8" a="1"/>
  <c r="H94" i="8" s="1"/>
  <c r="H93" i="8" a="1"/>
  <c r="H93" i="8" s="1"/>
  <c r="H92" i="8" a="1"/>
  <c r="H92" i="8" s="1"/>
  <c r="H91" i="8" a="1"/>
  <c r="H91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H84" i="8" a="1"/>
  <c r="H84" i="8" s="1"/>
  <c r="H83" i="8" a="1"/>
  <c r="H83" i="8" s="1"/>
  <c r="H82" i="8" a="1"/>
  <c r="H82" i="8" s="1"/>
  <c r="H81" i="8" a="1"/>
  <c r="H81" i="8" s="1"/>
  <c r="H80" i="8" a="1"/>
  <c r="H80" i="8" s="1"/>
  <c r="H79" i="8" a="1"/>
  <c r="H79" i="8" s="1"/>
  <c r="H78" i="8" a="1"/>
  <c r="H78" i="8" s="1"/>
  <c r="H77" i="8" a="1"/>
  <c r="H77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I175" i="8" a="1"/>
  <c r="I175" i="8" s="1"/>
  <c r="I174" i="8" a="1"/>
  <c r="I174" i="8" s="1"/>
  <c r="I173" i="8" a="1"/>
  <c r="I173" i="8" s="1"/>
  <c r="I172" i="8" a="1"/>
  <c r="I172" i="8" s="1"/>
  <c r="I171" i="8" a="1"/>
  <c r="I171" i="8" s="1"/>
  <c r="I170" i="8" a="1"/>
  <c r="I170" i="8" s="1"/>
  <c r="I169" i="8" a="1"/>
  <c r="I169" i="8" s="1"/>
  <c r="V169" i="8" s="1"/>
  <c r="X169" i="8" s="1"/>
  <c r="I168" i="8" a="1"/>
  <c r="I168" i="8" s="1"/>
  <c r="I167" i="8" a="1"/>
  <c r="I167" i="8" s="1"/>
  <c r="I166" i="8" a="1"/>
  <c r="I166" i="8" s="1"/>
  <c r="I165" i="8" a="1"/>
  <c r="I165" i="8" s="1"/>
  <c r="I164" i="8" a="1"/>
  <c r="I164" i="8" s="1"/>
  <c r="I163" i="8" a="1"/>
  <c r="I163" i="8" s="1"/>
  <c r="I162" i="8" a="1"/>
  <c r="I162" i="8" s="1"/>
  <c r="I161" i="8" a="1"/>
  <c r="I161" i="8" s="1"/>
  <c r="V161" i="8" s="1"/>
  <c r="X161" i="8" s="1"/>
  <c r="I160" i="8" a="1"/>
  <c r="I160" i="8" s="1"/>
  <c r="I159" i="8" a="1"/>
  <c r="I159" i="8" s="1"/>
  <c r="I158" i="8" a="1"/>
  <c r="I158" i="8" s="1"/>
  <c r="I157" i="8" a="1"/>
  <c r="I157" i="8" s="1"/>
  <c r="I156" i="8" a="1"/>
  <c r="I156" i="8" s="1"/>
  <c r="I155" i="8" a="1"/>
  <c r="I155" i="8" s="1"/>
  <c r="I154" i="8" a="1"/>
  <c r="I154" i="8" s="1"/>
  <c r="I153" i="8" a="1"/>
  <c r="I153" i="8" s="1"/>
  <c r="V153" i="8" s="1"/>
  <c r="X153" i="8" s="1"/>
  <c r="I152" i="8" a="1"/>
  <c r="I152" i="8" s="1"/>
  <c r="I151" i="8" a="1"/>
  <c r="I151" i="8" s="1"/>
  <c r="I150" i="8" a="1"/>
  <c r="I150" i="8" s="1"/>
  <c r="I149" i="8" a="1"/>
  <c r="I149" i="8" s="1"/>
  <c r="I148" i="8" a="1"/>
  <c r="I148" i="8" s="1"/>
  <c r="I147" i="8" a="1"/>
  <c r="I147" i="8" s="1"/>
  <c r="I146" i="8" a="1"/>
  <c r="I146" i="8" s="1"/>
  <c r="I145" i="8" a="1"/>
  <c r="I145" i="8" s="1"/>
  <c r="I144" i="8" a="1"/>
  <c r="I144" i="8" s="1"/>
  <c r="I143" i="8" a="1"/>
  <c r="I143" i="8" s="1"/>
  <c r="I142" i="8" a="1"/>
  <c r="I142" i="8" s="1"/>
  <c r="I141" i="8" a="1"/>
  <c r="I141" i="8" s="1"/>
  <c r="I140" i="8" a="1"/>
  <c r="I140" i="8" s="1"/>
  <c r="I139" i="8" a="1"/>
  <c r="I139" i="8" s="1"/>
  <c r="I138" i="8" a="1"/>
  <c r="I138" i="8" s="1"/>
  <c r="I137" i="8" a="1"/>
  <c r="I137" i="8" s="1"/>
  <c r="V137" i="8" s="1"/>
  <c r="X137" i="8" s="1"/>
  <c r="I136" i="8" a="1"/>
  <c r="I136" i="8" s="1"/>
  <c r="I135" i="8" a="1"/>
  <c r="I135" i="8" s="1"/>
  <c r="I134" i="8" a="1"/>
  <c r="I134" i="8" s="1"/>
  <c r="I133" i="8" a="1"/>
  <c r="I133" i="8" s="1"/>
  <c r="I132" i="8" a="1"/>
  <c r="I132" i="8" s="1"/>
  <c r="I131" i="8" a="1"/>
  <c r="I131" i="8" s="1"/>
  <c r="I130" i="8" a="1"/>
  <c r="I130" i="8" s="1"/>
  <c r="I129" i="8" a="1"/>
  <c r="I129" i="8" s="1"/>
  <c r="V129" i="8" s="1"/>
  <c r="X129" i="8" s="1"/>
  <c r="I128" i="8" a="1"/>
  <c r="I128" i="8" s="1"/>
  <c r="I127" i="8" a="1"/>
  <c r="I127" i="8" s="1"/>
  <c r="I126" i="8" a="1"/>
  <c r="I126" i="8" s="1"/>
  <c r="I125" i="8" a="1"/>
  <c r="I125" i="8" s="1"/>
  <c r="I124" i="8" a="1"/>
  <c r="I124" i="8" s="1"/>
  <c r="I123" i="8" a="1"/>
  <c r="I123" i="8" s="1"/>
  <c r="I122" i="8" a="1"/>
  <c r="I122" i="8" s="1"/>
  <c r="I121" i="8" a="1"/>
  <c r="I121" i="8" s="1"/>
  <c r="V121" i="8" s="1"/>
  <c r="X121" i="8" s="1"/>
  <c r="I120" i="8" a="1"/>
  <c r="I120" i="8" s="1"/>
  <c r="I119" i="8" a="1"/>
  <c r="I119" i="8" s="1"/>
  <c r="I118" i="8" a="1"/>
  <c r="I118" i="8" s="1"/>
  <c r="I117" i="8" a="1"/>
  <c r="I117" i="8" s="1"/>
  <c r="I116" i="8" a="1"/>
  <c r="I116" i="8" s="1"/>
  <c r="I115" i="8" a="1"/>
  <c r="I115" i="8" s="1"/>
  <c r="I114" i="8" a="1"/>
  <c r="I114" i="8" s="1"/>
  <c r="I113" i="8" a="1"/>
  <c r="I113" i="8" s="1"/>
  <c r="V113" i="8" s="1"/>
  <c r="X113" i="8" s="1"/>
  <c r="I112" i="8" a="1"/>
  <c r="I112" i="8" s="1"/>
  <c r="I111" i="8" a="1"/>
  <c r="I111" i="8" s="1"/>
  <c r="I110" i="8" a="1"/>
  <c r="I110" i="8" s="1"/>
  <c r="I109" i="8" a="1"/>
  <c r="I109" i="8" s="1"/>
  <c r="I108" i="8" a="1"/>
  <c r="I108" i="8" s="1"/>
  <c r="I107" i="8" a="1"/>
  <c r="I107" i="8" s="1"/>
  <c r="I106" i="8" a="1"/>
  <c r="I106" i="8" s="1"/>
  <c r="I105" i="8" a="1"/>
  <c r="I105" i="8" s="1"/>
  <c r="V105" i="8" s="1"/>
  <c r="X105" i="8" s="1"/>
  <c r="I104" i="8" a="1"/>
  <c r="I104" i="8" s="1"/>
  <c r="I103" i="8" a="1"/>
  <c r="I103" i="8" s="1"/>
  <c r="I102" i="8" a="1"/>
  <c r="I102" i="8" s="1"/>
  <c r="I101" i="8" a="1"/>
  <c r="I101" i="8" s="1"/>
  <c r="I100" i="8" a="1"/>
  <c r="I100" i="8" s="1"/>
  <c r="I99" i="8" a="1"/>
  <c r="I99" i="8" s="1"/>
  <c r="I98" i="8" a="1"/>
  <c r="I98" i="8" s="1"/>
  <c r="I97" i="8" a="1"/>
  <c r="I97" i="8" s="1"/>
  <c r="V97" i="8" s="1"/>
  <c r="X97" i="8" s="1"/>
  <c r="I96" i="8" a="1"/>
  <c r="I96" i="8" s="1"/>
  <c r="I95" i="8" a="1"/>
  <c r="I95" i="8" s="1"/>
  <c r="I94" i="8" a="1"/>
  <c r="I94" i="8" s="1"/>
  <c r="I93" i="8" a="1"/>
  <c r="I93" i="8" s="1"/>
  <c r="I92" i="8" a="1"/>
  <c r="I92" i="8" s="1"/>
  <c r="I91" i="8" a="1"/>
  <c r="I91" i="8" s="1"/>
  <c r="I90" i="8" a="1"/>
  <c r="I90" i="8" s="1"/>
  <c r="I89" i="8" a="1"/>
  <c r="I89" i="8" s="1"/>
  <c r="V89" i="8" s="1"/>
  <c r="X89" i="8" s="1"/>
  <c r="I88" i="8" a="1"/>
  <c r="I88" i="8" s="1"/>
  <c r="I87" i="8" a="1"/>
  <c r="I87" i="8" s="1"/>
  <c r="I86" i="8" a="1"/>
  <c r="I86" i="8" s="1"/>
  <c r="I85" i="8" a="1"/>
  <c r="I85" i="8" s="1"/>
  <c r="I84" i="8" a="1"/>
  <c r="I84" i="8" s="1"/>
  <c r="I83" i="8" a="1"/>
  <c r="I83" i="8" s="1"/>
  <c r="I82" i="8" a="1"/>
  <c r="I82" i="8" s="1"/>
  <c r="I81" i="8" a="1"/>
  <c r="I81" i="8" s="1"/>
  <c r="V81" i="8" s="1"/>
  <c r="X81" i="8" s="1"/>
  <c r="I80" i="8" a="1"/>
  <c r="I80" i="8" s="1"/>
  <c r="I79" i="8" a="1"/>
  <c r="I79" i="8" s="1"/>
  <c r="I78" i="8" a="1"/>
  <c r="I78" i="8" s="1"/>
  <c r="I77" i="8" a="1"/>
  <c r="I77" i="8" s="1"/>
  <c r="I76" i="8" a="1"/>
  <c r="I76" i="8" s="1"/>
  <c r="I75" i="8" a="1"/>
  <c r="I75" i="8" s="1"/>
  <c r="I74" i="8" a="1"/>
  <c r="I74" i="8" s="1"/>
  <c r="I73" i="8" a="1"/>
  <c r="I73" i="8" s="1"/>
  <c r="V73" i="8" s="1"/>
  <c r="X73" i="8" s="1"/>
  <c r="I72" i="8" a="1"/>
  <c r="I72" i="8" s="1"/>
  <c r="I71" i="8" a="1"/>
  <c r="I71" i="8" s="1"/>
  <c r="I70" i="8" a="1"/>
  <c r="I70" i="8" s="1"/>
  <c r="I69" i="8" a="1"/>
  <c r="I69" i="8" s="1"/>
  <c r="I68" i="8" a="1"/>
  <c r="I68" i="8" s="1"/>
  <c r="I67" i="8" a="1"/>
  <c r="I67" i="8" s="1"/>
  <c r="I66" i="8" a="1"/>
  <c r="I66" i="8" s="1"/>
  <c r="I65" i="8" a="1"/>
  <c r="I65" i="8" s="1"/>
  <c r="V65" i="8" s="1"/>
  <c r="X65" i="8" s="1"/>
  <c r="I64" i="8" a="1"/>
  <c r="I64" i="8" s="1"/>
  <c r="I63" i="8" a="1"/>
  <c r="I63" i="8" s="1"/>
  <c r="I62" i="8" a="1"/>
  <c r="I62" i="8" s="1"/>
  <c r="I61" i="8" a="1"/>
  <c r="I61" i="8" s="1"/>
  <c r="I60" i="8" a="1"/>
  <c r="I60" i="8" s="1"/>
  <c r="I59" i="8" a="1"/>
  <c r="I59" i="8" s="1"/>
  <c r="I58" i="8" a="1"/>
  <c r="I58" i="8" s="1"/>
  <c r="I57" i="8" a="1"/>
  <c r="I57" i="8" s="1"/>
  <c r="V57" i="8" s="1"/>
  <c r="X57" i="8" s="1"/>
  <c r="I56" i="8" a="1"/>
  <c r="I56" i="8" s="1"/>
  <c r="I55" i="8" a="1"/>
  <c r="I55" i="8" s="1"/>
  <c r="I54" i="8" a="1"/>
  <c r="I54" i="8" s="1"/>
  <c r="I53" i="8" a="1"/>
  <c r="I53" i="8" s="1"/>
  <c r="I52" i="8" a="1"/>
  <c r="I52" i="8" s="1"/>
  <c r="I51" i="8" a="1"/>
  <c r="I51" i="8" s="1"/>
  <c r="I50" i="8" a="1"/>
  <c r="I50" i="8" s="1"/>
  <c r="I49" i="8" a="1"/>
  <c r="I49" i="8" s="1"/>
  <c r="V49" i="8" s="1"/>
  <c r="X49" i="8" s="1"/>
  <c r="I48" i="8" a="1"/>
  <c r="I48" i="8" s="1"/>
  <c r="I47" i="8" a="1"/>
  <c r="I47" i="8" s="1"/>
  <c r="I46" i="8" a="1"/>
  <c r="I46" i="8" s="1"/>
  <c r="I45" i="8" a="1"/>
  <c r="I45" i="8" s="1"/>
  <c r="I44" i="8" a="1"/>
  <c r="I44" i="8" s="1"/>
  <c r="I43" i="8" a="1"/>
  <c r="I43" i="8" s="1"/>
  <c r="I42" i="8" a="1"/>
  <c r="I42" i="8" s="1"/>
  <c r="I41" i="8" a="1"/>
  <c r="I41" i="8" s="1"/>
  <c r="V41" i="8" s="1"/>
  <c r="X41" i="8" s="1"/>
  <c r="I40" i="8" a="1"/>
  <c r="I40" i="8" s="1"/>
  <c r="I39" i="8" a="1"/>
  <c r="I39" i="8" s="1"/>
  <c r="I38" i="8" a="1"/>
  <c r="I38" i="8" s="1"/>
  <c r="I37" i="8" a="1"/>
  <c r="I37" i="8" s="1"/>
  <c r="I36" i="8" a="1"/>
  <c r="I36" i="8" s="1"/>
  <c r="I35" i="8" a="1"/>
  <c r="I35" i="8" s="1"/>
  <c r="I34" i="8" a="1"/>
  <c r="I34" i="8" s="1"/>
  <c r="I33" i="8" a="1"/>
  <c r="I33" i="8" s="1"/>
  <c r="V33" i="8" s="1"/>
  <c r="X33" i="8" s="1"/>
  <c r="I32" i="8" a="1"/>
  <c r="I32" i="8" s="1"/>
  <c r="I31" i="8" a="1"/>
  <c r="I31" i="8" s="1"/>
  <c r="I30" i="8" a="1"/>
  <c r="I30" i="8" s="1"/>
  <c r="I29" i="8" a="1"/>
  <c r="I29" i="8" s="1"/>
  <c r="I28" i="8" a="1"/>
  <c r="I28" i="8" s="1"/>
  <c r="I27" i="8" a="1"/>
  <c r="I27" i="8" s="1"/>
  <c r="I26" i="8" a="1"/>
  <c r="I26" i="8" s="1"/>
  <c r="I25" i="8" a="1"/>
  <c r="I25" i="8" s="1"/>
  <c r="V25" i="8" s="1"/>
  <c r="A1" i="1"/>
  <c r="F341" i="8"/>
  <c r="E341" i="8"/>
  <c r="D341" i="8"/>
  <c r="C341" i="8"/>
  <c r="F340" i="8"/>
  <c r="E340" i="8"/>
  <c r="D340" i="8"/>
  <c r="C340" i="8"/>
  <c r="B341" i="8"/>
  <c r="B340" i="8"/>
  <c r="G339" i="8"/>
  <c r="F339" i="8"/>
  <c r="E339" i="8"/>
  <c r="D339" i="8"/>
  <c r="C339" i="8"/>
  <c r="B339" i="8"/>
  <c r="W23" i="8" l="1"/>
  <c r="V17" i="8" s="1"/>
  <c r="X25" i="8"/>
  <c r="V145" i="8"/>
  <c r="X145" i="8" s="1"/>
  <c r="V26" i="8"/>
  <c r="X26" i="8" s="1"/>
  <c r="V34" i="8"/>
  <c r="X34" i="8" s="1"/>
  <c r="V42" i="8"/>
  <c r="X42" i="8" s="1"/>
  <c r="V50" i="8"/>
  <c r="X50" i="8" s="1"/>
  <c r="V58" i="8"/>
  <c r="X58" i="8" s="1"/>
  <c r="V66" i="8"/>
  <c r="X66" i="8" s="1"/>
  <c r="V74" i="8"/>
  <c r="X74" i="8" s="1"/>
  <c r="V82" i="8"/>
  <c r="X82" i="8" s="1"/>
  <c r="V90" i="8"/>
  <c r="X90" i="8" s="1"/>
  <c r="V98" i="8"/>
  <c r="X98" i="8" s="1"/>
  <c r="V106" i="8"/>
  <c r="X106" i="8" s="1"/>
  <c r="V114" i="8"/>
  <c r="X114" i="8" s="1"/>
  <c r="V122" i="8"/>
  <c r="X122" i="8" s="1"/>
  <c r="V130" i="8"/>
  <c r="X130" i="8" s="1"/>
  <c r="V138" i="8"/>
  <c r="X138" i="8" s="1"/>
  <c r="V146" i="8"/>
  <c r="X146" i="8" s="1"/>
  <c r="V154" i="8"/>
  <c r="X154" i="8" s="1"/>
  <c r="V162" i="8"/>
  <c r="X162" i="8" s="1"/>
  <c r="V170" i="8"/>
  <c r="X170" i="8" s="1"/>
  <c r="V27" i="8"/>
  <c r="X27" i="8" s="1"/>
  <c r="V35" i="8"/>
  <c r="X35" i="8" s="1"/>
  <c r="V43" i="8"/>
  <c r="X43" i="8" s="1"/>
  <c r="V51" i="8"/>
  <c r="X51" i="8" s="1"/>
  <c r="V59" i="8"/>
  <c r="X59" i="8" s="1"/>
  <c r="V67" i="8"/>
  <c r="X67" i="8" s="1"/>
  <c r="V75" i="8"/>
  <c r="X75" i="8" s="1"/>
  <c r="V83" i="8"/>
  <c r="X83" i="8" s="1"/>
  <c r="V91" i="8"/>
  <c r="X91" i="8" s="1"/>
  <c r="V99" i="8"/>
  <c r="X99" i="8" s="1"/>
  <c r="V107" i="8"/>
  <c r="X107" i="8" s="1"/>
  <c r="V115" i="8"/>
  <c r="X115" i="8" s="1"/>
  <c r="V123" i="8"/>
  <c r="X123" i="8" s="1"/>
  <c r="V131" i="8"/>
  <c r="X131" i="8" s="1"/>
  <c r="V139" i="8"/>
  <c r="X139" i="8" s="1"/>
  <c r="V147" i="8"/>
  <c r="X147" i="8" s="1"/>
  <c r="V155" i="8"/>
  <c r="X155" i="8" s="1"/>
  <c r="V163" i="8"/>
  <c r="X163" i="8" s="1"/>
  <c r="V171" i="8"/>
  <c r="X171" i="8" s="1"/>
  <c r="V28" i="8"/>
  <c r="X28" i="8" s="1"/>
  <c r="V36" i="8"/>
  <c r="X36" i="8" s="1"/>
  <c r="V44" i="8"/>
  <c r="X44" i="8" s="1"/>
  <c r="V52" i="8"/>
  <c r="X52" i="8" s="1"/>
  <c r="V60" i="8"/>
  <c r="X60" i="8" s="1"/>
  <c r="V68" i="8"/>
  <c r="X68" i="8" s="1"/>
  <c r="V76" i="8"/>
  <c r="X76" i="8" s="1"/>
  <c r="V84" i="8"/>
  <c r="X84" i="8" s="1"/>
  <c r="V92" i="8"/>
  <c r="X92" i="8" s="1"/>
  <c r="V100" i="8"/>
  <c r="X100" i="8" s="1"/>
  <c r="V108" i="8"/>
  <c r="X108" i="8" s="1"/>
  <c r="V116" i="8"/>
  <c r="X116" i="8" s="1"/>
  <c r="V124" i="8"/>
  <c r="X124" i="8" s="1"/>
  <c r="V132" i="8"/>
  <c r="X132" i="8" s="1"/>
  <c r="V140" i="8"/>
  <c r="X140" i="8" s="1"/>
  <c r="V148" i="8"/>
  <c r="X148" i="8" s="1"/>
  <c r="V156" i="8"/>
  <c r="X156" i="8" s="1"/>
  <c r="V164" i="8"/>
  <c r="X164" i="8" s="1"/>
  <c r="V172" i="8"/>
  <c r="X172" i="8" s="1"/>
  <c r="V29" i="8"/>
  <c r="X29" i="8" s="1"/>
  <c r="V37" i="8"/>
  <c r="X37" i="8" s="1"/>
  <c r="V45" i="8"/>
  <c r="X45" i="8" s="1"/>
  <c r="V53" i="8"/>
  <c r="X53" i="8" s="1"/>
  <c r="V61" i="8"/>
  <c r="X61" i="8" s="1"/>
  <c r="V69" i="8"/>
  <c r="X69" i="8" s="1"/>
  <c r="V77" i="8"/>
  <c r="X77" i="8" s="1"/>
  <c r="V85" i="8"/>
  <c r="X85" i="8" s="1"/>
  <c r="V93" i="8"/>
  <c r="X93" i="8" s="1"/>
  <c r="V101" i="8"/>
  <c r="X101" i="8" s="1"/>
  <c r="V109" i="8"/>
  <c r="X109" i="8" s="1"/>
  <c r="V117" i="8"/>
  <c r="X117" i="8" s="1"/>
  <c r="V125" i="8"/>
  <c r="X125" i="8" s="1"/>
  <c r="V133" i="8"/>
  <c r="X133" i="8" s="1"/>
  <c r="V141" i="8"/>
  <c r="X141" i="8" s="1"/>
  <c r="V149" i="8"/>
  <c r="X149" i="8" s="1"/>
  <c r="V157" i="8"/>
  <c r="X157" i="8" s="1"/>
  <c r="V165" i="8"/>
  <c r="X165" i="8" s="1"/>
  <c r="V173" i="8"/>
  <c r="X173" i="8" s="1"/>
  <c r="V30" i="8"/>
  <c r="X30" i="8" s="1"/>
  <c r="V38" i="8"/>
  <c r="X38" i="8" s="1"/>
  <c r="V46" i="8"/>
  <c r="X46" i="8" s="1"/>
  <c r="V54" i="8"/>
  <c r="X54" i="8" s="1"/>
  <c r="V62" i="8"/>
  <c r="X62" i="8" s="1"/>
  <c r="V70" i="8"/>
  <c r="X70" i="8" s="1"/>
  <c r="V78" i="8"/>
  <c r="X78" i="8" s="1"/>
  <c r="V86" i="8"/>
  <c r="X86" i="8" s="1"/>
  <c r="V94" i="8"/>
  <c r="X94" i="8" s="1"/>
  <c r="V102" i="8"/>
  <c r="X102" i="8" s="1"/>
  <c r="V110" i="8"/>
  <c r="X110" i="8" s="1"/>
  <c r="V118" i="8"/>
  <c r="X118" i="8" s="1"/>
  <c r="V126" i="8"/>
  <c r="X126" i="8" s="1"/>
  <c r="V134" i="8"/>
  <c r="X134" i="8" s="1"/>
  <c r="V142" i="8"/>
  <c r="X142" i="8" s="1"/>
  <c r="V150" i="8"/>
  <c r="X150" i="8" s="1"/>
  <c r="V158" i="8"/>
  <c r="X158" i="8" s="1"/>
  <c r="V166" i="8"/>
  <c r="X166" i="8" s="1"/>
  <c r="V174" i="8"/>
  <c r="X174" i="8" s="1"/>
  <c r="V31" i="8"/>
  <c r="X31" i="8" s="1"/>
  <c r="V39" i="8"/>
  <c r="X39" i="8" s="1"/>
  <c r="V47" i="8"/>
  <c r="X47" i="8" s="1"/>
  <c r="V55" i="8"/>
  <c r="X55" i="8" s="1"/>
  <c r="V63" i="8"/>
  <c r="X63" i="8" s="1"/>
  <c r="V71" i="8"/>
  <c r="X71" i="8" s="1"/>
  <c r="V79" i="8"/>
  <c r="X79" i="8" s="1"/>
  <c r="V87" i="8"/>
  <c r="X87" i="8" s="1"/>
  <c r="V95" i="8"/>
  <c r="X95" i="8" s="1"/>
  <c r="V103" i="8"/>
  <c r="X103" i="8" s="1"/>
  <c r="V111" i="8"/>
  <c r="X111" i="8" s="1"/>
  <c r="V119" i="8"/>
  <c r="X119" i="8" s="1"/>
  <c r="V127" i="8"/>
  <c r="X127" i="8" s="1"/>
  <c r="V135" i="8"/>
  <c r="X135" i="8" s="1"/>
  <c r="V143" i="8"/>
  <c r="X143" i="8" s="1"/>
  <c r="V151" i="8"/>
  <c r="X151" i="8" s="1"/>
  <c r="V159" i="8"/>
  <c r="X159" i="8" s="1"/>
  <c r="V167" i="8"/>
  <c r="X167" i="8" s="1"/>
  <c r="V175" i="8"/>
  <c r="X175" i="8" s="1"/>
  <c r="V32" i="8"/>
  <c r="X32" i="8" s="1"/>
  <c r="V40" i="8"/>
  <c r="X40" i="8" s="1"/>
  <c r="V48" i="8"/>
  <c r="X48" i="8" s="1"/>
  <c r="V56" i="8"/>
  <c r="X56" i="8" s="1"/>
  <c r="V64" i="8"/>
  <c r="X64" i="8" s="1"/>
  <c r="V72" i="8"/>
  <c r="X72" i="8" s="1"/>
  <c r="V80" i="8"/>
  <c r="X80" i="8" s="1"/>
  <c r="V88" i="8"/>
  <c r="X88" i="8" s="1"/>
  <c r="V96" i="8"/>
  <c r="X96" i="8" s="1"/>
  <c r="V104" i="8"/>
  <c r="X104" i="8" s="1"/>
  <c r="V112" i="8"/>
  <c r="X112" i="8" s="1"/>
  <c r="V120" i="8"/>
  <c r="X120" i="8" s="1"/>
  <c r="V128" i="8"/>
  <c r="X128" i="8" s="1"/>
  <c r="V136" i="8"/>
  <c r="X136" i="8" s="1"/>
  <c r="V144" i="8"/>
  <c r="X144" i="8" s="1"/>
  <c r="V152" i="8"/>
  <c r="X152" i="8" s="1"/>
  <c r="V160" i="8"/>
  <c r="X160" i="8" s="1"/>
  <c r="V168" i="8"/>
  <c r="X168" i="8" s="1"/>
  <c r="G176" i="8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K206" i="8"/>
  <c r="L206" i="8"/>
  <c r="B176" i="8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C4" i="7" s="1"/>
  <c r="C5" i="7" s="1"/>
  <c r="C176" i="8"/>
  <c r="N176" i="8" s="1"/>
  <c r="I205" i="8"/>
  <c r="J206" i="8"/>
  <c r="D176" i="8"/>
  <c r="O176" i="8" s="1"/>
  <c r="H205" i="8"/>
  <c r="E176" i="8"/>
  <c r="P176" i="8" s="1"/>
  <c r="I204" i="8"/>
  <c r="F176" i="8"/>
  <c r="Q176" i="8" s="1"/>
  <c r="L201" i="8"/>
  <c r="M201" i="8"/>
  <c r="D11" i="7"/>
  <c r="H203" i="8"/>
  <c r="K202" i="8"/>
  <c r="E11" i="7"/>
  <c r="J204" i="8"/>
  <c r="C11" i="7"/>
  <c r="H201" i="8"/>
  <c r="L202" i="8"/>
  <c r="I203" i="8"/>
  <c r="K204" i="8"/>
  <c r="J205" i="8"/>
  <c r="I201" i="8"/>
  <c r="M202" i="8"/>
  <c r="J203" i="8"/>
  <c r="L204" i="8"/>
  <c r="K205" i="8"/>
  <c r="H206" i="8"/>
  <c r="J201" i="8"/>
  <c r="K203" i="8"/>
  <c r="M204" i="8"/>
  <c r="L205" i="8"/>
  <c r="I206" i="8"/>
  <c r="K201" i="8"/>
  <c r="L203" i="8"/>
  <c r="H202" i="8"/>
  <c r="M203" i="8"/>
  <c r="I202" i="8"/>
  <c r="H204" i="8"/>
  <c r="J202" i="8"/>
  <c r="G11" i="7"/>
  <c r="F11" i="7"/>
  <c r="E177" i="8"/>
  <c r="D177" i="8" l="1"/>
  <c r="C177" i="8"/>
  <c r="C178" i="8" s="1"/>
  <c r="F177" i="8"/>
  <c r="Q177" i="8" s="1"/>
  <c r="U23" i="8"/>
  <c r="V15" i="8" s="1"/>
  <c r="X23" i="8"/>
  <c r="V16" i="8" s="1"/>
  <c r="V23" i="8"/>
  <c r="V18" i="8" s="1"/>
  <c r="D178" i="8"/>
  <c r="O177" i="8"/>
  <c r="E178" i="8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F4" i="7" s="1"/>
  <c r="F5" i="7" s="1"/>
  <c r="P177" i="8"/>
  <c r="F178" i="8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G4" i="7" s="1"/>
  <c r="G5" i="7" s="1"/>
  <c r="G338" i="8"/>
  <c r="B338" i="8"/>
  <c r="N177" i="8" l="1"/>
  <c r="V19" i="8"/>
  <c r="P178" i="8"/>
  <c r="P179" i="8" s="1"/>
  <c r="P180" i="8" s="1"/>
  <c r="P181" i="8" s="1"/>
  <c r="P182" i="8" s="1"/>
  <c r="P183" i="8" s="1"/>
  <c r="P184" i="8" s="1"/>
  <c r="P185" i="8" s="1"/>
  <c r="P186" i="8" s="1"/>
  <c r="P187" i="8" s="1"/>
  <c r="P188" i="8" s="1"/>
  <c r="P189" i="8" s="1"/>
  <c r="P190" i="8" s="1"/>
  <c r="P191" i="8" s="1"/>
  <c r="P192" i="8" s="1"/>
  <c r="P193" i="8" s="1"/>
  <c r="P194" i="8" s="1"/>
  <c r="P195" i="8" s="1"/>
  <c r="P196" i="8" s="1"/>
  <c r="P197" i="8" s="1"/>
  <c r="P198" i="8" s="1"/>
  <c r="P199" i="8" s="1"/>
  <c r="Q178" i="8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E338" i="8"/>
  <c r="C179" i="8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N178" i="8"/>
  <c r="F338" i="8"/>
  <c r="D179" i="8"/>
  <c r="O178" i="8"/>
  <c r="V20" i="8" l="1"/>
  <c r="Y175" i="8" s="1"/>
  <c r="Y156" i="8"/>
  <c r="Y28" i="8"/>
  <c r="Y147" i="8"/>
  <c r="Y99" i="8"/>
  <c r="Y35" i="8"/>
  <c r="Y170" i="8"/>
  <c r="Y122" i="8"/>
  <c r="Y106" i="8"/>
  <c r="Y74" i="8"/>
  <c r="Y58" i="8"/>
  <c r="Y145" i="8"/>
  <c r="Y129" i="8"/>
  <c r="Y97" i="8"/>
  <c r="Y81" i="8"/>
  <c r="Y65" i="8"/>
  <c r="Y33" i="8"/>
  <c r="Y168" i="8"/>
  <c r="Y152" i="8"/>
  <c r="Y120" i="8"/>
  <c r="Y104" i="8"/>
  <c r="Y88" i="8"/>
  <c r="Y72" i="8"/>
  <c r="Y56" i="8"/>
  <c r="Y40" i="8"/>
  <c r="O179" i="8"/>
  <c r="C338" i="8"/>
  <c r="D180" i="8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E4" i="7" s="1"/>
  <c r="E5" i="7" s="1"/>
  <c r="N179" i="8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S199" i="8" s="1"/>
  <c r="D4" i="7"/>
  <c r="D5" i="7" s="1"/>
  <c r="R199" i="8"/>
  <c r="Y124" i="8" l="1"/>
  <c r="Y101" i="8"/>
  <c r="Y161" i="8"/>
  <c r="Y51" i="8"/>
  <c r="Y133" i="8"/>
  <c r="Y42" i="8"/>
  <c r="Y83" i="8"/>
  <c r="Y78" i="8"/>
  <c r="Y119" i="8"/>
  <c r="Y60" i="8"/>
  <c r="Y165" i="8"/>
  <c r="Y136" i="8"/>
  <c r="Y113" i="8"/>
  <c r="Y90" i="8"/>
  <c r="Y67" i="8"/>
  <c r="Y92" i="8"/>
  <c r="Y46" i="8"/>
  <c r="Y142" i="8"/>
  <c r="Y138" i="8"/>
  <c r="Y115" i="8"/>
  <c r="Y37" i="8"/>
  <c r="Y55" i="8"/>
  <c r="Y49" i="8"/>
  <c r="Y26" i="8"/>
  <c r="Y154" i="8"/>
  <c r="Y131" i="8"/>
  <c r="Y69" i="8"/>
  <c r="Y87" i="8"/>
  <c r="Y32" i="8"/>
  <c r="Y96" i="8"/>
  <c r="Y160" i="8"/>
  <c r="Y73" i="8"/>
  <c r="Y137" i="8"/>
  <c r="Y50" i="8"/>
  <c r="Y114" i="8"/>
  <c r="Y27" i="8"/>
  <c r="Y91" i="8"/>
  <c r="Y155" i="8"/>
  <c r="Y68" i="8"/>
  <c r="Y132" i="8"/>
  <c r="Y45" i="8"/>
  <c r="Y109" i="8"/>
  <c r="Y173" i="8"/>
  <c r="Y86" i="8"/>
  <c r="Y150" i="8"/>
  <c r="Y63" i="8"/>
  <c r="Y127" i="8"/>
  <c r="Y163" i="8"/>
  <c r="Y76" i="8"/>
  <c r="Y140" i="8"/>
  <c r="Y53" i="8"/>
  <c r="Y117" i="8"/>
  <c r="Y30" i="8"/>
  <c r="Y94" i="8"/>
  <c r="Y158" i="8"/>
  <c r="Y71" i="8"/>
  <c r="Y135" i="8"/>
  <c r="Y48" i="8"/>
  <c r="Y112" i="8"/>
  <c r="Y25" i="8"/>
  <c r="Y89" i="8"/>
  <c r="Y153" i="8"/>
  <c r="Y66" i="8"/>
  <c r="Y130" i="8"/>
  <c r="Y43" i="8"/>
  <c r="Y107" i="8"/>
  <c r="Y171" i="8"/>
  <c r="Y84" i="8"/>
  <c r="Y148" i="8"/>
  <c r="Y61" i="8"/>
  <c r="Y125" i="8"/>
  <c r="Y38" i="8"/>
  <c r="Y102" i="8"/>
  <c r="Y166" i="8"/>
  <c r="Y79" i="8"/>
  <c r="Y143" i="8"/>
  <c r="Y110" i="8"/>
  <c r="Y174" i="8"/>
  <c r="Y151" i="8"/>
  <c r="Y64" i="8"/>
  <c r="Y128" i="8"/>
  <c r="Y41" i="8"/>
  <c r="Y105" i="8"/>
  <c r="Y169" i="8"/>
  <c r="Y82" i="8"/>
  <c r="Y146" i="8"/>
  <c r="Y59" i="8"/>
  <c r="Y123" i="8"/>
  <c r="Y36" i="8"/>
  <c r="Y100" i="8"/>
  <c r="Y164" i="8"/>
  <c r="Y77" i="8"/>
  <c r="Y141" i="8"/>
  <c r="Y54" i="8"/>
  <c r="Y118" i="8"/>
  <c r="Y31" i="8"/>
  <c r="Y95" i="8"/>
  <c r="Y159" i="8"/>
  <c r="Y44" i="8"/>
  <c r="Y108" i="8"/>
  <c r="Y172" i="8"/>
  <c r="Y85" i="8"/>
  <c r="Y149" i="8"/>
  <c r="Y62" i="8"/>
  <c r="Y126" i="8"/>
  <c r="Y39" i="8"/>
  <c r="Y103" i="8"/>
  <c r="Y167" i="8"/>
  <c r="Y80" i="8"/>
  <c r="Y144" i="8"/>
  <c r="Y57" i="8"/>
  <c r="Y121" i="8"/>
  <c r="Y34" i="8"/>
  <c r="Y98" i="8"/>
  <c r="Y162" i="8"/>
  <c r="Y75" i="8"/>
  <c r="Y139" i="8"/>
  <c r="Y52" i="8"/>
  <c r="Y116" i="8"/>
  <c r="Y29" i="8"/>
  <c r="Y93" i="8"/>
  <c r="Y157" i="8"/>
  <c r="Y70" i="8"/>
  <c r="Y134" i="8"/>
  <c r="Y47" i="8"/>
  <c r="Y111" i="8"/>
  <c r="D338" i="8"/>
  <c r="O180" i="8"/>
  <c r="O181" i="8" s="1"/>
  <c r="O182" i="8" s="1"/>
  <c r="O183" i="8" s="1"/>
  <c r="O184" i="8" s="1"/>
  <c r="O185" i="8" s="1"/>
  <c r="O186" i="8" s="1"/>
  <c r="O187" i="8" s="1"/>
  <c r="O188" i="8" s="1"/>
  <c r="O189" i="8" s="1"/>
  <c r="O190" i="8" s="1"/>
  <c r="O191" i="8" s="1"/>
  <c r="O192" i="8" s="1"/>
  <c r="O193" i="8" s="1"/>
  <c r="O194" i="8" s="1"/>
  <c r="O195" i="8" s="1"/>
  <c r="O196" i="8" s="1"/>
  <c r="O197" i="8" s="1"/>
  <c r="O198" i="8" s="1"/>
  <c r="O199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<sst xmlns="http://schemas.openxmlformats.org/spreadsheetml/2006/main" count="2372" uniqueCount="2106">
  <si>
    <t>Date</t>
  </si>
  <si>
    <t>Price</t>
  </si>
  <si>
    <t>Open</t>
  </si>
  <si>
    <t>High</t>
  </si>
  <si>
    <t>Low</t>
  </si>
  <si>
    <t>59.26M</t>
  </si>
  <si>
    <t>1.59%</t>
  </si>
  <si>
    <t>98.91M</t>
  </si>
  <si>
    <t>3.28%</t>
  </si>
  <si>
    <t>70.63M</t>
  </si>
  <si>
    <t>-2.50%</t>
  </si>
  <si>
    <t>76.63M</t>
  </si>
  <si>
    <t>6.29%</t>
  </si>
  <si>
    <t>94.17M</t>
  </si>
  <si>
    <t>-6.18%</t>
  </si>
  <si>
    <t>78.86M</t>
  </si>
  <si>
    <t>5.50%</t>
  </si>
  <si>
    <t>99.17M</t>
  </si>
  <si>
    <t>8.12%</t>
  </si>
  <si>
    <t>110.17M</t>
  </si>
  <si>
    <t>-9.60%</t>
  </si>
  <si>
    <t>82.94M</t>
  </si>
  <si>
    <t>-4.13%</t>
  </si>
  <si>
    <t>91.52M</t>
  </si>
  <si>
    <t>9.20%</t>
  </si>
  <si>
    <t>118.46M</t>
  </si>
  <si>
    <t>-8.64%</t>
  </si>
  <si>
    <t>142.83M</t>
  </si>
  <si>
    <t>0.26%</t>
  </si>
  <si>
    <t>109.71M</t>
  </si>
  <si>
    <t>-8.78%</t>
  </si>
  <si>
    <t>137.21M</t>
  </si>
  <si>
    <t>3.44%</t>
  </si>
  <si>
    <t>178.15M</t>
  </si>
  <si>
    <t>-2.98%</t>
  </si>
  <si>
    <t>209.44M</t>
  </si>
  <si>
    <t>-5.24%</t>
  </si>
  <si>
    <t>142.38M</t>
  </si>
  <si>
    <t>4.18%</t>
  </si>
  <si>
    <t>100.25M</t>
  </si>
  <si>
    <t>-0.73%</t>
  </si>
  <si>
    <t>93.89M</t>
  </si>
  <si>
    <t>7.04%</t>
  </si>
  <si>
    <t>103.25M</t>
  </si>
  <si>
    <t>-4.98%</t>
  </si>
  <si>
    <t>81.09M</t>
  </si>
  <si>
    <t>2.95%</t>
  </si>
  <si>
    <t>87.93M</t>
  </si>
  <si>
    <t>2.45%</t>
  </si>
  <si>
    <t>68.95M</t>
  </si>
  <si>
    <t>1.91%</t>
  </si>
  <si>
    <t>Volume</t>
  </si>
  <si>
    <t>Chg%</t>
  </si>
  <si>
    <t>3.35M</t>
  </si>
  <si>
    <t>2.91%</t>
  </si>
  <si>
    <t>5.48M</t>
  </si>
  <si>
    <t>-0.95%</t>
  </si>
  <si>
    <t>2.63M</t>
  </si>
  <si>
    <t>-2.33%</t>
  </si>
  <si>
    <t>2.48M</t>
  </si>
  <si>
    <t>9.30%</t>
  </si>
  <si>
    <t>2.16M</t>
  </si>
  <si>
    <t>-1.98%</t>
  </si>
  <si>
    <t>3.97M</t>
  </si>
  <si>
    <t>13.91%</t>
  </si>
  <si>
    <t>5.34M</t>
  </si>
  <si>
    <t>2.89%</t>
  </si>
  <si>
    <t>3.50M</t>
  </si>
  <si>
    <t>-4.67%</t>
  </si>
  <si>
    <t>2.65M</t>
  </si>
  <si>
    <t>-1.76%</t>
  </si>
  <si>
    <t>3.20M</t>
  </si>
  <si>
    <t>1.58%</t>
  </si>
  <si>
    <t>2.64M</t>
  </si>
  <si>
    <t>-6.46%</t>
  </si>
  <si>
    <t>2.77M</t>
  </si>
  <si>
    <t>-0.45%</t>
  </si>
  <si>
    <t>3.08M</t>
  </si>
  <si>
    <t>-4.63%</t>
  </si>
  <si>
    <t>3.47M</t>
  </si>
  <si>
    <t>-0.57%</t>
  </si>
  <si>
    <t>2.34M</t>
  </si>
  <si>
    <t>2.66%</t>
  </si>
  <si>
    <t>2.18M</t>
  </si>
  <si>
    <t>1.07%</t>
  </si>
  <si>
    <t>2.28M</t>
  </si>
  <si>
    <t>4.45%</t>
  </si>
  <si>
    <t>3.16M</t>
  </si>
  <si>
    <t>5.37%</t>
  </si>
  <si>
    <t>4.11M</t>
  </si>
  <si>
    <t>2.90%</t>
  </si>
  <si>
    <t>5.52M</t>
  </si>
  <si>
    <t>-3.42%</t>
  </si>
  <si>
    <t>3.62M</t>
  </si>
  <si>
    <t>-2.48%</t>
  </si>
  <si>
    <t>2.95M</t>
  </si>
  <si>
    <t>3.86%</t>
  </si>
  <si>
    <t>3.32M</t>
  </si>
  <si>
    <t>-2.52%</t>
  </si>
  <si>
    <t>282.22K</t>
  </si>
  <si>
    <t>2.53%</t>
  </si>
  <si>
    <t>415.49K</t>
  </si>
  <si>
    <t>-0.92%</t>
  </si>
  <si>
    <t>188.21K</t>
  </si>
  <si>
    <t>1.64%</t>
  </si>
  <si>
    <t>286.22K</t>
  </si>
  <si>
    <t>12.67%</t>
  </si>
  <si>
    <t>219.59K</t>
  </si>
  <si>
    <t>0.03%</t>
  </si>
  <si>
    <t>483.08K</t>
  </si>
  <si>
    <t>15.07%</t>
  </si>
  <si>
    <t>514.85K</t>
  </si>
  <si>
    <t>0.75%</t>
  </si>
  <si>
    <t>166.28K</t>
  </si>
  <si>
    <t>-6.73%</t>
  </si>
  <si>
    <t>815.40K</t>
  </si>
  <si>
    <t>-0.50%</t>
  </si>
  <si>
    <t>255.65K</t>
  </si>
  <si>
    <t>5.30%</t>
  </si>
  <si>
    <t>378.73K</t>
  </si>
  <si>
    <t>2.02%</t>
  </si>
  <si>
    <t>762.29K</t>
  </si>
  <si>
    <t>-2.67%</t>
  </si>
  <si>
    <t>289.32K</t>
  </si>
  <si>
    <t>-2.03%</t>
  </si>
  <si>
    <t>801.45K</t>
  </si>
  <si>
    <t>-4.40%</t>
  </si>
  <si>
    <t>695.40K</t>
  </si>
  <si>
    <t>-8.24%</t>
  </si>
  <si>
    <t>254.30K</t>
  </si>
  <si>
    <t>-1.47%</t>
  </si>
  <si>
    <t>225.94K</t>
  </si>
  <si>
    <t>2.38%</t>
  </si>
  <si>
    <t>425.91K</t>
  </si>
  <si>
    <t>6.88%</t>
  </si>
  <si>
    <t>257.04K</t>
  </si>
  <si>
    <t>5.68%</t>
  </si>
  <si>
    <t>525.68K</t>
  </si>
  <si>
    <t>-1.02%</t>
  </si>
  <si>
    <t>328.43K</t>
  </si>
  <si>
    <t>-5.01%</t>
  </si>
  <si>
    <t>312.02K</t>
  </si>
  <si>
    <t>1.24%</t>
  </si>
  <si>
    <t>915.69K</t>
  </si>
  <si>
    <t>0.72%</t>
  </si>
  <si>
    <t>This ETF tracks the FTSE/JSE Top 40 Index, which is a market capitalization-weighted index that comprises the 40 largest companies listed on the Johannesburg Stock Exchange (JSE).</t>
  </si>
  <si>
    <t>This ETF tracks the FTSE/JSE Africa Index Series, which is a market capitalization-weighted index that comprises the 25 largest companies listed on the JSE that are not included in the FTSE/JSE Top 40 Index.</t>
  </si>
  <si>
    <t>-0.08%</t>
  </si>
  <si>
    <t>-0.49%</t>
  </si>
  <si>
    <t>3.12M</t>
  </si>
  <si>
    <t>4.40%</t>
  </si>
  <si>
    <t>10.05M</t>
  </si>
  <si>
    <t>0.77%</t>
  </si>
  <si>
    <t>5.06M</t>
  </si>
  <si>
    <t>1.78%</t>
  </si>
  <si>
    <t>5.90M</t>
  </si>
  <si>
    <t>8.21%</t>
  </si>
  <si>
    <t>5.38M</t>
  </si>
  <si>
    <t>-1.23%</t>
  </si>
  <si>
    <t>5.09M</t>
  </si>
  <si>
    <t>-2.40%</t>
  </si>
  <si>
    <t>3.06M</t>
  </si>
  <si>
    <t>8.22%</t>
  </si>
  <si>
    <t>5.44M</t>
  </si>
  <si>
    <t>-3.81%</t>
  </si>
  <si>
    <t>4.48M</t>
  </si>
  <si>
    <t>-2.29%</t>
  </si>
  <si>
    <t>8.96%</t>
  </si>
  <si>
    <t>3.85M</t>
  </si>
  <si>
    <t>-4.20%</t>
  </si>
  <si>
    <t>2.59M</t>
  </si>
  <si>
    <t>-2.55%</t>
  </si>
  <si>
    <t>2.93M</t>
  </si>
  <si>
    <t>-0.88%</t>
  </si>
  <si>
    <t>12.76M</t>
  </si>
  <si>
    <t>-1.43%</t>
  </si>
  <si>
    <t>4.15M</t>
  </si>
  <si>
    <t>-1.93%</t>
  </si>
  <si>
    <t>7.01M</t>
  </si>
  <si>
    <t>-8.39%</t>
  </si>
  <si>
    <t>2.90M</t>
  </si>
  <si>
    <t>3.06%</t>
  </si>
  <si>
    <t>4.35M</t>
  </si>
  <si>
    <t>3.50%</t>
  </si>
  <si>
    <t>4.63M</t>
  </si>
  <si>
    <t>5.65%</t>
  </si>
  <si>
    <t>5.10M</t>
  </si>
  <si>
    <t>-0.09%</t>
  </si>
  <si>
    <t>3.70M</t>
  </si>
  <si>
    <t>2.21%</t>
  </si>
  <si>
    <t>7.10M</t>
  </si>
  <si>
    <t>4.03%</t>
  </si>
  <si>
    <t>7.28M</t>
  </si>
  <si>
    <t>4.42%</t>
  </si>
  <si>
    <t>This ETF tracks the performance of the MSCI World Index, which is a market capitalization-weighted index that comprises companies from 23 developed countries around the world.</t>
  </si>
  <si>
    <t>https://za.investing.com/etfs/vanguard-s-p-500-chart</t>
  </si>
  <si>
    <t>https://za.investing.com/etfs/satrix-40-historical-data?interval_sec=monthly</t>
  </si>
  <si>
    <t>https://za.investing.com/etfs/satrix-indi-historical-data?interval_sec=monthly</t>
  </si>
  <si>
    <t>https://za.investing.com/etfs/db-x-trackers-msci-world-historical-data?interval_sec=monthly</t>
  </si>
  <si>
    <t>-0.86%</t>
  </si>
  <si>
    <r>
      <t>The S&amp;P 500 represents 500 of the largest U.S. companies.</t>
    </r>
    <r>
      <rPr>
        <b/>
        <sz val="11"/>
        <color rgb="FFFF0000"/>
        <rFont val="Arial"/>
        <family val="2"/>
      </rPr>
      <t> The goal of the Vanguard S&amp;P 500 ETF is to track the returns of the S&amp;P 500 index</t>
    </r>
    <r>
      <rPr>
        <b/>
        <sz val="11"/>
        <color rgb="FFFF0000"/>
        <rFont val="Calibri"/>
        <family val="2"/>
        <scheme val="minor"/>
      </rPr>
      <t xml:space="preserve"> </t>
    </r>
  </si>
  <si>
    <t>USD ZAR Exchange rate</t>
  </si>
  <si>
    <t>Vanguard S&amp;P 500 Price (USD)</t>
  </si>
  <si>
    <t>Vanguard S&amp;P 500 Price (Rand)</t>
  </si>
  <si>
    <t>Satrix 40 Price (Rand)</t>
  </si>
  <si>
    <t>Satrix Indi Price (Rand)</t>
  </si>
  <si>
    <t>Sygnia Itrix MSCI World Price (Rand)</t>
  </si>
  <si>
    <t>Average Price 24 Months</t>
  </si>
  <si>
    <t>Average past 12 Months</t>
  </si>
  <si>
    <t>% Growth over 24 Months</t>
  </si>
  <si>
    <t>% Growth over 12 Months</t>
  </si>
  <si>
    <t xml:space="preserve"> Standard Deviation</t>
  </si>
  <si>
    <t xml:space="preserve">  Range: </t>
  </si>
  <si>
    <t>381.73</t>
  </si>
  <si>
    <t>383.55</t>
  </si>
  <si>
    <t>370.95</t>
  </si>
  <si>
    <t>3.14M</t>
  </si>
  <si>
    <t>375.60</t>
  </si>
  <si>
    <t>382.12</t>
  </si>
  <si>
    <t>370.98</t>
  </si>
  <si>
    <t>363.34</t>
  </si>
  <si>
    <t>376.34</t>
  </si>
  <si>
    <t>349.76</t>
  </si>
  <si>
    <t>372.44</t>
  </si>
  <si>
    <t>384.41</t>
  </si>
  <si>
    <t>361.73</t>
  </si>
  <si>
    <t>353.18</t>
  </si>
  <si>
    <t>375.08</t>
  </si>
  <si>
    <t>347.19</t>
  </si>
  <si>
    <t>375.87</t>
  </si>
  <si>
    <t>377.19</t>
  </si>
  <si>
    <t>344.34</t>
  </si>
  <si>
    <t>358.53</t>
  </si>
  <si>
    <t>374.59</t>
  </si>
  <si>
    <t>338.90</t>
  </si>
  <si>
    <t>331.79</t>
  </si>
  <si>
    <t>357.98</t>
  </si>
  <si>
    <t>319.87</t>
  </si>
  <si>
    <t>361.10</t>
  </si>
  <si>
    <t>378.51</t>
  </si>
  <si>
    <t>328.12</t>
  </si>
  <si>
    <t>376.12</t>
  </si>
  <si>
    <t>396.89</t>
  </si>
  <si>
    <t>363.11</t>
  </si>
  <si>
    <t>378.79</t>
  </si>
  <si>
    <t>346.16</t>
  </si>
  <si>
    <t>379.66</t>
  </si>
  <si>
    <t>341.05</t>
  </si>
  <si>
    <t>381.61</t>
  </si>
  <si>
    <t>383.74</t>
  </si>
  <si>
    <t>334.24</t>
  </si>
  <si>
    <t>394.92</t>
  </si>
  <si>
    <t>416.68</t>
  </si>
  <si>
    <t>420.82</t>
  </si>
  <si>
    <t>378.00</t>
  </si>
  <si>
    <t>400.01</t>
  </si>
  <si>
    <t>424.72</t>
  </si>
  <si>
    <t>381.64</t>
  </si>
  <si>
    <t>414.34</t>
  </si>
  <si>
    <t>421.18</t>
  </si>
  <si>
    <t>377.50</t>
  </si>
  <si>
    <t>437.93</t>
  </si>
  <si>
    <t>441.26</t>
  </si>
  <si>
    <t>386.84</t>
  </si>
  <si>
    <t>424.47</t>
  </si>
  <si>
    <t>440.36</t>
  </si>
  <si>
    <t>412.77</t>
  </si>
  <si>
    <t>423.19</t>
  </si>
  <si>
    <t>435.41</t>
  </si>
  <si>
    <t>418.63</t>
  </si>
  <si>
    <t>396.23</t>
  </si>
  <si>
    <t>422.52</t>
  </si>
  <si>
    <t>391.96</t>
  </si>
  <si>
    <t>416.05</t>
  </si>
  <si>
    <t>417.44</t>
  </si>
  <si>
    <t>394.34</t>
  </si>
  <si>
    <t>404.78</t>
  </si>
  <si>
    <t>416.56</t>
  </si>
  <si>
    <t>400.92</t>
  </si>
  <si>
    <t>394.30</t>
  </si>
  <si>
    <t>406.13</t>
  </si>
  <si>
    <t>387.93</t>
  </si>
  <si>
    <t>388.50</t>
  </si>
  <si>
    <t>394.45</t>
  </si>
  <si>
    <t>382.52</t>
  </si>
  <si>
    <t>385.56</t>
  </si>
  <si>
    <t>388.68</t>
  </si>
  <si>
    <t>372.13</t>
  </si>
  <si>
    <t>91.78M</t>
  </si>
  <si>
    <t>0.67%</t>
  </si>
  <si>
    <t>366.20</t>
  </si>
  <si>
    <t>386.74</t>
  </si>
  <si>
    <t>366.03</t>
  </si>
  <si>
    <t>77.40M</t>
  </si>
  <si>
    <t>5.29%</t>
  </si>
  <si>
    <t>354.55</t>
  </si>
  <si>
    <t>366.05</t>
  </si>
  <si>
    <t>341.92</t>
  </si>
  <si>
    <t>115.91M</t>
  </si>
  <si>
    <t>4.21%</t>
  </si>
  <si>
    <t>343.63</t>
  </si>
  <si>
    <t>362.37</t>
  </si>
  <si>
    <t>341.40</t>
  </si>
  <si>
    <t>65.41M</t>
  </si>
  <si>
    <t>2.77%</t>
  </si>
  <si>
    <t>345.02</t>
  </si>
  <si>
    <t>354.64</t>
  </si>
  <si>
    <t>335.37</t>
  </si>
  <si>
    <t>67.33M</t>
  </si>
  <si>
    <t>335.92</t>
  </si>
  <si>
    <t>344.37</t>
  </si>
  <si>
    <t>333.77</t>
  </si>
  <si>
    <t>62.14M</t>
  </si>
  <si>
    <t>3.32%</t>
  </si>
  <si>
    <t>303.37</t>
  </si>
  <si>
    <t>335.20</t>
  </si>
  <si>
    <t>300.63</t>
  </si>
  <si>
    <t>67.83M</t>
  </si>
  <si>
    <t>10.95%</t>
  </si>
  <si>
    <t>310.16</t>
  </si>
  <si>
    <t>325.22</t>
  </si>
  <si>
    <t>296.37</t>
  </si>
  <si>
    <t>62.74M</t>
  </si>
  <si>
    <t>321.81</t>
  </si>
  <si>
    <t>329.67</t>
  </si>
  <si>
    <t>295.04</t>
  </si>
  <si>
    <t>74.32M</t>
  </si>
  <si>
    <t>-4.16%</t>
  </si>
  <si>
    <t>301.65</t>
  </si>
  <si>
    <t>322.83</t>
  </si>
  <si>
    <t>301.13</t>
  </si>
  <si>
    <t>61.31M</t>
  </si>
  <si>
    <t>6.97%</t>
  </si>
  <si>
    <t>284.37</t>
  </si>
  <si>
    <t>300.62</t>
  </si>
  <si>
    <t>283.95</t>
  </si>
  <si>
    <t>73.80M</t>
  </si>
  <si>
    <t>5.88%</t>
  </si>
  <si>
    <t>279.07</t>
  </si>
  <si>
    <t>297.32</t>
  </si>
  <si>
    <t>272.77</t>
  </si>
  <si>
    <t>98.72M</t>
  </si>
  <si>
    <t>1.32%</t>
  </si>
  <si>
    <t>262.14</t>
  </si>
  <si>
    <t>282.04</t>
  </si>
  <si>
    <t>253.97</t>
  </si>
  <si>
    <t>92.58M</t>
  </si>
  <si>
    <t>4.74%</t>
  </si>
  <si>
    <t>227.92</t>
  </si>
  <si>
    <t>271.00</t>
  </si>
  <si>
    <t>224.13</t>
  </si>
  <si>
    <t>149.17M</t>
  </si>
  <si>
    <t>12.79%</t>
  </si>
  <si>
    <t>274.00</t>
  </si>
  <si>
    <t>288.32</t>
  </si>
  <si>
    <t>200.55</t>
  </si>
  <si>
    <t>281.80M</t>
  </si>
  <si>
    <t>-12.85%</t>
  </si>
  <si>
    <t>297.12</t>
  </si>
  <si>
    <t>311.59</t>
  </si>
  <si>
    <t>262.25</t>
  </si>
  <si>
    <t>99.89M</t>
  </si>
  <si>
    <t>-8.10%</t>
  </si>
  <si>
    <t>297.29</t>
  </si>
  <si>
    <t>305.92</t>
  </si>
  <si>
    <t>294.35</t>
  </si>
  <si>
    <t>66.99M</t>
  </si>
  <si>
    <t>-0.04%</t>
  </si>
  <si>
    <t>289.03</t>
  </si>
  <si>
    <t>297.51</t>
  </si>
  <si>
    <t>282.10</t>
  </si>
  <si>
    <t>56.54M</t>
  </si>
  <si>
    <t>2.48%</t>
  </si>
  <si>
    <t>280.05</t>
  </si>
  <si>
    <t>289.78</t>
  </si>
  <si>
    <t>279.91</t>
  </si>
  <si>
    <t>43.87M</t>
  </si>
  <si>
    <t>3.63%</t>
  </si>
  <si>
    <t>273.44</t>
  </si>
  <si>
    <t>279.69</t>
  </si>
  <si>
    <t>261.59</t>
  </si>
  <si>
    <t>53.05M</t>
  </si>
  <si>
    <t>2.18%</t>
  </si>
  <si>
    <t>266.83</t>
  </si>
  <si>
    <t>277.98</t>
  </si>
  <si>
    <t>265.68</t>
  </si>
  <si>
    <t>45.94M</t>
  </si>
  <si>
    <t>1.49%</t>
  </si>
  <si>
    <t>273.28</t>
  </si>
  <si>
    <t>276.28</t>
  </si>
  <si>
    <t>258.70</t>
  </si>
  <si>
    <t>76.17M</t>
  </si>
  <si>
    <t>-1.64%</t>
  </si>
  <si>
    <t>272.46</t>
  </si>
  <si>
    <t>277.55</t>
  </si>
  <si>
    <t>270.30</t>
  </si>
  <si>
    <t>55.51M</t>
  </si>
  <si>
    <t>1.46%</t>
  </si>
  <si>
    <t>252.83</t>
  </si>
  <si>
    <t>272.79</t>
  </si>
  <si>
    <t>250.77</t>
  </si>
  <si>
    <t>48.69M</t>
  </si>
  <si>
    <t>6.44%</t>
  </si>
  <si>
    <t>270.68</t>
  </si>
  <si>
    <t>270.86</t>
  </si>
  <si>
    <t>252.77</t>
  </si>
  <si>
    <t>72.32M</t>
  </si>
  <si>
    <t>-6.35%</t>
  </si>
  <si>
    <t>261.46</t>
  </si>
  <si>
    <t>270.41</t>
  </si>
  <si>
    <t>261.19</t>
  </si>
  <si>
    <t>41.36M</t>
  </si>
  <si>
    <t>257.81</t>
  </si>
  <si>
    <t>262.59</t>
  </si>
  <si>
    <t>250.34</t>
  </si>
  <si>
    <t>62.97M</t>
  </si>
  <si>
    <t>1.36%</t>
  </si>
  <si>
    <t>248.31</t>
  </si>
  <si>
    <t>258.61</t>
  </si>
  <si>
    <t>246.20</t>
  </si>
  <si>
    <t>57.66M</t>
  </si>
  <si>
    <t>3.25%</t>
  </si>
  <si>
    <t>248.01</t>
  </si>
  <si>
    <t>226.18</t>
  </si>
  <si>
    <t>248.53</t>
  </si>
  <si>
    <t>223.97</t>
  </si>
  <si>
    <t>81.25M</t>
  </si>
  <si>
    <t>7.92%</t>
  </si>
  <si>
    <t>257.65</t>
  </si>
  <si>
    <t>257.74</t>
  </si>
  <si>
    <t>214.83</t>
  </si>
  <si>
    <t>128.54M</t>
  </si>
  <si>
    <t>-9.34%</t>
  </si>
  <si>
    <t>249.63</t>
  </si>
  <si>
    <t>258.44</t>
  </si>
  <si>
    <t>241.73</t>
  </si>
  <si>
    <t>61.16M</t>
  </si>
  <si>
    <t>1.89%</t>
  </si>
  <si>
    <t>268.46</t>
  </si>
  <si>
    <t>269.47</t>
  </si>
  <si>
    <t>238.79</t>
  </si>
  <si>
    <t>91.44M</t>
  </si>
  <si>
    <t>-6.84%</t>
  </si>
  <si>
    <t>266.35</t>
  </si>
  <si>
    <t>270.67</t>
  </si>
  <si>
    <t>263.45</t>
  </si>
  <si>
    <t>48.73M</t>
  </si>
  <si>
    <t>0.12%</t>
  </si>
  <si>
    <t>258.64</t>
  </si>
  <si>
    <t>268.05</t>
  </si>
  <si>
    <t>256.48</t>
  </si>
  <si>
    <t>49.56M</t>
  </si>
  <si>
    <t>3.22%</t>
  </si>
  <si>
    <t>247.56</t>
  </si>
  <si>
    <t>261.25</t>
  </si>
  <si>
    <t>247.32</t>
  </si>
  <si>
    <t>45.59M</t>
  </si>
  <si>
    <t>3.56%</t>
  </si>
  <si>
    <t>250.23</t>
  </si>
  <si>
    <t>256.77</t>
  </si>
  <si>
    <t>246.63</t>
  </si>
  <si>
    <t>54.66M</t>
  </si>
  <si>
    <t>0.29%</t>
  </si>
  <si>
    <t>242.45</t>
  </si>
  <si>
    <t>251.94</t>
  </si>
  <si>
    <t>237.92</t>
  </si>
  <si>
    <t>43.98M</t>
  </si>
  <si>
    <t>2.42%</t>
  </si>
  <si>
    <t>241.19</t>
  </si>
  <si>
    <t>249.22</t>
  </si>
  <si>
    <t>233.92</t>
  </si>
  <si>
    <t>57.32M</t>
  </si>
  <si>
    <t>0.35%</t>
  </si>
  <si>
    <t>249.53</t>
  </si>
  <si>
    <t>257.71</t>
  </si>
  <si>
    <t>237.53</t>
  </si>
  <si>
    <t>63.87M</t>
  </si>
  <si>
    <t>-2.91%</t>
  </si>
  <si>
    <t>258.29</t>
  </si>
  <si>
    <t>260.12</t>
  </si>
  <si>
    <t>232.42</t>
  </si>
  <si>
    <t>88.66M</t>
  </si>
  <si>
    <t>-3.73%</t>
  </si>
  <si>
    <t>246.15</t>
  </si>
  <si>
    <t>263.37</t>
  </si>
  <si>
    <t>245.74</t>
  </si>
  <si>
    <t>63.56M</t>
  </si>
  <si>
    <t>5.59%</t>
  </si>
  <si>
    <t>243.25</t>
  </si>
  <si>
    <t>239.52</t>
  </si>
  <si>
    <t>44.19M</t>
  </si>
  <si>
    <t>0.80%</t>
  </si>
  <si>
    <t>237.03</t>
  </si>
  <si>
    <t>244.40</t>
  </si>
  <si>
    <t>234.82</t>
  </si>
  <si>
    <t>43.31M</t>
  </si>
  <si>
    <t>231.00</t>
  </si>
  <si>
    <t>236.88</t>
  </si>
  <si>
    <t>230.91</t>
  </si>
  <si>
    <t>33.05M</t>
  </si>
  <si>
    <t>2.33%</t>
  </si>
  <si>
    <t>227.76</t>
  </si>
  <si>
    <t>230.90</t>
  </si>
  <si>
    <t>224.98</t>
  </si>
  <si>
    <t>33.38M</t>
  </si>
  <si>
    <t>1.52%</t>
  </si>
  <si>
    <t>227.30</t>
  </si>
  <si>
    <t>228.62</t>
  </si>
  <si>
    <t>222.12</t>
  </si>
  <si>
    <t>37.62M</t>
  </si>
  <si>
    <t>223.09</t>
  </si>
  <si>
    <t>227.78</t>
  </si>
  <si>
    <t>220.72</t>
  </si>
  <si>
    <t>37.71M</t>
  </si>
  <si>
    <t>2.06%</t>
  </si>
  <si>
    <t>222.14</t>
  </si>
  <si>
    <t>225.76</t>
  </si>
  <si>
    <t>220.42</t>
  </si>
  <si>
    <t>43.55M</t>
  </si>
  <si>
    <t>0.18%</t>
  </si>
  <si>
    <t>219.16</t>
  </si>
  <si>
    <t>222.24</t>
  </si>
  <si>
    <t>216.13</t>
  </si>
  <si>
    <t>40.66M</t>
  </si>
  <si>
    <t>1.40%</t>
  </si>
  <si>
    <t>216.51</t>
  </si>
  <si>
    <t>219.90</t>
  </si>
  <si>
    <t>213.47</t>
  </si>
  <si>
    <t>39.17M</t>
  </si>
  <si>
    <t>1.04%</t>
  </si>
  <si>
    <t>218.90</t>
  </si>
  <si>
    <t>220.66</t>
  </si>
  <si>
    <t>212.62</t>
  </si>
  <si>
    <t>47.64M</t>
  </si>
  <si>
    <t>-0.33%</t>
  </si>
  <si>
    <t>209.62</t>
  </si>
  <si>
    <t>217.90</t>
  </si>
  <si>
    <t>208.23</t>
  </si>
  <si>
    <t>35.46M</t>
  </si>
  <si>
    <t>3.88%</t>
  </si>
  <si>
    <t>206.68</t>
  </si>
  <si>
    <t>210.90</t>
  </si>
  <si>
    <t>205.56</t>
  </si>
  <si>
    <t>57.28M</t>
  </si>
  <si>
    <t>202.68</t>
  </si>
  <si>
    <t>209.70</t>
  </si>
  <si>
    <t>201.24</t>
  </si>
  <si>
    <t>52.30M</t>
  </si>
  <si>
    <t>1.44%</t>
  </si>
  <si>
    <t>195.52</t>
  </si>
  <si>
    <t>203.69</t>
  </si>
  <si>
    <t>191.32</t>
  </si>
  <si>
    <t>52.73M</t>
  </si>
  <si>
    <t>3.73%</t>
  </si>
  <si>
    <t>198.18</t>
  </si>
  <si>
    <t>198.95</t>
  </si>
  <si>
    <t>193.92</t>
  </si>
  <si>
    <t>33.93M</t>
  </si>
  <si>
    <t>-1.79%</t>
  </si>
  <si>
    <t>199.50</t>
  </si>
  <si>
    <t>201.15</t>
  </si>
  <si>
    <t>194.12</t>
  </si>
  <si>
    <t>44.98M</t>
  </si>
  <si>
    <t>-0.42%</t>
  </si>
  <si>
    <t>199.33</t>
  </si>
  <si>
    <t>201.51</t>
  </si>
  <si>
    <t>196.88</t>
  </si>
  <si>
    <t>43.95M</t>
  </si>
  <si>
    <t>192.09</t>
  </si>
  <si>
    <t>199.60</t>
  </si>
  <si>
    <t>189.97</t>
  </si>
  <si>
    <t>41.95M</t>
  </si>
  <si>
    <t>3.68%</t>
  </si>
  <si>
    <t>191.88</t>
  </si>
  <si>
    <t>194.95</t>
  </si>
  <si>
    <t>182.27</t>
  </si>
  <si>
    <t>61.83M</t>
  </si>
  <si>
    <t>-0.18%</t>
  </si>
  <si>
    <t>189.81</t>
  </si>
  <si>
    <t>193.27</t>
  </si>
  <si>
    <t>185.97</t>
  </si>
  <si>
    <t>38.16M</t>
  </si>
  <si>
    <t>1.75%</t>
  </si>
  <si>
    <t>187.40</t>
  </si>
  <si>
    <t>193.43</t>
  </si>
  <si>
    <t>186.26</t>
  </si>
  <si>
    <t>42.42M</t>
  </si>
  <si>
    <t>178.84</t>
  </si>
  <si>
    <t>189.72</t>
  </si>
  <si>
    <t>178.33</t>
  </si>
  <si>
    <t>50.01M</t>
  </si>
  <si>
    <t>6.30%</t>
  </si>
  <si>
    <t>176.61</t>
  </si>
  <si>
    <t>180.36</t>
  </si>
  <si>
    <t>166.05</t>
  </si>
  <si>
    <t>54.71M</t>
  </si>
  <si>
    <t>-0.21%</t>
  </si>
  <si>
    <t>183.77</t>
  </si>
  <si>
    <t>185.12</t>
  </si>
  <si>
    <t>165.96</t>
  </si>
  <si>
    <t>82.62M</t>
  </si>
  <si>
    <t>-4.91%</t>
  </si>
  <si>
    <t>192.05</t>
  </si>
  <si>
    <t>193.45</t>
  </si>
  <si>
    <t>183.31</t>
  </si>
  <si>
    <t>62.49M</t>
  </si>
  <si>
    <t>-2.32%</t>
  </si>
  <si>
    <t>190.98</t>
  </si>
  <si>
    <t>194.06</t>
  </si>
  <si>
    <t>185.36</t>
  </si>
  <si>
    <t>38.63M</t>
  </si>
  <si>
    <t>0.43%</t>
  </si>
  <si>
    <t>175.97</t>
  </si>
  <si>
    <t>192.00</t>
  </si>
  <si>
    <t>173.35</t>
  </si>
  <si>
    <t>38.18M</t>
  </si>
  <si>
    <t>8.45%</t>
  </si>
  <si>
    <t>177.11</t>
  </si>
  <si>
    <t>185.99</t>
  </si>
  <si>
    <t>171.36</t>
  </si>
  <si>
    <t>57.67M</t>
  </si>
  <si>
    <t>193.00</t>
  </si>
  <si>
    <t>193.75</t>
  </si>
  <si>
    <t>168.08</t>
  </si>
  <si>
    <t>75.87M</t>
  </si>
  <si>
    <t>-6.14%</t>
  </si>
  <si>
    <t>190.65</t>
  </si>
  <si>
    <t>195.46</t>
  </si>
  <si>
    <t>187.19</t>
  </si>
  <si>
    <t>35.09M</t>
  </si>
  <si>
    <t>194.23</t>
  </si>
  <si>
    <t>195.53</t>
  </si>
  <si>
    <t>188.24</t>
  </si>
  <si>
    <t>32.51M</t>
  </si>
  <si>
    <t>191.96</t>
  </si>
  <si>
    <t>195.95</t>
  </si>
  <si>
    <t>189.53</t>
  </si>
  <si>
    <t>25.76M</t>
  </si>
  <si>
    <t>1.25%</t>
  </si>
  <si>
    <t>189.17</t>
  </si>
  <si>
    <t>194.74</t>
  </si>
  <si>
    <t>187.47</t>
  </si>
  <si>
    <t>30.25M</t>
  </si>
  <si>
    <t>1.00%</t>
  </si>
  <si>
    <t>193.31</t>
  </si>
  <si>
    <t>194.47</t>
  </si>
  <si>
    <t>187.15</t>
  </si>
  <si>
    <t>35.63M</t>
  </si>
  <si>
    <t>-2.07%</t>
  </si>
  <si>
    <t>183.50</t>
  </si>
  <si>
    <t>194.65</t>
  </si>
  <si>
    <t>181.47</t>
  </si>
  <si>
    <t>30.74M</t>
  </si>
  <si>
    <t>5.58%</t>
  </si>
  <si>
    <t>189.29</t>
  </si>
  <si>
    <t>182.09</t>
  </si>
  <si>
    <t>51.63M</t>
  </si>
  <si>
    <t>-2.87%</t>
  </si>
  <si>
    <t>191.63</t>
  </si>
  <si>
    <t>181.44</t>
  </si>
  <si>
    <t>49.04M</t>
  </si>
  <si>
    <t>185.20</t>
  </si>
  <si>
    <t>190.63</t>
  </si>
  <si>
    <t>183.45</t>
  </si>
  <si>
    <t>27.70M</t>
  </si>
  <si>
    <t>2.76%</t>
  </si>
  <si>
    <t>180.34</t>
  </si>
  <si>
    <t>185.05</t>
  </si>
  <si>
    <t>166.85</t>
  </si>
  <si>
    <t>47.16M</t>
  </si>
  <si>
    <t>2.40%</t>
  </si>
  <si>
    <t>184.30</t>
  </si>
  <si>
    <t>185.84</t>
  </si>
  <si>
    <t>179.77</t>
  </si>
  <si>
    <t>17.07M</t>
  </si>
  <si>
    <t>-1.85%</t>
  </si>
  <si>
    <t>176.52</t>
  </si>
  <si>
    <t>184.17</t>
  </si>
  <si>
    <t>174.70</t>
  </si>
  <si>
    <t>23.87M</t>
  </si>
  <si>
    <t>3.97%</t>
  </si>
  <si>
    <t>176.96</t>
  </si>
  <si>
    <t>179.88</t>
  </si>
  <si>
    <t>182.50</t>
  </si>
  <si>
    <t>18.90M</t>
  </si>
  <si>
    <t>-1.38%</t>
  </si>
  <si>
    <t>176.83</t>
  </si>
  <si>
    <t>180.57</t>
  </si>
  <si>
    <t>175.94</t>
  </si>
  <si>
    <t>19.36M</t>
  </si>
  <si>
    <t>1.63%</t>
  </si>
  <si>
    <t>172.50</t>
  </si>
  <si>
    <t>176.69</t>
  </si>
  <si>
    <t>170.44</t>
  </si>
  <si>
    <t>20.61M</t>
  </si>
  <si>
    <t>2.29%</t>
  </si>
  <si>
    <t>171.87</t>
  </si>
  <si>
    <t>173.82</t>
  </si>
  <si>
    <t>166.11</t>
  </si>
  <si>
    <t>27.50M</t>
  </si>
  <si>
    <t>169.19</t>
  </si>
  <si>
    <t>173.19</t>
  </si>
  <si>
    <t>168.38</t>
  </si>
  <si>
    <t>24.62M</t>
  </si>
  <si>
    <t>0.42%</t>
  </si>
  <si>
    <t>163.02</t>
  </si>
  <si>
    <t>171.47</t>
  </si>
  <si>
    <t>159.18</t>
  </si>
  <si>
    <t>24.17M</t>
  </si>
  <si>
    <t>4.57%</t>
  </si>
  <si>
    <t>168.53</t>
  </si>
  <si>
    <t>169.43</t>
  </si>
  <si>
    <t>162.07</t>
  </si>
  <si>
    <t>29.64M</t>
  </si>
  <si>
    <t>-3.53%</t>
  </si>
  <si>
    <t>165.95</t>
  </si>
  <si>
    <t>169.23</t>
  </si>
  <si>
    <t>162.01</t>
  </si>
  <si>
    <t>31.09M</t>
  </si>
  <si>
    <t>2.08%</t>
  </si>
  <si>
    <t>161.28</t>
  </si>
  <si>
    <t>166.51</t>
  </si>
  <si>
    <t>160.10</t>
  </si>
  <si>
    <t>26.12M</t>
  </si>
  <si>
    <t>3.00%</t>
  </si>
  <si>
    <t>154.04</t>
  </si>
  <si>
    <t>162.62</t>
  </si>
  <si>
    <t>150.72</t>
  </si>
  <si>
    <t>34.40M</t>
  </si>
  <si>
    <t>4.47%</t>
  </si>
  <si>
    <t>151.32</t>
  </si>
  <si>
    <t>159.04</t>
  </si>
  <si>
    <t>149.94</t>
  </si>
  <si>
    <t>23.48M</t>
  </si>
  <si>
    <t>2.87%</t>
  </si>
  <si>
    <t>155.68</t>
  </si>
  <si>
    <t>156.62</t>
  </si>
  <si>
    <t>149.34</t>
  </si>
  <si>
    <t>14.87M</t>
  </si>
  <si>
    <t>-3.08%</t>
  </si>
  <si>
    <t>147.74</t>
  </si>
  <si>
    <t>155.61</t>
  </si>
  <si>
    <t>146.76</t>
  </si>
  <si>
    <t>16.70M</t>
  </si>
  <si>
    <t>150.06</t>
  </si>
  <si>
    <t>152.00</t>
  </si>
  <si>
    <t>142.66</t>
  </si>
  <si>
    <t>26.01M</t>
  </si>
  <si>
    <t>-2.00%</t>
  </si>
  <si>
    <t>145.92</t>
  </si>
  <si>
    <t>154.85</t>
  </si>
  <si>
    <t>144.78</t>
  </si>
  <si>
    <t>14.07M</t>
  </si>
  <si>
    <t>2.32%</t>
  </si>
  <si>
    <t>146.28</t>
  </si>
  <si>
    <t>143.40</t>
  </si>
  <si>
    <t>140.58</t>
  </si>
  <si>
    <t>18.85M</t>
  </si>
  <si>
    <t>2.09%</t>
  </si>
  <si>
    <t>138.32</t>
  </si>
  <si>
    <t>143.62</t>
  </si>
  <si>
    <t>137.74</t>
  </si>
  <si>
    <t>14.61M</t>
  </si>
  <si>
    <t>3.12%</t>
  </si>
  <si>
    <t>137.98</t>
  </si>
  <si>
    <t>140.36</t>
  </si>
  <si>
    <t>136.22</t>
  </si>
  <si>
    <t>16.93M</t>
  </si>
  <si>
    <t>1.33%</t>
  </si>
  <si>
    <t>132.94</t>
  </si>
  <si>
    <t>138.20</t>
  </si>
  <si>
    <t>132.56</t>
  </si>
  <si>
    <t>18.93M</t>
  </si>
  <si>
    <t>5.17%</t>
  </si>
  <si>
    <t>130.74</t>
  </si>
  <si>
    <t>133.32</t>
  </si>
  <si>
    <t>127.80</t>
  </si>
  <si>
    <t>11.73M</t>
  </si>
  <si>
    <t>129.72</t>
  </si>
  <si>
    <t>131.58</t>
  </si>
  <si>
    <t>123.38</t>
  </si>
  <si>
    <t>9.40M</t>
  </si>
  <si>
    <t>0.57%</t>
  </si>
  <si>
    <t>132.30</t>
  </si>
  <si>
    <t>134.72</t>
  </si>
  <si>
    <t>128.54</t>
  </si>
  <si>
    <t>7.82M</t>
  </si>
  <si>
    <t>-1.96%</t>
  </si>
  <si>
    <t>129.14</t>
  </si>
  <si>
    <t>135.58</t>
  </si>
  <si>
    <t>128.24</t>
  </si>
  <si>
    <t>8.06M</t>
  </si>
  <si>
    <t>2.03%</t>
  </si>
  <si>
    <t>126.88</t>
  </si>
  <si>
    <t>130.94</t>
  </si>
  <si>
    <t>124.08</t>
  </si>
  <si>
    <t>8.24M</t>
  </si>
  <si>
    <t>2.51%</t>
  </si>
  <si>
    <t>124.90</t>
  </si>
  <si>
    <t>127.46</t>
  </si>
  <si>
    <t>121.32</t>
  </si>
  <si>
    <t>8.48M</t>
  </si>
  <si>
    <t>1.20%</t>
  </si>
  <si>
    <t>118.34</t>
  </si>
  <si>
    <t>125.30</t>
  </si>
  <si>
    <t>116.34</t>
  </si>
  <si>
    <t>7.56M</t>
  </si>
  <si>
    <t>3.59%</t>
  </si>
  <si>
    <t>127.96</t>
  </si>
  <si>
    <t>129.60</t>
  </si>
  <si>
    <t>118.55</t>
  </si>
  <si>
    <t>10.44M</t>
  </si>
  <si>
    <t>-6.00%</t>
  </si>
  <si>
    <t>128.74</t>
  </si>
  <si>
    <t>130.12</t>
  </si>
  <si>
    <t>124.22</t>
  </si>
  <si>
    <t>9.61M</t>
  </si>
  <si>
    <t>-0.64%</t>
  </si>
  <si>
    <t>125.64</t>
  </si>
  <si>
    <t>129.84</t>
  </si>
  <si>
    <t>122.90</t>
  </si>
  <si>
    <t>10.07M</t>
  </si>
  <si>
    <t>2.84%</t>
  </si>
  <si>
    <t>121.00</t>
  </si>
  <si>
    <t>126.39</t>
  </si>
  <si>
    <t>120.86</t>
  </si>
  <si>
    <t>5.17M</t>
  </si>
  <si>
    <t>4.28%</t>
  </si>
  <si>
    <t>116.90</t>
  </si>
  <si>
    <t>122.00</t>
  </si>
  <si>
    <t>115.68</t>
  </si>
  <si>
    <t>4.41M</t>
  </si>
  <si>
    <t>114.14</t>
  </si>
  <si>
    <t>118.16</t>
  </si>
  <si>
    <t>110.44</t>
  </si>
  <si>
    <t>7.92M</t>
  </si>
  <si>
    <t>0.52%</t>
  </si>
  <si>
    <t>111.54</t>
  </si>
  <si>
    <t>117.02</t>
  </si>
  <si>
    <t>106.30</t>
  </si>
  <si>
    <t>5.04M</t>
  </si>
  <si>
    <t>-0.30%</t>
  </si>
  <si>
    <t>114.64</t>
  </si>
  <si>
    <t>102.82</t>
  </si>
  <si>
    <t>118.30</t>
  </si>
  <si>
    <t>98.24</t>
  </si>
  <si>
    <t>8.39M</t>
  </si>
  <si>
    <t>10.74%</t>
  </si>
  <si>
    <t>111.74</t>
  </si>
  <si>
    <t>112.80</t>
  </si>
  <si>
    <t>102.38</t>
  </si>
  <si>
    <t>4.57M</t>
  </si>
  <si>
    <t>-7.31%</t>
  </si>
  <si>
    <t>119.78</t>
  </si>
  <si>
    <t>119.82</t>
  </si>
  <si>
    <t>100.92</t>
  </si>
  <si>
    <t>9.42M</t>
  </si>
  <si>
    <t>-5.52%</t>
  </si>
  <si>
    <t>120.74</t>
  </si>
  <si>
    <t>124.10</t>
  </si>
  <si>
    <t>117.44</t>
  </si>
  <si>
    <t>2.98M</t>
  </si>
  <si>
    <t>-2.06%</t>
  </si>
  <si>
    <t>123.04</t>
  </si>
  <si>
    <t>115.54</t>
  </si>
  <si>
    <t>2.55M</t>
  </si>
  <si>
    <t>-2.16%</t>
  </si>
  <si>
    <t>125.44</t>
  </si>
  <si>
    <t>120.16</t>
  </si>
  <si>
    <t>2.47M</t>
  </si>
  <si>
    <t>-1.17%</t>
  </si>
  <si>
    <t>122.12</t>
  </si>
  <si>
    <t>124.88</t>
  </si>
  <si>
    <t>118.44</t>
  </si>
  <si>
    <t>2.31M</t>
  </si>
  <si>
    <t>2.94%</t>
  </si>
  <si>
    <t>122.28</t>
  </si>
  <si>
    <t>122.30</t>
  </si>
  <si>
    <t>3.88M</t>
  </si>
  <si>
    <t>-0.44%</t>
  </si>
  <si>
    <t>118.48</t>
  </si>
  <si>
    <t>123.22</t>
  </si>
  <si>
    <t>118.38</t>
  </si>
  <si>
    <t>2.76M</t>
  </si>
  <si>
    <t>3.47%</t>
  </si>
  <si>
    <t>115.94</t>
  </si>
  <si>
    <t>119.22</t>
  </si>
  <si>
    <t>115.48</t>
  </si>
  <si>
    <t>4.40M</t>
  </si>
  <si>
    <t>2.22%</t>
  </si>
  <si>
    <t>109.92</t>
  </si>
  <si>
    <t>115.60</t>
  </si>
  <si>
    <t>109.88</t>
  </si>
  <si>
    <t>1.67M</t>
  </si>
  <si>
    <t>6.43%</t>
  </si>
  <si>
    <t>108.92</t>
  </si>
  <si>
    <t>112.30</t>
  </si>
  <si>
    <t>107.47</t>
  </si>
  <si>
    <t>1.07M</t>
  </si>
  <si>
    <t>-0.11%</t>
  </si>
  <si>
    <t>3.78%</t>
  </si>
  <si>
    <t>91.73K</t>
  </si>
  <si>
    <t>0.59%</t>
  </si>
  <si>
    <t>2.97M</t>
  </si>
  <si>
    <t>2.79M</t>
  </si>
  <si>
    <t>4.06M</t>
  </si>
  <si>
    <t>1.13%</t>
  </si>
  <si>
    <t>3.53M</t>
  </si>
  <si>
    <t>5.95%</t>
  </si>
  <si>
    <t>5.19M</t>
  </si>
  <si>
    <t>5.33%</t>
  </si>
  <si>
    <t>3.21M</t>
  </si>
  <si>
    <t>4.44%</t>
  </si>
  <si>
    <t>6.05M</t>
  </si>
  <si>
    <t>9.90%</t>
  </si>
  <si>
    <t>4.27M</t>
  </si>
  <si>
    <t>-6.23%</t>
  </si>
  <si>
    <t>6.28M</t>
  </si>
  <si>
    <t>-1.40%</t>
  </si>
  <si>
    <t>4.16M</t>
  </si>
  <si>
    <t>0.21%</t>
  </si>
  <si>
    <t>5.42M</t>
  </si>
  <si>
    <t>5.28M</t>
  </si>
  <si>
    <t>7.28%</t>
  </si>
  <si>
    <t>4.82M</t>
  </si>
  <si>
    <t>0.79%</t>
  </si>
  <si>
    <t>8.11M</t>
  </si>
  <si>
    <t>13.83%</t>
  </si>
  <si>
    <t>25.80M</t>
  </si>
  <si>
    <t>-11.16%</t>
  </si>
  <si>
    <t>5.98M</t>
  </si>
  <si>
    <t>-8.06%</t>
  </si>
  <si>
    <t>4.01M</t>
  </si>
  <si>
    <t>-1.90%</t>
  </si>
  <si>
    <t>3.80%</t>
  </si>
  <si>
    <t>4.18M</t>
  </si>
  <si>
    <t>-2.42%</t>
  </si>
  <si>
    <t>7.06M</t>
  </si>
  <si>
    <t>1.73%</t>
  </si>
  <si>
    <t>6.24M</t>
  </si>
  <si>
    <t>0.36%</t>
  </si>
  <si>
    <t>4.58M</t>
  </si>
  <si>
    <t>-3.12%</t>
  </si>
  <si>
    <t>4.25M</t>
  </si>
  <si>
    <t>-3.17%</t>
  </si>
  <si>
    <t>5.49%</t>
  </si>
  <si>
    <t>5.86M</t>
  </si>
  <si>
    <t>4.03M</t>
  </si>
  <si>
    <t>3.99%</t>
  </si>
  <si>
    <t>1.85%</t>
  </si>
  <si>
    <t>6.09M</t>
  </si>
  <si>
    <t>3.67%</t>
  </si>
  <si>
    <t>6.95M</t>
  </si>
  <si>
    <t>6.85M</t>
  </si>
  <si>
    <t>3.23%</t>
  </si>
  <si>
    <t>7.94M</t>
  </si>
  <si>
    <t>-1.37%</t>
  </si>
  <si>
    <t>9.62M</t>
  </si>
  <si>
    <t>-7.85%</t>
  </si>
  <si>
    <t>8.87M</t>
  </si>
  <si>
    <t>-4.61%</t>
  </si>
  <si>
    <t>7.24M</t>
  </si>
  <si>
    <t>2.04%</t>
  </si>
  <si>
    <t>9.14M</t>
  </si>
  <si>
    <t>1.68%</t>
  </si>
  <si>
    <t>11.52M</t>
  </si>
  <si>
    <t>7.74M</t>
  </si>
  <si>
    <t>-2.54%</t>
  </si>
  <si>
    <t>12.82M</t>
  </si>
  <si>
    <t>4.27%</t>
  </si>
  <si>
    <t>10.62M</t>
  </si>
  <si>
    <t>-4.04%</t>
  </si>
  <si>
    <t>14.12M</t>
  </si>
  <si>
    <t>-2.35%</t>
  </si>
  <si>
    <t>11.24M</t>
  </si>
  <si>
    <t>0.02%</t>
  </si>
  <si>
    <t>9.53M</t>
  </si>
  <si>
    <t>-1.86%</t>
  </si>
  <si>
    <t>9.67M</t>
  </si>
  <si>
    <t>1.55%</t>
  </si>
  <si>
    <t>11.84M</t>
  </si>
  <si>
    <t>6.91%</t>
  </si>
  <si>
    <t>9.09M</t>
  </si>
  <si>
    <t>-1.34%</t>
  </si>
  <si>
    <t>11.12M</t>
  </si>
  <si>
    <t>4.26%</t>
  </si>
  <si>
    <t>6.27M</t>
  </si>
  <si>
    <t>4.66%</t>
  </si>
  <si>
    <t>6.59M</t>
  </si>
  <si>
    <t>-2.25%</t>
  </si>
  <si>
    <t>5.51M</t>
  </si>
  <si>
    <t>-0.55%</t>
  </si>
  <si>
    <t>6.07M</t>
  </si>
  <si>
    <t>3.89%</t>
  </si>
  <si>
    <t>7.72M</t>
  </si>
  <si>
    <t>8.16M</t>
  </si>
  <si>
    <t>7.58M</t>
  </si>
  <si>
    <t>4.96%</t>
  </si>
  <si>
    <t>9.78M</t>
  </si>
  <si>
    <t>12.56M</t>
  </si>
  <si>
    <t>8.74M</t>
  </si>
  <si>
    <t>-3.23%</t>
  </si>
  <si>
    <t>12.08M</t>
  </si>
  <si>
    <t>10.21M</t>
  </si>
  <si>
    <t>0.87%</t>
  </si>
  <si>
    <t>7.93M</t>
  </si>
  <si>
    <t>0.04%</t>
  </si>
  <si>
    <t>20.80M</t>
  </si>
  <si>
    <t>-4.97%</t>
  </si>
  <si>
    <t>12.44M</t>
  </si>
  <si>
    <t>6.83M</t>
  </si>
  <si>
    <t>16.79M</t>
  </si>
  <si>
    <t>5.27%</t>
  </si>
  <si>
    <t>22.11M</t>
  </si>
  <si>
    <t>0.16%</t>
  </si>
  <si>
    <t>13.56M</t>
  </si>
  <si>
    <t>-4.56%</t>
  </si>
  <si>
    <t>14.40M</t>
  </si>
  <si>
    <t>-1.46%</t>
  </si>
  <si>
    <t>-4.22%</t>
  </si>
  <si>
    <t>12.09M</t>
  </si>
  <si>
    <t>7.74%</t>
  </si>
  <si>
    <t>13.80M</t>
  </si>
  <si>
    <t>1.37%</t>
  </si>
  <si>
    <t>13.97M</t>
  </si>
  <si>
    <t>14.00M</t>
  </si>
  <si>
    <t>1.02%</t>
  </si>
  <si>
    <t>12.19M</t>
  </si>
  <si>
    <t>-1.16%</t>
  </si>
  <si>
    <t>9.17M</t>
  </si>
  <si>
    <t>-3.75%</t>
  </si>
  <si>
    <t>6.78M</t>
  </si>
  <si>
    <t>4.95%</t>
  </si>
  <si>
    <t>8.96M</t>
  </si>
  <si>
    <t>-2.12%</t>
  </si>
  <si>
    <t>8.92M</t>
  </si>
  <si>
    <t>24.22M</t>
  </si>
  <si>
    <t>2.41%</t>
  </si>
  <si>
    <t>15.76M</t>
  </si>
  <si>
    <t>-0.83%</t>
  </si>
  <si>
    <t>12.94M</t>
  </si>
  <si>
    <t>-0.27%</t>
  </si>
  <si>
    <t>15.97M</t>
  </si>
  <si>
    <t>11.30M</t>
  </si>
  <si>
    <t>-3.62%</t>
  </si>
  <si>
    <t>-0.90%</t>
  </si>
  <si>
    <t>21.34M</t>
  </si>
  <si>
    <t>0.84%</t>
  </si>
  <si>
    <t>12.35M</t>
  </si>
  <si>
    <t>1.95%</t>
  </si>
  <si>
    <t>2.25%</t>
  </si>
  <si>
    <t>10.42M</t>
  </si>
  <si>
    <t>10.03M</t>
  </si>
  <si>
    <t>1.26%</t>
  </si>
  <si>
    <t>25.61M</t>
  </si>
  <si>
    <t>18.69M</t>
  </si>
  <si>
    <t>-2.15%</t>
  </si>
  <si>
    <t>17.89M</t>
  </si>
  <si>
    <t>2.88%</t>
  </si>
  <si>
    <t>10.37M</t>
  </si>
  <si>
    <t>-1.08%</t>
  </si>
  <si>
    <t>14.65M</t>
  </si>
  <si>
    <t>3.11%</t>
  </si>
  <si>
    <t>8.00M</t>
  </si>
  <si>
    <t>3.20%</t>
  </si>
  <si>
    <t>19.12M</t>
  </si>
  <si>
    <t>6.04%</t>
  </si>
  <si>
    <t>21.00M</t>
  </si>
  <si>
    <t>14.60M</t>
  </si>
  <si>
    <t>10.32%</t>
  </si>
  <si>
    <t>16.62M</t>
  </si>
  <si>
    <t>0.37%</t>
  </si>
  <si>
    <t>11.01M</t>
  </si>
  <si>
    <t>4.26M</t>
  </si>
  <si>
    <t>9.21M</t>
  </si>
  <si>
    <t>4.89%</t>
  </si>
  <si>
    <t>7.75M</t>
  </si>
  <si>
    <t>7.64M</t>
  </si>
  <si>
    <t>10.43M</t>
  </si>
  <si>
    <t>2.98%</t>
  </si>
  <si>
    <t>13.17M</t>
  </si>
  <si>
    <t>0.34%</t>
  </si>
  <si>
    <t>11.23M</t>
  </si>
  <si>
    <t>-3.47%</t>
  </si>
  <si>
    <t>6.19M</t>
  </si>
  <si>
    <t>2.69%</t>
  </si>
  <si>
    <t>12.92M</t>
  </si>
  <si>
    <t>-2.59%</t>
  </si>
  <si>
    <t>10.89M</t>
  </si>
  <si>
    <t>10.52M</t>
  </si>
  <si>
    <t>5.26%</t>
  </si>
  <si>
    <t>10.94M</t>
  </si>
  <si>
    <t>18.76M</t>
  </si>
  <si>
    <t>-0.31%</t>
  </si>
  <si>
    <t>23.52M</t>
  </si>
  <si>
    <t>10.30%</t>
  </si>
  <si>
    <t>42.47M</t>
  </si>
  <si>
    <t>42.68M</t>
  </si>
  <si>
    <t>-0.43%</t>
  </si>
  <si>
    <t>25.47M</t>
  </si>
  <si>
    <t>-2.11%</t>
  </si>
  <si>
    <t>22.29M</t>
  </si>
  <si>
    <t>-3.29%</t>
  </si>
  <si>
    <t>21.30M</t>
  </si>
  <si>
    <t>25.14M</t>
  </si>
  <si>
    <t>1.93%</t>
  </si>
  <si>
    <t>26.87M</t>
  </si>
  <si>
    <t>0.62%</t>
  </si>
  <si>
    <t>20.97M</t>
  </si>
  <si>
    <t>2.92%</t>
  </si>
  <si>
    <t>10.79M</t>
  </si>
  <si>
    <t>-1.65%</t>
  </si>
  <si>
    <t>12.95M</t>
  </si>
  <si>
    <t>5.98%</t>
  </si>
  <si>
    <t>18.27M</t>
  </si>
  <si>
    <t>-0.22%</t>
  </si>
  <si>
    <t>8.28%</t>
  </si>
  <si>
    <t>-0.38%</t>
  </si>
  <si>
    <t>1.03%</t>
  </si>
  <si>
    <t>-4.07%</t>
  </si>
  <si>
    <t>2.47%</t>
  </si>
  <si>
    <t>-0.82%</t>
  </si>
  <si>
    <t>5.15M</t>
  </si>
  <si>
    <t>4.37%</t>
  </si>
  <si>
    <t>-3.85%</t>
  </si>
  <si>
    <t>6.15M</t>
  </si>
  <si>
    <t>0.94%</t>
  </si>
  <si>
    <t>-0.68%</t>
  </si>
  <si>
    <t>9.36K</t>
  </si>
  <si>
    <t>-1.19%</t>
  </si>
  <si>
    <t>239.49K</t>
  </si>
  <si>
    <t>2.37%</t>
  </si>
  <si>
    <t>247.58K</t>
  </si>
  <si>
    <t>-0.91%</t>
  </si>
  <si>
    <t>574.63K</t>
  </si>
  <si>
    <t>1.98%</t>
  </si>
  <si>
    <t>377.07K</t>
  </si>
  <si>
    <t>1.99%</t>
  </si>
  <si>
    <t>389.74K</t>
  </si>
  <si>
    <t>7.21%</t>
  </si>
  <si>
    <t>290.63K</t>
  </si>
  <si>
    <t>-0.84%</t>
  </si>
  <si>
    <t>473.75K</t>
  </si>
  <si>
    <t>9.14%</t>
  </si>
  <si>
    <t>386.63K</t>
  </si>
  <si>
    <t>-1.29%</t>
  </si>
  <si>
    <t>452.64K</t>
  </si>
  <si>
    <t>-0.96%</t>
  </si>
  <si>
    <t>578.60K</t>
  </si>
  <si>
    <t>0.97%</t>
  </si>
  <si>
    <t>579.33K</t>
  </si>
  <si>
    <t>-1.75%</t>
  </si>
  <si>
    <t>390.93K</t>
  </si>
  <si>
    <t>7.02%</t>
  </si>
  <si>
    <t>441.58K</t>
  </si>
  <si>
    <t>577.36K</t>
  </si>
  <si>
    <t>8.49%</t>
  </si>
  <si>
    <t>1.05M</t>
  </si>
  <si>
    <t>-3.33%</t>
  </si>
  <si>
    <t>791.56K</t>
  </si>
  <si>
    <t>-6.33%</t>
  </si>
  <si>
    <t>664.10K</t>
  </si>
  <si>
    <t>1.45%</t>
  </si>
  <si>
    <t>725.89K</t>
  </si>
  <si>
    <t>1.96%</t>
  </si>
  <si>
    <t>589.76K</t>
  </si>
  <si>
    <t>558.41K</t>
  </si>
  <si>
    <t>-0.10%</t>
  </si>
  <si>
    <t>589.30K</t>
  </si>
  <si>
    <t>-0.76%</t>
  </si>
  <si>
    <t>479.44K</t>
  </si>
  <si>
    <t>-3.25%</t>
  </si>
  <si>
    <t>643.47K</t>
  </si>
  <si>
    <t>0.71%</t>
  </si>
  <si>
    <t>879.33K</t>
  </si>
  <si>
    <t>4.75%</t>
  </si>
  <si>
    <t>951.67K</t>
  </si>
  <si>
    <t>-5.50%</t>
  </si>
  <si>
    <t>769.13K</t>
  </si>
  <si>
    <t>5.46%</t>
  </si>
  <si>
    <t>1.03M</t>
  </si>
  <si>
    <t>754.60K</t>
  </si>
  <si>
    <t>680.84K</t>
  </si>
  <si>
    <t>-0.02%</t>
  </si>
  <si>
    <t>943.05K</t>
  </si>
  <si>
    <t>852.42K</t>
  </si>
  <si>
    <t>-0.48%</t>
  </si>
  <si>
    <t>1.60M</t>
  </si>
  <si>
    <t>-8.70%</t>
  </si>
  <si>
    <t>858.55K</t>
  </si>
  <si>
    <t>-8.84%</t>
  </si>
  <si>
    <t>739.73K</t>
  </si>
  <si>
    <t>2.31%</t>
  </si>
  <si>
    <t>692.45K</t>
  </si>
  <si>
    <t>-1.12%</t>
  </si>
  <si>
    <t>717.21K</t>
  </si>
  <si>
    <t>2.39%</t>
  </si>
  <si>
    <t>1.28M</t>
  </si>
  <si>
    <t>-5.04%</t>
  </si>
  <si>
    <t>965.75K</t>
  </si>
  <si>
    <t>4.64%</t>
  </si>
  <si>
    <t>1.22M</t>
  </si>
  <si>
    <t>-3.88%</t>
  </si>
  <si>
    <t>-3.70%</t>
  </si>
  <si>
    <t>1.17M</t>
  </si>
  <si>
    <t>-0.03%</t>
  </si>
  <si>
    <t>1.15M</t>
  </si>
  <si>
    <t>-5.05%</t>
  </si>
  <si>
    <t>1.39M</t>
  </si>
  <si>
    <t>1.79%</t>
  </si>
  <si>
    <t>1.23M</t>
  </si>
  <si>
    <t>8.34%</t>
  </si>
  <si>
    <t>954.99K</t>
  </si>
  <si>
    <t>-0.37%</t>
  </si>
  <si>
    <t>895.16K</t>
  </si>
  <si>
    <t>782.05K</t>
  </si>
  <si>
    <t>6.09%</t>
  </si>
  <si>
    <t>1.16M</t>
  </si>
  <si>
    <t>-3.96%</t>
  </si>
  <si>
    <t>753.37K</t>
  </si>
  <si>
    <t>1.12M</t>
  </si>
  <si>
    <t>869.23K</t>
  </si>
  <si>
    <t>3.76%</t>
  </si>
  <si>
    <t>645.07K</t>
  </si>
  <si>
    <t>-1.83%</t>
  </si>
  <si>
    <t>699.91K</t>
  </si>
  <si>
    <t>4.80%</t>
  </si>
  <si>
    <t>489.37K</t>
  </si>
  <si>
    <t>1.17%</t>
  </si>
  <si>
    <t>703.72K</t>
  </si>
  <si>
    <t>678.57K</t>
  </si>
  <si>
    <t>-3.51%</t>
  </si>
  <si>
    <t>575.86K</t>
  </si>
  <si>
    <t>-4.57%</t>
  </si>
  <si>
    <t>653.78K</t>
  </si>
  <si>
    <t>1.56%</t>
  </si>
  <si>
    <t>584.07K</t>
  </si>
  <si>
    <t>-0.62%</t>
  </si>
  <si>
    <t>988.40K</t>
  </si>
  <si>
    <t>-4.45%</t>
  </si>
  <si>
    <t>969.07K</t>
  </si>
  <si>
    <t>5.79%</t>
  </si>
  <si>
    <t>705.14K</t>
  </si>
  <si>
    <t>-1.01%</t>
  </si>
  <si>
    <t>815.81K</t>
  </si>
  <si>
    <t>4.58%</t>
  </si>
  <si>
    <t>786.21K</t>
  </si>
  <si>
    <t>939.80K</t>
  </si>
  <si>
    <t>-2.90%</t>
  </si>
  <si>
    <t>758.03K</t>
  </si>
  <si>
    <t>-0.87%</t>
  </si>
  <si>
    <t>1.09M</t>
  </si>
  <si>
    <t>-1.05%</t>
  </si>
  <si>
    <t>1.13M</t>
  </si>
  <si>
    <t>8.60%</t>
  </si>
  <si>
    <t>1.19M</t>
  </si>
  <si>
    <t>1.69M</t>
  </si>
  <si>
    <t>-4.77%</t>
  </si>
  <si>
    <t>1.32M</t>
  </si>
  <si>
    <t>1.42%</t>
  </si>
  <si>
    <t>703.60K</t>
  </si>
  <si>
    <t>0.19%</t>
  </si>
  <si>
    <t>924.69K</t>
  </si>
  <si>
    <t>-3.11%</t>
  </si>
  <si>
    <t>890.28K</t>
  </si>
  <si>
    <t>4.32%</t>
  </si>
  <si>
    <t>914.31K</t>
  </si>
  <si>
    <t>-0.53%</t>
  </si>
  <si>
    <t>917.49K</t>
  </si>
  <si>
    <t>822.14K</t>
  </si>
  <si>
    <t>3.14%</t>
  </si>
  <si>
    <t>825.93K</t>
  </si>
  <si>
    <t>0.69%</t>
  </si>
  <si>
    <t>1.10M</t>
  </si>
  <si>
    <t>2.36M</t>
  </si>
  <si>
    <t>3.93%</t>
  </si>
  <si>
    <t>-2.26%</t>
  </si>
  <si>
    <t>983.36K</t>
  </si>
  <si>
    <t>1.88M</t>
  </si>
  <si>
    <t>-0.97%</t>
  </si>
  <si>
    <t>1.66M</t>
  </si>
  <si>
    <t>1.55M</t>
  </si>
  <si>
    <t>5.38%</t>
  </si>
  <si>
    <t>1.48M</t>
  </si>
  <si>
    <t>1.29%</t>
  </si>
  <si>
    <t>894.84K</t>
  </si>
  <si>
    <t>1.68M</t>
  </si>
  <si>
    <t>5.12%</t>
  </si>
  <si>
    <t>1.43M</t>
  </si>
  <si>
    <t>1.08M</t>
  </si>
  <si>
    <t>4.04%</t>
  </si>
  <si>
    <t>0.15%</t>
  </si>
  <si>
    <t>1.30M</t>
  </si>
  <si>
    <t>1.38M</t>
  </si>
  <si>
    <t>1.46M</t>
  </si>
  <si>
    <t>1.37M</t>
  </si>
  <si>
    <t>-4.03%</t>
  </si>
  <si>
    <t>2.62M</t>
  </si>
  <si>
    <t>11.07%</t>
  </si>
  <si>
    <t>1.42M</t>
  </si>
  <si>
    <t>1.72M</t>
  </si>
  <si>
    <t>1.56M</t>
  </si>
  <si>
    <t>3.41%</t>
  </si>
  <si>
    <t>1.36M</t>
  </si>
  <si>
    <t>2.46%</t>
  </si>
  <si>
    <t>820.24K</t>
  </si>
  <si>
    <t>5.48%</t>
  </si>
  <si>
    <t>852.72K</t>
  </si>
  <si>
    <t>4.50%</t>
  </si>
  <si>
    <t>1.58M</t>
  </si>
  <si>
    <t>2.82M</t>
  </si>
  <si>
    <t>1.63M</t>
  </si>
  <si>
    <t>6.61%</t>
  </si>
  <si>
    <t>1.79M</t>
  </si>
  <si>
    <t>0.53%</t>
  </si>
  <si>
    <t>1.62M</t>
  </si>
  <si>
    <t>-1.72%</t>
  </si>
  <si>
    <t>2.78M</t>
  </si>
  <si>
    <t>3.16%</t>
  </si>
  <si>
    <t>4.14%</t>
  </si>
  <si>
    <t>825.20K</t>
  </si>
  <si>
    <t>3.08%</t>
  </si>
  <si>
    <t>493.63K</t>
  </si>
  <si>
    <t>-1.94%</t>
  </si>
  <si>
    <t>1.83M</t>
  </si>
  <si>
    <t>0.41%</t>
  </si>
  <si>
    <t>10.40%</t>
  </si>
  <si>
    <t>-4.29%</t>
  </si>
  <si>
    <t>5.08M</t>
  </si>
  <si>
    <t>0.25%</t>
  </si>
  <si>
    <t>-0.32%</t>
  </si>
  <si>
    <t>-1.74%</t>
  </si>
  <si>
    <t>5.60M</t>
  </si>
  <si>
    <t>1.11%</t>
  </si>
  <si>
    <t>306.37K</t>
  </si>
  <si>
    <t>3.79%</t>
  </si>
  <si>
    <t>660.93K</t>
  </si>
  <si>
    <t>2.59%</t>
  </si>
  <si>
    <t>3.34M</t>
  </si>
  <si>
    <t>545.73K</t>
  </si>
  <si>
    <t>-3.67%</t>
  </si>
  <si>
    <t>1.92M</t>
  </si>
  <si>
    <t>4.71%</t>
  </si>
  <si>
    <t>1.95M</t>
  </si>
  <si>
    <t>95.04K</t>
  </si>
  <si>
    <t>4.62M</t>
  </si>
  <si>
    <t>-3.63%</t>
  </si>
  <si>
    <t>6.29M</t>
  </si>
  <si>
    <t>0.27%</t>
  </si>
  <si>
    <t>1.69%</t>
  </si>
  <si>
    <t>5.24M</t>
  </si>
  <si>
    <t>5.46M</t>
  </si>
  <si>
    <t>5.99M</t>
  </si>
  <si>
    <t>7.49%</t>
  </si>
  <si>
    <t>4.80M</t>
  </si>
  <si>
    <t>-6.31%</t>
  </si>
  <si>
    <t>5.72M</t>
  </si>
  <si>
    <t>-3.79%</t>
  </si>
  <si>
    <t>5.82%</t>
  </si>
  <si>
    <t>7.04M</t>
  </si>
  <si>
    <t>4.77M</t>
  </si>
  <si>
    <t>2.24%</t>
  </si>
  <si>
    <t>4.47M</t>
  </si>
  <si>
    <t>-0.24%</t>
  </si>
  <si>
    <t>12.55%</t>
  </si>
  <si>
    <t>10.75M</t>
  </si>
  <si>
    <t>1.27%</t>
  </si>
  <si>
    <t>8.91M</t>
  </si>
  <si>
    <t>-6.61%</t>
  </si>
  <si>
    <t>6.06%</t>
  </si>
  <si>
    <t>5.76M</t>
  </si>
  <si>
    <t>-1.59%</t>
  </si>
  <si>
    <t>4.17M</t>
  </si>
  <si>
    <t>-0.12%</t>
  </si>
  <si>
    <t>0.95%</t>
  </si>
  <si>
    <t>5.75M</t>
  </si>
  <si>
    <t>6.57M</t>
  </si>
  <si>
    <t>4.39%</t>
  </si>
  <si>
    <t>8.67M</t>
  </si>
  <si>
    <t>4.46M</t>
  </si>
  <si>
    <t>2.68%</t>
  </si>
  <si>
    <t>10.61M</t>
  </si>
  <si>
    <t>6.30M</t>
  </si>
  <si>
    <t>7.25M</t>
  </si>
  <si>
    <t>9.55%</t>
  </si>
  <si>
    <t>12.05M</t>
  </si>
  <si>
    <t>-2.19%</t>
  </si>
  <si>
    <t>8.93M</t>
  </si>
  <si>
    <t>-3.21%</t>
  </si>
  <si>
    <t>8.21M</t>
  </si>
  <si>
    <t>-6.22%</t>
  </si>
  <si>
    <t>6.54M</t>
  </si>
  <si>
    <t>-2.61%</t>
  </si>
  <si>
    <t>7.02M</t>
  </si>
  <si>
    <t>-2.85%</t>
  </si>
  <si>
    <t>12.02M</t>
  </si>
  <si>
    <t>13.27%</t>
  </si>
  <si>
    <t>-3.19%</t>
  </si>
  <si>
    <t>6.58M</t>
  </si>
  <si>
    <t>9.35%</t>
  </si>
  <si>
    <t>4.79M</t>
  </si>
  <si>
    <t>6.75M</t>
  </si>
  <si>
    <t>12.26M</t>
  </si>
  <si>
    <t>-3.83%</t>
  </si>
  <si>
    <t>14.43M</t>
  </si>
  <si>
    <t>0.92%</t>
  </si>
  <si>
    <t>-7.56%</t>
  </si>
  <si>
    <t>8.18M</t>
  </si>
  <si>
    <t>-2.62%</t>
  </si>
  <si>
    <t>5.13M</t>
  </si>
  <si>
    <t>8.03%</t>
  </si>
  <si>
    <t>7.81M</t>
  </si>
  <si>
    <t>5.74%</t>
  </si>
  <si>
    <t>11.03M</t>
  </si>
  <si>
    <t>4.28M</t>
  </si>
  <si>
    <t>2.62%</t>
  </si>
  <si>
    <t>4.92M</t>
  </si>
  <si>
    <t>-0.28%</t>
  </si>
  <si>
    <t>0.76%</t>
  </si>
  <si>
    <t>9.33M</t>
  </si>
  <si>
    <t>3.65%</t>
  </si>
  <si>
    <t>4.99M</t>
  </si>
  <si>
    <t>4.88M</t>
  </si>
  <si>
    <t>6.87M</t>
  </si>
  <si>
    <t>4.30%</t>
  </si>
  <si>
    <t>9.55M</t>
  </si>
  <si>
    <t>-2.08%</t>
  </si>
  <si>
    <t>8.53M</t>
  </si>
  <si>
    <t>-6.37%</t>
  </si>
  <si>
    <t>10.82M</t>
  </si>
  <si>
    <t>-0.63%</t>
  </si>
  <si>
    <t>15.74M</t>
  </si>
  <si>
    <t>-9.96%</t>
  </si>
  <si>
    <t>4.91M</t>
  </si>
  <si>
    <t>11.86%</t>
  </si>
  <si>
    <t>8.58M</t>
  </si>
  <si>
    <t>-2.34%</t>
  </si>
  <si>
    <t>6.55M</t>
  </si>
  <si>
    <t>0.61%</t>
  </si>
  <si>
    <t>10.93M</t>
  </si>
  <si>
    <t>-5.66%</t>
  </si>
  <si>
    <t>16.77M</t>
  </si>
  <si>
    <t>13.54M</t>
  </si>
  <si>
    <t>7.11M</t>
  </si>
  <si>
    <t>0.32%</t>
  </si>
  <si>
    <t>8.72M</t>
  </si>
  <si>
    <t>7.35M</t>
  </si>
  <si>
    <t>4.86%</t>
  </si>
  <si>
    <t>8.28M</t>
  </si>
  <si>
    <t>-2.84%</t>
  </si>
  <si>
    <t>13.25M</t>
  </si>
  <si>
    <t>2.11%</t>
  </si>
  <si>
    <t>0.38%</t>
  </si>
  <si>
    <t>7.03M</t>
  </si>
  <si>
    <t>3.05%</t>
  </si>
  <si>
    <t>5.41%</t>
  </si>
  <si>
    <t>4.59M</t>
  </si>
  <si>
    <t>3.69%</t>
  </si>
  <si>
    <t>3.84M</t>
  </si>
  <si>
    <t>-4.86%</t>
  </si>
  <si>
    <t>5.05M</t>
  </si>
  <si>
    <t>6.07%</t>
  </si>
  <si>
    <t>9.30M</t>
  </si>
  <si>
    <t>2.87M</t>
  </si>
  <si>
    <t>4.37M</t>
  </si>
  <si>
    <t>4.20M</t>
  </si>
  <si>
    <t>5.82M</t>
  </si>
  <si>
    <t>-1.50%</t>
  </si>
  <si>
    <t>8.13M</t>
  </si>
  <si>
    <t>3.54M</t>
  </si>
  <si>
    <t>2.58%</t>
  </si>
  <si>
    <t>3.64M</t>
  </si>
  <si>
    <t>4.31%</t>
  </si>
  <si>
    <t>10.57M</t>
  </si>
  <si>
    <t>3.85%</t>
  </si>
  <si>
    <t>4.96M</t>
  </si>
  <si>
    <t>16.86M</t>
  </si>
  <si>
    <t>0.93%</t>
  </si>
  <si>
    <t>4.42M</t>
  </si>
  <si>
    <t>4.97%</t>
  </si>
  <si>
    <t>-5.37%</t>
  </si>
  <si>
    <t>13.20%</t>
  </si>
  <si>
    <t>5.30M</t>
  </si>
  <si>
    <t>4.67M</t>
  </si>
  <si>
    <t>5.15%</t>
  </si>
  <si>
    <t>1.34M</t>
  </si>
  <si>
    <t>0.40%</t>
  </si>
  <si>
    <t>3.45M</t>
  </si>
  <si>
    <t>8.92%</t>
  </si>
  <si>
    <t>1.21M</t>
  </si>
  <si>
    <t>-1.03%</t>
  </si>
  <si>
    <t>1.59M</t>
  </si>
  <si>
    <t>2.73%</t>
  </si>
  <si>
    <t>0.65%</t>
  </si>
  <si>
    <t>698.66K</t>
  </si>
  <si>
    <t>5.25%</t>
  </si>
  <si>
    <t>2.11M</t>
  </si>
  <si>
    <t>1.77M</t>
  </si>
  <si>
    <t>-0.60%</t>
  </si>
  <si>
    <t>1.20M</t>
  </si>
  <si>
    <t>0.30%</t>
  </si>
  <si>
    <t>2.84M</t>
  </si>
  <si>
    <t>2.41M</t>
  </si>
  <si>
    <t>2.13M</t>
  </si>
  <si>
    <t>1.48%</t>
  </si>
  <si>
    <t>6.20M</t>
  </si>
  <si>
    <t>-1.35%</t>
  </si>
  <si>
    <t>702.17K</t>
  </si>
  <si>
    <t>-0.72%</t>
  </si>
  <si>
    <t>8.27%</t>
  </si>
  <si>
    <t>2.70M</t>
  </si>
  <si>
    <t>1.65M</t>
  </si>
  <si>
    <t>-2.51%</t>
  </si>
  <si>
    <t>2.09M</t>
  </si>
  <si>
    <t>-3.20%</t>
  </si>
  <si>
    <t>0.33%</t>
  </si>
  <si>
    <t>2.04M</t>
  </si>
  <si>
    <t>-1.91%</t>
  </si>
  <si>
    <t>876.10K</t>
  </si>
  <si>
    <t>1.90M</t>
  </si>
  <si>
    <t>10.41%</t>
  </si>
  <si>
    <t>-0.35%</t>
  </si>
  <si>
    <t>18.2966</t>
  </si>
  <si>
    <t>18.5069</t>
  </si>
  <si>
    <t>18.1720</t>
  </si>
  <si>
    <t>17.7649</t>
  </si>
  <si>
    <t>18.5418</t>
  </si>
  <si>
    <t>17.7495</t>
  </si>
  <si>
    <t>2.75%</t>
  </si>
  <si>
    <t>18.3128</t>
  </si>
  <si>
    <t>18.7208</t>
  </si>
  <si>
    <t>17.6943</t>
  </si>
  <si>
    <t>-3.10%</t>
  </si>
  <si>
    <t>17.4232</t>
  </si>
  <si>
    <t>18.5201</t>
  </si>
  <si>
    <t>16.9270</t>
  </si>
  <si>
    <t>17.0119</t>
  </si>
  <si>
    <t>17.4935</t>
  </si>
  <si>
    <t>16.6913</t>
  </si>
  <si>
    <t>17.1461</t>
  </si>
  <si>
    <t>17.9632</t>
  </si>
  <si>
    <t>16.8806</t>
  </si>
  <si>
    <t>18.2978</t>
  </si>
  <si>
    <t>18.5299</t>
  </si>
  <si>
    <t>16.8944</t>
  </si>
  <si>
    <t>-6.12%</t>
  </si>
  <si>
    <t>18.0756</t>
  </si>
  <si>
    <t>18.5817</t>
  </si>
  <si>
    <t>17.5694</t>
  </si>
  <si>
    <t>17.1022</t>
  </si>
  <si>
    <t>18.2243</t>
  </si>
  <si>
    <t>16.9918</t>
  </si>
  <si>
    <t>6.08%</t>
  </si>
  <si>
    <t>16.5617</t>
  </si>
  <si>
    <t>17.1430</t>
  </si>
  <si>
    <t>16.1084</t>
  </si>
  <si>
    <t>2.81%</t>
  </si>
  <si>
    <t>16.2802</t>
  </si>
  <si>
    <t>17.3094</t>
  </si>
  <si>
    <t>16.2181</t>
  </si>
  <si>
    <t>15.6288</t>
  </si>
  <si>
    <t>16.4760</t>
  </si>
  <si>
    <t>15.1654</t>
  </si>
  <si>
    <t>15.8154</t>
  </si>
  <si>
    <t>16.3248</t>
  </si>
  <si>
    <t>15.4108</t>
  </si>
  <si>
    <t>-1.15%</t>
  </si>
  <si>
    <t>14.6192</t>
  </si>
  <si>
    <t>16.1352</t>
  </si>
  <si>
    <t>14.4429</t>
  </si>
  <si>
    <t>8.25%</t>
  </si>
  <si>
    <t>15.3891</t>
  </si>
  <si>
    <t>15.5666</t>
  </si>
  <si>
    <t>14.4011</t>
  </si>
  <si>
    <t>-4.93%</t>
  </si>
  <si>
    <t>15.3788</t>
  </si>
  <si>
    <t>15.5926</t>
  </si>
  <si>
    <t>14.9094</t>
  </si>
  <si>
    <t>-0.13%</t>
  </si>
  <si>
    <t>16.0038</t>
  </si>
  <si>
    <t>16.0803</t>
  </si>
  <si>
    <t>15.0599</t>
  </si>
  <si>
    <t>-3.82%</t>
  </si>
  <si>
    <t>15.9090</t>
  </si>
  <si>
    <t>16.2696</t>
  </si>
  <si>
    <t>15.4973</t>
  </si>
  <si>
    <t>15.2088</t>
  </si>
  <si>
    <t>16.3683</t>
  </si>
  <si>
    <t>14.8610</t>
  </si>
  <si>
    <t>15.0892</t>
  </si>
  <si>
    <t>15.3313</t>
  </si>
  <si>
    <t>14.3503</t>
  </si>
  <si>
    <t>14.5166</t>
  </si>
  <si>
    <t>15.2550</t>
  </si>
  <si>
    <t>14.0612</t>
  </si>
  <si>
    <t>3.98%</t>
  </si>
  <si>
    <t>14.5604</t>
  </si>
  <si>
    <t>15.3963</t>
  </si>
  <si>
    <t>14.2222</t>
  </si>
  <si>
    <t>14.2826</t>
  </si>
  <si>
    <t>14.9988</t>
  </si>
  <si>
    <t>14.1615</t>
  </si>
  <si>
    <t>13.7258</t>
  </si>
  <si>
    <t>14.4031</t>
  </si>
  <si>
    <t>13.4000</t>
  </si>
  <si>
    <t>4.00%</t>
  </si>
  <si>
    <t>14.5321</t>
  </si>
  <si>
    <t>14.5445</t>
  </si>
  <si>
    <t>13.6757</t>
  </si>
  <si>
    <t>-5.35%</t>
  </si>
  <si>
    <t>14.7767</t>
  </si>
  <si>
    <t>14.8478</t>
  </si>
  <si>
    <t>14.1454</t>
  </si>
  <si>
    <t>15.1001</t>
  </si>
  <si>
    <t>15.5731</t>
  </si>
  <si>
    <t>14.6081</t>
  </si>
  <si>
    <t>15.1650</t>
  </si>
  <si>
    <t>15.2223</t>
  </si>
  <si>
    <t>14.3960</t>
  </si>
  <si>
    <t>14.6950</t>
  </si>
  <si>
    <t>15.6657</t>
  </si>
  <si>
    <t>14.5063</t>
  </si>
  <si>
    <t>15.4737</t>
  </si>
  <si>
    <t>15.4841</t>
  </si>
  <si>
    <t>14.5107</t>
  </si>
  <si>
    <t>-5.03%</t>
  </si>
  <si>
    <t>16.2513</t>
  </si>
  <si>
    <t>16.4372</t>
  </si>
  <si>
    <t>15.0962</t>
  </si>
  <si>
    <t>-4.79%</t>
  </si>
  <si>
    <t>16.7493</t>
  </si>
  <si>
    <t>16.8036</t>
  </si>
  <si>
    <t>16.0882</t>
  </si>
  <si>
    <t>-2.93%</t>
  </si>
  <si>
    <t>16.9275</t>
  </si>
  <si>
    <t>17.2680</t>
  </si>
  <si>
    <t>16.0807</t>
  </si>
  <si>
    <t>17.0475</t>
  </si>
  <si>
    <t>17.7901</t>
  </si>
  <si>
    <t>16.5454</t>
  </si>
  <si>
    <t>17.3456</t>
  </si>
  <si>
    <t>17.3820</t>
  </si>
  <si>
    <t>16.3409</t>
  </si>
  <si>
    <t>-1.80%</t>
  </si>
  <si>
    <t>17.5650</t>
  </si>
  <si>
    <t>17.6190</t>
  </si>
  <si>
    <t>16.3349</t>
  </si>
  <si>
    <t>-1.25%</t>
  </si>
  <si>
    <t>18.5296</t>
  </si>
  <si>
    <t>18.9618</t>
  </si>
  <si>
    <t>17.2931</t>
  </si>
  <si>
    <t>-5.27%</t>
  </si>
  <si>
    <t>17.8370</t>
  </si>
  <si>
    <t>19.3547</t>
  </si>
  <si>
    <t>17.8036</t>
  </si>
  <si>
    <t>15.6531</t>
  </si>
  <si>
    <t>18.0893</t>
  </si>
  <si>
    <t>15.2111</t>
  </si>
  <si>
    <t>15.0000</t>
  </si>
  <si>
    <t>15.8357</t>
  </si>
  <si>
    <t>14.6651</t>
  </si>
  <si>
    <t>14.0095</t>
  </si>
  <si>
    <t>15.0455</t>
  </si>
  <si>
    <t>13.9307</t>
  </si>
  <si>
    <t>7.16%</t>
  </si>
  <si>
    <t>14.6432</t>
  </si>
  <si>
    <t>14.8730</t>
  </si>
  <si>
    <t>13.9596</t>
  </si>
  <si>
    <t>15.0983</t>
  </si>
  <si>
    <t>15.1705</t>
  </si>
  <si>
    <t>14.5892</t>
  </si>
  <si>
    <t>-3.01%</t>
  </si>
  <si>
    <t>15.1438</t>
  </si>
  <si>
    <t>15.4063</t>
  </si>
  <si>
    <t>14.5114</t>
  </si>
  <si>
    <t>-0.26%</t>
  </si>
  <si>
    <t>15.2301</t>
  </si>
  <si>
    <t>15.2932</t>
  </si>
  <si>
    <t>14.4988</t>
  </si>
  <si>
    <t>14.3447</t>
  </si>
  <si>
    <t>15.5061</t>
  </si>
  <si>
    <t>14.3308</t>
  </si>
  <si>
    <t>14.0675</t>
  </si>
  <si>
    <t>14.3894</t>
  </si>
  <si>
    <t>13.8095</t>
  </si>
  <si>
    <t>1.87%</t>
  </si>
  <si>
    <t>14.5950</t>
  </si>
  <si>
    <t>15.1734</t>
  </si>
  <si>
    <t>14.0700</t>
  </si>
  <si>
    <t>-3.48%</t>
  </si>
  <si>
    <t>14.2962</t>
  </si>
  <si>
    <t>14.8952</t>
  </si>
  <si>
    <t>14.1244</t>
  </si>
  <si>
    <t>2.00%</t>
  </si>
  <si>
    <t>14.4930</t>
  </si>
  <si>
    <t>14.5585</t>
  </si>
  <si>
    <t>13.8687</t>
  </si>
  <si>
    <t>-1.31%</t>
  </si>
  <si>
    <t>14.0803</t>
  </si>
  <si>
    <t>14.7545</t>
  </si>
  <si>
    <t>14.0650</t>
  </si>
  <si>
    <t>2.86%</t>
  </si>
  <si>
    <t>13.2535</t>
  </si>
  <si>
    <t>14.3800</t>
  </si>
  <si>
    <t>13.2386</t>
  </si>
  <si>
    <t>6.28%</t>
  </si>
  <si>
    <t>14.3615</t>
  </si>
  <si>
    <t>14.6862</t>
  </si>
  <si>
    <t>13.2289</t>
  </si>
  <si>
    <t>-7.66%</t>
  </si>
  <si>
    <t>13.7259</t>
  </si>
  <si>
    <t>14.6996</t>
  </si>
  <si>
    <t>13.5393</t>
  </si>
  <si>
    <t>3.52%</t>
  </si>
  <si>
    <t>14.7729</t>
  </si>
  <si>
    <t>14.7954</t>
  </si>
  <si>
    <t>13.5973</t>
  </si>
  <si>
    <t>-6.26%</t>
  </si>
  <si>
    <t>14.1473</t>
  </si>
  <si>
    <t>15.0675</t>
  </si>
  <si>
    <t>14.0577</t>
  </si>
  <si>
    <t>4.56%</t>
  </si>
  <si>
    <t>14.6875</t>
  </si>
  <si>
    <t>15.6967</t>
  </si>
  <si>
    <t>13.9991</t>
  </si>
  <si>
    <t>-3.68%</t>
  </si>
  <si>
    <t>13.2726</t>
  </si>
  <si>
    <t>15.4813</t>
  </si>
  <si>
    <t>13.1714</t>
  </si>
  <si>
    <t>10.63%</t>
  </si>
  <si>
    <t>13.7254</t>
  </si>
  <si>
    <t>13.9251</t>
  </si>
  <si>
    <t>13.0751</t>
  </si>
  <si>
    <t>-3.30%</t>
  </si>
  <si>
    <t>12.7006</t>
  </si>
  <si>
    <t>14.0001</t>
  </si>
  <si>
    <t>12.5119</t>
  </si>
  <si>
    <t>8.09%</t>
  </si>
  <si>
    <t>12.4650</t>
  </si>
  <si>
    <t>12.8966</t>
  </si>
  <si>
    <t>12.1783</t>
  </si>
  <si>
    <t>11.8738</t>
  </si>
  <si>
    <t>12.5350</t>
  </si>
  <si>
    <t>11.7875</t>
  </si>
  <si>
    <t>5.35%</t>
  </si>
  <si>
    <t>11.7988</t>
  </si>
  <si>
    <t>12.1118</t>
  </si>
  <si>
    <t>11.6020</t>
  </si>
  <si>
    <t>11.8650</t>
  </si>
  <si>
    <t>12.2020</t>
  </si>
  <si>
    <t>11.5050</t>
  </si>
  <si>
    <t>-0.58%</t>
  </si>
  <si>
    <t>12.3724</t>
  </si>
  <si>
    <t>12.5573</t>
  </si>
  <si>
    <t>11.7950</t>
  </si>
  <si>
    <t>-4.05%</t>
  </si>
  <si>
    <t>13.6840</t>
  </si>
  <si>
    <t>13.8084</t>
  </si>
  <si>
    <t>12.2324</t>
  </si>
  <si>
    <t>-9.74%</t>
  </si>
  <si>
    <t>14.1258</t>
  </si>
  <si>
    <t>14.5791</t>
  </si>
  <si>
    <t>13.5550</t>
  </si>
  <si>
    <t>-3.07%</t>
  </si>
  <si>
    <t>13.5640</t>
  </si>
  <si>
    <t>14.3579</t>
  </si>
  <si>
    <t>13.2500</t>
  </si>
  <si>
    <t>13.0052</t>
  </si>
  <si>
    <t>13.7136</t>
  </si>
  <si>
    <t>12.7345</t>
  </si>
  <si>
    <t>13.2160</t>
  </si>
  <si>
    <t>12.9434</t>
  </si>
  <si>
    <t>-1.33%</t>
  </si>
  <si>
    <t>13.0737</t>
  </si>
  <si>
    <t>13.6339</t>
  </si>
  <si>
    <t>12.8571</t>
  </si>
  <si>
    <t>0.90%</t>
  </si>
  <si>
    <t>13.1250</t>
  </si>
  <si>
    <t>13.1525</t>
  </si>
  <si>
    <t>12.5476</t>
  </si>
  <si>
    <t>-0.41%</t>
  </si>
  <si>
    <t>13.3663</t>
  </si>
  <si>
    <t>13.7137</t>
  </si>
  <si>
    <t>12.6375</t>
  </si>
  <si>
    <t>-1.95%</t>
  </si>
  <si>
    <t>13.4234</t>
  </si>
  <si>
    <t>13.9627</t>
  </si>
  <si>
    <t>12.8725</t>
  </si>
  <si>
    <t>13.1263</t>
  </si>
  <si>
    <t>13.6224</t>
  </si>
  <si>
    <t>12.3085</t>
  </si>
  <si>
    <t>13.4758</t>
  </si>
  <si>
    <t>13.5363</t>
  </si>
  <si>
    <t>12.7900</t>
  </si>
  <si>
    <t>-2.56%</t>
  </si>
  <si>
    <t>13.7275</t>
  </si>
  <si>
    <t>13.9825</t>
  </si>
  <si>
    <t>13.1948</t>
  </si>
  <si>
    <t>-1.97%</t>
  </si>
  <si>
    <t>14.0896</t>
  </si>
  <si>
    <t>14.1834</t>
  </si>
  <si>
    <t>13.4569</t>
  </si>
  <si>
    <t>13.4747</t>
  </si>
  <si>
    <t>14.6525</t>
  </si>
  <si>
    <t>13.1675</t>
  </si>
  <si>
    <t>4.61%</t>
  </si>
  <si>
    <t>13.4600</t>
  </si>
  <si>
    <t>13.7625</t>
  </si>
  <si>
    <t>14.4991</t>
  </si>
  <si>
    <t>-1.82%</t>
  </si>
  <si>
    <t>14.7285</t>
  </si>
  <si>
    <t>14.7565</t>
  </si>
  <si>
    <t>13.3736</t>
  </si>
  <si>
    <t>-6.92%</t>
  </si>
  <si>
    <t>13.8713</t>
  </si>
  <si>
    <t>14.7473</t>
  </si>
  <si>
    <t>13.1962</t>
  </si>
  <si>
    <t>6.16%</t>
  </si>
  <si>
    <t>14.7050</t>
  </si>
  <si>
    <t>14.9557</t>
  </si>
  <si>
    <t>13.8243</t>
  </si>
  <si>
    <t>-5.48%</t>
  </si>
  <si>
    <t>15.7115</t>
  </si>
  <si>
    <t>15.7405</t>
  </si>
  <si>
    <t>14.3019</t>
  </si>
  <si>
    <t>-6.55%</t>
  </si>
  <si>
    <t>14.2100</t>
  </si>
  <si>
    <t>15.9845</t>
  </si>
  <si>
    <t>14.1716</t>
  </si>
  <si>
    <t>10.39%</t>
  </si>
  <si>
    <t>14.7548</t>
  </si>
  <si>
    <t>15.2998</t>
  </si>
  <si>
    <t>14.1027</t>
  </si>
  <si>
    <t>15.8680</t>
  </si>
  <si>
    <t>16.2453</t>
  </si>
  <si>
    <t>14.6292</t>
  </si>
  <si>
    <t>-6.89%</t>
  </si>
  <si>
    <t>15.8462</t>
  </si>
  <si>
    <t>16.4412</t>
  </si>
  <si>
    <t>15.0592</t>
  </si>
  <si>
    <t>15.4710</t>
  </si>
  <si>
    <t>17.8409</t>
  </si>
  <si>
    <t>15.4458</t>
  </si>
  <si>
    <t>2.65%</t>
  </si>
  <si>
    <t>14.4477</t>
  </si>
  <si>
    <t>16.0264</t>
  </si>
  <si>
    <t>14.2464</t>
  </si>
  <si>
    <t>13.8200</t>
  </si>
  <si>
    <t>14.4990</t>
  </si>
  <si>
    <t>13.7220</t>
  </si>
  <si>
    <t>4.55%</t>
  </si>
  <si>
    <t>13.8555</t>
  </si>
  <si>
    <t>14.0203</t>
  </si>
  <si>
    <t>13.0095</t>
  </si>
  <si>
    <t>-0.16%</t>
  </si>
  <si>
    <t>13.2778</t>
  </si>
  <si>
    <t>14.1603</t>
  </si>
  <si>
    <t>13.1652</t>
  </si>
  <si>
    <t>12.6808</t>
  </si>
  <si>
    <t>13.6706</t>
  </si>
  <si>
    <t>12.5968</t>
  </si>
  <si>
    <t>12.1690</t>
  </si>
  <si>
    <t>12.7780</t>
  </si>
  <si>
    <t>12.1453</t>
  </si>
  <si>
    <t>4.16%</t>
  </si>
  <si>
    <t>12.1725</t>
  </si>
  <si>
    <t>12.6393</t>
  </si>
  <si>
    <t>12.0522</t>
  </si>
  <si>
    <t>0.10%</t>
  </si>
  <si>
    <t>11.9130</t>
  </si>
  <si>
    <t>12.2102</t>
  </si>
  <si>
    <t>11.7296</t>
  </si>
  <si>
    <t>2.05%</t>
  </si>
  <si>
    <t>12.1305</t>
  </si>
  <si>
    <t>12.3053</t>
  </si>
  <si>
    <t>11.6923</t>
  </si>
  <si>
    <t>11.6525</t>
  </si>
  <si>
    <t>12.5279</t>
  </si>
  <si>
    <t>11.6485</t>
  </si>
  <si>
    <t>11.8982</t>
  </si>
  <si>
    <t>11.2570</t>
  </si>
  <si>
    <t>0.17%</t>
  </si>
  <si>
    <t>11.5760</t>
  </si>
  <si>
    <t>11.7852</t>
  </si>
  <si>
    <t>11.3617</t>
  </si>
  <si>
    <t>11.0848</t>
  </si>
  <si>
    <t>11.8182</t>
  </si>
  <si>
    <t>10.9614</t>
  </si>
  <si>
    <t>11.0457</t>
  </si>
  <si>
    <t>11.3623</t>
  </si>
  <si>
    <t>10.9051</t>
  </si>
  <si>
    <t>11.2825</t>
  </si>
  <si>
    <t>11.3853</t>
  </si>
  <si>
    <t>10.8250</t>
  </si>
  <si>
    <t>-2.18%</t>
  </si>
  <si>
    <t>10.6650</t>
  </si>
  <si>
    <t>11.3493</t>
  </si>
  <si>
    <t>10.6018</t>
  </si>
  <si>
    <t>5.83%</t>
  </si>
  <si>
    <t>10.7075</t>
  </si>
  <si>
    <t>10.8352</t>
  </si>
  <si>
    <t>10.5205</t>
  </si>
  <si>
    <t>-0.40%</t>
  </si>
  <si>
    <t>10.6398</t>
  </si>
  <si>
    <t>10.8476</t>
  </si>
  <si>
    <t>10.4648</t>
  </si>
  <si>
    <t>0.64%</t>
  </si>
  <si>
    <t>10.5745</t>
  </si>
  <si>
    <t>10.8633</t>
  </si>
  <si>
    <t>10.5295</t>
  </si>
  <si>
    <t>10.5230</t>
  </si>
  <si>
    <t>10.6103</t>
  </si>
  <si>
    <t>10.2460</t>
  </si>
  <si>
    <t>0.89%</t>
  </si>
  <si>
    <t>10.5345</t>
  </si>
  <si>
    <t>10.7112</t>
  </si>
  <si>
    <t>10.3378</t>
  </si>
  <si>
    <t>-0.47%</t>
  </si>
  <si>
    <t>10.7400</t>
  </si>
  <si>
    <t>11.0019</t>
  </si>
  <si>
    <t>10.4862</t>
  </si>
  <si>
    <t>11.1300</t>
  </si>
  <si>
    <t>11.3066</t>
  </si>
  <si>
    <t>10.6332</t>
  </si>
  <si>
    <t>10.4900</t>
  </si>
  <si>
    <t>11.4128</t>
  </si>
  <si>
    <t>10.4163</t>
  </si>
  <si>
    <t>6.34%</t>
  </si>
  <si>
    <t>10.1925</t>
  </si>
  <si>
    <t>10.6028</t>
  </si>
  <si>
    <t>10.1040</t>
  </si>
  <si>
    <t>10.0499</t>
  </si>
  <si>
    <t>10.4830</t>
  </si>
  <si>
    <t>9.9901</t>
  </si>
  <si>
    <t>10.0280</t>
  </si>
  <si>
    <t>10.1724</t>
  </si>
  <si>
    <t>9.6925</t>
  </si>
  <si>
    <t>10.2708</t>
  </si>
  <si>
    <t>10.3687</t>
  </si>
  <si>
    <t>9.5267</t>
  </si>
  <si>
    <t>-2.05%</t>
  </si>
  <si>
    <t>9.8750</t>
  </si>
  <si>
    <t>10.5254</t>
  </si>
  <si>
    <t>9.7137</t>
  </si>
  <si>
    <t>4.20%</t>
  </si>
  <si>
    <t>9.8897</t>
  </si>
  <si>
    <t>10.3125</t>
  </si>
  <si>
    <t>9.5919</t>
  </si>
  <si>
    <t>10.0625</t>
  </si>
  <si>
    <t>10.3895</t>
  </si>
  <si>
    <t>9.6468</t>
  </si>
  <si>
    <t>8.9688</t>
  </si>
  <si>
    <t>10.3038</t>
  </si>
  <si>
    <t>8.8722</t>
  </si>
  <si>
    <t>12.02%</t>
  </si>
  <si>
    <t>9.2370</t>
  </si>
  <si>
    <t>9.3286</t>
  </si>
  <si>
    <t>8.8408</t>
  </si>
  <si>
    <t>-2.74%</t>
  </si>
  <si>
    <t>9.0250</t>
  </si>
  <si>
    <t>9.3862</t>
  </si>
  <si>
    <t>8.9805</t>
  </si>
  <si>
    <t>2.70%</t>
  </si>
  <si>
    <t>8.9558</t>
  </si>
  <si>
    <t>9.0541</t>
  </si>
  <si>
    <t>8.7440</t>
  </si>
  <si>
    <t>8.4575</t>
  </si>
  <si>
    <t>9.1730</t>
  </si>
  <si>
    <t>8.3974</t>
  </si>
  <si>
    <t>5.94%</t>
  </si>
  <si>
    <t>8.9060</t>
  </si>
  <si>
    <t>8.9473</t>
  </si>
  <si>
    <t>8.4130</t>
  </si>
  <si>
    <t>-4.89%</t>
  </si>
  <si>
    <t>8.6732</t>
  </si>
  <si>
    <t>9.0233</t>
  </si>
  <si>
    <t>8.5677</t>
  </si>
  <si>
    <t>2.49%</t>
  </si>
  <si>
    <t>8.3036</t>
  </si>
  <si>
    <t>9.0065</t>
  </si>
  <si>
    <t>8.1950</t>
  </si>
  <si>
    <t>8.4024</t>
  </si>
  <si>
    <t>8.5020</t>
  </si>
  <si>
    <t>8.1050</t>
  </si>
  <si>
    <t>8.2588</t>
  </si>
  <si>
    <t>8.5336</t>
  </si>
  <si>
    <t>8.0311</t>
  </si>
  <si>
    <t>2.27%</t>
  </si>
  <si>
    <t>8.1615</t>
  </si>
  <si>
    <t>8.5741</t>
  </si>
  <si>
    <t>8.0337</t>
  </si>
  <si>
    <t>0.60%</t>
  </si>
  <si>
    <t>8.5000</t>
  </si>
  <si>
    <t>8.7327</t>
  </si>
  <si>
    <t>8.1324</t>
  </si>
  <si>
    <t>7.7759</t>
  </si>
  <si>
    <t>8.6021</t>
  </si>
  <si>
    <t>7.6650</t>
  </si>
  <si>
    <t>9.57%</t>
  </si>
  <si>
    <t>7.6385</t>
  </si>
  <si>
    <t>8.0751</t>
  </si>
  <si>
    <t>7.5900</t>
  </si>
  <si>
    <t>7.4970</t>
  </si>
  <si>
    <t>7.8034</t>
  </si>
  <si>
    <t>7.4127</t>
  </si>
  <si>
    <t>7.7930</t>
  </si>
  <si>
    <t>7.9139</t>
  </si>
  <si>
    <t>7.3738</t>
  </si>
  <si>
    <t>8.0794</t>
  </si>
  <si>
    <t>8.2635</t>
  </si>
  <si>
    <t>7.7183</t>
  </si>
  <si>
    <t>-3.16%</t>
  </si>
  <si>
    <t>8.1331</t>
  </si>
  <si>
    <t>8.6660</t>
  </si>
  <si>
    <t>7.9328</t>
  </si>
  <si>
    <t>7.9462</t>
  </si>
  <si>
    <t>8.6313</t>
  </si>
  <si>
    <t>7.7642</t>
  </si>
  <si>
    <t>2.15%</t>
  </si>
  <si>
    <t>8.1051</t>
  </si>
  <si>
    <t>8.3719</t>
  </si>
  <si>
    <t>7.6559</t>
  </si>
  <si>
    <t>6.9880</t>
  </si>
  <si>
    <t>8.5100</t>
  </si>
  <si>
    <t>6.9437</t>
  </si>
  <si>
    <t>15.17%</t>
  </si>
  <si>
    <t>6.6796</t>
  </si>
  <si>
    <t>7.5340</t>
  </si>
  <si>
    <t>6.6259</t>
  </si>
  <si>
    <t>6.7710</t>
  </si>
  <si>
    <t>7.0399</t>
  </si>
  <si>
    <t>6.6051</t>
  </si>
  <si>
    <t>6.8077</t>
  </si>
  <si>
    <t>6.9650</t>
  </si>
  <si>
    <t>6.6610</t>
  </si>
  <si>
    <t>6.5688</t>
  </si>
  <si>
    <t>7.0914</t>
  </si>
  <si>
    <t>6.5446</t>
  </si>
  <si>
    <t>6.7819</t>
  </si>
  <si>
    <t>6.9191</t>
  </si>
  <si>
    <t>6.5503</t>
  </si>
  <si>
    <t>-2.96%</t>
  </si>
  <si>
    <t>6.9682</t>
  </si>
  <si>
    <t>7.2348</t>
  </si>
  <si>
    <t>6.7340</t>
  </si>
  <si>
    <t>-2.14%</t>
  </si>
  <si>
    <t>7.1859</t>
  </si>
  <si>
    <t>7.3759</t>
  </si>
  <si>
    <t>6.9113</t>
  </si>
  <si>
    <t>-3.65%</t>
  </si>
  <si>
    <t>6.6056</t>
  </si>
  <si>
    <t>7.2246</t>
  </si>
  <si>
    <t>6.5610</t>
  </si>
  <si>
    <t>8.73%</t>
  </si>
  <si>
    <t>7.1031</t>
  </si>
  <si>
    <t>7.1382</t>
  </si>
  <si>
    <t>6.5475</t>
  </si>
  <si>
    <t>-7.16%</t>
  </si>
  <si>
    <t>6.9800</t>
  </si>
  <si>
    <t>7.2286</t>
  </si>
  <si>
    <t>6.7604</t>
  </si>
  <si>
    <t>1.57%</t>
  </si>
  <si>
    <t>USD / ZAR</t>
  </si>
  <si>
    <t>Price ®</t>
  </si>
  <si>
    <t>Price R (Round)</t>
  </si>
  <si>
    <t>Price $ (Round)</t>
  </si>
  <si>
    <t>https://za.investing.com/currencies/usd-zar-historical-data?end_date=1683623837&amp;interval_sec=monthly&amp;st_date=1262988000</t>
  </si>
  <si>
    <t>Vanguard S&amp;P 500 Price (USD) - Trend</t>
  </si>
  <si>
    <t>Vanguard S&amp;P 500 Price (Rand) - Trend</t>
  </si>
  <si>
    <t>Satrix 40 Price (Rand) - Trend</t>
  </si>
  <si>
    <t>Satrix Indi Price (Rand) - Trend</t>
  </si>
  <si>
    <t>Sygnia Itrix MSCI World Price (Rand) - Trend</t>
  </si>
  <si>
    <t>USD ZAR Exchange rate - Trend</t>
  </si>
  <si>
    <t>Vanguard S&amp;P 500 Price (R100k)</t>
  </si>
  <si>
    <t>Satrix 40 Price (R100k)</t>
  </si>
  <si>
    <t>Satrix Indi Price (R100k)</t>
  </si>
  <si>
    <t>Sygnia Itrix MSCI World Price (R100k)</t>
  </si>
  <si>
    <t>Average (Nov 10 to May 23</t>
  </si>
  <si>
    <t>Price (Nov10)</t>
  </si>
  <si>
    <t>Price (May23)</t>
  </si>
  <si>
    <t>Average Annual Growth (Nov10 to May23)</t>
  </si>
  <si>
    <t xml:space="preserve">  min Price</t>
  </si>
  <si>
    <t xml:space="preserve">  max Price: </t>
  </si>
  <si>
    <t>Min Price</t>
  </si>
  <si>
    <t>Max Price</t>
  </si>
  <si>
    <t>Proce Range:</t>
  </si>
  <si>
    <t>Standard Deviation</t>
  </si>
  <si>
    <t>12 Month Growth</t>
  </si>
  <si>
    <t>24 Month Growth</t>
  </si>
  <si>
    <t>Trend Excel Formula</t>
  </si>
  <si>
    <t>Manual fornula Least squared regression Vanguard S&amp;P 500 Price (Rand)</t>
  </si>
  <si>
    <t>SUM&gt;</t>
  </si>
  <si>
    <t>x^2</t>
  </si>
  <si>
    <t>y</t>
  </si>
  <si>
    <t>xy</t>
  </si>
  <si>
    <t>N =</t>
  </si>
  <si>
    <t>Sum(x^2) =</t>
  </si>
  <si>
    <t>Sum(xy) =</t>
  </si>
  <si>
    <t>Sum(x) =</t>
  </si>
  <si>
    <t>Sum(y) =</t>
  </si>
  <si>
    <t>m =</t>
  </si>
  <si>
    <t>b =</t>
  </si>
  <si>
    <t>Regression Line</t>
  </si>
  <si>
    <t>x (Date)</t>
  </si>
  <si>
    <t>Regression Calculation (Least Squared Trend Line)</t>
  </si>
  <si>
    <t>Example: Vanguard S&amp;P 500 Price (Rand)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</si>
</sst>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[$$-409]* #,##0_ ;_-[$$-409]* \-#,##0\ ;_-[$$-409]* &quot;-&quot;??_ ;_-@_ "/>
    <numFmt numFmtId="167" formatCode="_-[$R-1C09]* #,##0_-;\-[$R-1C09]* #,##0_-;_-[$R-1C09]* &quot;-&quot;??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66758A"/>
      <name val="Segoe UI"/>
      <family val="2"/>
    </font>
    <font>
      <sz val="12"/>
      <color rgb="FF000000"/>
      <name val="Segoe UI"/>
      <family val="2"/>
    </font>
    <font>
      <sz val="12"/>
      <color rgb="FFFF0000"/>
      <name val="Segoe UI"/>
      <family val="2"/>
    </font>
    <font>
      <sz val="12"/>
      <color rgb="FF0EA600"/>
      <name val="Segoe UI"/>
      <family val="2"/>
    </font>
    <font>
      <sz val="13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40C28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B22B31"/>
      <name val="Courier New"/>
      <family val="3"/>
    </font>
    <font>
      <b/>
      <sz val="11"/>
      <color rgb="FF000000"/>
      <name val="Courier New"/>
      <family val="3"/>
    </font>
    <font>
      <b/>
      <sz val="11"/>
      <color rgb="FFB22B3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rgb="FF66758A"/>
      <name val="Segoe UI"/>
      <family val="2"/>
    </font>
    <font>
      <sz val="12"/>
      <color rgb="FF000000"/>
      <name val="Segoe UI"/>
      <family val="2"/>
    </font>
    <font>
      <sz val="12"/>
      <color rgb="FF66758A"/>
      <name val="Segoe UI"/>
      <family val="2"/>
    </font>
    <font>
      <sz val="12"/>
      <color rgb="FF000000"/>
      <name val="Segoe UI"/>
      <family val="2"/>
    </font>
    <font>
      <b/>
      <sz val="11"/>
      <color theme="1"/>
      <name val="Calibri Light"/>
      <family val="2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DF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3EAF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88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right" vertical="center" indent="1"/>
    </xf>
    <xf numFmtId="0" fontId="21" fillId="0" borderId="10" xfId="0" applyFont="1" applyBorder="1" applyAlignment="1">
      <alignment horizontal="right" vertical="center" indent="1"/>
    </xf>
    <xf numFmtId="0" fontId="21" fillId="0" borderId="0" xfId="0" applyFont="1" applyAlignment="1">
      <alignment horizontal="right" vertical="center" indent="1"/>
    </xf>
    <xf numFmtId="0" fontId="22" fillId="0" borderId="0" xfId="0" applyFont="1" applyAlignment="1">
      <alignment vertical="center"/>
    </xf>
    <xf numFmtId="0" fontId="23" fillId="0" borderId="0" xfId="44" applyAlignment="1">
      <alignment vertical="center"/>
    </xf>
    <xf numFmtId="0" fontId="24" fillId="0" borderId="0" xfId="0" applyFont="1"/>
    <xf numFmtId="10" fontId="0" fillId="0" borderId="0" xfId="2" applyNumberFormat="1" applyFont="1"/>
    <xf numFmtId="0" fontId="25" fillId="0" borderId="0" xfId="0" applyFont="1"/>
    <xf numFmtId="0" fontId="21" fillId="33" borderId="0" xfId="0" applyFont="1" applyFill="1" applyAlignment="1">
      <alignment horizontal="right" vertical="center" indent="1"/>
    </xf>
    <xf numFmtId="0" fontId="23" fillId="0" borderId="0" xfId="44"/>
    <xf numFmtId="164" fontId="0" fillId="0" borderId="0" xfId="2" applyNumberFormat="1" applyFont="1"/>
    <xf numFmtId="43" fontId="0" fillId="0" borderId="0" xfId="1" applyFont="1"/>
    <xf numFmtId="0" fontId="0" fillId="0" borderId="0" xfId="0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" fontId="0" fillId="0" borderId="0" xfId="0" applyNumberFormat="1"/>
    <xf numFmtId="43" fontId="0" fillId="0" borderId="0" xfId="0" applyNumberFormat="1"/>
    <xf numFmtId="0" fontId="29" fillId="0" borderId="11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165" fontId="0" fillId="0" borderId="0" xfId="1" applyNumberFormat="1" applyFont="1"/>
    <xf numFmtId="0" fontId="32" fillId="0" borderId="10" xfId="0" applyFont="1" applyBorder="1" applyAlignment="1">
      <alignment horizontal="left" vertical="center" indent="1"/>
    </xf>
    <xf numFmtId="0" fontId="32" fillId="0" borderId="10" xfId="0" applyFont="1" applyBorder="1" applyAlignment="1">
      <alignment horizontal="center" vertical="center"/>
    </xf>
    <xf numFmtId="17" fontId="33" fillId="0" borderId="10" xfId="0" applyNumberFormat="1" applyFont="1" applyBorder="1" applyAlignment="1">
      <alignment horizontal="left" vertical="center" indent="1"/>
    </xf>
    <xf numFmtId="0" fontId="19" fillId="0" borderId="10" xfId="0" applyFont="1" applyBorder="1" applyAlignment="1">
      <alignment horizontal="right" vertical="center" indent="1"/>
    </xf>
    <xf numFmtId="17" fontId="33" fillId="0" borderId="0" xfId="0" applyNumberFormat="1" applyFont="1" applyAlignment="1">
      <alignment horizontal="left" vertical="center" indent="1"/>
    </xf>
    <xf numFmtId="0" fontId="19" fillId="0" borderId="0" xfId="0" applyFont="1" applyAlignment="1">
      <alignment horizontal="right" vertical="center" indent="1"/>
    </xf>
    <xf numFmtId="43" fontId="20" fillId="0" borderId="10" xfId="1" applyFont="1" applyBorder="1" applyAlignment="1">
      <alignment horizontal="right" vertical="center" indent="1"/>
    </xf>
    <xf numFmtId="43" fontId="21" fillId="0" borderId="10" xfId="1" applyFont="1" applyBorder="1" applyAlignment="1">
      <alignment horizontal="right" vertical="center" indent="1"/>
    </xf>
    <xf numFmtId="17" fontId="33" fillId="33" borderId="0" xfId="0" applyNumberFormat="1" applyFont="1" applyFill="1" applyAlignment="1">
      <alignment horizontal="left" vertical="center" indent="1"/>
    </xf>
    <xf numFmtId="0" fontId="19" fillId="33" borderId="0" xfId="0" applyFont="1" applyFill="1" applyAlignment="1">
      <alignment horizontal="right" vertical="center" indent="1"/>
    </xf>
    <xf numFmtId="165" fontId="20" fillId="0" borderId="10" xfId="1" applyNumberFormat="1" applyFont="1" applyBorder="1" applyAlignment="1">
      <alignment horizontal="right" vertical="center" indent="1"/>
    </xf>
    <xf numFmtId="165" fontId="21" fillId="0" borderId="10" xfId="1" applyNumberFormat="1" applyFont="1" applyBorder="1" applyAlignment="1">
      <alignment horizontal="right" vertical="center" indent="1"/>
    </xf>
    <xf numFmtId="0" fontId="34" fillId="0" borderId="10" xfId="0" applyFont="1" applyBorder="1" applyAlignment="1">
      <alignment horizontal="left" vertical="center" indent="1"/>
    </xf>
    <xf numFmtId="0" fontId="34" fillId="0" borderId="10" xfId="0" applyFont="1" applyBorder="1" applyAlignment="1">
      <alignment horizontal="center" vertical="center"/>
    </xf>
    <xf numFmtId="17" fontId="35" fillId="0" borderId="10" xfId="0" applyNumberFormat="1" applyFont="1" applyBorder="1" applyAlignment="1">
      <alignment horizontal="left" vertical="center" indent="1"/>
    </xf>
    <xf numFmtId="17" fontId="35" fillId="0" borderId="0" xfId="0" applyNumberFormat="1" applyFont="1" applyAlignment="1">
      <alignment horizontal="left" vertical="center" indent="1"/>
    </xf>
    <xf numFmtId="43" fontId="21" fillId="0" borderId="0" xfId="1" applyFont="1" applyAlignment="1">
      <alignment horizontal="right" vertical="center" indent="1"/>
    </xf>
    <xf numFmtId="0" fontId="18" fillId="0" borderId="0" xfId="0" applyFont="1" applyAlignment="1">
      <alignment horizontal="center" vertical="center"/>
    </xf>
    <xf numFmtId="17" fontId="33" fillId="33" borderId="10" xfId="0" applyNumberFormat="1" applyFont="1" applyFill="1" applyBorder="1" applyAlignment="1">
      <alignment horizontal="left" vertical="center" indent="1"/>
    </xf>
    <xf numFmtId="165" fontId="20" fillId="33" borderId="10" xfId="1" applyNumberFormat="1" applyFont="1" applyFill="1" applyBorder="1" applyAlignment="1">
      <alignment horizontal="right" vertical="center" indent="1"/>
    </xf>
    <xf numFmtId="165" fontId="21" fillId="0" borderId="0" xfId="1" applyNumberFormat="1" applyFont="1" applyBorder="1" applyAlignment="1">
      <alignment horizontal="right" vertical="center" indent="1"/>
    </xf>
    <xf numFmtId="0" fontId="19" fillId="33" borderId="10" xfId="0" applyFont="1" applyFill="1" applyBorder="1" applyAlignment="1">
      <alignment horizontal="right" vertical="center" indent="1"/>
    </xf>
    <xf numFmtId="0" fontId="20" fillId="33" borderId="10" xfId="0" applyFont="1" applyFill="1" applyBorder="1" applyAlignment="1">
      <alignment horizontal="right" vertical="center" indent="1"/>
    </xf>
    <xf numFmtId="165" fontId="20" fillId="0" borderId="0" xfId="1" applyNumberFormat="1" applyFont="1" applyBorder="1" applyAlignment="1">
      <alignment horizontal="right" vertical="center" indent="1"/>
    </xf>
    <xf numFmtId="0" fontId="20" fillId="0" borderId="0" xfId="0" applyFont="1" applyAlignment="1">
      <alignment horizontal="right" vertical="center" indent="1"/>
    </xf>
    <xf numFmtId="165" fontId="21" fillId="33" borderId="10" xfId="1" applyNumberFormat="1" applyFont="1" applyFill="1" applyBorder="1" applyAlignment="1">
      <alignment horizontal="right" vertical="center" indent="1"/>
    </xf>
    <xf numFmtId="0" fontId="21" fillId="33" borderId="10" xfId="0" applyFont="1" applyFill="1" applyBorder="1" applyAlignment="1">
      <alignment horizontal="right" vertical="center" indent="1"/>
    </xf>
    <xf numFmtId="165" fontId="0" fillId="0" borderId="0" xfId="0" applyNumberFormat="1"/>
    <xf numFmtId="43" fontId="0" fillId="34" borderId="0" xfId="1" applyFont="1" applyFill="1"/>
    <xf numFmtId="9" fontId="0" fillId="0" borderId="0" xfId="2" applyFont="1"/>
    <xf numFmtId="49" fontId="0" fillId="0" borderId="0" xfId="1" applyNumberFormat="1" applyFont="1"/>
    <xf numFmtId="17" fontId="19" fillId="0" borderId="10" xfId="0" applyNumberFormat="1" applyFont="1" applyBorder="1" applyAlignment="1">
      <alignment horizontal="left" vertical="center" indent="1"/>
    </xf>
    <xf numFmtId="0" fontId="30" fillId="0" borderId="18" xfId="0" applyFont="1" applyBorder="1" applyAlignment="1">
      <alignment horizontal="left" vertical="center"/>
    </xf>
    <xf numFmtId="0" fontId="30" fillId="0" borderId="19" xfId="0" applyFont="1" applyBorder="1" applyAlignment="1">
      <alignment vertical="center"/>
    </xf>
    <xf numFmtId="166" fontId="31" fillId="0" borderId="11" xfId="0" applyNumberFormat="1" applyFont="1" applyBorder="1" applyAlignment="1">
      <alignment vertical="center"/>
    </xf>
    <xf numFmtId="167" fontId="31" fillId="0" borderId="11" xfId="0" applyNumberFormat="1" applyFont="1" applyBorder="1" applyAlignment="1">
      <alignment vertical="center"/>
    </xf>
    <xf numFmtId="9" fontId="31" fillId="0" borderId="18" xfId="2" applyFont="1" applyBorder="1" applyAlignment="1">
      <alignment vertical="center"/>
    </xf>
    <xf numFmtId="166" fontId="31" fillId="0" borderId="19" xfId="0" applyNumberFormat="1" applyFont="1" applyBorder="1" applyAlignment="1">
      <alignment vertical="center"/>
    </xf>
    <xf numFmtId="167" fontId="31" fillId="0" borderId="19" xfId="0" applyNumberFormat="1" applyFont="1" applyBorder="1" applyAlignment="1">
      <alignment vertical="center"/>
    </xf>
    <xf numFmtId="9" fontId="31" fillId="35" borderId="18" xfId="2" applyFont="1" applyFill="1" applyBorder="1" applyAlignment="1">
      <alignment vertical="center"/>
    </xf>
    <xf numFmtId="0" fontId="30" fillId="36" borderId="11" xfId="0" applyFont="1" applyFill="1" applyBorder="1" applyAlignment="1">
      <alignment horizontal="left" vertical="center"/>
    </xf>
    <xf numFmtId="166" fontId="36" fillId="36" borderId="11" xfId="0" applyNumberFormat="1" applyFont="1" applyFill="1" applyBorder="1" applyAlignment="1">
      <alignment vertical="center"/>
    </xf>
    <xf numFmtId="167" fontId="36" fillId="36" borderId="11" xfId="0" applyNumberFormat="1" applyFont="1" applyFill="1" applyBorder="1" applyAlignment="1">
      <alignment vertical="center"/>
    </xf>
    <xf numFmtId="0" fontId="31" fillId="0" borderId="13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0" fontId="30" fillId="0" borderId="20" xfId="0" applyFont="1" applyBorder="1" applyAlignment="1">
      <alignment horizontal="left" vertical="center"/>
    </xf>
    <xf numFmtId="167" fontId="31" fillId="0" borderId="0" xfId="0" applyNumberFormat="1" applyFont="1" applyAlignment="1">
      <alignment vertical="center"/>
    </xf>
    <xf numFmtId="167" fontId="31" fillId="0" borderId="15" xfId="0" applyNumberFormat="1" applyFont="1" applyBorder="1" applyAlignment="1">
      <alignment vertical="center"/>
    </xf>
    <xf numFmtId="0" fontId="30" fillId="0" borderId="19" xfId="0" applyFont="1" applyBorder="1" applyAlignment="1">
      <alignment horizontal="left" vertical="center"/>
    </xf>
    <xf numFmtId="167" fontId="31" fillId="0" borderId="16" xfId="0" applyNumberFormat="1" applyFont="1" applyBorder="1" applyAlignment="1">
      <alignment vertical="center"/>
    </xf>
    <xf numFmtId="167" fontId="31" fillId="0" borderId="17" xfId="0" applyNumberFormat="1" applyFont="1" applyBorder="1" applyAlignment="1">
      <alignment vertical="center"/>
    </xf>
    <xf numFmtId="0" fontId="31" fillId="0" borderId="18" xfId="0" applyFont="1" applyBorder="1" applyAlignment="1">
      <alignment vertical="center"/>
    </xf>
    <xf numFmtId="166" fontId="31" fillId="0" borderId="20" xfId="0" applyNumberFormat="1" applyFont="1" applyBorder="1" applyAlignment="1">
      <alignment vertical="center"/>
    </xf>
    <xf numFmtId="167" fontId="31" fillId="0" borderId="20" xfId="0" applyNumberFormat="1" applyFont="1" applyBorder="1" applyAlignment="1">
      <alignment vertical="center"/>
    </xf>
    <xf numFmtId="9" fontId="31" fillId="35" borderId="13" xfId="2" applyFont="1" applyFill="1" applyBorder="1" applyAlignment="1">
      <alignment vertical="center"/>
    </xf>
    <xf numFmtId="9" fontId="31" fillId="35" borderId="14" xfId="2" applyFont="1" applyFill="1" applyBorder="1" applyAlignment="1">
      <alignment vertical="center"/>
    </xf>
    <xf numFmtId="165" fontId="0" fillId="37" borderId="0" xfId="1" applyNumberFormat="1" applyFont="1" applyFill="1"/>
    <xf numFmtId="43" fontId="0" fillId="37" borderId="0" xfId="1" applyFont="1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165" fontId="0" fillId="0" borderId="11" xfId="0" applyNumberFormat="1" applyBorder="1"/>
    <xf numFmtId="0" fontId="0" fillId="0" borderId="11" xfId="0" applyBorder="1"/>
    <xf numFmtId="165" fontId="0" fillId="0" borderId="23" xfId="0" applyNumberFormat="1" applyBorder="1"/>
    <xf numFmtId="0" fontId="16" fillId="0" borderId="0" xfId="0" applyFo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6</xdr:row>
      <xdr:rowOff>114300</xdr:rowOff>
    </xdr:from>
    <xdr:to>
      <xdr:col>21</xdr:col>
      <xdr:colOff>504825</xdr:colOff>
      <xdr:row>8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A92843-8EE4-09D6-47FE-FE401295E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0150" y="1295400"/>
          <a:ext cx="1438275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5</xdr:row>
      <xdr:rowOff>47625</xdr:rowOff>
    </xdr:from>
    <xdr:to>
      <xdr:col>20</xdr:col>
      <xdr:colOff>781050</xdr:colOff>
      <xdr:row>6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650942-EDCF-5299-82CA-9D7925899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0150" y="1028700"/>
          <a:ext cx="628650" cy="200025"/>
        </a:xfrm>
        <a:prstGeom prst="rect">
          <a:avLst/>
        </a:prstGeom>
      </xdr:spPr>
    </xdr:pic>
    <xdr:clientData/>
  </xdr:twoCellAnchor>
  <xdr:twoCellAnchor editAs="oneCell">
    <xdr:from>
      <xdr:col>20</xdr:col>
      <xdr:colOff>104775</xdr:colOff>
      <xdr:row>9</xdr:row>
      <xdr:rowOff>0</xdr:rowOff>
    </xdr:from>
    <xdr:to>
      <xdr:col>21</xdr:col>
      <xdr:colOff>38100</xdr:colOff>
      <xdr:row>11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312184-B4B5-C353-535B-912B84343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82525" y="1781175"/>
          <a:ext cx="101917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a.investing.com/etfs/vanguard-s-p-500-cha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a.investing.com/etfs/satrix-40-historical-data?interval_sec=month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a.investing.com/etfs/satrix-indi-historical-data?interval_sec=monthl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a.investing.com/etfs/db-x-trackers-msci-world-historical-data?interval_sec=monthl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"/>
  <sheetViews>
    <sheetView topLeftCell="A2" workbookViewId="0">
      <selection activeCell="F2" sqref="F2"/>
    </sheetView>
  </sheetViews>
  <sheetFormatPr defaultRowHeight="15" x14ac:dyDescent="0.25"/>
  <cols>
    <col min="1" max="1" width="10.28515625" bestFit="1" customWidth="1"/>
    <col min="2" max="5" width="12.140625" bestFit="1" customWidth="1"/>
    <col min="6" max="6" width="11.42578125" bestFit="1" customWidth="1"/>
    <col min="7" max="7" width="9.5703125" bestFit="1" customWidth="1"/>
    <col min="8" max="8" width="25.140625" bestFit="1" customWidth="1"/>
    <col min="9" max="9" width="11.140625" bestFit="1" customWidth="1"/>
    <col min="10" max="10" width="10.5703125" bestFit="1" customWidth="1"/>
  </cols>
  <sheetData>
    <row r="1" spans="1:19" x14ac:dyDescent="0.25">
      <c r="A1">
        <f>151/12</f>
        <v>12.583333333333334</v>
      </c>
      <c r="I1" t="s">
        <v>2062</v>
      </c>
      <c r="S1" s="11" t="s">
        <v>195</v>
      </c>
    </row>
    <row r="2" spans="1:19" ht="18" thickBot="1" x14ac:dyDescent="0.3">
      <c r="A2" s="23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51</v>
      </c>
      <c r="G2" s="24" t="s">
        <v>52</v>
      </c>
      <c r="H2" s="40" t="s">
        <v>2063</v>
      </c>
      <c r="I2" s="35" t="s">
        <v>0</v>
      </c>
      <c r="J2" s="36" t="s">
        <v>1</v>
      </c>
      <c r="K2" s="36" t="s">
        <v>2</v>
      </c>
      <c r="L2" s="36" t="s">
        <v>3</v>
      </c>
      <c r="M2" s="36" t="s">
        <v>4</v>
      </c>
      <c r="N2" s="36" t="s">
        <v>51</v>
      </c>
      <c r="O2" s="36" t="s">
        <v>52</v>
      </c>
      <c r="P2" s="1" t="s">
        <v>2065</v>
      </c>
      <c r="Q2" s="1" t="s">
        <v>2064</v>
      </c>
      <c r="S2" s="9" t="s">
        <v>200</v>
      </c>
    </row>
    <row r="3" spans="1:19" ht="18" thickBot="1" x14ac:dyDescent="0.3">
      <c r="A3" s="25">
        <v>40483</v>
      </c>
      <c r="B3" s="33">
        <v>108.18</v>
      </c>
      <c r="C3" s="26" t="s">
        <v>895</v>
      </c>
      <c r="D3" s="26" t="s">
        <v>896</v>
      </c>
      <c r="E3" s="26" t="s">
        <v>897</v>
      </c>
      <c r="F3" s="26" t="s">
        <v>898</v>
      </c>
      <c r="G3" s="2" t="s">
        <v>899</v>
      </c>
      <c r="H3" s="22">
        <v>769.02998400000001</v>
      </c>
      <c r="I3" s="37">
        <v>40483</v>
      </c>
      <c r="J3" s="30">
        <v>7.1087999999999996</v>
      </c>
      <c r="K3" s="26" t="s">
        <v>2058</v>
      </c>
      <c r="L3" s="26" t="s">
        <v>2059</v>
      </c>
      <c r="M3" s="26" t="s">
        <v>2060</v>
      </c>
      <c r="N3" s="26">
        <v>0</v>
      </c>
      <c r="O3" s="3" t="s">
        <v>2061</v>
      </c>
      <c r="P3" s="50">
        <v>108</v>
      </c>
      <c r="Q3" s="50">
        <v>769</v>
      </c>
      <c r="S3" s="7" t="s">
        <v>2066</v>
      </c>
    </row>
    <row r="4" spans="1:19" ht="18" thickBot="1" x14ac:dyDescent="0.3">
      <c r="A4" s="25">
        <v>40513</v>
      </c>
      <c r="B4" s="34">
        <v>115.14</v>
      </c>
      <c r="C4" s="26" t="s">
        <v>890</v>
      </c>
      <c r="D4" s="26" t="s">
        <v>891</v>
      </c>
      <c r="E4" s="26" t="s">
        <v>892</v>
      </c>
      <c r="F4" s="26" t="s">
        <v>893</v>
      </c>
      <c r="G4" s="3" t="s">
        <v>894</v>
      </c>
      <c r="H4" s="22">
        <v>759.86643000000004</v>
      </c>
      <c r="I4" s="37">
        <v>40513</v>
      </c>
      <c r="J4" s="29">
        <v>6.5994999999999999</v>
      </c>
      <c r="K4" s="26" t="s">
        <v>2054</v>
      </c>
      <c r="L4" s="26" t="s">
        <v>2055</v>
      </c>
      <c r="M4" s="26" t="s">
        <v>2056</v>
      </c>
      <c r="N4" s="26">
        <v>0</v>
      </c>
      <c r="O4" s="2" t="s">
        <v>2057</v>
      </c>
      <c r="P4" s="50">
        <v>115</v>
      </c>
      <c r="Q4" s="50">
        <v>760</v>
      </c>
    </row>
    <row r="5" spans="1:19" ht="18" thickBot="1" x14ac:dyDescent="0.3">
      <c r="A5" s="25">
        <v>40544</v>
      </c>
      <c r="B5" s="34">
        <v>117.7</v>
      </c>
      <c r="C5" s="26" t="s">
        <v>885</v>
      </c>
      <c r="D5" s="26" t="s">
        <v>886</v>
      </c>
      <c r="E5" s="26" t="s">
        <v>887</v>
      </c>
      <c r="F5" s="26" t="s">
        <v>888</v>
      </c>
      <c r="G5" s="3" t="s">
        <v>889</v>
      </c>
      <c r="H5" s="22">
        <v>844.55635000000007</v>
      </c>
      <c r="I5" s="37">
        <v>40544</v>
      </c>
      <c r="J5" s="30">
        <v>7.1755000000000004</v>
      </c>
      <c r="K5" s="26" t="s">
        <v>2050</v>
      </c>
      <c r="L5" s="26" t="s">
        <v>2051</v>
      </c>
      <c r="M5" s="26" t="s">
        <v>2052</v>
      </c>
      <c r="N5" s="26">
        <v>0</v>
      </c>
      <c r="O5" s="3" t="s">
        <v>2053</v>
      </c>
      <c r="P5" s="50">
        <v>118</v>
      </c>
      <c r="Q5" s="50">
        <v>845</v>
      </c>
    </row>
    <row r="6" spans="1:19" ht="18" thickBot="1" x14ac:dyDescent="0.3">
      <c r="A6" s="25">
        <v>40575</v>
      </c>
      <c r="B6" s="34">
        <v>121.78</v>
      </c>
      <c r="C6" s="26" t="s">
        <v>880</v>
      </c>
      <c r="D6" s="26" t="s">
        <v>881</v>
      </c>
      <c r="E6" s="26" t="s">
        <v>882</v>
      </c>
      <c r="F6" s="26" t="s">
        <v>883</v>
      </c>
      <c r="G6" s="3" t="s">
        <v>884</v>
      </c>
      <c r="H6" s="22">
        <v>841.92602999999997</v>
      </c>
      <c r="I6" s="37">
        <v>40575</v>
      </c>
      <c r="J6" s="29">
        <v>6.9135</v>
      </c>
      <c r="K6" s="26" t="s">
        <v>2046</v>
      </c>
      <c r="L6" s="26" t="s">
        <v>2047</v>
      </c>
      <c r="M6" s="26" t="s">
        <v>2048</v>
      </c>
      <c r="N6" s="26">
        <v>0</v>
      </c>
      <c r="O6" s="2" t="s">
        <v>2049</v>
      </c>
      <c r="P6" s="50">
        <v>122</v>
      </c>
      <c r="Q6" s="50">
        <v>842</v>
      </c>
    </row>
    <row r="7" spans="1:19" ht="18" thickBot="1" x14ac:dyDescent="0.3">
      <c r="A7" s="25">
        <v>40603</v>
      </c>
      <c r="B7" s="33">
        <v>121.24</v>
      </c>
      <c r="C7" s="26" t="s">
        <v>876</v>
      </c>
      <c r="D7" s="26" t="s">
        <v>877</v>
      </c>
      <c r="E7" s="26" t="s">
        <v>842</v>
      </c>
      <c r="F7" s="26" t="s">
        <v>878</v>
      </c>
      <c r="G7" s="2" t="s">
        <v>879</v>
      </c>
      <c r="H7" s="22">
        <v>820.26134400000001</v>
      </c>
      <c r="I7" s="37">
        <v>40603</v>
      </c>
      <c r="J7" s="29">
        <v>6.7656000000000001</v>
      </c>
      <c r="K7" s="26" t="s">
        <v>2042</v>
      </c>
      <c r="L7" s="26" t="s">
        <v>2043</v>
      </c>
      <c r="M7" s="26" t="s">
        <v>2044</v>
      </c>
      <c r="N7" s="26">
        <v>0</v>
      </c>
      <c r="O7" s="2" t="s">
        <v>2045</v>
      </c>
      <c r="P7" s="50">
        <v>121</v>
      </c>
      <c r="Q7" s="50">
        <v>820</v>
      </c>
    </row>
    <row r="8" spans="1:19" ht="18" thickBot="1" x14ac:dyDescent="0.3">
      <c r="A8" s="25">
        <v>40634</v>
      </c>
      <c r="B8" s="34">
        <v>124.8</v>
      </c>
      <c r="C8" s="26" t="s">
        <v>871</v>
      </c>
      <c r="D8" s="26" t="s">
        <v>872</v>
      </c>
      <c r="E8" s="26" t="s">
        <v>873</v>
      </c>
      <c r="F8" s="26" t="s">
        <v>874</v>
      </c>
      <c r="G8" s="3" t="s">
        <v>875</v>
      </c>
      <c r="H8" s="22">
        <v>819.38688000000002</v>
      </c>
      <c r="I8" s="37">
        <v>40634</v>
      </c>
      <c r="J8" s="29">
        <v>6.5655999999999999</v>
      </c>
      <c r="K8" s="26" t="s">
        <v>2038</v>
      </c>
      <c r="L8" s="26" t="s">
        <v>2039</v>
      </c>
      <c r="M8" s="26" t="s">
        <v>2040</v>
      </c>
      <c r="N8" s="26">
        <v>0</v>
      </c>
      <c r="O8" s="2" t="s">
        <v>2041</v>
      </c>
      <c r="P8" s="50">
        <v>125</v>
      </c>
      <c r="Q8" s="50">
        <v>819</v>
      </c>
    </row>
    <row r="9" spans="1:19" ht="18" thickBot="1" x14ac:dyDescent="0.3">
      <c r="A9" s="25">
        <v>40664</v>
      </c>
      <c r="B9" s="33">
        <v>123.34</v>
      </c>
      <c r="C9" s="26" t="s">
        <v>867</v>
      </c>
      <c r="D9" s="26" t="s">
        <v>867</v>
      </c>
      <c r="E9" s="26" t="s">
        <v>868</v>
      </c>
      <c r="F9" s="26" t="s">
        <v>869</v>
      </c>
      <c r="G9" s="2" t="s">
        <v>870</v>
      </c>
      <c r="H9" s="22">
        <v>839.23002799999995</v>
      </c>
      <c r="I9" s="37">
        <v>40664</v>
      </c>
      <c r="J9" s="30">
        <v>6.8041999999999998</v>
      </c>
      <c r="K9" s="26" t="s">
        <v>2035</v>
      </c>
      <c r="L9" s="26" t="s">
        <v>2036</v>
      </c>
      <c r="M9" s="26" t="s">
        <v>2037</v>
      </c>
      <c r="N9" s="26">
        <v>0</v>
      </c>
      <c r="O9" s="3" t="s">
        <v>377</v>
      </c>
      <c r="P9" s="50">
        <v>123</v>
      </c>
      <c r="Q9" s="50">
        <v>839</v>
      </c>
    </row>
    <row r="10" spans="1:19" ht="18" thickBot="1" x14ac:dyDescent="0.3">
      <c r="A10" s="25">
        <v>40695</v>
      </c>
      <c r="B10" s="33">
        <v>120.68</v>
      </c>
      <c r="C10" s="26" t="s">
        <v>863</v>
      </c>
      <c r="D10" s="26" t="s">
        <v>863</v>
      </c>
      <c r="E10" s="26" t="s">
        <v>864</v>
      </c>
      <c r="F10" s="26" t="s">
        <v>865</v>
      </c>
      <c r="G10" s="2" t="s">
        <v>866</v>
      </c>
      <c r="H10" s="22">
        <v>813.74524000000008</v>
      </c>
      <c r="I10" s="37">
        <v>40695</v>
      </c>
      <c r="J10" s="29">
        <v>6.7430000000000003</v>
      </c>
      <c r="K10" s="26" t="s">
        <v>2032</v>
      </c>
      <c r="L10" s="26" t="s">
        <v>2033</v>
      </c>
      <c r="M10" s="26" t="s">
        <v>2034</v>
      </c>
      <c r="N10" s="26">
        <v>0</v>
      </c>
      <c r="O10" s="2" t="s">
        <v>1045</v>
      </c>
      <c r="P10" s="50">
        <v>121</v>
      </c>
      <c r="Q10" s="50">
        <v>814</v>
      </c>
    </row>
    <row r="11" spans="1:19" ht="18" thickBot="1" x14ac:dyDescent="0.3">
      <c r="A11" s="25">
        <v>40725</v>
      </c>
      <c r="B11" s="33">
        <v>118.2</v>
      </c>
      <c r="C11" s="26" t="s">
        <v>858</v>
      </c>
      <c r="D11" s="26" t="s">
        <v>859</v>
      </c>
      <c r="E11" s="26" t="s">
        <v>860</v>
      </c>
      <c r="F11" s="26" t="s">
        <v>861</v>
      </c>
      <c r="G11" s="2" t="s">
        <v>862</v>
      </c>
      <c r="H11" s="22">
        <v>788.68950000000007</v>
      </c>
      <c r="I11" s="37">
        <v>40725</v>
      </c>
      <c r="J11" s="29">
        <v>6.6725000000000003</v>
      </c>
      <c r="K11" s="26" t="s">
        <v>2029</v>
      </c>
      <c r="L11" s="26" t="s">
        <v>2030</v>
      </c>
      <c r="M11" s="26" t="s">
        <v>2031</v>
      </c>
      <c r="N11" s="26">
        <v>0</v>
      </c>
      <c r="O11" s="2" t="s">
        <v>1252</v>
      </c>
      <c r="P11" s="50">
        <v>118</v>
      </c>
      <c r="Q11" s="50">
        <v>789</v>
      </c>
    </row>
    <row r="12" spans="1:19" ht="18" thickBot="1" x14ac:dyDescent="0.3">
      <c r="A12" s="25">
        <v>40756</v>
      </c>
      <c r="B12" s="33">
        <v>111.68</v>
      </c>
      <c r="C12" s="26" t="s">
        <v>853</v>
      </c>
      <c r="D12" s="26" t="s">
        <v>854</v>
      </c>
      <c r="E12" s="26" t="s">
        <v>855</v>
      </c>
      <c r="F12" s="26" t="s">
        <v>856</v>
      </c>
      <c r="G12" s="2" t="s">
        <v>857</v>
      </c>
      <c r="H12" s="22">
        <v>780.25232000000005</v>
      </c>
      <c r="I12" s="37">
        <v>40756</v>
      </c>
      <c r="J12" s="30">
        <v>6.9865000000000004</v>
      </c>
      <c r="K12" s="26" t="s">
        <v>2026</v>
      </c>
      <c r="L12" s="26" t="s">
        <v>2027</v>
      </c>
      <c r="M12" s="26" t="s">
        <v>2028</v>
      </c>
      <c r="N12" s="26">
        <v>0</v>
      </c>
      <c r="O12" s="3" t="s">
        <v>1342</v>
      </c>
      <c r="P12" s="50">
        <v>112</v>
      </c>
      <c r="Q12" s="50">
        <v>780</v>
      </c>
    </row>
    <row r="13" spans="1:19" ht="18" thickBot="1" x14ac:dyDescent="0.3">
      <c r="A13" s="25">
        <v>40787</v>
      </c>
      <c r="B13" s="33">
        <v>103.52</v>
      </c>
      <c r="C13" s="26" t="s">
        <v>848</v>
      </c>
      <c r="D13" s="26" t="s">
        <v>849</v>
      </c>
      <c r="E13" s="26" t="s">
        <v>850</v>
      </c>
      <c r="F13" s="26" t="s">
        <v>851</v>
      </c>
      <c r="G13" s="2" t="s">
        <v>852</v>
      </c>
      <c r="H13" s="22">
        <v>832.95297600000004</v>
      </c>
      <c r="I13" s="37">
        <v>40787</v>
      </c>
      <c r="J13" s="30">
        <v>8.0463000000000005</v>
      </c>
      <c r="K13" s="26" t="s">
        <v>2022</v>
      </c>
      <c r="L13" s="26" t="s">
        <v>2023</v>
      </c>
      <c r="M13" s="26" t="s">
        <v>2024</v>
      </c>
      <c r="N13" s="26">
        <v>0</v>
      </c>
      <c r="O13" s="3" t="s">
        <v>2025</v>
      </c>
      <c r="P13" s="50">
        <v>104</v>
      </c>
      <c r="Q13" s="50">
        <v>833</v>
      </c>
    </row>
    <row r="14" spans="1:19" ht="18" thickBot="1" x14ac:dyDescent="0.3">
      <c r="A14" s="25">
        <v>40817</v>
      </c>
      <c r="B14" s="34">
        <v>114.64</v>
      </c>
      <c r="C14" s="26" t="s">
        <v>843</v>
      </c>
      <c r="D14" s="26" t="s">
        <v>844</v>
      </c>
      <c r="E14" s="26" t="s">
        <v>845</v>
      </c>
      <c r="F14" s="26" t="s">
        <v>846</v>
      </c>
      <c r="G14" s="3" t="s">
        <v>847</v>
      </c>
      <c r="H14" s="22">
        <v>910.310384</v>
      </c>
      <c r="I14" s="37">
        <v>40817</v>
      </c>
      <c r="J14" s="29">
        <v>7.9405999999999999</v>
      </c>
      <c r="K14" s="26" t="s">
        <v>2019</v>
      </c>
      <c r="L14" s="26" t="s">
        <v>2020</v>
      </c>
      <c r="M14" s="26" t="s">
        <v>2021</v>
      </c>
      <c r="N14" s="26">
        <v>0</v>
      </c>
      <c r="O14" s="2" t="s">
        <v>1697</v>
      </c>
      <c r="P14" s="50">
        <v>115</v>
      </c>
      <c r="Q14" s="50">
        <v>910</v>
      </c>
    </row>
    <row r="15" spans="1:19" ht="18" thickBot="1" x14ac:dyDescent="0.3">
      <c r="A15" s="25">
        <v>40848</v>
      </c>
      <c r="B15" s="33">
        <v>114.3</v>
      </c>
      <c r="C15" s="26" t="s">
        <v>837</v>
      </c>
      <c r="D15" s="26" t="s">
        <v>838</v>
      </c>
      <c r="E15" s="26" t="s">
        <v>839</v>
      </c>
      <c r="F15" s="26" t="s">
        <v>840</v>
      </c>
      <c r="G15" s="2" t="s">
        <v>841</v>
      </c>
      <c r="H15" s="22">
        <v>927.14444999999989</v>
      </c>
      <c r="I15" s="37">
        <v>40848</v>
      </c>
      <c r="J15" s="30">
        <v>8.1114999999999995</v>
      </c>
      <c r="K15" s="26" t="s">
        <v>2015</v>
      </c>
      <c r="L15" s="26" t="s">
        <v>2016</v>
      </c>
      <c r="M15" s="26" t="s">
        <v>2017</v>
      </c>
      <c r="N15" s="26">
        <v>0</v>
      </c>
      <c r="O15" s="3" t="s">
        <v>2018</v>
      </c>
      <c r="P15" s="50">
        <v>114</v>
      </c>
      <c r="Q15" s="50">
        <v>927</v>
      </c>
    </row>
    <row r="16" spans="1:19" ht="18" thickBot="1" x14ac:dyDescent="0.3">
      <c r="A16" s="25">
        <v>40878</v>
      </c>
      <c r="B16" s="34">
        <v>114.9</v>
      </c>
      <c r="C16" s="26" t="s">
        <v>832</v>
      </c>
      <c r="D16" s="26" t="s">
        <v>833</v>
      </c>
      <c r="E16" s="26" t="s">
        <v>834</v>
      </c>
      <c r="F16" s="26" t="s">
        <v>835</v>
      </c>
      <c r="G16" s="3" t="s">
        <v>836</v>
      </c>
      <c r="H16" s="22">
        <v>926.66849999999999</v>
      </c>
      <c r="I16" s="37">
        <v>40878</v>
      </c>
      <c r="J16" s="29">
        <v>8.0649999999999995</v>
      </c>
      <c r="K16" s="26" t="s">
        <v>2012</v>
      </c>
      <c r="L16" s="26" t="s">
        <v>2013</v>
      </c>
      <c r="M16" s="26" t="s">
        <v>2014</v>
      </c>
      <c r="N16" s="26">
        <v>0</v>
      </c>
      <c r="O16" s="2" t="s">
        <v>80</v>
      </c>
      <c r="P16" s="50">
        <v>115</v>
      </c>
      <c r="Q16" s="50">
        <v>927</v>
      </c>
    </row>
    <row r="17" spans="1:17" ht="18" thickBot="1" x14ac:dyDescent="0.3">
      <c r="A17" s="25">
        <v>40909</v>
      </c>
      <c r="B17" s="34">
        <v>120.04</v>
      </c>
      <c r="C17" s="26" t="s">
        <v>828</v>
      </c>
      <c r="D17" s="26" t="s">
        <v>829</v>
      </c>
      <c r="E17" s="26" t="s">
        <v>830</v>
      </c>
      <c r="F17" s="26" t="s">
        <v>831</v>
      </c>
      <c r="G17" s="3" t="s">
        <v>729</v>
      </c>
      <c r="H17" s="22">
        <v>937.51239999999996</v>
      </c>
      <c r="I17" s="37">
        <v>40909</v>
      </c>
      <c r="J17" s="29">
        <v>7.81</v>
      </c>
      <c r="K17" s="26" t="s">
        <v>2008</v>
      </c>
      <c r="L17" s="26" t="s">
        <v>2009</v>
      </c>
      <c r="M17" s="26" t="s">
        <v>2010</v>
      </c>
      <c r="N17" s="26">
        <v>0</v>
      </c>
      <c r="O17" s="2" t="s">
        <v>2011</v>
      </c>
      <c r="P17" s="50">
        <v>120</v>
      </c>
      <c r="Q17" s="50">
        <v>938</v>
      </c>
    </row>
    <row r="18" spans="1:17" ht="18" thickBot="1" x14ac:dyDescent="0.3">
      <c r="A18" s="25">
        <v>40940</v>
      </c>
      <c r="B18" s="34">
        <v>125.18</v>
      </c>
      <c r="C18" s="26" t="s">
        <v>823</v>
      </c>
      <c r="D18" s="26" t="s">
        <v>824</v>
      </c>
      <c r="E18" s="26" t="s">
        <v>825</v>
      </c>
      <c r="F18" s="26" t="s">
        <v>826</v>
      </c>
      <c r="G18" s="3" t="s">
        <v>827</v>
      </c>
      <c r="H18" s="22">
        <v>936.94726400000002</v>
      </c>
      <c r="I18" s="37">
        <v>40940</v>
      </c>
      <c r="J18" s="29">
        <v>7.4847999999999999</v>
      </c>
      <c r="K18" s="26" t="s">
        <v>2005</v>
      </c>
      <c r="L18" s="26" t="s">
        <v>2006</v>
      </c>
      <c r="M18" s="26" t="s">
        <v>2007</v>
      </c>
      <c r="N18" s="26">
        <v>0</v>
      </c>
      <c r="O18" s="2" t="s">
        <v>327</v>
      </c>
      <c r="P18" s="50">
        <v>125</v>
      </c>
      <c r="Q18" s="50">
        <v>937</v>
      </c>
    </row>
    <row r="19" spans="1:17" ht="18" thickBot="1" x14ac:dyDescent="0.3">
      <c r="A19" s="25">
        <v>40969</v>
      </c>
      <c r="B19" s="34">
        <v>128.74</v>
      </c>
      <c r="C19" s="26" t="s">
        <v>818</v>
      </c>
      <c r="D19" s="26" t="s">
        <v>819</v>
      </c>
      <c r="E19" s="26" t="s">
        <v>820</v>
      </c>
      <c r="F19" s="26" t="s">
        <v>821</v>
      </c>
      <c r="G19" s="3" t="s">
        <v>822</v>
      </c>
      <c r="H19" s="22">
        <v>984.8610000000001</v>
      </c>
      <c r="I19" s="37">
        <v>40969</v>
      </c>
      <c r="J19" s="30">
        <v>7.65</v>
      </c>
      <c r="K19" s="26" t="s">
        <v>2002</v>
      </c>
      <c r="L19" s="26" t="s">
        <v>2003</v>
      </c>
      <c r="M19" s="26" t="s">
        <v>2004</v>
      </c>
      <c r="N19" s="26">
        <v>0</v>
      </c>
      <c r="O19" s="3" t="s">
        <v>189</v>
      </c>
      <c r="P19" s="50">
        <v>129</v>
      </c>
      <c r="Q19" s="50">
        <v>985</v>
      </c>
    </row>
    <row r="20" spans="1:17" ht="18" thickBot="1" x14ac:dyDescent="0.3">
      <c r="A20" s="25">
        <v>41000</v>
      </c>
      <c r="B20" s="33">
        <v>127.92</v>
      </c>
      <c r="C20" s="26" t="s">
        <v>813</v>
      </c>
      <c r="D20" s="26" t="s">
        <v>814</v>
      </c>
      <c r="E20" s="26" t="s">
        <v>815</v>
      </c>
      <c r="F20" s="26" t="s">
        <v>816</v>
      </c>
      <c r="G20" s="2" t="s">
        <v>817</v>
      </c>
      <c r="H20" s="22">
        <v>992.71036800000002</v>
      </c>
      <c r="I20" s="37">
        <v>41000</v>
      </c>
      <c r="J20" s="30">
        <v>7.7603999999999997</v>
      </c>
      <c r="K20" s="26" t="s">
        <v>1999</v>
      </c>
      <c r="L20" s="26" t="s">
        <v>2000</v>
      </c>
      <c r="M20" s="26" t="s">
        <v>2001</v>
      </c>
      <c r="N20" s="26">
        <v>0</v>
      </c>
      <c r="O20" s="3" t="s">
        <v>548</v>
      </c>
      <c r="P20" s="50">
        <v>128</v>
      </c>
      <c r="Q20" s="50">
        <v>993</v>
      </c>
    </row>
    <row r="21" spans="1:17" ht="18" thickBot="1" x14ac:dyDescent="0.3">
      <c r="A21" s="25">
        <v>41030</v>
      </c>
      <c r="B21" s="33">
        <v>120.24</v>
      </c>
      <c r="C21" s="26" t="s">
        <v>808</v>
      </c>
      <c r="D21" s="26" t="s">
        <v>809</v>
      </c>
      <c r="E21" s="26" t="s">
        <v>810</v>
      </c>
      <c r="F21" s="26" t="s">
        <v>811</v>
      </c>
      <c r="G21" s="2" t="s">
        <v>812</v>
      </c>
      <c r="H21" s="22">
        <v>1022.40072</v>
      </c>
      <c r="I21" s="37">
        <v>41030</v>
      </c>
      <c r="J21" s="30">
        <v>8.5030000000000001</v>
      </c>
      <c r="K21" s="26" t="s">
        <v>1995</v>
      </c>
      <c r="L21" s="26" t="s">
        <v>1996</v>
      </c>
      <c r="M21" s="26" t="s">
        <v>1997</v>
      </c>
      <c r="N21" s="26">
        <v>0</v>
      </c>
      <c r="O21" s="3" t="s">
        <v>1998</v>
      </c>
      <c r="P21" s="50">
        <v>120</v>
      </c>
      <c r="Q21" s="50">
        <v>1022</v>
      </c>
    </row>
    <row r="22" spans="1:17" ht="18" thickBot="1" x14ac:dyDescent="0.3">
      <c r="A22" s="25">
        <v>41061</v>
      </c>
      <c r="B22" s="34">
        <v>124.56</v>
      </c>
      <c r="C22" s="26" t="s">
        <v>803</v>
      </c>
      <c r="D22" s="26" t="s">
        <v>804</v>
      </c>
      <c r="E22" s="26" t="s">
        <v>805</v>
      </c>
      <c r="F22" s="26" t="s">
        <v>806</v>
      </c>
      <c r="G22" s="3" t="s">
        <v>807</v>
      </c>
      <c r="H22" s="22">
        <v>1016.4096000000001</v>
      </c>
      <c r="I22" s="37">
        <v>41061</v>
      </c>
      <c r="J22" s="29">
        <v>8.16</v>
      </c>
      <c r="K22" s="26" t="s">
        <v>1992</v>
      </c>
      <c r="L22" s="26" t="s">
        <v>1993</v>
      </c>
      <c r="M22" s="26" t="s">
        <v>1994</v>
      </c>
      <c r="N22" s="26">
        <v>0</v>
      </c>
      <c r="O22" s="2" t="s">
        <v>1296</v>
      </c>
      <c r="P22" s="50">
        <v>125</v>
      </c>
      <c r="Q22" s="50">
        <v>1016</v>
      </c>
    </row>
    <row r="23" spans="1:17" ht="18" thickBot="1" x14ac:dyDescent="0.3">
      <c r="A23" s="25">
        <v>41091</v>
      </c>
      <c r="B23" s="34">
        <v>126.06</v>
      </c>
      <c r="C23" s="26" t="s">
        <v>798</v>
      </c>
      <c r="D23" s="26" t="s">
        <v>799</v>
      </c>
      <c r="E23" s="26" t="s">
        <v>800</v>
      </c>
      <c r="F23" s="26" t="s">
        <v>801</v>
      </c>
      <c r="G23" s="3" t="s">
        <v>802</v>
      </c>
      <c r="H23" s="22">
        <v>1034.801328</v>
      </c>
      <c r="I23" s="37">
        <v>41091</v>
      </c>
      <c r="J23" s="30">
        <v>8.2088000000000001</v>
      </c>
      <c r="K23" s="26" t="s">
        <v>1988</v>
      </c>
      <c r="L23" s="26" t="s">
        <v>1989</v>
      </c>
      <c r="M23" s="26" t="s">
        <v>1990</v>
      </c>
      <c r="N23" s="26">
        <v>0</v>
      </c>
      <c r="O23" s="3" t="s">
        <v>1991</v>
      </c>
      <c r="P23" s="50">
        <v>126</v>
      </c>
      <c r="Q23" s="50">
        <v>1035</v>
      </c>
    </row>
    <row r="24" spans="1:17" ht="18" thickBot="1" x14ac:dyDescent="0.3">
      <c r="A24" s="25">
        <v>41122</v>
      </c>
      <c r="B24" s="34">
        <v>129.22</v>
      </c>
      <c r="C24" s="26" t="s">
        <v>793</v>
      </c>
      <c r="D24" s="26" t="s">
        <v>794</v>
      </c>
      <c r="E24" s="26" t="s">
        <v>795</v>
      </c>
      <c r="F24" s="26" t="s">
        <v>796</v>
      </c>
      <c r="G24" s="3" t="s">
        <v>797</v>
      </c>
      <c r="H24" s="22">
        <v>1084.8018999999999</v>
      </c>
      <c r="I24" s="37">
        <v>41122</v>
      </c>
      <c r="J24" s="30">
        <v>8.3949999999999996</v>
      </c>
      <c r="K24" s="26" t="s">
        <v>1984</v>
      </c>
      <c r="L24" s="26" t="s">
        <v>1985</v>
      </c>
      <c r="M24" s="26" t="s">
        <v>1986</v>
      </c>
      <c r="N24" s="26">
        <v>0</v>
      </c>
      <c r="O24" s="3" t="s">
        <v>1987</v>
      </c>
      <c r="P24" s="50">
        <v>129</v>
      </c>
      <c r="Q24" s="50">
        <v>1085</v>
      </c>
    </row>
    <row r="25" spans="1:17" ht="18" thickBot="1" x14ac:dyDescent="0.3">
      <c r="A25" s="25">
        <v>41153</v>
      </c>
      <c r="B25" s="34">
        <v>131.84</v>
      </c>
      <c r="C25" s="26" t="s">
        <v>788</v>
      </c>
      <c r="D25" s="26" t="s">
        <v>789</v>
      </c>
      <c r="E25" s="26" t="s">
        <v>790</v>
      </c>
      <c r="F25" s="26" t="s">
        <v>791</v>
      </c>
      <c r="G25" s="3" t="s">
        <v>792</v>
      </c>
      <c r="H25" s="22">
        <v>1094.891648</v>
      </c>
      <c r="I25" s="37">
        <v>41153</v>
      </c>
      <c r="J25" s="29">
        <v>8.3047000000000004</v>
      </c>
      <c r="K25" s="26" t="s">
        <v>1981</v>
      </c>
      <c r="L25" s="26" t="s">
        <v>1982</v>
      </c>
      <c r="M25" s="26" t="s">
        <v>1983</v>
      </c>
      <c r="N25" s="26">
        <v>0</v>
      </c>
      <c r="O25" s="2" t="s">
        <v>1060</v>
      </c>
      <c r="P25" s="50">
        <v>132</v>
      </c>
      <c r="Q25" s="50">
        <v>1095</v>
      </c>
    </row>
    <row r="26" spans="1:17" ht="18" thickBot="1" x14ac:dyDescent="0.3">
      <c r="A26" s="25">
        <v>41183</v>
      </c>
      <c r="B26" s="33">
        <v>129.26</v>
      </c>
      <c r="C26" s="26" t="s">
        <v>783</v>
      </c>
      <c r="D26" s="26" t="s">
        <v>784</v>
      </c>
      <c r="E26" s="26" t="s">
        <v>785</v>
      </c>
      <c r="F26" s="26" t="s">
        <v>786</v>
      </c>
      <c r="G26" s="2" t="s">
        <v>787</v>
      </c>
      <c r="H26" s="22">
        <v>1120.580792</v>
      </c>
      <c r="I26" s="37">
        <v>41183</v>
      </c>
      <c r="J26" s="30">
        <v>8.6692</v>
      </c>
      <c r="K26" s="26" t="s">
        <v>1978</v>
      </c>
      <c r="L26" s="26" t="s">
        <v>1979</v>
      </c>
      <c r="M26" s="26" t="s">
        <v>1980</v>
      </c>
      <c r="N26" s="26">
        <v>0</v>
      </c>
      <c r="O26" s="3" t="s">
        <v>1377</v>
      </c>
      <c r="P26" s="50">
        <v>129</v>
      </c>
      <c r="Q26" s="50">
        <v>1121</v>
      </c>
    </row>
    <row r="27" spans="1:17" ht="18" thickBot="1" x14ac:dyDescent="0.3">
      <c r="A27" s="25">
        <v>41214</v>
      </c>
      <c r="B27" s="34">
        <v>130</v>
      </c>
      <c r="C27" s="26" t="s">
        <v>778</v>
      </c>
      <c r="D27" s="26" t="s">
        <v>779</v>
      </c>
      <c r="E27" s="26" t="s">
        <v>780</v>
      </c>
      <c r="F27" s="26" t="s">
        <v>781</v>
      </c>
      <c r="G27" s="3" t="s">
        <v>782</v>
      </c>
      <c r="H27" s="22">
        <v>1155.1020000000001</v>
      </c>
      <c r="I27" s="37">
        <v>41214</v>
      </c>
      <c r="J27" s="30">
        <v>8.8854000000000006</v>
      </c>
      <c r="K27" s="26" t="s">
        <v>1974</v>
      </c>
      <c r="L27" s="26" t="s">
        <v>1975</v>
      </c>
      <c r="M27" s="26" t="s">
        <v>1976</v>
      </c>
      <c r="N27" s="26">
        <v>0</v>
      </c>
      <c r="O27" s="3" t="s">
        <v>1977</v>
      </c>
      <c r="P27" s="50">
        <v>130</v>
      </c>
      <c r="Q27" s="50">
        <v>1155</v>
      </c>
    </row>
    <row r="28" spans="1:17" ht="18" thickBot="1" x14ac:dyDescent="0.3">
      <c r="A28" s="25">
        <v>41244</v>
      </c>
      <c r="B28" s="34">
        <v>130.38</v>
      </c>
      <c r="C28" s="26" t="s">
        <v>774</v>
      </c>
      <c r="D28" s="26" t="s">
        <v>775</v>
      </c>
      <c r="E28" s="26" t="s">
        <v>776</v>
      </c>
      <c r="F28" s="26" t="s">
        <v>777</v>
      </c>
      <c r="G28" s="3" t="s">
        <v>462</v>
      </c>
      <c r="H28" s="22">
        <v>1101.8674559999999</v>
      </c>
      <c r="I28" s="37">
        <v>41244</v>
      </c>
      <c r="J28" s="29">
        <v>8.4512</v>
      </c>
      <c r="K28" s="26" t="s">
        <v>1970</v>
      </c>
      <c r="L28" s="26" t="s">
        <v>1971</v>
      </c>
      <c r="M28" s="26" t="s">
        <v>1972</v>
      </c>
      <c r="N28" s="26">
        <v>0</v>
      </c>
      <c r="O28" s="2" t="s">
        <v>1973</v>
      </c>
      <c r="P28" s="50">
        <v>130</v>
      </c>
      <c r="Q28" s="50">
        <v>1102</v>
      </c>
    </row>
    <row r="29" spans="1:17" ht="18" thickBot="1" x14ac:dyDescent="0.3">
      <c r="A29" s="25">
        <v>41275</v>
      </c>
      <c r="B29" s="34">
        <v>137.12</v>
      </c>
      <c r="C29" s="26" t="s">
        <v>769</v>
      </c>
      <c r="D29" s="26" t="s">
        <v>770</v>
      </c>
      <c r="E29" s="26" t="s">
        <v>771</v>
      </c>
      <c r="F29" s="26" t="s">
        <v>772</v>
      </c>
      <c r="G29" s="3" t="s">
        <v>773</v>
      </c>
      <c r="H29" s="22">
        <v>1227.6079360000001</v>
      </c>
      <c r="I29" s="37">
        <v>41275</v>
      </c>
      <c r="J29" s="30">
        <v>8.9527999999999999</v>
      </c>
      <c r="K29" s="26" t="s">
        <v>1966</v>
      </c>
      <c r="L29" s="26" t="s">
        <v>1967</v>
      </c>
      <c r="M29" s="26" t="s">
        <v>1968</v>
      </c>
      <c r="N29" s="26">
        <v>0</v>
      </c>
      <c r="O29" s="3" t="s">
        <v>1969</v>
      </c>
      <c r="P29" s="50">
        <v>137</v>
      </c>
      <c r="Q29" s="50">
        <v>1228</v>
      </c>
    </row>
    <row r="30" spans="1:17" ht="18" thickBot="1" x14ac:dyDescent="0.3">
      <c r="A30" s="25">
        <v>41306</v>
      </c>
      <c r="B30" s="34">
        <v>138.94</v>
      </c>
      <c r="C30" s="26" t="s">
        <v>764</v>
      </c>
      <c r="D30" s="26" t="s">
        <v>765</v>
      </c>
      <c r="E30" s="26" t="s">
        <v>766</v>
      </c>
      <c r="F30" s="26" t="s">
        <v>767</v>
      </c>
      <c r="G30" s="3" t="s">
        <v>768</v>
      </c>
      <c r="H30" s="22">
        <v>1246.9865</v>
      </c>
      <c r="I30" s="37">
        <v>41306</v>
      </c>
      <c r="J30" s="30">
        <v>8.9749999999999996</v>
      </c>
      <c r="K30" s="26" t="s">
        <v>1963</v>
      </c>
      <c r="L30" s="26" t="s">
        <v>1964</v>
      </c>
      <c r="M30" s="26" t="s">
        <v>1965</v>
      </c>
      <c r="N30" s="26">
        <v>0</v>
      </c>
      <c r="O30" s="3" t="s">
        <v>1329</v>
      </c>
      <c r="P30" s="50">
        <v>139</v>
      </c>
      <c r="Q30" s="50">
        <v>1247</v>
      </c>
    </row>
    <row r="31" spans="1:17" ht="18" thickBot="1" x14ac:dyDescent="0.3">
      <c r="A31" s="25">
        <v>41334</v>
      </c>
      <c r="B31" s="34">
        <v>143.28</v>
      </c>
      <c r="C31" s="26" t="s">
        <v>759</v>
      </c>
      <c r="D31" s="26" t="s">
        <v>760</v>
      </c>
      <c r="E31" s="26" t="s">
        <v>761</v>
      </c>
      <c r="F31" s="26" t="s">
        <v>762</v>
      </c>
      <c r="G31" s="3" t="s">
        <v>763</v>
      </c>
      <c r="H31" s="22">
        <v>1320.6833999999999</v>
      </c>
      <c r="I31" s="37">
        <v>41334</v>
      </c>
      <c r="J31" s="30">
        <v>9.2174999999999994</v>
      </c>
      <c r="K31" s="26" t="s">
        <v>1959</v>
      </c>
      <c r="L31" s="26" t="s">
        <v>1960</v>
      </c>
      <c r="M31" s="26" t="s">
        <v>1961</v>
      </c>
      <c r="N31" s="26">
        <v>0</v>
      </c>
      <c r="O31" s="3" t="s">
        <v>1962</v>
      </c>
      <c r="P31" s="50">
        <v>143</v>
      </c>
      <c r="Q31" s="50">
        <v>1321</v>
      </c>
    </row>
    <row r="32" spans="1:17" ht="18" thickBot="1" x14ac:dyDescent="0.3">
      <c r="A32" s="25">
        <v>41365</v>
      </c>
      <c r="B32" s="34">
        <v>146.28</v>
      </c>
      <c r="C32" s="26" t="s">
        <v>755</v>
      </c>
      <c r="D32" s="26" t="s">
        <v>754</v>
      </c>
      <c r="E32" s="26" t="s">
        <v>756</v>
      </c>
      <c r="F32" s="26" t="s">
        <v>757</v>
      </c>
      <c r="G32" s="3" t="s">
        <v>758</v>
      </c>
      <c r="H32" s="22">
        <v>1311.444084</v>
      </c>
      <c r="I32" s="37">
        <v>41365</v>
      </c>
      <c r="J32" s="29">
        <v>8.9652999999999992</v>
      </c>
      <c r="K32" s="26" t="s">
        <v>1955</v>
      </c>
      <c r="L32" s="26" t="s">
        <v>1956</v>
      </c>
      <c r="M32" s="26" t="s">
        <v>1957</v>
      </c>
      <c r="N32" s="26">
        <v>0</v>
      </c>
      <c r="O32" s="2" t="s">
        <v>1958</v>
      </c>
      <c r="P32" s="50">
        <v>146</v>
      </c>
      <c r="Q32" s="50">
        <v>1311</v>
      </c>
    </row>
    <row r="33" spans="1:17" ht="18" thickBot="1" x14ac:dyDescent="0.3">
      <c r="A33" s="25">
        <v>41395</v>
      </c>
      <c r="B33" s="34">
        <v>149.68</v>
      </c>
      <c r="C33" s="26" t="s">
        <v>749</v>
      </c>
      <c r="D33" s="26" t="s">
        <v>750</v>
      </c>
      <c r="E33" s="26" t="s">
        <v>751</v>
      </c>
      <c r="F33" s="26" t="s">
        <v>752</v>
      </c>
      <c r="G33" s="3" t="s">
        <v>753</v>
      </c>
      <c r="H33" s="22">
        <v>1503.23624</v>
      </c>
      <c r="I33" s="37">
        <v>41395</v>
      </c>
      <c r="J33" s="30">
        <v>10.042999999999999</v>
      </c>
      <c r="K33" s="26" t="s">
        <v>1951</v>
      </c>
      <c r="L33" s="26" t="s">
        <v>1952</v>
      </c>
      <c r="M33" s="26" t="s">
        <v>1953</v>
      </c>
      <c r="N33" s="26">
        <v>0</v>
      </c>
      <c r="O33" s="3" t="s">
        <v>1954</v>
      </c>
      <c r="P33" s="50">
        <v>150</v>
      </c>
      <c r="Q33" s="50">
        <v>1503</v>
      </c>
    </row>
    <row r="34" spans="1:17" ht="18" thickBot="1" x14ac:dyDescent="0.3">
      <c r="A34" s="25">
        <v>41426</v>
      </c>
      <c r="B34" s="33">
        <v>146.68</v>
      </c>
      <c r="C34" s="26" t="s">
        <v>744</v>
      </c>
      <c r="D34" s="26" t="s">
        <v>745</v>
      </c>
      <c r="E34" s="26" t="s">
        <v>746</v>
      </c>
      <c r="F34" s="26" t="s">
        <v>747</v>
      </c>
      <c r="G34" s="2" t="s">
        <v>748</v>
      </c>
      <c r="H34" s="22">
        <v>1441.8644000000002</v>
      </c>
      <c r="I34" s="37">
        <v>41426</v>
      </c>
      <c r="J34" s="29">
        <v>9.83</v>
      </c>
      <c r="K34" s="26" t="s">
        <v>1948</v>
      </c>
      <c r="L34" s="26" t="s">
        <v>1949</v>
      </c>
      <c r="M34" s="26" t="s">
        <v>1950</v>
      </c>
      <c r="N34" s="26">
        <v>0</v>
      </c>
      <c r="O34" s="2" t="s">
        <v>1034</v>
      </c>
      <c r="P34" s="50">
        <v>147</v>
      </c>
      <c r="Q34" s="50">
        <v>1442</v>
      </c>
    </row>
    <row r="35" spans="1:17" ht="18" thickBot="1" x14ac:dyDescent="0.3">
      <c r="A35" s="25">
        <v>41456</v>
      </c>
      <c r="B35" s="34">
        <v>154.46</v>
      </c>
      <c r="C35" s="26" t="s">
        <v>740</v>
      </c>
      <c r="D35" s="26" t="s">
        <v>741</v>
      </c>
      <c r="E35" s="26" t="s">
        <v>742</v>
      </c>
      <c r="F35" s="26" t="s">
        <v>743</v>
      </c>
      <c r="G35" s="3" t="s">
        <v>118</v>
      </c>
      <c r="H35" s="22">
        <v>1516.48828</v>
      </c>
      <c r="I35" s="37">
        <v>41456</v>
      </c>
      <c r="J35" s="29">
        <v>9.8179999999999996</v>
      </c>
      <c r="K35" s="26" t="s">
        <v>1945</v>
      </c>
      <c r="L35" s="26" t="s">
        <v>1946</v>
      </c>
      <c r="M35" s="26" t="s">
        <v>1947</v>
      </c>
      <c r="N35" s="26">
        <v>0</v>
      </c>
      <c r="O35" s="2" t="s">
        <v>1373</v>
      </c>
      <c r="P35" s="50">
        <v>154</v>
      </c>
      <c r="Q35" s="50">
        <v>1516</v>
      </c>
    </row>
    <row r="36" spans="1:17" ht="18" thickBot="1" x14ac:dyDescent="0.3">
      <c r="A36" s="25">
        <v>41487</v>
      </c>
      <c r="B36" s="33">
        <v>149.69999999999999</v>
      </c>
      <c r="C36" s="26" t="s">
        <v>735</v>
      </c>
      <c r="D36" s="26" t="s">
        <v>736</v>
      </c>
      <c r="E36" s="26" t="s">
        <v>737</v>
      </c>
      <c r="F36" s="26" t="s">
        <v>738</v>
      </c>
      <c r="G36" s="2" t="s">
        <v>739</v>
      </c>
      <c r="H36" s="22">
        <v>1531.431</v>
      </c>
      <c r="I36" s="37">
        <v>41487</v>
      </c>
      <c r="J36" s="30">
        <v>10.23</v>
      </c>
      <c r="K36" s="26" t="s">
        <v>1941</v>
      </c>
      <c r="L36" s="26" t="s">
        <v>1942</v>
      </c>
      <c r="M36" s="26" t="s">
        <v>1943</v>
      </c>
      <c r="N36" s="26">
        <v>0</v>
      </c>
      <c r="O36" s="3" t="s">
        <v>1944</v>
      </c>
      <c r="P36" s="50">
        <v>150</v>
      </c>
      <c r="Q36" s="50">
        <v>1531</v>
      </c>
    </row>
    <row r="37" spans="1:17" ht="18" thickBot="1" x14ac:dyDescent="0.3">
      <c r="A37" s="25">
        <v>41518</v>
      </c>
      <c r="B37" s="34">
        <v>154</v>
      </c>
      <c r="C37" s="26" t="s">
        <v>730</v>
      </c>
      <c r="D37" s="26" t="s">
        <v>731</v>
      </c>
      <c r="E37" s="26" t="s">
        <v>732</v>
      </c>
      <c r="F37" s="26" t="s">
        <v>733</v>
      </c>
      <c r="G37" s="3" t="s">
        <v>734</v>
      </c>
      <c r="H37" s="22">
        <v>1543.1569999999999</v>
      </c>
      <c r="I37" s="37">
        <v>41518</v>
      </c>
      <c r="J37" s="29">
        <v>10.0205</v>
      </c>
      <c r="K37" s="26" t="s">
        <v>1937</v>
      </c>
      <c r="L37" s="26" t="s">
        <v>1938</v>
      </c>
      <c r="M37" s="26" t="s">
        <v>1939</v>
      </c>
      <c r="N37" s="26">
        <v>0</v>
      </c>
      <c r="O37" s="2" t="s">
        <v>1940</v>
      </c>
      <c r="P37" s="50">
        <v>154</v>
      </c>
      <c r="Q37" s="50">
        <v>1543</v>
      </c>
    </row>
    <row r="38" spans="1:17" ht="18" thickBot="1" x14ac:dyDescent="0.3">
      <c r="A38" s="25">
        <v>41548</v>
      </c>
      <c r="B38" s="34">
        <v>160.88</v>
      </c>
      <c r="C38" s="26" t="s">
        <v>725</v>
      </c>
      <c r="D38" s="26" t="s">
        <v>726</v>
      </c>
      <c r="E38" s="26" t="s">
        <v>727</v>
      </c>
      <c r="F38" s="26" t="s">
        <v>728</v>
      </c>
      <c r="G38" s="3" t="s">
        <v>729</v>
      </c>
      <c r="H38" s="22">
        <v>1608.7839120000001</v>
      </c>
      <c r="I38" s="37">
        <v>41548</v>
      </c>
      <c r="J38" s="29">
        <v>9.9999000000000002</v>
      </c>
      <c r="K38" s="26" t="s">
        <v>1934</v>
      </c>
      <c r="L38" s="26" t="s">
        <v>1935</v>
      </c>
      <c r="M38" s="26" t="s">
        <v>1936</v>
      </c>
      <c r="N38" s="26">
        <v>0</v>
      </c>
      <c r="O38" s="2" t="s">
        <v>596</v>
      </c>
      <c r="P38" s="50">
        <v>161</v>
      </c>
      <c r="Q38" s="50">
        <v>1609</v>
      </c>
    </row>
    <row r="39" spans="1:17" ht="18" thickBot="1" x14ac:dyDescent="0.3">
      <c r="A39" s="25">
        <v>41579</v>
      </c>
      <c r="B39" s="34">
        <v>165.7</v>
      </c>
      <c r="C39" s="26" t="s">
        <v>720</v>
      </c>
      <c r="D39" s="26" t="s">
        <v>721</v>
      </c>
      <c r="E39" s="26" t="s">
        <v>722</v>
      </c>
      <c r="F39" s="26" t="s">
        <v>723</v>
      </c>
      <c r="G39" s="3" t="s">
        <v>724</v>
      </c>
      <c r="H39" s="22">
        <v>1682.6834999999999</v>
      </c>
      <c r="I39" s="37">
        <v>41579</v>
      </c>
      <c r="J39" s="30">
        <v>10.154999999999999</v>
      </c>
      <c r="K39" s="26" t="s">
        <v>1931</v>
      </c>
      <c r="L39" s="26" t="s">
        <v>1932</v>
      </c>
      <c r="M39" s="26" t="s">
        <v>1933</v>
      </c>
      <c r="N39" s="26">
        <v>0</v>
      </c>
      <c r="O39" s="3" t="s">
        <v>979</v>
      </c>
      <c r="P39" s="50">
        <v>166</v>
      </c>
      <c r="Q39" s="50">
        <v>1683</v>
      </c>
    </row>
    <row r="40" spans="1:17" ht="18" thickBot="1" x14ac:dyDescent="0.3">
      <c r="A40" s="25">
        <v>41609</v>
      </c>
      <c r="B40" s="34">
        <v>169.15</v>
      </c>
      <c r="C40" s="26" t="s">
        <v>715</v>
      </c>
      <c r="D40" s="26" t="s">
        <v>716</v>
      </c>
      <c r="E40" s="26" t="s">
        <v>717</v>
      </c>
      <c r="F40" s="26" t="s">
        <v>718</v>
      </c>
      <c r="G40" s="3" t="s">
        <v>719</v>
      </c>
      <c r="H40" s="22">
        <v>1767.11005</v>
      </c>
      <c r="I40" s="37">
        <v>41609</v>
      </c>
      <c r="J40" s="30">
        <v>10.446999999999999</v>
      </c>
      <c r="K40" s="26" t="s">
        <v>1928</v>
      </c>
      <c r="L40" s="26" t="s">
        <v>1929</v>
      </c>
      <c r="M40" s="26" t="s">
        <v>1930</v>
      </c>
      <c r="N40" s="26">
        <v>0</v>
      </c>
      <c r="O40" s="3" t="s">
        <v>1058</v>
      </c>
      <c r="P40" s="50">
        <v>169</v>
      </c>
      <c r="Q40" s="50">
        <v>1767</v>
      </c>
    </row>
    <row r="41" spans="1:17" ht="18" thickBot="1" x14ac:dyDescent="0.3">
      <c r="A41" s="25">
        <v>41640</v>
      </c>
      <c r="B41" s="33">
        <v>163.18</v>
      </c>
      <c r="C41" s="26" t="s">
        <v>710</v>
      </c>
      <c r="D41" s="26" t="s">
        <v>711</v>
      </c>
      <c r="E41" s="26" t="s">
        <v>712</v>
      </c>
      <c r="F41" s="26" t="s">
        <v>713</v>
      </c>
      <c r="G41" s="2" t="s">
        <v>714</v>
      </c>
      <c r="H41" s="22">
        <v>1812.7666200000001</v>
      </c>
      <c r="I41" s="37">
        <v>41640</v>
      </c>
      <c r="J41" s="30">
        <v>11.109</v>
      </c>
      <c r="K41" s="26" t="s">
        <v>1924</v>
      </c>
      <c r="L41" s="26" t="s">
        <v>1925</v>
      </c>
      <c r="M41" s="26" t="s">
        <v>1926</v>
      </c>
      <c r="N41" s="26">
        <v>0</v>
      </c>
      <c r="O41" s="3" t="s">
        <v>1927</v>
      </c>
      <c r="P41" s="50">
        <v>163</v>
      </c>
      <c r="Q41" s="50">
        <v>1813</v>
      </c>
    </row>
    <row r="42" spans="1:17" ht="18" thickBot="1" x14ac:dyDescent="0.3">
      <c r="A42" s="25">
        <v>41671</v>
      </c>
      <c r="B42" s="34">
        <v>170.63</v>
      </c>
      <c r="C42" s="26" t="s">
        <v>705</v>
      </c>
      <c r="D42" s="26" t="s">
        <v>706</v>
      </c>
      <c r="E42" s="26" t="s">
        <v>707</v>
      </c>
      <c r="F42" s="26" t="s">
        <v>708</v>
      </c>
      <c r="G42" s="3" t="s">
        <v>709</v>
      </c>
      <c r="H42" s="22">
        <v>1835.3815950000001</v>
      </c>
      <c r="I42" s="37">
        <v>41671</v>
      </c>
      <c r="J42" s="29">
        <v>10.756500000000001</v>
      </c>
      <c r="K42" s="26" t="s">
        <v>1921</v>
      </c>
      <c r="L42" s="26" t="s">
        <v>1922</v>
      </c>
      <c r="M42" s="26" t="s">
        <v>1923</v>
      </c>
      <c r="N42" s="26">
        <v>0</v>
      </c>
      <c r="O42" s="2" t="s">
        <v>944</v>
      </c>
      <c r="P42" s="50">
        <v>171</v>
      </c>
      <c r="Q42" s="50">
        <v>1835</v>
      </c>
    </row>
    <row r="43" spans="1:17" ht="18" thickBot="1" x14ac:dyDescent="0.3">
      <c r="A43" s="25">
        <v>41699</v>
      </c>
      <c r="B43" s="34">
        <v>171.35</v>
      </c>
      <c r="C43" s="26" t="s">
        <v>700</v>
      </c>
      <c r="D43" s="26" t="s">
        <v>701</v>
      </c>
      <c r="E43" s="26" t="s">
        <v>702</v>
      </c>
      <c r="F43" s="26" t="s">
        <v>703</v>
      </c>
      <c r="G43" s="3" t="s">
        <v>704</v>
      </c>
      <c r="H43" s="22">
        <v>1803.030375</v>
      </c>
      <c r="I43" s="37">
        <v>41699</v>
      </c>
      <c r="J43" s="29">
        <v>10.522500000000001</v>
      </c>
      <c r="K43" s="26" t="s">
        <v>1918</v>
      </c>
      <c r="L43" s="26" t="s">
        <v>1919</v>
      </c>
      <c r="M43" s="26" t="s">
        <v>1920</v>
      </c>
      <c r="N43" s="26">
        <v>0</v>
      </c>
      <c r="O43" s="2" t="s">
        <v>1894</v>
      </c>
      <c r="P43" s="50">
        <v>171</v>
      </c>
      <c r="Q43" s="50">
        <v>1803</v>
      </c>
    </row>
    <row r="44" spans="1:17" ht="18" thickBot="1" x14ac:dyDescent="0.3">
      <c r="A44" s="25">
        <v>41730</v>
      </c>
      <c r="B44" s="34">
        <v>172.59</v>
      </c>
      <c r="C44" s="26" t="s">
        <v>696</v>
      </c>
      <c r="D44" s="26" t="s">
        <v>697</v>
      </c>
      <c r="E44" s="26" t="s">
        <v>698</v>
      </c>
      <c r="F44" s="26" t="s">
        <v>699</v>
      </c>
      <c r="G44" s="3" t="s">
        <v>144</v>
      </c>
      <c r="H44" s="22">
        <v>1807.5350700000001</v>
      </c>
      <c r="I44" s="37">
        <v>41730</v>
      </c>
      <c r="J44" s="29">
        <v>10.473000000000001</v>
      </c>
      <c r="K44" s="26" t="s">
        <v>1914</v>
      </c>
      <c r="L44" s="26" t="s">
        <v>1915</v>
      </c>
      <c r="M44" s="26" t="s">
        <v>1916</v>
      </c>
      <c r="N44" s="26">
        <v>0</v>
      </c>
      <c r="O44" s="2" t="s">
        <v>1917</v>
      </c>
      <c r="P44" s="50">
        <v>173</v>
      </c>
      <c r="Q44" s="50">
        <v>1808</v>
      </c>
    </row>
    <row r="45" spans="1:17" ht="18" thickBot="1" x14ac:dyDescent="0.3">
      <c r="A45" s="25">
        <v>41760</v>
      </c>
      <c r="B45" s="34">
        <v>176.55</v>
      </c>
      <c r="C45" s="26" t="s">
        <v>691</v>
      </c>
      <c r="D45" s="26" t="s">
        <v>692</v>
      </c>
      <c r="E45" s="26" t="s">
        <v>693</v>
      </c>
      <c r="F45" s="26" t="s">
        <v>694</v>
      </c>
      <c r="G45" s="3" t="s">
        <v>695</v>
      </c>
      <c r="H45" s="22">
        <v>1865.4273000000003</v>
      </c>
      <c r="I45" s="37">
        <v>41760</v>
      </c>
      <c r="J45" s="30">
        <v>10.566000000000001</v>
      </c>
      <c r="K45" s="26" t="s">
        <v>1910</v>
      </c>
      <c r="L45" s="26" t="s">
        <v>1911</v>
      </c>
      <c r="M45" s="26" t="s">
        <v>1912</v>
      </c>
      <c r="N45" s="26">
        <v>0</v>
      </c>
      <c r="O45" s="3" t="s">
        <v>1913</v>
      </c>
      <c r="P45" s="50">
        <v>177</v>
      </c>
      <c r="Q45" s="50">
        <v>1865</v>
      </c>
    </row>
    <row r="46" spans="1:17" ht="18" thickBot="1" x14ac:dyDescent="0.3">
      <c r="A46" s="25">
        <v>41791</v>
      </c>
      <c r="B46" s="34">
        <v>179.43</v>
      </c>
      <c r="C46" s="26" t="s">
        <v>686</v>
      </c>
      <c r="D46" s="26" t="s">
        <v>687</v>
      </c>
      <c r="E46" s="26" t="s">
        <v>688</v>
      </c>
      <c r="F46" s="26" t="s">
        <v>689</v>
      </c>
      <c r="G46" s="3" t="s">
        <v>690</v>
      </c>
      <c r="H46" s="22">
        <v>1908.0586200000002</v>
      </c>
      <c r="I46" s="37">
        <v>41791</v>
      </c>
      <c r="J46" s="30">
        <v>10.634</v>
      </c>
      <c r="K46" s="26" t="s">
        <v>1907</v>
      </c>
      <c r="L46" s="26" t="s">
        <v>1908</v>
      </c>
      <c r="M46" s="26" t="s">
        <v>1909</v>
      </c>
      <c r="N46" s="26">
        <v>0</v>
      </c>
      <c r="O46" s="3" t="s">
        <v>1906</v>
      </c>
      <c r="P46" s="50">
        <v>179</v>
      </c>
      <c r="Q46" s="50">
        <v>1908</v>
      </c>
    </row>
    <row r="47" spans="1:17" ht="18" thickBot="1" x14ac:dyDescent="0.3">
      <c r="A47" s="25">
        <v>41821</v>
      </c>
      <c r="B47" s="33">
        <v>176.96</v>
      </c>
      <c r="C47" s="26" t="s">
        <v>682</v>
      </c>
      <c r="D47" s="26" t="s">
        <v>683</v>
      </c>
      <c r="E47" s="26" t="s">
        <v>681</v>
      </c>
      <c r="F47" s="26" t="s">
        <v>684</v>
      </c>
      <c r="G47" s="2" t="s">
        <v>685</v>
      </c>
      <c r="H47" s="22">
        <v>1893.82592</v>
      </c>
      <c r="I47" s="37">
        <v>41821</v>
      </c>
      <c r="J47" s="30">
        <v>10.702</v>
      </c>
      <c r="K47" s="26" t="s">
        <v>1903</v>
      </c>
      <c r="L47" s="26" t="s">
        <v>1904</v>
      </c>
      <c r="M47" s="26" t="s">
        <v>1905</v>
      </c>
      <c r="N47" s="26">
        <v>0</v>
      </c>
      <c r="O47" s="3" t="s">
        <v>1906</v>
      </c>
      <c r="P47" s="50">
        <v>177</v>
      </c>
      <c r="Q47" s="50">
        <v>1894</v>
      </c>
    </row>
    <row r="48" spans="1:17" ht="18" thickBot="1" x14ac:dyDescent="0.3">
      <c r="A48" s="25">
        <v>41852</v>
      </c>
      <c r="B48" s="34">
        <v>183.99</v>
      </c>
      <c r="C48" s="26" t="s">
        <v>676</v>
      </c>
      <c r="D48" s="26" t="s">
        <v>677</v>
      </c>
      <c r="E48" s="26" t="s">
        <v>678</v>
      </c>
      <c r="F48" s="26" t="s">
        <v>679</v>
      </c>
      <c r="G48" s="3" t="s">
        <v>680</v>
      </c>
      <c r="H48" s="22">
        <v>1961.241405</v>
      </c>
      <c r="I48" s="37">
        <v>41852</v>
      </c>
      <c r="J48" s="29">
        <v>10.6595</v>
      </c>
      <c r="K48" s="26" t="s">
        <v>1899</v>
      </c>
      <c r="L48" s="26" t="s">
        <v>1900</v>
      </c>
      <c r="M48" s="26" t="s">
        <v>1901</v>
      </c>
      <c r="N48" s="26">
        <v>0</v>
      </c>
      <c r="O48" s="2" t="s">
        <v>1902</v>
      </c>
      <c r="P48" s="50">
        <v>184</v>
      </c>
      <c r="Q48" s="50">
        <v>1961</v>
      </c>
    </row>
    <row r="49" spans="1:17" ht="18" thickBot="1" x14ac:dyDescent="0.3">
      <c r="A49" s="25">
        <v>41883</v>
      </c>
      <c r="B49" s="33">
        <v>180.59</v>
      </c>
      <c r="C49" s="26" t="s">
        <v>671</v>
      </c>
      <c r="D49" s="26" t="s">
        <v>672</v>
      </c>
      <c r="E49" s="26" t="s">
        <v>673</v>
      </c>
      <c r="F49" s="26" t="s">
        <v>674</v>
      </c>
      <c r="G49" s="2" t="s">
        <v>675</v>
      </c>
      <c r="H49" s="22">
        <v>2037.145495</v>
      </c>
      <c r="I49" s="37">
        <v>41883</v>
      </c>
      <c r="J49" s="30">
        <v>11.2805</v>
      </c>
      <c r="K49" s="26" t="s">
        <v>1895</v>
      </c>
      <c r="L49" s="26" t="s">
        <v>1896</v>
      </c>
      <c r="M49" s="26" t="s">
        <v>1897</v>
      </c>
      <c r="N49" s="26">
        <v>0</v>
      </c>
      <c r="O49" s="3" t="s">
        <v>1898</v>
      </c>
      <c r="P49" s="50">
        <v>181</v>
      </c>
      <c r="Q49" s="50">
        <v>2037</v>
      </c>
    </row>
    <row r="50" spans="1:17" ht="18" thickBot="1" x14ac:dyDescent="0.3">
      <c r="A50" s="25">
        <v>41913</v>
      </c>
      <c r="B50" s="34">
        <v>184.93</v>
      </c>
      <c r="C50" s="26" t="s">
        <v>666</v>
      </c>
      <c r="D50" s="26" t="s">
        <v>667</v>
      </c>
      <c r="E50" s="26" t="s">
        <v>668</v>
      </c>
      <c r="F50" s="26" t="s">
        <v>669</v>
      </c>
      <c r="G50" s="3" t="s">
        <v>670</v>
      </c>
      <c r="H50" s="22">
        <v>2040.610085</v>
      </c>
      <c r="I50" s="37">
        <v>41913</v>
      </c>
      <c r="J50" s="29">
        <v>11.0345</v>
      </c>
      <c r="K50" s="26" t="s">
        <v>1891</v>
      </c>
      <c r="L50" s="26" t="s">
        <v>1892</v>
      </c>
      <c r="M50" s="26" t="s">
        <v>1893</v>
      </c>
      <c r="N50" s="26">
        <v>0</v>
      </c>
      <c r="O50" s="2" t="s">
        <v>1894</v>
      </c>
      <c r="P50" s="50">
        <v>185</v>
      </c>
      <c r="Q50" s="50">
        <v>2041</v>
      </c>
    </row>
    <row r="51" spans="1:17" ht="18" thickBot="1" x14ac:dyDescent="0.3">
      <c r="A51" s="25">
        <v>41944</v>
      </c>
      <c r="B51" s="34">
        <v>190.03</v>
      </c>
      <c r="C51" s="26" t="s">
        <v>661</v>
      </c>
      <c r="D51" s="26" t="s">
        <v>662</v>
      </c>
      <c r="E51" s="26" t="s">
        <v>663</v>
      </c>
      <c r="F51" s="26" t="s">
        <v>664</v>
      </c>
      <c r="G51" s="3" t="s">
        <v>665</v>
      </c>
      <c r="H51" s="22">
        <v>2104.7722800000001</v>
      </c>
      <c r="I51" s="37">
        <v>41944</v>
      </c>
      <c r="J51" s="30">
        <v>11.076000000000001</v>
      </c>
      <c r="K51" s="26" t="s">
        <v>1888</v>
      </c>
      <c r="L51" s="26" t="s">
        <v>1889</v>
      </c>
      <c r="M51" s="26" t="s">
        <v>1890</v>
      </c>
      <c r="N51" s="26">
        <v>0</v>
      </c>
      <c r="O51" s="3" t="s">
        <v>1452</v>
      </c>
      <c r="P51" s="50">
        <v>190</v>
      </c>
      <c r="Q51" s="50">
        <v>2105</v>
      </c>
    </row>
    <row r="52" spans="1:17" ht="18" thickBot="1" x14ac:dyDescent="0.3">
      <c r="A52" s="25">
        <v>41974</v>
      </c>
      <c r="B52" s="33">
        <v>188.4</v>
      </c>
      <c r="C52" s="26" t="s">
        <v>654</v>
      </c>
      <c r="D52" s="26" t="s">
        <v>658</v>
      </c>
      <c r="E52" s="26" t="s">
        <v>659</v>
      </c>
      <c r="F52" s="26" t="s">
        <v>660</v>
      </c>
      <c r="G52" s="2" t="s">
        <v>199</v>
      </c>
      <c r="H52" s="22">
        <v>2179.0344</v>
      </c>
      <c r="I52" s="37">
        <v>41974</v>
      </c>
      <c r="J52" s="30">
        <v>11.566000000000001</v>
      </c>
      <c r="K52" s="26" t="s">
        <v>1885</v>
      </c>
      <c r="L52" s="26" t="s">
        <v>1886</v>
      </c>
      <c r="M52" s="26" t="s">
        <v>1887</v>
      </c>
      <c r="N52" s="26">
        <v>0</v>
      </c>
      <c r="O52" s="3" t="s">
        <v>193</v>
      </c>
      <c r="P52" s="50">
        <v>188</v>
      </c>
      <c r="Q52" s="50">
        <v>2179</v>
      </c>
    </row>
    <row r="53" spans="1:17" ht="18" thickBot="1" x14ac:dyDescent="0.3">
      <c r="A53" s="25">
        <v>42005</v>
      </c>
      <c r="B53" s="33">
        <v>182.99</v>
      </c>
      <c r="C53" s="26" t="s">
        <v>654</v>
      </c>
      <c r="D53" s="26" t="s">
        <v>588</v>
      </c>
      <c r="E53" s="26" t="s">
        <v>655</v>
      </c>
      <c r="F53" s="26" t="s">
        <v>656</v>
      </c>
      <c r="G53" s="2" t="s">
        <v>657</v>
      </c>
      <c r="H53" s="22">
        <v>2130.644065</v>
      </c>
      <c r="I53" s="37">
        <v>42005</v>
      </c>
      <c r="J53" s="30">
        <v>11.6435</v>
      </c>
      <c r="K53" s="26" t="s">
        <v>1882</v>
      </c>
      <c r="L53" s="26" t="s">
        <v>1883</v>
      </c>
      <c r="M53" s="26" t="s">
        <v>1884</v>
      </c>
      <c r="N53" s="26">
        <v>0</v>
      </c>
      <c r="O53" s="3" t="s">
        <v>289</v>
      </c>
      <c r="P53" s="50">
        <v>183</v>
      </c>
      <c r="Q53" s="50">
        <v>2131</v>
      </c>
    </row>
    <row r="54" spans="1:17" ht="18" thickBot="1" x14ac:dyDescent="0.3">
      <c r="A54" s="25">
        <v>42036</v>
      </c>
      <c r="B54" s="34">
        <v>193.2</v>
      </c>
      <c r="C54" s="26" t="s">
        <v>649</v>
      </c>
      <c r="D54" s="26" t="s">
        <v>650</v>
      </c>
      <c r="E54" s="26" t="s">
        <v>651</v>
      </c>
      <c r="F54" s="26" t="s">
        <v>652</v>
      </c>
      <c r="G54" s="3" t="s">
        <v>653</v>
      </c>
      <c r="H54" s="22">
        <v>2253.2916</v>
      </c>
      <c r="I54" s="37">
        <v>42036</v>
      </c>
      <c r="J54" s="30">
        <v>11.663</v>
      </c>
      <c r="K54" s="26" t="s">
        <v>1878</v>
      </c>
      <c r="L54" s="26" t="s">
        <v>1879</v>
      </c>
      <c r="M54" s="26" t="s">
        <v>1880</v>
      </c>
      <c r="N54" s="26">
        <v>0</v>
      </c>
      <c r="O54" s="3" t="s">
        <v>1881</v>
      </c>
      <c r="P54" s="50">
        <v>193</v>
      </c>
      <c r="Q54" s="50">
        <v>2253</v>
      </c>
    </row>
    <row r="55" spans="1:17" ht="18" thickBot="1" x14ac:dyDescent="0.3">
      <c r="A55" s="25">
        <v>42064</v>
      </c>
      <c r="B55" s="33">
        <v>189.2</v>
      </c>
      <c r="C55" s="26" t="s">
        <v>644</v>
      </c>
      <c r="D55" s="26" t="s">
        <v>645</v>
      </c>
      <c r="E55" s="26" t="s">
        <v>646</v>
      </c>
      <c r="F55" s="26" t="s">
        <v>647</v>
      </c>
      <c r="G55" s="2" t="s">
        <v>648</v>
      </c>
      <c r="H55" s="22">
        <v>2294.1446000000001</v>
      </c>
      <c r="I55" s="37">
        <v>42064</v>
      </c>
      <c r="J55" s="30">
        <v>12.125500000000001</v>
      </c>
      <c r="K55" s="26" t="s">
        <v>1876</v>
      </c>
      <c r="L55" s="26" t="s">
        <v>1877</v>
      </c>
      <c r="M55" s="26" t="s">
        <v>1876</v>
      </c>
      <c r="N55" s="26">
        <v>0</v>
      </c>
      <c r="O55" s="3" t="s">
        <v>680</v>
      </c>
      <c r="P55" s="50">
        <v>189</v>
      </c>
      <c r="Q55" s="50">
        <v>2294</v>
      </c>
    </row>
    <row r="56" spans="1:17" ht="18" thickBot="1" x14ac:dyDescent="0.3">
      <c r="A56" s="25">
        <v>42095</v>
      </c>
      <c r="B56" s="34">
        <v>191.1</v>
      </c>
      <c r="C56" s="26" t="s">
        <v>639</v>
      </c>
      <c r="D56" s="26" t="s">
        <v>640</v>
      </c>
      <c r="E56" s="26" t="s">
        <v>641</v>
      </c>
      <c r="F56" s="26" t="s">
        <v>642</v>
      </c>
      <c r="G56" s="3" t="s">
        <v>643</v>
      </c>
      <c r="H56" s="22">
        <v>2275.8099000000002</v>
      </c>
      <c r="I56" s="37">
        <v>42095</v>
      </c>
      <c r="J56" s="29">
        <v>11.909000000000001</v>
      </c>
      <c r="K56" s="26" t="s">
        <v>1873</v>
      </c>
      <c r="L56" s="26" t="s">
        <v>1874</v>
      </c>
      <c r="M56" s="26" t="s">
        <v>1875</v>
      </c>
      <c r="N56" s="26">
        <v>0</v>
      </c>
      <c r="O56" s="2" t="s">
        <v>558</v>
      </c>
      <c r="P56" s="50">
        <v>191</v>
      </c>
      <c r="Q56" s="50">
        <v>2276</v>
      </c>
    </row>
    <row r="57" spans="1:17" ht="18" thickBot="1" x14ac:dyDescent="0.3">
      <c r="A57" s="25">
        <v>42125</v>
      </c>
      <c r="B57" s="34">
        <v>193.49</v>
      </c>
      <c r="C57" s="26" t="s">
        <v>634</v>
      </c>
      <c r="D57" s="26" t="s">
        <v>635</v>
      </c>
      <c r="E57" s="26" t="s">
        <v>636</v>
      </c>
      <c r="F57" s="26" t="s">
        <v>637</v>
      </c>
      <c r="G57" s="3" t="s">
        <v>638</v>
      </c>
      <c r="H57" s="22">
        <v>2351.5033190000004</v>
      </c>
      <c r="I57" s="37">
        <v>42125</v>
      </c>
      <c r="J57" s="30">
        <v>12.1531</v>
      </c>
      <c r="K57" s="26" t="s">
        <v>1869</v>
      </c>
      <c r="L57" s="26" t="s">
        <v>1870</v>
      </c>
      <c r="M57" s="26" t="s">
        <v>1871</v>
      </c>
      <c r="N57" s="26">
        <v>0</v>
      </c>
      <c r="O57" s="3" t="s">
        <v>1872</v>
      </c>
      <c r="P57" s="50">
        <v>193</v>
      </c>
      <c r="Q57" s="50">
        <v>2352</v>
      </c>
    </row>
    <row r="58" spans="1:17" ht="18" thickBot="1" x14ac:dyDescent="0.3">
      <c r="A58" s="25">
        <v>42156</v>
      </c>
      <c r="B58" s="33">
        <v>188.84</v>
      </c>
      <c r="C58" s="26" t="s">
        <v>630</v>
      </c>
      <c r="D58" s="26" t="s">
        <v>631</v>
      </c>
      <c r="E58" s="26" t="s">
        <v>632</v>
      </c>
      <c r="F58" s="26" t="s">
        <v>633</v>
      </c>
      <c r="G58" s="2" t="s">
        <v>160</v>
      </c>
      <c r="H58" s="22">
        <v>2297.2197160000001</v>
      </c>
      <c r="I58" s="37">
        <v>42156</v>
      </c>
      <c r="J58" s="30">
        <v>12.164899999999999</v>
      </c>
      <c r="K58" s="26" t="s">
        <v>1865</v>
      </c>
      <c r="L58" s="26" t="s">
        <v>1866</v>
      </c>
      <c r="M58" s="26" t="s">
        <v>1867</v>
      </c>
      <c r="N58" s="26">
        <v>0</v>
      </c>
      <c r="O58" s="3" t="s">
        <v>1868</v>
      </c>
      <c r="P58" s="50">
        <v>189</v>
      </c>
      <c r="Q58" s="50">
        <v>2297</v>
      </c>
    </row>
    <row r="59" spans="1:17" ht="18" thickBot="1" x14ac:dyDescent="0.3">
      <c r="A59" s="25">
        <v>42186</v>
      </c>
      <c r="B59" s="34">
        <v>192.95</v>
      </c>
      <c r="C59" s="26" t="s">
        <v>626</v>
      </c>
      <c r="D59" s="26" t="s">
        <v>627</v>
      </c>
      <c r="E59" s="26" t="s">
        <v>628</v>
      </c>
      <c r="F59" s="26" t="s">
        <v>629</v>
      </c>
      <c r="G59" s="3" t="s">
        <v>382</v>
      </c>
      <c r="H59" s="22">
        <v>2444.8694499999997</v>
      </c>
      <c r="I59" s="37">
        <v>42186</v>
      </c>
      <c r="J59" s="30">
        <v>12.670999999999999</v>
      </c>
      <c r="K59" s="26" t="s">
        <v>1861</v>
      </c>
      <c r="L59" s="26" t="s">
        <v>1862</v>
      </c>
      <c r="M59" s="26" t="s">
        <v>1863</v>
      </c>
      <c r="N59" s="26">
        <v>0</v>
      </c>
      <c r="O59" s="3" t="s">
        <v>1864</v>
      </c>
      <c r="P59" s="50">
        <v>193</v>
      </c>
      <c r="Q59" s="50">
        <v>2445</v>
      </c>
    </row>
    <row r="60" spans="1:17" ht="18" thickBot="1" x14ac:dyDescent="0.3">
      <c r="A60" s="25">
        <v>42217</v>
      </c>
      <c r="B60" s="33">
        <v>181.11</v>
      </c>
      <c r="C60" s="26" t="s">
        <v>621</v>
      </c>
      <c r="D60" s="26" t="s">
        <v>622</v>
      </c>
      <c r="E60" s="26" t="s">
        <v>623</v>
      </c>
      <c r="F60" s="26" t="s">
        <v>624</v>
      </c>
      <c r="G60" s="2" t="s">
        <v>625</v>
      </c>
      <c r="H60" s="22">
        <v>2401.6997099999999</v>
      </c>
      <c r="I60" s="37">
        <v>42217</v>
      </c>
      <c r="J60" s="30">
        <v>13.260999999999999</v>
      </c>
      <c r="K60" s="26" t="s">
        <v>1858</v>
      </c>
      <c r="L60" s="26" t="s">
        <v>1859</v>
      </c>
      <c r="M60" s="26" t="s">
        <v>1860</v>
      </c>
      <c r="N60" s="26">
        <v>0</v>
      </c>
      <c r="O60" s="3" t="s">
        <v>987</v>
      </c>
      <c r="P60" s="50">
        <v>181</v>
      </c>
      <c r="Q60" s="50">
        <v>2402</v>
      </c>
    </row>
    <row r="61" spans="1:17" ht="18" thickBot="1" x14ac:dyDescent="0.3">
      <c r="A61" s="25">
        <v>42248</v>
      </c>
      <c r="B61" s="33">
        <v>175.71</v>
      </c>
      <c r="C61" s="26" t="s">
        <v>617</v>
      </c>
      <c r="D61" s="26" t="s">
        <v>618</v>
      </c>
      <c r="E61" s="26" t="s">
        <v>619</v>
      </c>
      <c r="F61" s="26" t="s">
        <v>620</v>
      </c>
      <c r="G61" s="2" t="s">
        <v>34</v>
      </c>
      <c r="H61" s="22">
        <v>2431.931826</v>
      </c>
      <c r="I61" s="37">
        <v>42248</v>
      </c>
      <c r="J61" s="30">
        <v>13.8406</v>
      </c>
      <c r="K61" s="26" t="s">
        <v>1855</v>
      </c>
      <c r="L61" s="26" t="s">
        <v>1856</v>
      </c>
      <c r="M61" s="26" t="s">
        <v>1857</v>
      </c>
      <c r="N61" s="26">
        <v>0</v>
      </c>
      <c r="O61" s="3" t="s">
        <v>1123</v>
      </c>
      <c r="P61" s="50">
        <v>176</v>
      </c>
      <c r="Q61" s="50">
        <v>2432</v>
      </c>
    </row>
    <row r="62" spans="1:17" ht="18" thickBot="1" x14ac:dyDescent="0.3">
      <c r="A62" s="25">
        <v>42278</v>
      </c>
      <c r="B62" s="34">
        <v>190.56</v>
      </c>
      <c r="C62" s="26" t="s">
        <v>612</v>
      </c>
      <c r="D62" s="26" t="s">
        <v>613</v>
      </c>
      <c r="E62" s="26" t="s">
        <v>614</v>
      </c>
      <c r="F62" s="26" t="s">
        <v>615</v>
      </c>
      <c r="G62" s="3" t="s">
        <v>616</v>
      </c>
      <c r="H62" s="22">
        <v>2633.2533600000002</v>
      </c>
      <c r="I62" s="37">
        <v>42278</v>
      </c>
      <c r="J62" s="29">
        <v>13.8185</v>
      </c>
      <c r="K62" s="26" t="s">
        <v>1851</v>
      </c>
      <c r="L62" s="26" t="s">
        <v>1852</v>
      </c>
      <c r="M62" s="26" t="s">
        <v>1853</v>
      </c>
      <c r="N62" s="26">
        <v>0</v>
      </c>
      <c r="O62" s="2" t="s">
        <v>1854</v>
      </c>
      <c r="P62" s="50">
        <v>191</v>
      </c>
      <c r="Q62" s="50">
        <v>2633</v>
      </c>
    </row>
    <row r="63" spans="1:17" ht="18" thickBot="1" x14ac:dyDescent="0.3">
      <c r="A63" s="25">
        <v>42309</v>
      </c>
      <c r="B63" s="34">
        <v>191.37</v>
      </c>
      <c r="C63" s="26" t="s">
        <v>607</v>
      </c>
      <c r="D63" s="26" t="s">
        <v>608</v>
      </c>
      <c r="E63" s="26" t="s">
        <v>609</v>
      </c>
      <c r="F63" s="26" t="s">
        <v>610</v>
      </c>
      <c r="G63" s="3" t="s">
        <v>611</v>
      </c>
      <c r="H63" s="22">
        <v>2764.8946230000001</v>
      </c>
      <c r="I63" s="37">
        <v>42309</v>
      </c>
      <c r="J63" s="30">
        <v>14.447900000000001</v>
      </c>
      <c r="K63" s="26" t="s">
        <v>1847</v>
      </c>
      <c r="L63" s="26" t="s">
        <v>1848</v>
      </c>
      <c r="M63" s="26" t="s">
        <v>1849</v>
      </c>
      <c r="N63" s="26">
        <v>0</v>
      </c>
      <c r="O63" s="3" t="s">
        <v>1850</v>
      </c>
      <c r="P63" s="50">
        <v>191</v>
      </c>
      <c r="Q63" s="50">
        <v>2765</v>
      </c>
    </row>
    <row r="64" spans="1:17" ht="18" thickBot="1" x14ac:dyDescent="0.3">
      <c r="A64" s="25">
        <v>42339</v>
      </c>
      <c r="B64" s="33">
        <v>186.93</v>
      </c>
      <c r="C64" s="26" t="s">
        <v>602</v>
      </c>
      <c r="D64" s="26" t="s">
        <v>603</v>
      </c>
      <c r="E64" s="26" t="s">
        <v>604</v>
      </c>
      <c r="F64" s="26" t="s">
        <v>605</v>
      </c>
      <c r="G64" s="2" t="s">
        <v>606</v>
      </c>
      <c r="H64" s="22">
        <v>2890.2181949999999</v>
      </c>
      <c r="I64" s="37">
        <v>42339</v>
      </c>
      <c r="J64" s="30">
        <v>15.461499999999999</v>
      </c>
      <c r="K64" s="26" t="s">
        <v>1844</v>
      </c>
      <c r="L64" s="26" t="s">
        <v>1845</v>
      </c>
      <c r="M64" s="26" t="s">
        <v>1846</v>
      </c>
      <c r="N64" s="26">
        <v>0</v>
      </c>
      <c r="O64" s="3" t="s">
        <v>1153</v>
      </c>
      <c r="P64" s="50">
        <v>187</v>
      </c>
      <c r="Q64" s="50">
        <v>2890</v>
      </c>
    </row>
    <row r="65" spans="1:17" ht="18" thickBot="1" x14ac:dyDescent="0.3">
      <c r="A65" s="25">
        <v>42370</v>
      </c>
      <c r="B65" s="33">
        <v>177.75</v>
      </c>
      <c r="C65" s="26" t="s">
        <v>597</v>
      </c>
      <c r="D65" s="26" t="s">
        <v>598</v>
      </c>
      <c r="E65" s="26" t="s">
        <v>599</v>
      </c>
      <c r="F65" s="26" t="s">
        <v>600</v>
      </c>
      <c r="G65" s="2" t="s">
        <v>601</v>
      </c>
      <c r="H65" s="22">
        <v>2821.0702500000002</v>
      </c>
      <c r="I65" s="37">
        <v>42370</v>
      </c>
      <c r="J65" s="30">
        <v>15.871</v>
      </c>
      <c r="K65" s="26" t="s">
        <v>1840</v>
      </c>
      <c r="L65" s="26" t="s">
        <v>1841</v>
      </c>
      <c r="M65" s="26" t="s">
        <v>1842</v>
      </c>
      <c r="N65" s="26">
        <v>0</v>
      </c>
      <c r="O65" s="3" t="s">
        <v>1843</v>
      </c>
      <c r="P65" s="50">
        <v>178</v>
      </c>
      <c r="Q65" s="50">
        <v>2821</v>
      </c>
    </row>
    <row r="66" spans="1:17" ht="18" thickBot="1" x14ac:dyDescent="0.3">
      <c r="A66" s="25">
        <v>42401</v>
      </c>
      <c r="B66" s="33">
        <v>177.38</v>
      </c>
      <c r="C66" s="26" t="s">
        <v>592</v>
      </c>
      <c r="D66" s="26" t="s">
        <v>593</v>
      </c>
      <c r="E66" s="26" t="s">
        <v>594</v>
      </c>
      <c r="F66" s="26" t="s">
        <v>595</v>
      </c>
      <c r="G66" s="2" t="s">
        <v>596</v>
      </c>
      <c r="H66" s="22">
        <v>2812.6259700000001</v>
      </c>
      <c r="I66" s="37">
        <v>42401</v>
      </c>
      <c r="J66" s="29">
        <v>15.8565</v>
      </c>
      <c r="K66" s="26" t="s">
        <v>1837</v>
      </c>
      <c r="L66" s="26" t="s">
        <v>1838</v>
      </c>
      <c r="M66" s="26" t="s">
        <v>1839</v>
      </c>
      <c r="N66" s="26">
        <v>0</v>
      </c>
      <c r="O66" s="2" t="s">
        <v>187</v>
      </c>
      <c r="P66" s="50">
        <v>177</v>
      </c>
      <c r="Q66" s="50">
        <v>2813</v>
      </c>
    </row>
    <row r="67" spans="1:17" ht="18" thickBot="1" x14ac:dyDescent="0.3">
      <c r="A67" s="25">
        <v>42430</v>
      </c>
      <c r="B67" s="34">
        <v>188.56</v>
      </c>
      <c r="C67" s="26" t="s">
        <v>587</v>
      </c>
      <c r="D67" s="26" t="s">
        <v>588</v>
      </c>
      <c r="E67" s="26" t="s">
        <v>589</v>
      </c>
      <c r="F67" s="26" t="s">
        <v>590</v>
      </c>
      <c r="G67" s="3" t="s">
        <v>591</v>
      </c>
      <c r="H67" s="22">
        <v>2783.8432720000001</v>
      </c>
      <c r="I67" s="37">
        <v>42430</v>
      </c>
      <c r="J67" s="29">
        <v>14.7637</v>
      </c>
      <c r="K67" s="26" t="s">
        <v>1833</v>
      </c>
      <c r="L67" s="26" t="s">
        <v>1834</v>
      </c>
      <c r="M67" s="26" t="s">
        <v>1835</v>
      </c>
      <c r="N67" s="26">
        <v>0</v>
      </c>
      <c r="O67" s="2" t="s">
        <v>1836</v>
      </c>
      <c r="P67" s="50">
        <v>189</v>
      </c>
      <c r="Q67" s="50">
        <v>2784</v>
      </c>
    </row>
    <row r="68" spans="1:17" ht="18" thickBot="1" x14ac:dyDescent="0.3">
      <c r="A68" s="25">
        <v>42461</v>
      </c>
      <c r="B68" s="34">
        <v>189.22</v>
      </c>
      <c r="C68" s="26" t="s">
        <v>583</v>
      </c>
      <c r="D68" s="26" t="s">
        <v>584</v>
      </c>
      <c r="E68" s="26" t="s">
        <v>585</v>
      </c>
      <c r="F68" s="26" t="s">
        <v>586</v>
      </c>
      <c r="G68" s="3" t="s">
        <v>472</v>
      </c>
      <c r="H68" s="22">
        <v>2692.5059900000001</v>
      </c>
      <c r="I68" s="37">
        <v>42461</v>
      </c>
      <c r="J68" s="29">
        <v>14.2295</v>
      </c>
      <c r="K68" s="26" t="s">
        <v>1830</v>
      </c>
      <c r="L68" s="26" t="s">
        <v>1831</v>
      </c>
      <c r="M68" s="26" t="s">
        <v>1832</v>
      </c>
      <c r="N68" s="26">
        <v>0</v>
      </c>
      <c r="O68" s="2" t="s">
        <v>1044</v>
      </c>
      <c r="P68" s="50">
        <v>189</v>
      </c>
      <c r="Q68" s="50">
        <v>2693</v>
      </c>
    </row>
    <row r="69" spans="1:17" ht="18" thickBot="1" x14ac:dyDescent="0.3">
      <c r="A69" s="25">
        <v>42491</v>
      </c>
      <c r="B69" s="34">
        <v>192.54</v>
      </c>
      <c r="C69" s="26" t="s">
        <v>578</v>
      </c>
      <c r="D69" s="26" t="s">
        <v>579</v>
      </c>
      <c r="E69" s="26" t="s">
        <v>580</v>
      </c>
      <c r="F69" s="26" t="s">
        <v>581</v>
      </c>
      <c r="G69" s="3" t="s">
        <v>582</v>
      </c>
      <c r="H69" s="22">
        <v>3024.437574</v>
      </c>
      <c r="I69" s="37">
        <v>42491</v>
      </c>
      <c r="J69" s="30">
        <v>15.7081</v>
      </c>
      <c r="K69" s="26" t="s">
        <v>1826</v>
      </c>
      <c r="L69" s="26" t="s">
        <v>1827</v>
      </c>
      <c r="M69" s="26" t="s">
        <v>1828</v>
      </c>
      <c r="N69" s="26">
        <v>0</v>
      </c>
      <c r="O69" s="3" t="s">
        <v>1829</v>
      </c>
      <c r="P69" s="50">
        <v>193</v>
      </c>
      <c r="Q69" s="50">
        <v>3024</v>
      </c>
    </row>
    <row r="70" spans="1:17" ht="18" thickBot="1" x14ac:dyDescent="0.3">
      <c r="A70" s="25">
        <v>42522</v>
      </c>
      <c r="B70" s="33">
        <v>192.2</v>
      </c>
      <c r="C70" s="26" t="s">
        <v>573</v>
      </c>
      <c r="D70" s="26" t="s">
        <v>574</v>
      </c>
      <c r="E70" s="26" t="s">
        <v>575</v>
      </c>
      <c r="F70" s="26" t="s">
        <v>576</v>
      </c>
      <c r="G70" s="2" t="s">
        <v>577</v>
      </c>
      <c r="H70" s="22">
        <v>2821.4959999999996</v>
      </c>
      <c r="I70" s="37">
        <v>42522</v>
      </c>
      <c r="J70" s="29">
        <v>14.68</v>
      </c>
      <c r="K70" s="26" t="s">
        <v>1822</v>
      </c>
      <c r="L70" s="26" t="s">
        <v>1823</v>
      </c>
      <c r="M70" s="26" t="s">
        <v>1824</v>
      </c>
      <c r="N70" s="26">
        <v>0</v>
      </c>
      <c r="O70" s="2" t="s">
        <v>1825</v>
      </c>
      <c r="P70" s="50">
        <v>192</v>
      </c>
      <c r="Q70" s="50">
        <v>2821</v>
      </c>
    </row>
    <row r="71" spans="1:17" ht="18" thickBot="1" x14ac:dyDescent="0.3">
      <c r="A71" s="25">
        <v>42552</v>
      </c>
      <c r="B71" s="34">
        <v>199.28</v>
      </c>
      <c r="C71" s="26" t="s">
        <v>568</v>
      </c>
      <c r="D71" s="26" t="s">
        <v>569</v>
      </c>
      <c r="E71" s="26" t="s">
        <v>570</v>
      </c>
      <c r="F71" s="26" t="s">
        <v>571</v>
      </c>
      <c r="G71" s="3" t="s">
        <v>572</v>
      </c>
      <c r="H71" s="22">
        <v>2765.01</v>
      </c>
      <c r="I71" s="37">
        <v>42552</v>
      </c>
      <c r="J71" s="29">
        <v>13.875</v>
      </c>
      <c r="K71" s="26" t="s">
        <v>1818</v>
      </c>
      <c r="L71" s="26" t="s">
        <v>1819</v>
      </c>
      <c r="M71" s="26" t="s">
        <v>1820</v>
      </c>
      <c r="N71" s="26">
        <v>0</v>
      </c>
      <c r="O71" s="2" t="s">
        <v>1821</v>
      </c>
      <c r="P71" s="50">
        <v>199</v>
      </c>
      <c r="Q71" s="50">
        <v>2765</v>
      </c>
    </row>
    <row r="72" spans="1:17" ht="18" thickBot="1" x14ac:dyDescent="0.3">
      <c r="A72" s="25">
        <v>42583</v>
      </c>
      <c r="B72" s="34">
        <v>199.52</v>
      </c>
      <c r="C72" s="26" t="s">
        <v>564</v>
      </c>
      <c r="D72" s="26" t="s">
        <v>565</v>
      </c>
      <c r="E72" s="26" t="s">
        <v>566</v>
      </c>
      <c r="F72" s="26" t="s">
        <v>567</v>
      </c>
      <c r="G72" s="3" t="s">
        <v>447</v>
      </c>
      <c r="H72" s="22">
        <v>2938.9296000000004</v>
      </c>
      <c r="I72" s="37">
        <v>42583</v>
      </c>
      <c r="J72" s="30">
        <v>14.73</v>
      </c>
      <c r="K72" s="26" t="s">
        <v>1814</v>
      </c>
      <c r="L72" s="26" t="s">
        <v>1815</v>
      </c>
      <c r="M72" s="26" t="s">
        <v>1816</v>
      </c>
      <c r="N72" s="26">
        <v>0</v>
      </c>
      <c r="O72" s="3" t="s">
        <v>1817</v>
      </c>
      <c r="P72" s="50">
        <v>200</v>
      </c>
      <c r="Q72" s="50">
        <v>2939</v>
      </c>
    </row>
    <row r="73" spans="1:17" ht="18" thickBot="1" x14ac:dyDescent="0.3">
      <c r="A73" s="25">
        <v>42614</v>
      </c>
      <c r="B73" s="33">
        <v>198.69</v>
      </c>
      <c r="C73" s="26" t="s">
        <v>559</v>
      </c>
      <c r="D73" s="26" t="s">
        <v>560</v>
      </c>
      <c r="E73" s="26" t="s">
        <v>561</v>
      </c>
      <c r="F73" s="26" t="s">
        <v>562</v>
      </c>
      <c r="G73" s="2" t="s">
        <v>563</v>
      </c>
      <c r="H73" s="22">
        <v>2724.0399000000002</v>
      </c>
      <c r="I73" s="37">
        <v>42614</v>
      </c>
      <c r="J73" s="29">
        <v>13.71</v>
      </c>
      <c r="K73" s="26" t="s">
        <v>1810</v>
      </c>
      <c r="L73" s="26" t="s">
        <v>1811</v>
      </c>
      <c r="M73" s="26" t="s">
        <v>1812</v>
      </c>
      <c r="N73" s="26">
        <v>0</v>
      </c>
      <c r="O73" s="2" t="s">
        <v>1813</v>
      </c>
      <c r="P73" s="50">
        <v>199</v>
      </c>
      <c r="Q73" s="50">
        <v>2724</v>
      </c>
    </row>
    <row r="74" spans="1:17" ht="18" thickBot="1" x14ac:dyDescent="0.3">
      <c r="A74" s="25">
        <v>42644</v>
      </c>
      <c r="B74" s="33">
        <v>195.13</v>
      </c>
      <c r="C74" s="26" t="s">
        <v>554</v>
      </c>
      <c r="D74" s="26" t="s">
        <v>555</v>
      </c>
      <c r="E74" s="26" t="s">
        <v>556</v>
      </c>
      <c r="F74" s="26" t="s">
        <v>557</v>
      </c>
      <c r="G74" s="2" t="s">
        <v>558</v>
      </c>
      <c r="H74" s="22">
        <v>2626.4498000000003</v>
      </c>
      <c r="I74" s="37">
        <v>42644</v>
      </c>
      <c r="J74" s="29">
        <v>13.46</v>
      </c>
      <c r="K74" s="26" t="s">
        <v>1807</v>
      </c>
      <c r="L74" s="26" t="s">
        <v>1808</v>
      </c>
      <c r="M74" s="26" t="s">
        <v>1806</v>
      </c>
      <c r="N74" s="26">
        <v>0</v>
      </c>
      <c r="O74" s="2" t="s">
        <v>1809</v>
      </c>
      <c r="P74" s="50">
        <v>195</v>
      </c>
      <c r="Q74" s="50">
        <v>2626</v>
      </c>
    </row>
    <row r="75" spans="1:17" ht="18" thickBot="1" x14ac:dyDescent="0.3">
      <c r="A75" s="25">
        <v>42675</v>
      </c>
      <c r="B75" s="34">
        <v>202.4</v>
      </c>
      <c r="C75" s="26" t="s">
        <v>549</v>
      </c>
      <c r="D75" s="26" t="s">
        <v>550</v>
      </c>
      <c r="E75" s="26" t="s">
        <v>551</v>
      </c>
      <c r="F75" s="26" t="s">
        <v>552</v>
      </c>
      <c r="G75" s="3" t="s">
        <v>553</v>
      </c>
      <c r="H75" s="22">
        <v>2849.7919999999999</v>
      </c>
      <c r="I75" s="37">
        <v>42675</v>
      </c>
      <c r="J75" s="30">
        <v>14.08</v>
      </c>
      <c r="K75" s="26" t="s">
        <v>1802</v>
      </c>
      <c r="L75" s="26" t="s">
        <v>1803</v>
      </c>
      <c r="M75" s="26" t="s">
        <v>1804</v>
      </c>
      <c r="N75" s="26">
        <v>0</v>
      </c>
      <c r="O75" s="3" t="s">
        <v>1805</v>
      </c>
      <c r="P75" s="50">
        <v>202</v>
      </c>
      <c r="Q75" s="50">
        <v>2850</v>
      </c>
    </row>
    <row r="76" spans="1:17" ht="18" thickBot="1" x14ac:dyDescent="0.3">
      <c r="A76" s="25">
        <v>42705</v>
      </c>
      <c r="B76" s="34">
        <v>205.31</v>
      </c>
      <c r="C76" s="26" t="s">
        <v>544</v>
      </c>
      <c r="D76" s="26" t="s">
        <v>545</v>
      </c>
      <c r="E76" s="26" t="s">
        <v>546</v>
      </c>
      <c r="F76" s="26" t="s">
        <v>547</v>
      </c>
      <c r="G76" s="3" t="s">
        <v>548</v>
      </c>
      <c r="H76" s="22">
        <v>2819.132141</v>
      </c>
      <c r="I76" s="37">
        <v>42705</v>
      </c>
      <c r="J76" s="29">
        <v>13.7311</v>
      </c>
      <c r="K76" s="26" t="s">
        <v>1799</v>
      </c>
      <c r="L76" s="26" t="s">
        <v>1800</v>
      </c>
      <c r="M76" s="26" t="s">
        <v>1801</v>
      </c>
      <c r="N76" s="26">
        <v>0</v>
      </c>
      <c r="O76" s="2" t="s">
        <v>94</v>
      </c>
      <c r="P76" s="50">
        <v>205</v>
      </c>
      <c r="Q76" s="50">
        <v>2819</v>
      </c>
    </row>
    <row r="77" spans="1:17" ht="18" thickBot="1" x14ac:dyDescent="0.3">
      <c r="A77" s="25">
        <v>42736</v>
      </c>
      <c r="B77" s="34">
        <v>208.97</v>
      </c>
      <c r="C77" s="26" t="s">
        <v>540</v>
      </c>
      <c r="D77" s="26" t="s">
        <v>541</v>
      </c>
      <c r="E77" s="26" t="s">
        <v>542</v>
      </c>
      <c r="F77" s="26" t="s">
        <v>543</v>
      </c>
      <c r="G77" s="3" t="s">
        <v>154</v>
      </c>
      <c r="H77" s="22">
        <v>2812.7570970000002</v>
      </c>
      <c r="I77" s="37">
        <v>42736</v>
      </c>
      <c r="J77" s="29">
        <v>13.460100000000001</v>
      </c>
      <c r="K77" s="26" t="s">
        <v>1795</v>
      </c>
      <c r="L77" s="26" t="s">
        <v>1796</v>
      </c>
      <c r="M77" s="26" t="s">
        <v>1797</v>
      </c>
      <c r="N77" s="26">
        <v>0</v>
      </c>
      <c r="O77" s="2" t="s">
        <v>1798</v>
      </c>
      <c r="P77" s="50">
        <v>209</v>
      </c>
      <c r="Q77" s="50">
        <v>2813</v>
      </c>
    </row>
    <row r="78" spans="1:17" ht="18" thickBot="1" x14ac:dyDescent="0.3">
      <c r="A78" s="25">
        <v>42767</v>
      </c>
      <c r="B78" s="34">
        <v>217.07</v>
      </c>
      <c r="C78" s="26" t="s">
        <v>535</v>
      </c>
      <c r="D78" s="26" t="s">
        <v>536</v>
      </c>
      <c r="E78" s="26" t="s">
        <v>537</v>
      </c>
      <c r="F78" s="26" t="s">
        <v>538</v>
      </c>
      <c r="G78" s="3" t="s">
        <v>539</v>
      </c>
      <c r="H78" s="22">
        <v>2846.8513429999998</v>
      </c>
      <c r="I78" s="37">
        <v>42767</v>
      </c>
      <c r="J78" s="29">
        <v>13.1149</v>
      </c>
      <c r="K78" s="26" t="s">
        <v>1791</v>
      </c>
      <c r="L78" s="26" t="s">
        <v>1792</v>
      </c>
      <c r="M78" s="26" t="s">
        <v>1793</v>
      </c>
      <c r="N78" s="26">
        <v>0</v>
      </c>
      <c r="O78" s="2" t="s">
        <v>1794</v>
      </c>
      <c r="P78" s="50">
        <v>217</v>
      </c>
      <c r="Q78" s="50">
        <v>2847</v>
      </c>
    </row>
    <row r="79" spans="1:17" ht="18" thickBot="1" x14ac:dyDescent="0.3">
      <c r="A79" s="25">
        <v>42795</v>
      </c>
      <c r="B79" s="33">
        <v>216.35</v>
      </c>
      <c r="C79" s="26" t="s">
        <v>530</v>
      </c>
      <c r="D79" s="26" t="s">
        <v>531</v>
      </c>
      <c r="E79" s="26" t="s">
        <v>532</v>
      </c>
      <c r="F79" s="26" t="s">
        <v>533</v>
      </c>
      <c r="G79" s="2" t="s">
        <v>534</v>
      </c>
      <c r="H79" s="22">
        <v>2903.3520950000002</v>
      </c>
      <c r="I79" s="37">
        <v>42795</v>
      </c>
      <c r="J79" s="30">
        <v>13.419700000000001</v>
      </c>
      <c r="K79" s="26" t="s">
        <v>1788</v>
      </c>
      <c r="L79" s="26" t="s">
        <v>1789</v>
      </c>
      <c r="M79" s="26" t="s">
        <v>1790</v>
      </c>
      <c r="N79" s="26">
        <v>0</v>
      </c>
      <c r="O79" s="3" t="s">
        <v>753</v>
      </c>
      <c r="P79" s="50">
        <v>216</v>
      </c>
      <c r="Q79" s="50">
        <v>2903</v>
      </c>
    </row>
    <row r="80" spans="1:17" ht="18" thickBot="1" x14ac:dyDescent="0.3">
      <c r="A80" s="25">
        <v>42826</v>
      </c>
      <c r="B80" s="34">
        <v>218.6</v>
      </c>
      <c r="C80" s="26" t="s">
        <v>525</v>
      </c>
      <c r="D80" s="26" t="s">
        <v>526</v>
      </c>
      <c r="E80" s="26" t="s">
        <v>527</v>
      </c>
      <c r="F80" s="26" t="s">
        <v>528</v>
      </c>
      <c r="G80" s="3" t="s">
        <v>529</v>
      </c>
      <c r="H80" s="22">
        <v>2920.8894799999998</v>
      </c>
      <c r="I80" s="37">
        <v>42826</v>
      </c>
      <c r="J80" s="29">
        <v>13.361800000000001</v>
      </c>
      <c r="K80" s="26" t="s">
        <v>1785</v>
      </c>
      <c r="L80" s="26" t="s">
        <v>1786</v>
      </c>
      <c r="M80" s="26" t="s">
        <v>1787</v>
      </c>
      <c r="N80" s="26">
        <v>0</v>
      </c>
      <c r="O80" s="2" t="s">
        <v>1098</v>
      </c>
      <c r="P80" s="50">
        <v>219</v>
      </c>
      <c r="Q80" s="50">
        <v>2921</v>
      </c>
    </row>
    <row r="81" spans="1:17" ht="18" thickBot="1" x14ac:dyDescent="0.3">
      <c r="A81" s="25">
        <v>42856</v>
      </c>
      <c r="B81" s="34">
        <v>221.67</v>
      </c>
      <c r="C81" s="26" t="s">
        <v>520</v>
      </c>
      <c r="D81" s="26" t="s">
        <v>521</v>
      </c>
      <c r="E81" s="26" t="s">
        <v>522</v>
      </c>
      <c r="F81" s="26" t="s">
        <v>523</v>
      </c>
      <c r="G81" s="3" t="s">
        <v>524</v>
      </c>
      <c r="H81" s="22">
        <v>2904.2095049999998</v>
      </c>
      <c r="I81" s="37">
        <v>42856</v>
      </c>
      <c r="J81" s="29">
        <v>13.1015</v>
      </c>
      <c r="K81" s="26" t="s">
        <v>1781</v>
      </c>
      <c r="L81" s="26" t="s">
        <v>1782</v>
      </c>
      <c r="M81" s="26" t="s">
        <v>1783</v>
      </c>
      <c r="N81" s="26">
        <v>0</v>
      </c>
      <c r="O81" s="2" t="s">
        <v>1784</v>
      </c>
      <c r="P81" s="50">
        <v>222</v>
      </c>
      <c r="Q81" s="50">
        <v>2904</v>
      </c>
    </row>
    <row r="82" spans="1:17" ht="18" thickBot="1" x14ac:dyDescent="0.3">
      <c r="A82" s="25">
        <v>42887</v>
      </c>
      <c r="B82" s="34">
        <v>222.06</v>
      </c>
      <c r="C82" s="26" t="s">
        <v>515</v>
      </c>
      <c r="D82" s="26" t="s">
        <v>516</v>
      </c>
      <c r="E82" s="26" t="s">
        <v>517</v>
      </c>
      <c r="F82" s="26" t="s">
        <v>518</v>
      </c>
      <c r="G82" s="3" t="s">
        <v>519</v>
      </c>
      <c r="H82" s="22">
        <v>2897.3500559999998</v>
      </c>
      <c r="I82" s="37">
        <v>42887</v>
      </c>
      <c r="J82" s="29">
        <v>13.047599999999999</v>
      </c>
      <c r="K82" s="26" t="s">
        <v>1777</v>
      </c>
      <c r="L82" s="26" t="s">
        <v>1778</v>
      </c>
      <c r="M82" s="26" t="s">
        <v>1779</v>
      </c>
      <c r="N82" s="26">
        <v>0</v>
      </c>
      <c r="O82" s="2" t="s">
        <v>1780</v>
      </c>
      <c r="P82" s="50">
        <v>222</v>
      </c>
      <c r="Q82" s="50">
        <v>2897</v>
      </c>
    </row>
    <row r="83" spans="1:17" ht="18" thickBot="1" x14ac:dyDescent="0.3">
      <c r="A83" s="25">
        <v>42917</v>
      </c>
      <c r="B83" s="34">
        <v>226.64</v>
      </c>
      <c r="C83" s="26" t="s">
        <v>510</v>
      </c>
      <c r="D83" s="26" t="s">
        <v>511</v>
      </c>
      <c r="E83" s="26" t="s">
        <v>512</v>
      </c>
      <c r="F83" s="26" t="s">
        <v>513</v>
      </c>
      <c r="G83" s="3" t="s">
        <v>514</v>
      </c>
      <c r="H83" s="22">
        <v>2983.7835919999998</v>
      </c>
      <c r="I83" s="37">
        <v>42917</v>
      </c>
      <c r="J83" s="30">
        <v>13.1653</v>
      </c>
      <c r="K83" s="26" t="s">
        <v>1773</v>
      </c>
      <c r="L83" s="26" t="s">
        <v>1774</v>
      </c>
      <c r="M83" s="26" t="s">
        <v>1775</v>
      </c>
      <c r="N83" s="26">
        <v>0</v>
      </c>
      <c r="O83" s="3" t="s">
        <v>1776</v>
      </c>
      <c r="P83" s="50">
        <v>227</v>
      </c>
      <c r="Q83" s="50">
        <v>2984</v>
      </c>
    </row>
    <row r="84" spans="1:17" ht="18" thickBot="1" x14ac:dyDescent="0.3">
      <c r="A84" s="25">
        <v>42948</v>
      </c>
      <c r="B84" s="34">
        <v>227.3</v>
      </c>
      <c r="C84" s="26" t="s">
        <v>506</v>
      </c>
      <c r="D84" s="26" t="s">
        <v>507</v>
      </c>
      <c r="E84" s="26" t="s">
        <v>508</v>
      </c>
      <c r="F84" s="26" t="s">
        <v>509</v>
      </c>
      <c r="G84" s="3" t="s">
        <v>462</v>
      </c>
      <c r="H84" s="22">
        <v>2952.6724600000002</v>
      </c>
      <c r="I84" s="37">
        <v>42948</v>
      </c>
      <c r="J84" s="29">
        <v>12.9902</v>
      </c>
      <c r="K84" s="26" t="s">
        <v>1770</v>
      </c>
      <c r="L84" s="26" t="s">
        <v>1712</v>
      </c>
      <c r="M84" s="26" t="s">
        <v>1771</v>
      </c>
      <c r="N84" s="26">
        <v>0</v>
      </c>
      <c r="O84" s="2" t="s">
        <v>1772</v>
      </c>
      <c r="P84" s="50">
        <v>227</v>
      </c>
      <c r="Q84" s="50">
        <v>2953</v>
      </c>
    </row>
    <row r="85" spans="1:17" ht="18" thickBot="1" x14ac:dyDescent="0.3">
      <c r="A85" s="25">
        <v>42979</v>
      </c>
      <c r="B85" s="34">
        <v>230.76</v>
      </c>
      <c r="C85" s="26" t="s">
        <v>501</v>
      </c>
      <c r="D85" s="26" t="s">
        <v>502</v>
      </c>
      <c r="E85" s="26" t="s">
        <v>503</v>
      </c>
      <c r="F85" s="26" t="s">
        <v>504</v>
      </c>
      <c r="G85" s="3" t="s">
        <v>505</v>
      </c>
      <c r="H85" s="22">
        <v>3125.8980359999996</v>
      </c>
      <c r="I85" s="37">
        <v>42979</v>
      </c>
      <c r="J85" s="30">
        <v>13.546099999999999</v>
      </c>
      <c r="K85" s="26" t="s">
        <v>1767</v>
      </c>
      <c r="L85" s="26" t="s">
        <v>1768</v>
      </c>
      <c r="M85" s="26" t="s">
        <v>1769</v>
      </c>
      <c r="N85" s="26">
        <v>0</v>
      </c>
      <c r="O85" s="3" t="s">
        <v>827</v>
      </c>
      <c r="P85" s="50">
        <v>231</v>
      </c>
      <c r="Q85" s="50">
        <v>3126</v>
      </c>
    </row>
    <row r="86" spans="1:17" ht="18" thickBot="1" x14ac:dyDescent="0.3">
      <c r="A86" s="25">
        <v>43009</v>
      </c>
      <c r="B86" s="34">
        <v>236.13</v>
      </c>
      <c r="C86" s="26" t="s">
        <v>496</v>
      </c>
      <c r="D86" s="26" t="s">
        <v>497</v>
      </c>
      <c r="E86" s="26" t="s">
        <v>498</v>
      </c>
      <c r="F86" s="26" t="s">
        <v>499</v>
      </c>
      <c r="G86" s="3" t="s">
        <v>500</v>
      </c>
      <c r="H86" s="22">
        <v>3335.0765070000002</v>
      </c>
      <c r="I86" s="37">
        <v>43009</v>
      </c>
      <c r="J86" s="30">
        <v>14.123900000000001</v>
      </c>
      <c r="K86" s="26" t="s">
        <v>1764</v>
      </c>
      <c r="L86" s="26" t="s">
        <v>1765</v>
      </c>
      <c r="M86" s="26" t="s">
        <v>1766</v>
      </c>
      <c r="N86" s="26">
        <v>0</v>
      </c>
      <c r="O86" s="3" t="s">
        <v>969</v>
      </c>
      <c r="P86" s="50">
        <v>236</v>
      </c>
      <c r="Q86" s="50">
        <v>3335</v>
      </c>
    </row>
    <row r="87" spans="1:17" ht="18" thickBot="1" x14ac:dyDescent="0.3">
      <c r="A87" s="25">
        <v>43040</v>
      </c>
      <c r="B87" s="34">
        <v>243.35</v>
      </c>
      <c r="C87" s="26" t="s">
        <v>492</v>
      </c>
      <c r="D87" s="26" t="s">
        <v>493</v>
      </c>
      <c r="E87" s="26" t="s">
        <v>494</v>
      </c>
      <c r="F87" s="26" t="s">
        <v>495</v>
      </c>
      <c r="G87" s="3" t="s">
        <v>181</v>
      </c>
      <c r="H87" s="22">
        <v>3331.7048500000001</v>
      </c>
      <c r="I87" s="37">
        <v>43040</v>
      </c>
      <c r="J87" s="29">
        <v>13.691000000000001</v>
      </c>
      <c r="K87" s="26" t="s">
        <v>1760</v>
      </c>
      <c r="L87" s="26" t="s">
        <v>1761</v>
      </c>
      <c r="M87" s="26" t="s">
        <v>1762</v>
      </c>
      <c r="N87" s="26">
        <v>0</v>
      </c>
      <c r="O87" s="2" t="s">
        <v>1763</v>
      </c>
      <c r="P87" s="50">
        <v>243</v>
      </c>
      <c r="Q87" s="50">
        <v>3332</v>
      </c>
    </row>
    <row r="88" spans="1:17" ht="18" thickBot="1" x14ac:dyDescent="0.3">
      <c r="A88" s="25">
        <v>43070</v>
      </c>
      <c r="B88" s="34">
        <v>245.29</v>
      </c>
      <c r="C88" s="26" t="s">
        <v>488</v>
      </c>
      <c r="D88" s="26" t="s">
        <v>422</v>
      </c>
      <c r="E88" s="26" t="s">
        <v>489</v>
      </c>
      <c r="F88" s="26" t="s">
        <v>490</v>
      </c>
      <c r="G88" s="3" t="s">
        <v>491</v>
      </c>
      <c r="H88" s="22">
        <v>3031.1466460000001</v>
      </c>
      <c r="I88" s="37">
        <v>43070</v>
      </c>
      <c r="J88" s="29">
        <v>12.3574</v>
      </c>
      <c r="K88" s="26" t="s">
        <v>1756</v>
      </c>
      <c r="L88" s="26" t="s">
        <v>1757</v>
      </c>
      <c r="M88" s="26" t="s">
        <v>1758</v>
      </c>
      <c r="N88" s="26">
        <v>0</v>
      </c>
      <c r="O88" s="2" t="s">
        <v>1759</v>
      </c>
      <c r="P88" s="50">
        <v>245</v>
      </c>
      <c r="Q88" s="50">
        <v>3031</v>
      </c>
    </row>
    <row r="89" spans="1:17" ht="18" thickBot="1" x14ac:dyDescent="0.3">
      <c r="A89" s="25">
        <v>43101</v>
      </c>
      <c r="B89" s="34">
        <v>258.99</v>
      </c>
      <c r="C89" s="26" t="s">
        <v>483</v>
      </c>
      <c r="D89" s="26" t="s">
        <v>484</v>
      </c>
      <c r="E89" s="26" t="s">
        <v>485</v>
      </c>
      <c r="F89" s="26" t="s">
        <v>486</v>
      </c>
      <c r="G89" s="3" t="s">
        <v>487</v>
      </c>
      <c r="H89" s="22">
        <v>3070.9739250000002</v>
      </c>
      <c r="I89" s="37">
        <v>43101</v>
      </c>
      <c r="J89" s="29">
        <v>11.8575</v>
      </c>
      <c r="K89" s="26" t="s">
        <v>1752</v>
      </c>
      <c r="L89" s="26" t="s">
        <v>1753</v>
      </c>
      <c r="M89" s="26" t="s">
        <v>1754</v>
      </c>
      <c r="N89" s="26">
        <v>0</v>
      </c>
      <c r="O89" s="2" t="s">
        <v>1755</v>
      </c>
      <c r="P89" s="50">
        <v>259</v>
      </c>
      <c r="Q89" s="50">
        <v>3071</v>
      </c>
    </row>
    <row r="90" spans="1:17" ht="18" thickBot="1" x14ac:dyDescent="0.3">
      <c r="A90" s="25">
        <v>43132</v>
      </c>
      <c r="B90" s="33">
        <v>249.34</v>
      </c>
      <c r="C90" s="26" t="s">
        <v>478</v>
      </c>
      <c r="D90" s="26" t="s">
        <v>479</v>
      </c>
      <c r="E90" s="26" t="s">
        <v>480</v>
      </c>
      <c r="F90" s="26" t="s">
        <v>481</v>
      </c>
      <c r="G90" s="2" t="s">
        <v>482</v>
      </c>
      <c r="H90" s="22">
        <v>2939.2947220000001</v>
      </c>
      <c r="I90" s="37">
        <v>43132</v>
      </c>
      <c r="J90" s="29">
        <v>11.7883</v>
      </c>
      <c r="K90" s="26" t="s">
        <v>1748</v>
      </c>
      <c r="L90" s="26" t="s">
        <v>1749</v>
      </c>
      <c r="M90" s="26" t="s">
        <v>1750</v>
      </c>
      <c r="N90" s="26">
        <v>0</v>
      </c>
      <c r="O90" s="2" t="s">
        <v>1751</v>
      </c>
      <c r="P90" s="50">
        <v>249</v>
      </c>
      <c r="Q90" s="50">
        <v>2939</v>
      </c>
    </row>
    <row r="91" spans="1:17" ht="18" thickBot="1" x14ac:dyDescent="0.3">
      <c r="A91" s="25">
        <v>43160</v>
      </c>
      <c r="B91" s="33">
        <v>242.08</v>
      </c>
      <c r="C91" s="26" t="s">
        <v>473</v>
      </c>
      <c r="D91" s="26" t="s">
        <v>474</v>
      </c>
      <c r="E91" s="26" t="s">
        <v>475</v>
      </c>
      <c r="F91" s="26" t="s">
        <v>476</v>
      </c>
      <c r="G91" s="2" t="s">
        <v>477</v>
      </c>
      <c r="H91" s="22">
        <v>2864.0484799999999</v>
      </c>
      <c r="I91" s="37">
        <v>43160</v>
      </c>
      <c r="J91" s="30">
        <v>11.831</v>
      </c>
      <c r="K91" s="26" t="s">
        <v>1745</v>
      </c>
      <c r="L91" s="26" t="s">
        <v>1746</v>
      </c>
      <c r="M91" s="26" t="s">
        <v>1747</v>
      </c>
      <c r="N91" s="26">
        <v>0</v>
      </c>
      <c r="O91" s="3" t="s">
        <v>940</v>
      </c>
      <c r="P91" s="50">
        <v>242</v>
      </c>
      <c r="Q91" s="50">
        <v>2864</v>
      </c>
    </row>
    <row r="92" spans="1:17" ht="18" thickBot="1" x14ac:dyDescent="0.3">
      <c r="A92" s="25">
        <v>43191</v>
      </c>
      <c r="B92" s="34">
        <v>242.92</v>
      </c>
      <c r="C92" s="26" t="s">
        <v>468</v>
      </c>
      <c r="D92" s="26" t="s">
        <v>469</v>
      </c>
      <c r="E92" s="26" t="s">
        <v>470</v>
      </c>
      <c r="F92" s="26" t="s">
        <v>471</v>
      </c>
      <c r="G92" s="3" t="s">
        <v>472</v>
      </c>
      <c r="H92" s="22">
        <v>3027.7062959999998</v>
      </c>
      <c r="I92" s="37">
        <v>43191</v>
      </c>
      <c r="J92" s="30">
        <v>12.463800000000001</v>
      </c>
      <c r="K92" s="26" t="s">
        <v>1741</v>
      </c>
      <c r="L92" s="26" t="s">
        <v>1742</v>
      </c>
      <c r="M92" s="26" t="s">
        <v>1743</v>
      </c>
      <c r="N92" s="26">
        <v>0</v>
      </c>
      <c r="O92" s="3" t="s">
        <v>1744</v>
      </c>
      <c r="P92" s="50">
        <v>243</v>
      </c>
      <c r="Q92" s="50">
        <v>3028</v>
      </c>
    </row>
    <row r="93" spans="1:17" ht="18" thickBot="1" x14ac:dyDescent="0.3">
      <c r="A93" s="25">
        <v>43221</v>
      </c>
      <c r="B93" s="34">
        <v>248.79</v>
      </c>
      <c r="C93" s="26" t="s">
        <v>463</v>
      </c>
      <c r="D93" s="26" t="s">
        <v>464</v>
      </c>
      <c r="E93" s="26" t="s">
        <v>465</v>
      </c>
      <c r="F93" s="26" t="s">
        <v>466</v>
      </c>
      <c r="G93" s="3" t="s">
        <v>467</v>
      </c>
      <c r="H93" s="22">
        <v>3158.3890499999998</v>
      </c>
      <c r="I93" s="37">
        <v>43221</v>
      </c>
      <c r="J93" s="30">
        <v>12.695</v>
      </c>
      <c r="K93" s="26" t="s">
        <v>1738</v>
      </c>
      <c r="L93" s="26" t="s">
        <v>1739</v>
      </c>
      <c r="M93" s="26" t="s">
        <v>1740</v>
      </c>
      <c r="N93" s="26">
        <v>0</v>
      </c>
      <c r="O93" s="3" t="s">
        <v>949</v>
      </c>
      <c r="P93" s="50">
        <v>249</v>
      </c>
      <c r="Q93" s="50">
        <v>3158</v>
      </c>
    </row>
    <row r="94" spans="1:17" ht="18" thickBot="1" x14ac:dyDescent="0.3">
      <c r="A94" s="25">
        <v>43252</v>
      </c>
      <c r="B94" s="34">
        <v>249.51</v>
      </c>
      <c r="C94" s="26" t="s">
        <v>458</v>
      </c>
      <c r="D94" s="26" t="s">
        <v>459</v>
      </c>
      <c r="E94" s="26" t="s">
        <v>460</v>
      </c>
      <c r="F94" s="26" t="s">
        <v>461</v>
      </c>
      <c r="G94" s="3" t="s">
        <v>462</v>
      </c>
      <c r="H94" s="22">
        <v>3423.900975</v>
      </c>
      <c r="I94" s="37">
        <v>43252</v>
      </c>
      <c r="J94" s="30">
        <v>13.7225</v>
      </c>
      <c r="K94" s="26" t="s">
        <v>1734</v>
      </c>
      <c r="L94" s="26" t="s">
        <v>1735</v>
      </c>
      <c r="M94" s="26" t="s">
        <v>1736</v>
      </c>
      <c r="N94" s="26">
        <v>0</v>
      </c>
      <c r="O94" s="3" t="s">
        <v>1737</v>
      </c>
      <c r="P94" s="50">
        <v>250</v>
      </c>
      <c r="Q94" s="50">
        <v>3424</v>
      </c>
    </row>
    <row r="95" spans="1:17" ht="18" thickBot="1" x14ac:dyDescent="0.3">
      <c r="A95" s="25">
        <v>43282</v>
      </c>
      <c r="B95" s="34">
        <v>258.39999999999998</v>
      </c>
      <c r="C95" s="26" t="s">
        <v>453</v>
      </c>
      <c r="D95" s="26" t="s">
        <v>454</v>
      </c>
      <c r="E95" s="26" t="s">
        <v>455</v>
      </c>
      <c r="F95" s="26" t="s">
        <v>456</v>
      </c>
      <c r="G95" s="3" t="s">
        <v>457</v>
      </c>
      <c r="H95" s="22">
        <v>3428.9679999999994</v>
      </c>
      <c r="I95" s="37">
        <v>43282</v>
      </c>
      <c r="J95" s="29">
        <v>13.27</v>
      </c>
      <c r="K95" s="26" t="s">
        <v>1730</v>
      </c>
      <c r="L95" s="26" t="s">
        <v>1731</v>
      </c>
      <c r="M95" s="26" t="s">
        <v>1732</v>
      </c>
      <c r="N95" s="26">
        <v>0</v>
      </c>
      <c r="O95" s="2" t="s">
        <v>1733</v>
      </c>
      <c r="P95" s="50">
        <v>258</v>
      </c>
      <c r="Q95" s="50">
        <v>3429</v>
      </c>
    </row>
    <row r="96" spans="1:17" ht="18" thickBot="1" x14ac:dyDescent="0.3">
      <c r="A96" s="25">
        <v>43313</v>
      </c>
      <c r="B96" s="34">
        <v>266.72000000000003</v>
      </c>
      <c r="C96" s="26" t="s">
        <v>448</v>
      </c>
      <c r="D96" s="26" t="s">
        <v>449</v>
      </c>
      <c r="E96" s="26" t="s">
        <v>450</v>
      </c>
      <c r="F96" s="26" t="s">
        <v>451</v>
      </c>
      <c r="G96" s="3" t="s">
        <v>452</v>
      </c>
      <c r="H96" s="22">
        <v>3915.4496000000004</v>
      </c>
      <c r="I96" s="37">
        <v>43313</v>
      </c>
      <c r="J96" s="30">
        <v>14.68</v>
      </c>
      <c r="K96" s="26" t="s">
        <v>1726</v>
      </c>
      <c r="L96" s="26" t="s">
        <v>1727</v>
      </c>
      <c r="M96" s="26" t="s">
        <v>1728</v>
      </c>
      <c r="N96" s="26">
        <v>0</v>
      </c>
      <c r="O96" s="3" t="s">
        <v>1729</v>
      </c>
      <c r="P96" s="50">
        <v>267</v>
      </c>
      <c r="Q96" s="50">
        <v>3915</v>
      </c>
    </row>
    <row r="97" spans="1:17" ht="18" thickBot="1" x14ac:dyDescent="0.3">
      <c r="A97" s="25">
        <v>43344</v>
      </c>
      <c r="B97" s="34">
        <v>267.05</v>
      </c>
      <c r="C97" s="26" t="s">
        <v>443</v>
      </c>
      <c r="D97" s="26" t="s">
        <v>444</v>
      </c>
      <c r="E97" s="26" t="s">
        <v>445</v>
      </c>
      <c r="F97" s="26" t="s">
        <v>446</v>
      </c>
      <c r="G97" s="3" t="s">
        <v>447</v>
      </c>
      <c r="H97" s="22">
        <v>3776.03359</v>
      </c>
      <c r="I97" s="37">
        <v>43344</v>
      </c>
      <c r="J97" s="29">
        <v>14.139799999999999</v>
      </c>
      <c r="K97" s="26" t="s">
        <v>1722</v>
      </c>
      <c r="L97" s="26" t="s">
        <v>1723</v>
      </c>
      <c r="M97" s="26" t="s">
        <v>1724</v>
      </c>
      <c r="N97" s="26">
        <v>0</v>
      </c>
      <c r="O97" s="2" t="s">
        <v>1725</v>
      </c>
      <c r="P97" s="50">
        <v>267</v>
      </c>
      <c r="Q97" s="50">
        <v>3776</v>
      </c>
    </row>
    <row r="98" spans="1:17" ht="18" thickBot="1" x14ac:dyDescent="0.3">
      <c r="A98" s="25">
        <v>43374</v>
      </c>
      <c r="B98" s="33">
        <v>248.79</v>
      </c>
      <c r="C98" s="26" t="s">
        <v>438</v>
      </c>
      <c r="D98" s="26" t="s">
        <v>439</v>
      </c>
      <c r="E98" s="26" t="s">
        <v>440</v>
      </c>
      <c r="F98" s="26" t="s">
        <v>441</v>
      </c>
      <c r="G98" s="2" t="s">
        <v>442</v>
      </c>
      <c r="H98" s="22">
        <v>3678.3103919999999</v>
      </c>
      <c r="I98" s="37">
        <v>43374</v>
      </c>
      <c r="J98" s="30">
        <v>14.784800000000001</v>
      </c>
      <c r="K98" s="26" t="s">
        <v>1718</v>
      </c>
      <c r="L98" s="26" t="s">
        <v>1719</v>
      </c>
      <c r="M98" s="26" t="s">
        <v>1720</v>
      </c>
      <c r="N98" s="26">
        <v>0</v>
      </c>
      <c r="O98" s="3" t="s">
        <v>1721</v>
      </c>
      <c r="P98" s="50">
        <v>249</v>
      </c>
      <c r="Q98" s="50">
        <v>3678</v>
      </c>
    </row>
    <row r="99" spans="1:17" ht="18" thickBot="1" x14ac:dyDescent="0.3">
      <c r="A99" s="25">
        <v>43405</v>
      </c>
      <c r="B99" s="34">
        <v>253.48</v>
      </c>
      <c r="C99" s="26" t="s">
        <v>433</v>
      </c>
      <c r="D99" s="26" t="s">
        <v>434</v>
      </c>
      <c r="E99" s="26" t="s">
        <v>435</v>
      </c>
      <c r="F99" s="26" t="s">
        <v>436</v>
      </c>
      <c r="G99" s="3" t="s">
        <v>437</v>
      </c>
      <c r="H99" s="22">
        <v>3513.0300159999997</v>
      </c>
      <c r="I99" s="37">
        <v>43405</v>
      </c>
      <c r="J99" s="29">
        <v>13.8592</v>
      </c>
      <c r="K99" s="26" t="s">
        <v>1714</v>
      </c>
      <c r="L99" s="26" t="s">
        <v>1715</v>
      </c>
      <c r="M99" s="26" t="s">
        <v>1716</v>
      </c>
      <c r="N99" s="26">
        <v>0</v>
      </c>
      <c r="O99" s="2" t="s">
        <v>1717</v>
      </c>
      <c r="P99" s="50">
        <v>253</v>
      </c>
      <c r="Q99" s="50">
        <v>3513</v>
      </c>
    </row>
    <row r="100" spans="1:17" ht="18" thickBot="1" x14ac:dyDescent="0.3">
      <c r="A100" s="25">
        <v>43435</v>
      </c>
      <c r="B100" s="33">
        <v>229.81</v>
      </c>
      <c r="C100" s="26" t="s">
        <v>428</v>
      </c>
      <c r="D100" s="26" t="s">
        <v>429</v>
      </c>
      <c r="E100" s="26" t="s">
        <v>430</v>
      </c>
      <c r="F100" s="26" t="s">
        <v>431</v>
      </c>
      <c r="G100" s="2" t="s">
        <v>432</v>
      </c>
      <c r="H100" s="22">
        <v>3297.1530130000001</v>
      </c>
      <c r="I100" s="37">
        <v>43435</v>
      </c>
      <c r="J100" s="30">
        <v>14.347300000000001</v>
      </c>
      <c r="K100" s="26" t="s">
        <v>1710</v>
      </c>
      <c r="L100" s="26" t="s">
        <v>1711</v>
      </c>
      <c r="M100" s="26" t="s">
        <v>1712</v>
      </c>
      <c r="N100" s="26">
        <v>0</v>
      </c>
      <c r="O100" s="3" t="s">
        <v>1713</v>
      </c>
      <c r="P100" s="50">
        <v>230</v>
      </c>
      <c r="Q100" s="50">
        <v>3297</v>
      </c>
    </row>
    <row r="101" spans="1:17" ht="18" thickBot="1" x14ac:dyDescent="0.3">
      <c r="A101" s="25">
        <v>43466</v>
      </c>
      <c r="B101" s="34">
        <v>248.01</v>
      </c>
      <c r="C101" s="26" t="s">
        <v>423</v>
      </c>
      <c r="D101" s="26" t="s">
        <v>424</v>
      </c>
      <c r="E101" s="26" t="s">
        <v>425</v>
      </c>
      <c r="F101" s="26" t="s">
        <v>426</v>
      </c>
      <c r="G101" s="3" t="s">
        <v>427</v>
      </c>
      <c r="H101" s="22">
        <v>3285.562077</v>
      </c>
      <c r="I101" s="37">
        <v>43466</v>
      </c>
      <c r="J101" s="29">
        <v>13.2477</v>
      </c>
      <c r="K101" s="26" t="s">
        <v>1706</v>
      </c>
      <c r="L101" s="26" t="s">
        <v>1707</v>
      </c>
      <c r="M101" s="26" t="s">
        <v>1708</v>
      </c>
      <c r="N101" s="26">
        <v>0</v>
      </c>
      <c r="O101" s="2" t="s">
        <v>1709</v>
      </c>
      <c r="P101" s="50">
        <v>248</v>
      </c>
      <c r="Q101" s="50">
        <v>3286</v>
      </c>
    </row>
    <row r="102" spans="1:17" ht="18" thickBot="1" x14ac:dyDescent="0.3">
      <c r="A102" s="25">
        <v>43497</v>
      </c>
      <c r="B102" s="34">
        <v>256.07</v>
      </c>
      <c r="C102" s="26" t="s">
        <v>417</v>
      </c>
      <c r="D102" s="26" t="s">
        <v>418</v>
      </c>
      <c r="E102" s="26" t="s">
        <v>419</v>
      </c>
      <c r="F102" s="26" t="s">
        <v>420</v>
      </c>
      <c r="G102" s="3" t="s">
        <v>421</v>
      </c>
      <c r="H102" s="22">
        <v>3605.3887789999999</v>
      </c>
      <c r="I102" s="37">
        <v>43497</v>
      </c>
      <c r="J102" s="30">
        <v>14.079700000000001</v>
      </c>
      <c r="K102" s="26" t="s">
        <v>1702</v>
      </c>
      <c r="L102" s="26" t="s">
        <v>1703</v>
      </c>
      <c r="M102" s="26" t="s">
        <v>1704</v>
      </c>
      <c r="N102" s="26">
        <v>0</v>
      </c>
      <c r="O102" s="3" t="s">
        <v>1705</v>
      </c>
      <c r="P102" s="50">
        <v>256</v>
      </c>
      <c r="Q102" s="50">
        <v>3605</v>
      </c>
    </row>
    <row r="103" spans="1:17" ht="18" thickBot="1" x14ac:dyDescent="0.3">
      <c r="A103" s="25">
        <v>43525</v>
      </c>
      <c r="B103" s="34">
        <v>259.54000000000002</v>
      </c>
      <c r="C103" s="26" t="s">
        <v>412</v>
      </c>
      <c r="D103" s="26" t="s">
        <v>413</v>
      </c>
      <c r="E103" s="26" t="s">
        <v>414</v>
      </c>
      <c r="F103" s="26" t="s">
        <v>415</v>
      </c>
      <c r="G103" s="3" t="s">
        <v>416</v>
      </c>
      <c r="H103" s="22">
        <v>3758.7880500000001</v>
      </c>
      <c r="I103" s="37">
        <v>43525</v>
      </c>
      <c r="J103" s="30">
        <v>14.4825</v>
      </c>
      <c r="K103" s="26" t="s">
        <v>1698</v>
      </c>
      <c r="L103" s="26" t="s">
        <v>1699</v>
      </c>
      <c r="M103" s="26" t="s">
        <v>1700</v>
      </c>
      <c r="N103" s="26">
        <v>0</v>
      </c>
      <c r="O103" s="3" t="s">
        <v>1701</v>
      </c>
      <c r="P103" s="50">
        <v>260</v>
      </c>
      <c r="Q103" s="50">
        <v>3759</v>
      </c>
    </row>
    <row r="104" spans="1:17" ht="18" thickBot="1" x14ac:dyDescent="0.3">
      <c r="A104" s="25">
        <v>43556</v>
      </c>
      <c r="B104" s="34">
        <v>270.01</v>
      </c>
      <c r="C104" s="26" t="s">
        <v>408</v>
      </c>
      <c r="D104" s="26" t="s">
        <v>409</v>
      </c>
      <c r="E104" s="26" t="s">
        <v>410</v>
      </c>
      <c r="F104" s="26" t="s">
        <v>411</v>
      </c>
      <c r="G104" s="3" t="s">
        <v>191</v>
      </c>
      <c r="H104" s="22">
        <v>3859.3879349999997</v>
      </c>
      <c r="I104" s="37">
        <v>43556</v>
      </c>
      <c r="J104" s="29">
        <v>14.2935</v>
      </c>
      <c r="K104" s="26" t="s">
        <v>1694</v>
      </c>
      <c r="L104" s="26" t="s">
        <v>1695</v>
      </c>
      <c r="M104" s="26" t="s">
        <v>1696</v>
      </c>
      <c r="N104" s="26">
        <v>0</v>
      </c>
      <c r="O104" s="2" t="s">
        <v>1697</v>
      </c>
      <c r="P104" s="50">
        <v>270</v>
      </c>
      <c r="Q104" s="50">
        <v>3859</v>
      </c>
    </row>
    <row r="105" spans="1:17" ht="18" thickBot="1" x14ac:dyDescent="0.3">
      <c r="A105" s="25">
        <v>43586</v>
      </c>
      <c r="B105" s="33">
        <v>252.87</v>
      </c>
      <c r="C105" s="26" t="s">
        <v>403</v>
      </c>
      <c r="D105" s="26" t="s">
        <v>404</v>
      </c>
      <c r="E105" s="26" t="s">
        <v>405</v>
      </c>
      <c r="F105" s="26" t="s">
        <v>406</v>
      </c>
      <c r="G105" s="2" t="s">
        <v>407</v>
      </c>
      <c r="H105" s="22">
        <v>3686.8445999999999</v>
      </c>
      <c r="I105" s="37">
        <v>43586</v>
      </c>
      <c r="J105" s="30">
        <v>14.58</v>
      </c>
      <c r="K105" s="26" t="s">
        <v>1690</v>
      </c>
      <c r="L105" s="26" t="s">
        <v>1691</v>
      </c>
      <c r="M105" s="26" t="s">
        <v>1692</v>
      </c>
      <c r="N105" s="26">
        <v>0</v>
      </c>
      <c r="O105" s="3" t="s">
        <v>1693</v>
      </c>
      <c r="P105" s="50">
        <v>253</v>
      </c>
      <c r="Q105" s="50">
        <v>3687</v>
      </c>
    </row>
    <row r="106" spans="1:17" ht="18" thickBot="1" x14ac:dyDescent="0.3">
      <c r="A106" s="25">
        <v>43617</v>
      </c>
      <c r="B106" s="34">
        <v>269.14999999999998</v>
      </c>
      <c r="C106" s="26" t="s">
        <v>398</v>
      </c>
      <c r="D106" s="26" t="s">
        <v>399</v>
      </c>
      <c r="E106" s="26" t="s">
        <v>400</v>
      </c>
      <c r="F106" s="26" t="s">
        <v>401</v>
      </c>
      <c r="G106" s="3" t="s">
        <v>402</v>
      </c>
      <c r="H106" s="22">
        <v>3787.8286949999997</v>
      </c>
      <c r="I106" s="37">
        <v>43617</v>
      </c>
      <c r="J106" s="29">
        <v>14.0733</v>
      </c>
      <c r="K106" s="26" t="s">
        <v>1686</v>
      </c>
      <c r="L106" s="26" t="s">
        <v>1687</v>
      </c>
      <c r="M106" s="26" t="s">
        <v>1688</v>
      </c>
      <c r="N106" s="26">
        <v>0</v>
      </c>
      <c r="O106" s="2" t="s">
        <v>1689</v>
      </c>
      <c r="P106" s="50">
        <v>269</v>
      </c>
      <c r="Q106" s="50">
        <v>3788</v>
      </c>
    </row>
    <row r="107" spans="1:17" ht="18" thickBot="1" x14ac:dyDescent="0.3">
      <c r="A107" s="25">
        <v>43647</v>
      </c>
      <c r="B107" s="34">
        <v>273.08</v>
      </c>
      <c r="C107" s="26" t="s">
        <v>393</v>
      </c>
      <c r="D107" s="26" t="s">
        <v>394</v>
      </c>
      <c r="E107" s="26" t="s">
        <v>395</v>
      </c>
      <c r="F107" s="26" t="s">
        <v>396</v>
      </c>
      <c r="G107" s="3" t="s">
        <v>397</v>
      </c>
      <c r="H107" s="22">
        <v>3914.9841119999996</v>
      </c>
      <c r="I107" s="37">
        <v>43647</v>
      </c>
      <c r="J107" s="30">
        <v>14.336399999999999</v>
      </c>
      <c r="K107" s="26" t="s">
        <v>1682</v>
      </c>
      <c r="L107" s="26" t="s">
        <v>1683</v>
      </c>
      <c r="M107" s="26" t="s">
        <v>1684</v>
      </c>
      <c r="N107" s="26">
        <v>0</v>
      </c>
      <c r="O107" s="3" t="s">
        <v>1685</v>
      </c>
      <c r="P107" s="50">
        <v>273</v>
      </c>
      <c r="Q107" s="50">
        <v>3915</v>
      </c>
    </row>
    <row r="108" spans="1:17" ht="18" thickBot="1" x14ac:dyDescent="0.3">
      <c r="A108" s="25">
        <v>43678</v>
      </c>
      <c r="B108" s="33">
        <v>268.60000000000002</v>
      </c>
      <c r="C108" s="26" t="s">
        <v>388</v>
      </c>
      <c r="D108" s="26" t="s">
        <v>389</v>
      </c>
      <c r="E108" s="26" t="s">
        <v>390</v>
      </c>
      <c r="F108" s="26" t="s">
        <v>391</v>
      </c>
      <c r="G108" s="2" t="s">
        <v>392</v>
      </c>
      <c r="H108" s="22">
        <v>4077.3480000000004</v>
      </c>
      <c r="I108" s="37">
        <v>43678</v>
      </c>
      <c r="J108" s="30">
        <v>15.18</v>
      </c>
      <c r="K108" s="26" t="s">
        <v>1679</v>
      </c>
      <c r="L108" s="26" t="s">
        <v>1680</v>
      </c>
      <c r="M108" s="26" t="s">
        <v>1681</v>
      </c>
      <c r="N108" s="26">
        <v>0</v>
      </c>
      <c r="O108" s="3" t="s">
        <v>337</v>
      </c>
      <c r="P108" s="50">
        <v>269</v>
      </c>
      <c r="Q108" s="50">
        <v>4077</v>
      </c>
    </row>
    <row r="109" spans="1:17" ht="18" thickBot="1" x14ac:dyDescent="0.3">
      <c r="A109" s="25">
        <v>43709</v>
      </c>
      <c r="B109" s="34">
        <v>272.60000000000002</v>
      </c>
      <c r="C109" s="26" t="s">
        <v>383</v>
      </c>
      <c r="D109" s="26" t="s">
        <v>384</v>
      </c>
      <c r="E109" s="26" t="s">
        <v>385</v>
      </c>
      <c r="F109" s="26" t="s">
        <v>386</v>
      </c>
      <c r="G109" s="3" t="s">
        <v>387</v>
      </c>
      <c r="H109" s="22">
        <v>4125.2557999999999</v>
      </c>
      <c r="I109" s="37">
        <v>43709</v>
      </c>
      <c r="J109" s="29">
        <v>15.132999999999999</v>
      </c>
      <c r="K109" s="26" t="s">
        <v>1676</v>
      </c>
      <c r="L109" s="26" t="s">
        <v>1677</v>
      </c>
      <c r="M109" s="26" t="s">
        <v>1678</v>
      </c>
      <c r="N109" s="26">
        <v>0</v>
      </c>
      <c r="O109" s="2" t="s">
        <v>1093</v>
      </c>
      <c r="P109" s="50">
        <v>273</v>
      </c>
      <c r="Q109" s="50">
        <v>4125</v>
      </c>
    </row>
    <row r="110" spans="1:17" ht="18" thickBot="1" x14ac:dyDescent="0.3">
      <c r="A110" s="25">
        <v>43739</v>
      </c>
      <c r="B110" s="34">
        <v>278.55</v>
      </c>
      <c r="C110" s="26" t="s">
        <v>378</v>
      </c>
      <c r="D110" s="26" t="s">
        <v>379</v>
      </c>
      <c r="E110" s="26" t="s">
        <v>380</v>
      </c>
      <c r="F110" s="26" t="s">
        <v>381</v>
      </c>
      <c r="G110" s="3" t="s">
        <v>382</v>
      </c>
      <c r="H110" s="22">
        <v>4204.1551500000005</v>
      </c>
      <c r="I110" s="37">
        <v>43739</v>
      </c>
      <c r="J110" s="29">
        <v>15.093</v>
      </c>
      <c r="K110" s="26" t="s">
        <v>1672</v>
      </c>
      <c r="L110" s="26" t="s">
        <v>1673</v>
      </c>
      <c r="M110" s="26" t="s">
        <v>1674</v>
      </c>
      <c r="N110" s="26">
        <v>0</v>
      </c>
      <c r="O110" s="2" t="s">
        <v>1675</v>
      </c>
      <c r="P110" s="50">
        <v>279</v>
      </c>
      <c r="Q110" s="50">
        <v>4204</v>
      </c>
    </row>
    <row r="111" spans="1:17" ht="18" thickBot="1" x14ac:dyDescent="0.3">
      <c r="A111" s="25">
        <v>43770</v>
      </c>
      <c r="B111" s="34">
        <v>288.64999999999998</v>
      </c>
      <c r="C111" s="26" t="s">
        <v>373</v>
      </c>
      <c r="D111" s="26" t="s">
        <v>374</v>
      </c>
      <c r="E111" s="26" t="s">
        <v>375</v>
      </c>
      <c r="F111" s="26" t="s">
        <v>376</v>
      </c>
      <c r="G111" s="3" t="s">
        <v>377</v>
      </c>
      <c r="H111" s="22">
        <v>4225.4030249999996</v>
      </c>
      <c r="I111" s="37">
        <v>43770</v>
      </c>
      <c r="J111" s="29">
        <v>14.638500000000001</v>
      </c>
      <c r="K111" s="26" t="s">
        <v>1668</v>
      </c>
      <c r="L111" s="26" t="s">
        <v>1669</v>
      </c>
      <c r="M111" s="26" t="s">
        <v>1670</v>
      </c>
      <c r="N111" s="26">
        <v>0</v>
      </c>
      <c r="O111" s="2" t="s">
        <v>1671</v>
      </c>
      <c r="P111" s="50">
        <v>289</v>
      </c>
      <c r="Q111" s="50">
        <v>4225</v>
      </c>
    </row>
    <row r="112" spans="1:17" ht="18" thickBot="1" x14ac:dyDescent="0.3">
      <c r="A112" s="25">
        <v>43800</v>
      </c>
      <c r="B112" s="34">
        <v>295.8</v>
      </c>
      <c r="C112" s="26" t="s">
        <v>368</v>
      </c>
      <c r="D112" s="26" t="s">
        <v>369</v>
      </c>
      <c r="E112" s="26" t="s">
        <v>370</v>
      </c>
      <c r="F112" s="26" t="s">
        <v>371</v>
      </c>
      <c r="G112" s="3" t="s">
        <v>372</v>
      </c>
      <c r="H112" s="22">
        <v>4139.3364600000004</v>
      </c>
      <c r="I112" s="37">
        <v>43800</v>
      </c>
      <c r="J112" s="29">
        <v>13.9937</v>
      </c>
      <c r="K112" s="26" t="s">
        <v>1665</v>
      </c>
      <c r="L112" s="26" t="s">
        <v>1666</v>
      </c>
      <c r="M112" s="26" t="s">
        <v>1667</v>
      </c>
      <c r="N112" s="26">
        <v>0</v>
      </c>
      <c r="O112" s="2" t="s">
        <v>126</v>
      </c>
      <c r="P112" s="50">
        <v>296</v>
      </c>
      <c r="Q112" s="50">
        <v>4139</v>
      </c>
    </row>
    <row r="113" spans="1:17" ht="18" thickBot="1" x14ac:dyDescent="0.3">
      <c r="A113" s="25">
        <v>43831</v>
      </c>
      <c r="B113" s="33">
        <v>295.69</v>
      </c>
      <c r="C113" s="26" t="s">
        <v>363</v>
      </c>
      <c r="D113" s="26" t="s">
        <v>364</v>
      </c>
      <c r="E113" s="26" t="s">
        <v>365</v>
      </c>
      <c r="F113" s="26" t="s">
        <v>366</v>
      </c>
      <c r="G113" s="2" t="s">
        <v>367</v>
      </c>
      <c r="H113" s="22">
        <v>4434.1081020000001</v>
      </c>
      <c r="I113" s="37">
        <v>43831</v>
      </c>
      <c r="J113" s="30">
        <v>14.995799999999999</v>
      </c>
      <c r="K113" s="26" t="s">
        <v>1661</v>
      </c>
      <c r="L113" s="26" t="s">
        <v>1662</v>
      </c>
      <c r="M113" s="26" t="s">
        <v>1663</v>
      </c>
      <c r="N113" s="26">
        <v>0</v>
      </c>
      <c r="O113" s="3" t="s">
        <v>1664</v>
      </c>
      <c r="P113" s="50">
        <v>296</v>
      </c>
      <c r="Q113" s="50">
        <v>4434</v>
      </c>
    </row>
    <row r="114" spans="1:17" ht="18" thickBot="1" x14ac:dyDescent="0.3">
      <c r="A114" s="25">
        <v>43862</v>
      </c>
      <c r="B114" s="33">
        <v>271.74</v>
      </c>
      <c r="C114" s="26" t="s">
        <v>358</v>
      </c>
      <c r="D114" s="26" t="s">
        <v>359</v>
      </c>
      <c r="E114" s="26" t="s">
        <v>360</v>
      </c>
      <c r="F114" s="26" t="s">
        <v>361</v>
      </c>
      <c r="G114" s="2" t="s">
        <v>362</v>
      </c>
      <c r="H114" s="22">
        <v>4255.9647059999998</v>
      </c>
      <c r="I114" s="37">
        <v>43862</v>
      </c>
      <c r="J114" s="30">
        <v>15.661899999999999</v>
      </c>
      <c r="K114" s="26" t="s">
        <v>1658</v>
      </c>
      <c r="L114" s="26" t="s">
        <v>1659</v>
      </c>
      <c r="M114" s="26" t="s">
        <v>1660</v>
      </c>
      <c r="N114" s="26">
        <v>0</v>
      </c>
      <c r="O114" s="3" t="s">
        <v>912</v>
      </c>
      <c r="P114" s="50">
        <v>272</v>
      </c>
      <c r="Q114" s="50">
        <v>4256</v>
      </c>
    </row>
    <row r="115" spans="1:17" ht="18" thickBot="1" x14ac:dyDescent="0.3">
      <c r="A115" s="25">
        <v>43891</v>
      </c>
      <c r="B115" s="33">
        <v>236.82</v>
      </c>
      <c r="C115" s="26" t="s">
        <v>353</v>
      </c>
      <c r="D115" s="26" t="s">
        <v>354</v>
      </c>
      <c r="E115" s="26" t="s">
        <v>355</v>
      </c>
      <c r="F115" s="26" t="s">
        <v>356</v>
      </c>
      <c r="G115" s="2" t="s">
        <v>357</v>
      </c>
      <c r="H115" s="22">
        <v>4224.9161639999993</v>
      </c>
      <c r="I115" s="37">
        <v>43891</v>
      </c>
      <c r="J115" s="30">
        <v>17.840199999999999</v>
      </c>
      <c r="K115" s="26" t="s">
        <v>1655</v>
      </c>
      <c r="L115" s="26" t="s">
        <v>1656</v>
      </c>
      <c r="M115" s="26" t="s">
        <v>1657</v>
      </c>
      <c r="N115" s="26">
        <v>0</v>
      </c>
      <c r="O115" s="3" t="s">
        <v>64</v>
      </c>
      <c r="P115" s="50">
        <v>237</v>
      </c>
      <c r="Q115" s="50">
        <v>4225</v>
      </c>
    </row>
    <row r="116" spans="1:17" ht="18" thickBot="1" x14ac:dyDescent="0.3">
      <c r="A116" s="25">
        <v>43922</v>
      </c>
      <c r="B116" s="34">
        <v>267.10000000000002</v>
      </c>
      <c r="C116" s="26" t="s">
        <v>348</v>
      </c>
      <c r="D116" s="26" t="s">
        <v>349</v>
      </c>
      <c r="E116" s="26" t="s">
        <v>350</v>
      </c>
      <c r="F116" s="26" t="s">
        <v>351</v>
      </c>
      <c r="G116" s="3" t="s">
        <v>352</v>
      </c>
      <c r="H116" s="22">
        <v>4945.7838600000005</v>
      </c>
      <c r="I116" s="37">
        <v>43922</v>
      </c>
      <c r="J116" s="30">
        <v>18.5166</v>
      </c>
      <c r="K116" s="26" t="s">
        <v>1652</v>
      </c>
      <c r="L116" s="26" t="s">
        <v>1653</v>
      </c>
      <c r="M116" s="26" t="s">
        <v>1654</v>
      </c>
      <c r="N116" s="26">
        <v>0</v>
      </c>
      <c r="O116" s="3" t="s">
        <v>1335</v>
      </c>
      <c r="P116" s="50">
        <v>267</v>
      </c>
      <c r="Q116" s="50">
        <v>4946</v>
      </c>
    </row>
    <row r="117" spans="1:17" ht="18" thickBot="1" x14ac:dyDescent="0.3">
      <c r="A117" s="25">
        <v>43952</v>
      </c>
      <c r="B117" s="34">
        <v>279.75</v>
      </c>
      <c r="C117" s="26" t="s">
        <v>343</v>
      </c>
      <c r="D117" s="26" t="s">
        <v>344</v>
      </c>
      <c r="E117" s="26" t="s">
        <v>345</v>
      </c>
      <c r="F117" s="26" t="s">
        <v>346</v>
      </c>
      <c r="G117" s="3" t="s">
        <v>347</v>
      </c>
      <c r="H117" s="22">
        <v>4906.9548750000004</v>
      </c>
      <c r="I117" s="37">
        <v>43952</v>
      </c>
      <c r="J117" s="29">
        <v>17.540500000000002</v>
      </c>
      <c r="K117" s="26" t="s">
        <v>1648</v>
      </c>
      <c r="L117" s="26" t="s">
        <v>1649</v>
      </c>
      <c r="M117" s="26" t="s">
        <v>1650</v>
      </c>
      <c r="N117" s="26">
        <v>0</v>
      </c>
      <c r="O117" s="2" t="s">
        <v>1651</v>
      </c>
      <c r="P117" s="50">
        <v>280</v>
      </c>
      <c r="Q117" s="50">
        <v>4907</v>
      </c>
    </row>
    <row r="118" spans="1:17" ht="18" thickBot="1" x14ac:dyDescent="0.3">
      <c r="A118" s="25">
        <v>43983</v>
      </c>
      <c r="B118" s="34">
        <v>283.43</v>
      </c>
      <c r="C118" s="26" t="s">
        <v>338</v>
      </c>
      <c r="D118" s="26" t="s">
        <v>339</v>
      </c>
      <c r="E118" s="26" t="s">
        <v>340</v>
      </c>
      <c r="F118" s="26" t="s">
        <v>341</v>
      </c>
      <c r="G118" s="3" t="s">
        <v>342</v>
      </c>
      <c r="H118" s="22">
        <v>4909.2910300000003</v>
      </c>
      <c r="I118" s="37">
        <v>43983</v>
      </c>
      <c r="J118" s="29">
        <v>17.321000000000002</v>
      </c>
      <c r="K118" s="26" t="s">
        <v>1644</v>
      </c>
      <c r="L118" s="26" t="s">
        <v>1645</v>
      </c>
      <c r="M118" s="26" t="s">
        <v>1646</v>
      </c>
      <c r="N118" s="26">
        <v>0</v>
      </c>
      <c r="O118" s="2" t="s">
        <v>1647</v>
      </c>
      <c r="P118" s="50">
        <v>283</v>
      </c>
      <c r="Q118" s="50">
        <v>4909</v>
      </c>
    </row>
    <row r="119" spans="1:17" ht="18" thickBot="1" x14ac:dyDescent="0.3">
      <c r="A119" s="25">
        <v>44013</v>
      </c>
      <c r="B119" s="34">
        <v>300.10000000000002</v>
      </c>
      <c r="C119" s="26" t="s">
        <v>333</v>
      </c>
      <c r="D119" s="26" t="s">
        <v>334</v>
      </c>
      <c r="E119" s="26" t="s">
        <v>335</v>
      </c>
      <c r="F119" s="26" t="s">
        <v>336</v>
      </c>
      <c r="G119" s="3" t="s">
        <v>337</v>
      </c>
      <c r="H119" s="22">
        <v>5104.3408800000007</v>
      </c>
      <c r="I119" s="37">
        <v>44013</v>
      </c>
      <c r="J119" s="29">
        <v>17.008800000000001</v>
      </c>
      <c r="K119" s="26" t="s">
        <v>1640</v>
      </c>
      <c r="L119" s="26" t="s">
        <v>1641</v>
      </c>
      <c r="M119" s="26" t="s">
        <v>1642</v>
      </c>
      <c r="N119" s="26">
        <v>0</v>
      </c>
      <c r="O119" s="2" t="s">
        <v>1643</v>
      </c>
      <c r="P119" s="50">
        <v>300</v>
      </c>
      <c r="Q119" s="50">
        <v>5104</v>
      </c>
    </row>
    <row r="120" spans="1:17" ht="18" thickBot="1" x14ac:dyDescent="0.3">
      <c r="A120" s="25">
        <v>44044</v>
      </c>
      <c r="B120" s="34">
        <v>321.02</v>
      </c>
      <c r="C120" s="26" t="s">
        <v>328</v>
      </c>
      <c r="D120" s="26" t="s">
        <v>329</v>
      </c>
      <c r="E120" s="26" t="s">
        <v>330</v>
      </c>
      <c r="F120" s="26" t="s">
        <v>331</v>
      </c>
      <c r="G120" s="3" t="s">
        <v>332</v>
      </c>
      <c r="H120" s="22">
        <v>5436.826822</v>
      </c>
      <c r="I120" s="37">
        <v>44044</v>
      </c>
      <c r="J120" s="29">
        <v>16.9361</v>
      </c>
      <c r="K120" s="26" t="s">
        <v>1637</v>
      </c>
      <c r="L120" s="26" t="s">
        <v>1638</v>
      </c>
      <c r="M120" s="26" t="s">
        <v>1639</v>
      </c>
      <c r="N120" s="26">
        <v>0</v>
      </c>
      <c r="O120" s="2" t="s">
        <v>1098</v>
      </c>
      <c r="P120" s="50">
        <v>321</v>
      </c>
      <c r="Q120" s="50">
        <v>5437</v>
      </c>
    </row>
    <row r="121" spans="1:17" ht="18" thickBot="1" x14ac:dyDescent="0.3">
      <c r="A121" s="25">
        <v>44075</v>
      </c>
      <c r="B121" s="33">
        <v>307.64999999999998</v>
      </c>
      <c r="C121" s="26" t="s">
        <v>323</v>
      </c>
      <c r="D121" s="26" t="s">
        <v>324</v>
      </c>
      <c r="E121" s="26" t="s">
        <v>325</v>
      </c>
      <c r="F121" s="26" t="s">
        <v>326</v>
      </c>
      <c r="G121" s="2" t="s">
        <v>327</v>
      </c>
      <c r="H121" s="22">
        <v>5148.184334999999</v>
      </c>
      <c r="I121" s="37">
        <v>44075</v>
      </c>
      <c r="J121" s="29">
        <v>16.733899999999998</v>
      </c>
      <c r="K121" s="26" t="s">
        <v>1634</v>
      </c>
      <c r="L121" s="26" t="s">
        <v>1635</v>
      </c>
      <c r="M121" s="26" t="s">
        <v>1636</v>
      </c>
      <c r="N121" s="26">
        <v>0</v>
      </c>
      <c r="O121" s="2" t="s">
        <v>1129</v>
      </c>
      <c r="P121" s="50">
        <v>308</v>
      </c>
      <c r="Q121" s="50">
        <v>5148</v>
      </c>
    </row>
    <row r="122" spans="1:17" ht="18" thickBot="1" x14ac:dyDescent="0.3">
      <c r="A122" s="25">
        <v>44105</v>
      </c>
      <c r="B122" s="33">
        <v>299.82</v>
      </c>
      <c r="C122" s="26" t="s">
        <v>319</v>
      </c>
      <c r="D122" s="26" t="s">
        <v>320</v>
      </c>
      <c r="E122" s="26" t="s">
        <v>321</v>
      </c>
      <c r="F122" s="26" t="s">
        <v>322</v>
      </c>
      <c r="G122" s="2" t="s">
        <v>171</v>
      </c>
      <c r="H122" s="22">
        <v>4870.2161159999996</v>
      </c>
      <c r="I122" s="37">
        <v>44105</v>
      </c>
      <c r="J122" s="29">
        <v>16.2438</v>
      </c>
      <c r="K122" s="26" t="s">
        <v>1630</v>
      </c>
      <c r="L122" s="26" t="s">
        <v>1631</v>
      </c>
      <c r="M122" s="26" t="s">
        <v>1632</v>
      </c>
      <c r="N122" s="26">
        <v>0</v>
      </c>
      <c r="O122" s="2" t="s">
        <v>1633</v>
      </c>
      <c r="P122" s="50">
        <v>300</v>
      </c>
      <c r="Q122" s="50">
        <v>4870</v>
      </c>
    </row>
    <row r="123" spans="1:17" ht="18" thickBot="1" x14ac:dyDescent="0.3">
      <c r="A123" s="25">
        <v>44136</v>
      </c>
      <c r="B123" s="34">
        <v>332.64</v>
      </c>
      <c r="C123" s="26" t="s">
        <v>314</v>
      </c>
      <c r="D123" s="26" t="s">
        <v>315</v>
      </c>
      <c r="E123" s="26" t="s">
        <v>316</v>
      </c>
      <c r="F123" s="26" t="s">
        <v>317</v>
      </c>
      <c r="G123" s="3" t="s">
        <v>318</v>
      </c>
      <c r="H123" s="22">
        <v>5144.6767680000003</v>
      </c>
      <c r="I123" s="37">
        <v>44136</v>
      </c>
      <c r="J123" s="29">
        <v>15.466200000000001</v>
      </c>
      <c r="K123" s="26" t="s">
        <v>1626</v>
      </c>
      <c r="L123" s="26" t="s">
        <v>1627</v>
      </c>
      <c r="M123" s="26" t="s">
        <v>1628</v>
      </c>
      <c r="N123" s="26">
        <v>0</v>
      </c>
      <c r="O123" s="2" t="s">
        <v>1629</v>
      </c>
      <c r="P123" s="50">
        <v>333</v>
      </c>
      <c r="Q123" s="50">
        <v>5145</v>
      </c>
    </row>
    <row r="124" spans="1:17" ht="18" thickBot="1" x14ac:dyDescent="0.3">
      <c r="A124" s="25">
        <v>44166</v>
      </c>
      <c r="B124" s="34">
        <v>343.69</v>
      </c>
      <c r="C124" s="26" t="s">
        <v>309</v>
      </c>
      <c r="D124" s="26" t="s">
        <v>310</v>
      </c>
      <c r="E124" s="26" t="s">
        <v>311</v>
      </c>
      <c r="F124" s="26" t="s">
        <v>312</v>
      </c>
      <c r="G124" s="3" t="s">
        <v>313</v>
      </c>
      <c r="H124" s="22">
        <v>5048.0499819999995</v>
      </c>
      <c r="I124" s="37">
        <v>44166</v>
      </c>
      <c r="J124" s="29">
        <v>14.687799999999999</v>
      </c>
      <c r="K124" s="26" t="s">
        <v>1622</v>
      </c>
      <c r="L124" s="26" t="s">
        <v>1623</v>
      </c>
      <c r="M124" s="26" t="s">
        <v>1624</v>
      </c>
      <c r="N124" s="26">
        <v>0</v>
      </c>
      <c r="O124" s="2" t="s">
        <v>1625</v>
      </c>
      <c r="P124" s="50">
        <v>344</v>
      </c>
      <c r="Q124" s="50">
        <v>5048</v>
      </c>
    </row>
    <row r="125" spans="1:17" ht="18" thickBot="1" x14ac:dyDescent="0.3">
      <c r="A125" s="25">
        <v>44197</v>
      </c>
      <c r="B125" s="33">
        <v>340.18</v>
      </c>
      <c r="C125" s="26" t="s">
        <v>305</v>
      </c>
      <c r="D125" s="26" t="s">
        <v>306</v>
      </c>
      <c r="E125" s="26" t="s">
        <v>307</v>
      </c>
      <c r="F125" s="26" t="s">
        <v>308</v>
      </c>
      <c r="G125" s="2" t="s">
        <v>138</v>
      </c>
      <c r="H125" s="22">
        <v>5156.2783500000005</v>
      </c>
      <c r="I125" s="37">
        <v>44197</v>
      </c>
      <c r="J125" s="30">
        <v>15.157500000000001</v>
      </c>
      <c r="K125" s="26" t="s">
        <v>1619</v>
      </c>
      <c r="L125" s="26" t="s">
        <v>1620</v>
      </c>
      <c r="M125" s="26" t="s">
        <v>1621</v>
      </c>
      <c r="N125" s="26">
        <v>0</v>
      </c>
      <c r="O125" s="3" t="s">
        <v>1064</v>
      </c>
      <c r="P125" s="50">
        <v>340</v>
      </c>
      <c r="Q125" s="50">
        <v>5156</v>
      </c>
    </row>
    <row r="126" spans="1:17" ht="18" thickBot="1" x14ac:dyDescent="0.3">
      <c r="A126" s="25">
        <v>44228</v>
      </c>
      <c r="B126" s="34">
        <v>349.59</v>
      </c>
      <c r="C126" s="26" t="s">
        <v>300</v>
      </c>
      <c r="D126" s="26" t="s">
        <v>301</v>
      </c>
      <c r="E126" s="26" t="s">
        <v>302</v>
      </c>
      <c r="F126" s="26" t="s">
        <v>303</v>
      </c>
      <c r="G126" s="3" t="s">
        <v>304</v>
      </c>
      <c r="H126" s="22">
        <v>5276.2220339999994</v>
      </c>
      <c r="I126" s="37">
        <v>44228</v>
      </c>
      <c r="J126" s="29">
        <v>15.092599999999999</v>
      </c>
      <c r="K126" s="26" t="s">
        <v>1616</v>
      </c>
      <c r="L126" s="26" t="s">
        <v>1617</v>
      </c>
      <c r="M126" s="26" t="s">
        <v>1618</v>
      </c>
      <c r="N126" s="26">
        <v>0</v>
      </c>
      <c r="O126" s="2" t="s">
        <v>1098</v>
      </c>
      <c r="P126" s="50">
        <v>350</v>
      </c>
      <c r="Q126" s="50">
        <v>5276</v>
      </c>
    </row>
    <row r="127" spans="1:17" ht="18" thickBot="1" x14ac:dyDescent="0.3">
      <c r="A127" s="25">
        <v>44256</v>
      </c>
      <c r="B127" s="34">
        <v>364.3</v>
      </c>
      <c r="C127" s="26" t="s">
        <v>295</v>
      </c>
      <c r="D127" s="26" t="s">
        <v>296</v>
      </c>
      <c r="E127" s="26" t="s">
        <v>297</v>
      </c>
      <c r="F127" s="26" t="s">
        <v>298</v>
      </c>
      <c r="G127" s="3" t="s">
        <v>299</v>
      </c>
      <c r="H127" s="22">
        <v>5379.43595</v>
      </c>
      <c r="I127" s="37">
        <v>44256</v>
      </c>
      <c r="J127" s="29">
        <v>14.766500000000001</v>
      </c>
      <c r="K127" s="26" t="s">
        <v>1613</v>
      </c>
      <c r="L127" s="26" t="s">
        <v>1614</v>
      </c>
      <c r="M127" s="26" t="s">
        <v>1615</v>
      </c>
      <c r="N127" s="26">
        <v>0</v>
      </c>
      <c r="O127" s="2" t="s">
        <v>866</v>
      </c>
      <c r="P127" s="50">
        <v>364</v>
      </c>
      <c r="Q127" s="50">
        <v>5379</v>
      </c>
    </row>
    <row r="128" spans="1:17" ht="18" thickBot="1" x14ac:dyDescent="0.3">
      <c r="A128" s="25">
        <v>44287</v>
      </c>
      <c r="B128" s="34">
        <v>383.57</v>
      </c>
      <c r="C128" s="26" t="s">
        <v>290</v>
      </c>
      <c r="D128" s="26" t="s">
        <v>291</v>
      </c>
      <c r="E128" s="26" t="s">
        <v>292</v>
      </c>
      <c r="F128" s="26" t="s">
        <v>293</v>
      </c>
      <c r="G128" s="3" t="s">
        <v>294</v>
      </c>
      <c r="H128" s="22">
        <v>5559.3868659999998</v>
      </c>
      <c r="I128" s="37">
        <v>44287</v>
      </c>
      <c r="J128" s="29">
        <v>14.4938</v>
      </c>
      <c r="K128" s="26" t="s">
        <v>1610</v>
      </c>
      <c r="L128" s="26" t="s">
        <v>1611</v>
      </c>
      <c r="M128" s="26" t="s">
        <v>1612</v>
      </c>
      <c r="N128" s="26">
        <v>0</v>
      </c>
      <c r="O128" s="2" t="s">
        <v>675</v>
      </c>
      <c r="P128" s="50">
        <v>384</v>
      </c>
      <c r="Q128" s="50">
        <v>5559</v>
      </c>
    </row>
    <row r="129" spans="1:17" ht="18" thickBot="1" x14ac:dyDescent="0.3">
      <c r="A129" s="25">
        <v>44317</v>
      </c>
      <c r="B129" s="34">
        <v>386.13</v>
      </c>
      <c r="C129" s="26" t="s">
        <v>285</v>
      </c>
      <c r="D129" s="26" t="s">
        <v>286</v>
      </c>
      <c r="E129" s="26" t="s">
        <v>287</v>
      </c>
      <c r="F129" s="26" t="s">
        <v>288</v>
      </c>
      <c r="G129" s="3" t="s">
        <v>289</v>
      </c>
      <c r="H129" s="22">
        <v>5297.0471789999992</v>
      </c>
      <c r="I129" s="37">
        <v>44317</v>
      </c>
      <c r="J129" s="29">
        <v>13.718299999999999</v>
      </c>
      <c r="K129" s="26" t="s">
        <v>1606</v>
      </c>
      <c r="L129" s="26" t="s">
        <v>1607</v>
      </c>
      <c r="M129" s="26" t="s">
        <v>1608</v>
      </c>
      <c r="N129" s="26">
        <v>0</v>
      </c>
      <c r="O129" s="2" t="s">
        <v>1609</v>
      </c>
      <c r="P129" s="50">
        <v>386</v>
      </c>
      <c r="Q129" s="50">
        <v>5297</v>
      </c>
    </row>
    <row r="130" spans="1:17" ht="18" thickBot="1" x14ac:dyDescent="0.3">
      <c r="A130" s="25">
        <v>44348</v>
      </c>
      <c r="B130" s="34">
        <v>393.52</v>
      </c>
      <c r="C130" s="26" t="s">
        <v>282</v>
      </c>
      <c r="D130" s="26" t="s">
        <v>283</v>
      </c>
      <c r="E130" s="26" t="s">
        <v>284</v>
      </c>
      <c r="F130" s="26" t="s">
        <v>49</v>
      </c>
      <c r="G130" s="3" t="s">
        <v>50</v>
      </c>
      <c r="H130" s="22">
        <v>5614.5859519999995</v>
      </c>
      <c r="I130" s="37">
        <v>44348</v>
      </c>
      <c r="J130" s="30">
        <v>14.2676</v>
      </c>
      <c r="K130" s="26" t="s">
        <v>1602</v>
      </c>
      <c r="L130" s="26" t="s">
        <v>1603</v>
      </c>
      <c r="M130" s="26" t="s">
        <v>1604</v>
      </c>
      <c r="N130" s="26">
        <v>0</v>
      </c>
      <c r="O130" s="3" t="s">
        <v>1605</v>
      </c>
      <c r="P130" s="50">
        <v>394</v>
      </c>
      <c r="Q130" s="50">
        <v>5615</v>
      </c>
    </row>
    <row r="131" spans="1:17" ht="18" thickBot="1" x14ac:dyDescent="0.3">
      <c r="A131" s="25">
        <v>44378</v>
      </c>
      <c r="B131" s="34">
        <v>403.15</v>
      </c>
      <c r="C131" s="26" t="s">
        <v>279</v>
      </c>
      <c r="D131" s="26" t="s">
        <v>280</v>
      </c>
      <c r="E131" s="26" t="s">
        <v>281</v>
      </c>
      <c r="F131" s="26" t="s">
        <v>47</v>
      </c>
      <c r="G131" s="3" t="s">
        <v>48</v>
      </c>
      <c r="H131" s="22">
        <v>5870.7509300000002</v>
      </c>
      <c r="I131" s="37">
        <v>44378</v>
      </c>
      <c r="J131" s="30">
        <v>14.562200000000001</v>
      </c>
      <c r="K131" s="26" t="s">
        <v>1599</v>
      </c>
      <c r="L131" s="26" t="s">
        <v>1600</v>
      </c>
      <c r="M131" s="26" t="s">
        <v>1601</v>
      </c>
      <c r="N131" s="26">
        <v>0</v>
      </c>
      <c r="O131" s="3" t="s">
        <v>514</v>
      </c>
      <c r="P131" s="50">
        <v>403</v>
      </c>
      <c r="Q131" s="50">
        <v>5871</v>
      </c>
    </row>
    <row r="132" spans="1:17" ht="18" thickBot="1" x14ac:dyDescent="0.3">
      <c r="A132" s="25">
        <v>44409</v>
      </c>
      <c r="B132" s="34">
        <v>415.05</v>
      </c>
      <c r="C132" s="26" t="s">
        <v>276</v>
      </c>
      <c r="D132" s="26" t="s">
        <v>277</v>
      </c>
      <c r="E132" s="26" t="s">
        <v>278</v>
      </c>
      <c r="F132" s="26" t="s">
        <v>45</v>
      </c>
      <c r="G132" s="3" t="s">
        <v>46</v>
      </c>
      <c r="H132" s="22">
        <v>6022.87356</v>
      </c>
      <c r="I132" s="37">
        <v>44409</v>
      </c>
      <c r="J132" s="29">
        <v>14.511200000000001</v>
      </c>
      <c r="K132" s="26" t="s">
        <v>1596</v>
      </c>
      <c r="L132" s="26" t="s">
        <v>1597</v>
      </c>
      <c r="M132" s="26" t="s">
        <v>1598</v>
      </c>
      <c r="N132" s="26">
        <v>0</v>
      </c>
      <c r="O132" s="2" t="s">
        <v>1521</v>
      </c>
      <c r="P132" s="50">
        <v>415</v>
      </c>
      <c r="Q132" s="50">
        <v>6023</v>
      </c>
    </row>
    <row r="133" spans="1:17" ht="18" thickBot="1" x14ac:dyDescent="0.3">
      <c r="A133" s="25">
        <v>44440</v>
      </c>
      <c r="B133" s="33">
        <v>394.4</v>
      </c>
      <c r="C133" s="26" t="s">
        <v>273</v>
      </c>
      <c r="D133" s="26" t="s">
        <v>274</v>
      </c>
      <c r="E133" s="26" t="s">
        <v>275</v>
      </c>
      <c r="F133" s="26" t="s">
        <v>43</v>
      </c>
      <c r="G133" s="2" t="s">
        <v>44</v>
      </c>
      <c r="H133" s="22">
        <v>5950.8649599999999</v>
      </c>
      <c r="I133" s="37">
        <v>44440</v>
      </c>
      <c r="J133" s="30">
        <v>15.0884</v>
      </c>
      <c r="K133" s="26" t="s">
        <v>1592</v>
      </c>
      <c r="L133" s="26" t="s">
        <v>1593</v>
      </c>
      <c r="M133" s="26" t="s">
        <v>1594</v>
      </c>
      <c r="N133" s="26">
        <v>0</v>
      </c>
      <c r="O133" s="3" t="s">
        <v>1595</v>
      </c>
      <c r="P133" s="50">
        <v>394</v>
      </c>
      <c r="Q133" s="50">
        <v>5951</v>
      </c>
    </row>
    <row r="134" spans="1:17" ht="18" thickBot="1" x14ac:dyDescent="0.3">
      <c r="A134" s="25">
        <v>44470</v>
      </c>
      <c r="B134" s="34">
        <v>422.16</v>
      </c>
      <c r="C134" s="26" t="s">
        <v>270</v>
      </c>
      <c r="D134" s="26" t="s">
        <v>271</v>
      </c>
      <c r="E134" s="26" t="s">
        <v>272</v>
      </c>
      <c r="F134" s="26" t="s">
        <v>41</v>
      </c>
      <c r="G134" s="3" t="s">
        <v>42</v>
      </c>
      <c r="H134" s="22">
        <v>6418.4362080000001</v>
      </c>
      <c r="I134" s="37">
        <v>44470</v>
      </c>
      <c r="J134" s="30">
        <v>15.203799999999999</v>
      </c>
      <c r="K134" s="26" t="s">
        <v>1589</v>
      </c>
      <c r="L134" s="26" t="s">
        <v>1590</v>
      </c>
      <c r="M134" s="26" t="s">
        <v>1591</v>
      </c>
      <c r="N134" s="26">
        <v>0</v>
      </c>
      <c r="O134" s="3" t="s">
        <v>1418</v>
      </c>
      <c r="P134" s="50">
        <v>422</v>
      </c>
      <c r="Q134" s="50">
        <v>6418</v>
      </c>
    </row>
    <row r="135" spans="1:17" ht="18" thickBot="1" x14ac:dyDescent="0.3">
      <c r="A135" s="25">
        <v>44501</v>
      </c>
      <c r="B135" s="33">
        <v>419.06</v>
      </c>
      <c r="C135" s="26" t="s">
        <v>267</v>
      </c>
      <c r="D135" s="26" t="s">
        <v>268</v>
      </c>
      <c r="E135" s="26" t="s">
        <v>269</v>
      </c>
      <c r="F135" s="26" t="s">
        <v>39</v>
      </c>
      <c r="G135" s="2" t="s">
        <v>40</v>
      </c>
      <c r="H135" s="22">
        <v>6651.9489100000001</v>
      </c>
      <c r="I135" s="37">
        <v>44501</v>
      </c>
      <c r="J135" s="30">
        <v>15.8735</v>
      </c>
      <c r="K135" s="26" t="s">
        <v>1586</v>
      </c>
      <c r="L135" s="26" t="s">
        <v>1587</v>
      </c>
      <c r="M135" s="26" t="s">
        <v>1588</v>
      </c>
      <c r="N135" s="26">
        <v>0</v>
      </c>
      <c r="O135" s="3" t="s">
        <v>150</v>
      </c>
      <c r="P135" s="50">
        <v>419</v>
      </c>
      <c r="Q135" s="50">
        <v>6652</v>
      </c>
    </row>
    <row r="136" spans="1:17" ht="18" thickBot="1" x14ac:dyDescent="0.3">
      <c r="A136" s="25">
        <v>44531</v>
      </c>
      <c r="B136" s="34">
        <v>436.57</v>
      </c>
      <c r="C136" s="26" t="s">
        <v>264</v>
      </c>
      <c r="D136" s="26" t="s">
        <v>265</v>
      </c>
      <c r="E136" s="26" t="s">
        <v>266</v>
      </c>
      <c r="F136" s="26" t="s">
        <v>37</v>
      </c>
      <c r="G136" s="3" t="s">
        <v>38</v>
      </c>
      <c r="H136" s="22">
        <v>6981.6710970000004</v>
      </c>
      <c r="I136" s="37">
        <v>44531</v>
      </c>
      <c r="J136" s="30">
        <v>15.992100000000001</v>
      </c>
      <c r="K136" s="26" t="s">
        <v>1583</v>
      </c>
      <c r="L136" s="26" t="s">
        <v>1584</v>
      </c>
      <c r="M136" s="26" t="s">
        <v>1585</v>
      </c>
      <c r="N136" s="26">
        <v>0</v>
      </c>
      <c r="O136" s="3" t="s">
        <v>112</v>
      </c>
      <c r="P136" s="50">
        <v>437</v>
      </c>
      <c r="Q136" s="50">
        <v>6982</v>
      </c>
    </row>
    <row r="137" spans="1:17" ht="18" thickBot="1" x14ac:dyDescent="0.3">
      <c r="A137" s="25">
        <v>44562</v>
      </c>
      <c r="B137" s="33">
        <v>413.69</v>
      </c>
      <c r="C137" s="26" t="s">
        <v>261</v>
      </c>
      <c r="D137" s="26" t="s">
        <v>262</v>
      </c>
      <c r="E137" s="26" t="s">
        <v>263</v>
      </c>
      <c r="F137" s="26" t="s">
        <v>35</v>
      </c>
      <c r="G137" s="2" t="s">
        <v>36</v>
      </c>
      <c r="H137" s="22">
        <v>6362.8831520000003</v>
      </c>
      <c r="I137" s="37">
        <v>44562</v>
      </c>
      <c r="J137" s="29">
        <v>15.380800000000001</v>
      </c>
      <c r="K137" s="26" t="s">
        <v>1579</v>
      </c>
      <c r="L137" s="26" t="s">
        <v>1580</v>
      </c>
      <c r="M137" s="26" t="s">
        <v>1581</v>
      </c>
      <c r="N137" s="26">
        <v>0</v>
      </c>
      <c r="O137" s="2" t="s">
        <v>1582</v>
      </c>
      <c r="P137" s="50">
        <v>414</v>
      </c>
      <c r="Q137" s="50">
        <v>6363</v>
      </c>
    </row>
    <row r="138" spans="1:17" ht="18" thickBot="1" x14ac:dyDescent="0.3">
      <c r="A138" s="25">
        <v>44593</v>
      </c>
      <c r="B138" s="33">
        <v>401.36</v>
      </c>
      <c r="C138" s="26" t="s">
        <v>258</v>
      </c>
      <c r="D138" s="26" t="s">
        <v>259</v>
      </c>
      <c r="E138" s="26" t="s">
        <v>260</v>
      </c>
      <c r="F138" s="26" t="s">
        <v>33</v>
      </c>
      <c r="G138" s="2" t="s">
        <v>34</v>
      </c>
      <c r="H138" s="22">
        <v>6165.4515039999997</v>
      </c>
      <c r="I138" s="37">
        <v>44593</v>
      </c>
      <c r="J138" s="29">
        <v>15.3614</v>
      </c>
      <c r="K138" s="26" t="s">
        <v>1575</v>
      </c>
      <c r="L138" s="26" t="s">
        <v>1576</v>
      </c>
      <c r="M138" s="26" t="s">
        <v>1577</v>
      </c>
      <c r="N138" s="26">
        <v>0</v>
      </c>
      <c r="O138" s="2" t="s">
        <v>1578</v>
      </c>
      <c r="P138" s="50">
        <v>401</v>
      </c>
      <c r="Q138" s="50">
        <v>6165</v>
      </c>
    </row>
    <row r="139" spans="1:17" ht="18" thickBot="1" x14ac:dyDescent="0.3">
      <c r="A139" s="25">
        <v>44621</v>
      </c>
      <c r="B139" s="34">
        <v>415.17</v>
      </c>
      <c r="C139" s="26" t="s">
        <v>255</v>
      </c>
      <c r="D139" s="26" t="s">
        <v>256</v>
      </c>
      <c r="E139" s="26" t="s">
        <v>257</v>
      </c>
      <c r="F139" s="26" t="s">
        <v>31</v>
      </c>
      <c r="G139" s="3" t="s">
        <v>32</v>
      </c>
      <c r="H139" s="22">
        <v>6063.0596459999997</v>
      </c>
      <c r="I139" s="37">
        <v>44621</v>
      </c>
      <c r="J139" s="29">
        <v>14.6038</v>
      </c>
      <c r="K139" s="26" t="s">
        <v>1571</v>
      </c>
      <c r="L139" s="26" t="s">
        <v>1572</v>
      </c>
      <c r="M139" s="26" t="s">
        <v>1573</v>
      </c>
      <c r="N139" s="26">
        <v>0</v>
      </c>
      <c r="O139" s="2" t="s">
        <v>1574</v>
      </c>
      <c r="P139" s="50">
        <v>415</v>
      </c>
      <c r="Q139" s="50">
        <v>6063</v>
      </c>
    </row>
    <row r="140" spans="1:17" ht="18" thickBot="1" x14ac:dyDescent="0.3">
      <c r="A140" s="25">
        <v>44652</v>
      </c>
      <c r="B140" s="33">
        <v>378.7</v>
      </c>
      <c r="C140" s="26" t="s">
        <v>252</v>
      </c>
      <c r="D140" s="26" t="s">
        <v>253</v>
      </c>
      <c r="E140" s="26" t="s">
        <v>254</v>
      </c>
      <c r="F140" s="26" t="s">
        <v>29</v>
      </c>
      <c r="G140" s="2" t="s">
        <v>30</v>
      </c>
      <c r="H140" s="22">
        <v>5986.4517299999998</v>
      </c>
      <c r="I140" s="37">
        <v>44652</v>
      </c>
      <c r="J140" s="30">
        <v>15.8079</v>
      </c>
      <c r="K140" s="26" t="s">
        <v>1567</v>
      </c>
      <c r="L140" s="26" t="s">
        <v>1568</v>
      </c>
      <c r="M140" s="26" t="s">
        <v>1569</v>
      </c>
      <c r="N140" s="26">
        <v>0</v>
      </c>
      <c r="O140" s="3" t="s">
        <v>1570</v>
      </c>
      <c r="P140" s="50">
        <v>379</v>
      </c>
      <c r="Q140" s="50">
        <v>5986</v>
      </c>
    </row>
    <row r="141" spans="1:17" ht="18" thickBot="1" x14ac:dyDescent="0.3">
      <c r="A141" s="25">
        <v>44682</v>
      </c>
      <c r="B141" s="34">
        <v>379.68</v>
      </c>
      <c r="C141" s="26" t="s">
        <v>244</v>
      </c>
      <c r="D141" s="26" t="s">
        <v>251</v>
      </c>
      <c r="E141" s="26" t="s">
        <v>222</v>
      </c>
      <c r="F141" s="26" t="s">
        <v>27</v>
      </c>
      <c r="G141" s="3" t="s">
        <v>28</v>
      </c>
      <c r="H141" s="22">
        <v>5932.8037439999998</v>
      </c>
      <c r="I141" s="37">
        <v>44682</v>
      </c>
      <c r="J141" s="29">
        <v>15.6258</v>
      </c>
      <c r="K141" s="26" t="s">
        <v>1563</v>
      </c>
      <c r="L141" s="26" t="s">
        <v>1564</v>
      </c>
      <c r="M141" s="26" t="s">
        <v>1565</v>
      </c>
      <c r="N141" s="26">
        <v>0</v>
      </c>
      <c r="O141" s="2" t="s">
        <v>1566</v>
      </c>
      <c r="P141" s="50">
        <v>380</v>
      </c>
      <c r="Q141" s="50">
        <v>5933</v>
      </c>
    </row>
    <row r="142" spans="1:17" ht="18" thickBot="1" x14ac:dyDescent="0.3">
      <c r="A142" s="25">
        <v>44713</v>
      </c>
      <c r="B142" s="33">
        <v>346.88</v>
      </c>
      <c r="C142" s="26" t="s">
        <v>248</v>
      </c>
      <c r="D142" s="26" t="s">
        <v>249</v>
      </c>
      <c r="E142" s="26" t="s">
        <v>250</v>
      </c>
      <c r="F142" s="26" t="s">
        <v>25</v>
      </c>
      <c r="G142" s="2" t="s">
        <v>26</v>
      </c>
      <c r="H142" s="22">
        <v>5644.4313599999996</v>
      </c>
      <c r="I142" s="37">
        <v>44713</v>
      </c>
      <c r="J142" s="30">
        <v>16.271999999999998</v>
      </c>
      <c r="K142" s="26" t="s">
        <v>1560</v>
      </c>
      <c r="L142" s="26" t="s">
        <v>1561</v>
      </c>
      <c r="M142" s="26" t="s">
        <v>1562</v>
      </c>
      <c r="N142" s="26">
        <v>0</v>
      </c>
      <c r="O142" s="3" t="s">
        <v>1319</v>
      </c>
      <c r="P142" s="50">
        <v>347</v>
      </c>
      <c r="Q142" s="50">
        <v>5644</v>
      </c>
    </row>
    <row r="143" spans="1:17" ht="18" thickBot="1" x14ac:dyDescent="0.3">
      <c r="A143" s="25">
        <v>44743</v>
      </c>
      <c r="B143" s="34">
        <v>378.79</v>
      </c>
      <c r="C143" s="26" t="s">
        <v>245</v>
      </c>
      <c r="D143" s="26" t="s">
        <v>246</v>
      </c>
      <c r="E143" s="26" t="s">
        <v>247</v>
      </c>
      <c r="F143" s="26" t="s">
        <v>23</v>
      </c>
      <c r="G143" s="3" t="s">
        <v>24</v>
      </c>
      <c r="H143" s="22">
        <v>6302.6489310000006</v>
      </c>
      <c r="I143" s="37">
        <v>44743</v>
      </c>
      <c r="J143" s="30">
        <v>16.6389</v>
      </c>
      <c r="K143" s="26" t="s">
        <v>1557</v>
      </c>
      <c r="L143" s="26" t="s">
        <v>1558</v>
      </c>
      <c r="M143" s="26" t="s">
        <v>1559</v>
      </c>
      <c r="N143" s="26">
        <v>0</v>
      </c>
      <c r="O143" s="3" t="s">
        <v>1050</v>
      </c>
      <c r="P143" s="50">
        <v>379</v>
      </c>
      <c r="Q143" s="50">
        <v>6303</v>
      </c>
    </row>
    <row r="144" spans="1:17" ht="18" thickBot="1" x14ac:dyDescent="0.3">
      <c r="A144" s="25">
        <v>44774</v>
      </c>
      <c r="B144" s="33">
        <v>363.15</v>
      </c>
      <c r="C144" s="26" t="s">
        <v>241</v>
      </c>
      <c r="D144" s="26" t="s">
        <v>242</v>
      </c>
      <c r="E144" s="26" t="s">
        <v>243</v>
      </c>
      <c r="F144" s="26" t="s">
        <v>21</v>
      </c>
      <c r="G144" s="2" t="s">
        <v>22</v>
      </c>
      <c r="H144" s="22">
        <v>6212.3707349999995</v>
      </c>
      <c r="I144" s="37">
        <v>44774</v>
      </c>
      <c r="J144" s="30">
        <v>17.1069</v>
      </c>
      <c r="K144" s="26" t="s">
        <v>1553</v>
      </c>
      <c r="L144" s="26" t="s">
        <v>1554</v>
      </c>
      <c r="M144" s="26" t="s">
        <v>1555</v>
      </c>
      <c r="N144" s="26">
        <v>0</v>
      </c>
      <c r="O144" s="3" t="s">
        <v>1556</v>
      </c>
      <c r="P144" s="50">
        <v>363</v>
      </c>
      <c r="Q144" s="50">
        <v>6212</v>
      </c>
    </row>
    <row r="145" spans="1:17" ht="18" thickBot="1" x14ac:dyDescent="0.3">
      <c r="A145" s="25">
        <v>44805</v>
      </c>
      <c r="B145" s="33">
        <v>328.3</v>
      </c>
      <c r="C145" s="26" t="s">
        <v>238</v>
      </c>
      <c r="D145" s="26" t="s">
        <v>239</v>
      </c>
      <c r="E145" s="26" t="s">
        <v>240</v>
      </c>
      <c r="F145" s="26" t="s">
        <v>19</v>
      </c>
      <c r="G145" s="2" t="s">
        <v>20</v>
      </c>
      <c r="H145" s="22">
        <v>5957.3974600000001</v>
      </c>
      <c r="I145" s="37">
        <v>44805</v>
      </c>
      <c r="J145" s="30">
        <v>18.1462</v>
      </c>
      <c r="K145" s="26" t="s">
        <v>1549</v>
      </c>
      <c r="L145" s="26" t="s">
        <v>1550</v>
      </c>
      <c r="M145" s="26" t="s">
        <v>1551</v>
      </c>
      <c r="N145" s="26">
        <v>0</v>
      </c>
      <c r="O145" s="3" t="s">
        <v>1552</v>
      </c>
      <c r="P145" s="50">
        <v>328</v>
      </c>
      <c r="Q145" s="50">
        <v>5957</v>
      </c>
    </row>
    <row r="146" spans="1:17" ht="18" thickBot="1" x14ac:dyDescent="0.3">
      <c r="A146" s="25">
        <v>44835</v>
      </c>
      <c r="B146" s="34">
        <v>354.95</v>
      </c>
      <c r="C146" s="26" t="s">
        <v>235</v>
      </c>
      <c r="D146" s="26" t="s">
        <v>236</v>
      </c>
      <c r="E146" s="26" t="s">
        <v>237</v>
      </c>
      <c r="F146" s="26" t="s">
        <v>17</v>
      </c>
      <c r="G146" s="3" t="s">
        <v>18</v>
      </c>
      <c r="H146" s="22">
        <v>6492.1419849999993</v>
      </c>
      <c r="I146" s="37">
        <v>44835</v>
      </c>
      <c r="J146" s="30">
        <v>18.290299999999998</v>
      </c>
      <c r="K146" s="26" t="s">
        <v>1546</v>
      </c>
      <c r="L146" s="26" t="s">
        <v>1547</v>
      </c>
      <c r="M146" s="26" t="s">
        <v>1548</v>
      </c>
      <c r="N146" s="26">
        <v>0</v>
      </c>
      <c r="O146" s="3" t="s">
        <v>925</v>
      </c>
      <c r="P146" s="50">
        <v>355</v>
      </c>
      <c r="Q146" s="50">
        <v>6492</v>
      </c>
    </row>
    <row r="147" spans="1:17" ht="18" thickBot="1" x14ac:dyDescent="0.3">
      <c r="A147" s="25">
        <v>44866</v>
      </c>
      <c r="B147" s="34">
        <v>374.49</v>
      </c>
      <c r="C147" s="26" t="s">
        <v>232</v>
      </c>
      <c r="D147" s="26" t="s">
        <v>233</v>
      </c>
      <c r="E147" s="26" t="s">
        <v>234</v>
      </c>
      <c r="F147" s="26" t="s">
        <v>15</v>
      </c>
      <c r="G147" s="3" t="s">
        <v>16</v>
      </c>
      <c r="H147" s="22">
        <v>6430.4801369999996</v>
      </c>
      <c r="I147" s="37">
        <v>44866</v>
      </c>
      <c r="J147" s="29">
        <v>17.171299999999999</v>
      </c>
      <c r="K147" s="26" t="s">
        <v>1542</v>
      </c>
      <c r="L147" s="26" t="s">
        <v>1543</v>
      </c>
      <c r="M147" s="26" t="s">
        <v>1544</v>
      </c>
      <c r="N147" s="26">
        <v>0</v>
      </c>
      <c r="O147" s="2" t="s">
        <v>1545</v>
      </c>
      <c r="P147" s="50">
        <v>374</v>
      </c>
      <c r="Q147" s="50">
        <v>6430</v>
      </c>
    </row>
    <row r="148" spans="1:17" ht="18" thickBot="1" x14ac:dyDescent="0.3">
      <c r="A148" s="25">
        <v>44896</v>
      </c>
      <c r="B148" s="33">
        <v>351.34</v>
      </c>
      <c r="C148" s="26" t="s">
        <v>229</v>
      </c>
      <c r="D148" s="26" t="s">
        <v>230</v>
      </c>
      <c r="E148" s="26" t="s">
        <v>231</v>
      </c>
      <c r="F148" s="26" t="s">
        <v>13</v>
      </c>
      <c r="G148" s="2" t="s">
        <v>14</v>
      </c>
      <c r="H148" s="22">
        <v>5974.3258959999994</v>
      </c>
      <c r="I148" s="37">
        <v>44896</v>
      </c>
      <c r="J148" s="29">
        <v>17.0044</v>
      </c>
      <c r="K148" s="26" t="s">
        <v>1539</v>
      </c>
      <c r="L148" s="26" t="s">
        <v>1540</v>
      </c>
      <c r="M148" s="26" t="s">
        <v>1541</v>
      </c>
      <c r="N148" s="26">
        <v>0</v>
      </c>
      <c r="O148" s="2" t="s">
        <v>1279</v>
      </c>
      <c r="P148" s="50">
        <v>351</v>
      </c>
      <c r="Q148" s="50">
        <v>5974</v>
      </c>
    </row>
    <row r="149" spans="1:17" ht="18" thickBot="1" x14ac:dyDescent="0.3">
      <c r="A149" s="25">
        <v>44927</v>
      </c>
      <c r="B149" s="34">
        <v>373.44</v>
      </c>
      <c r="C149" s="26" t="s">
        <v>226</v>
      </c>
      <c r="D149" s="26" t="s">
        <v>227</v>
      </c>
      <c r="E149" s="26" t="s">
        <v>228</v>
      </c>
      <c r="F149" s="26" t="s">
        <v>11</v>
      </c>
      <c r="G149" s="3" t="s">
        <v>12</v>
      </c>
      <c r="H149" s="22">
        <v>6497.2958399999998</v>
      </c>
      <c r="I149" s="37">
        <v>44927</v>
      </c>
      <c r="J149" s="30">
        <v>17.398499999999999</v>
      </c>
      <c r="K149" s="26" t="s">
        <v>1536</v>
      </c>
      <c r="L149" s="26" t="s">
        <v>1537</v>
      </c>
      <c r="M149" s="26" t="s">
        <v>1538</v>
      </c>
      <c r="N149" s="26">
        <v>0</v>
      </c>
      <c r="O149" s="3" t="s">
        <v>753</v>
      </c>
      <c r="P149" s="50">
        <v>373</v>
      </c>
      <c r="Q149" s="50">
        <v>6497</v>
      </c>
    </row>
    <row r="150" spans="1:17" ht="18" thickBot="1" x14ac:dyDescent="0.3">
      <c r="A150" s="25">
        <v>44958</v>
      </c>
      <c r="B150" s="33">
        <v>364.11</v>
      </c>
      <c r="C150" s="26" t="s">
        <v>223</v>
      </c>
      <c r="D150" s="26" t="s">
        <v>224</v>
      </c>
      <c r="E150" s="26" t="s">
        <v>225</v>
      </c>
      <c r="F150" s="26" t="s">
        <v>9</v>
      </c>
      <c r="G150" s="2" t="s">
        <v>10</v>
      </c>
      <c r="H150" s="22">
        <v>6680.945157000001</v>
      </c>
      <c r="I150" s="37">
        <v>44958</v>
      </c>
      <c r="J150" s="30">
        <v>18.348700000000001</v>
      </c>
      <c r="K150" s="26" t="s">
        <v>1533</v>
      </c>
      <c r="L150" s="26" t="s">
        <v>1534</v>
      </c>
      <c r="M150" s="26" t="s">
        <v>1535</v>
      </c>
      <c r="N150" s="26">
        <v>0</v>
      </c>
      <c r="O150" s="3" t="s">
        <v>1179</v>
      </c>
      <c r="P150" s="50">
        <v>364</v>
      </c>
      <c r="Q150" s="50">
        <v>6681</v>
      </c>
    </row>
    <row r="151" spans="1:17" ht="18" thickBot="1" x14ac:dyDescent="0.3">
      <c r="A151" s="25">
        <v>44986</v>
      </c>
      <c r="B151" s="34">
        <v>376.07</v>
      </c>
      <c r="C151" s="26" t="s">
        <v>220</v>
      </c>
      <c r="D151" s="26" t="s">
        <v>221</v>
      </c>
      <c r="E151" s="26" t="s">
        <v>222</v>
      </c>
      <c r="F151" s="26" t="s">
        <v>7</v>
      </c>
      <c r="G151" s="3" t="s">
        <v>8</v>
      </c>
      <c r="H151" s="22">
        <v>6686.6374210000004</v>
      </c>
      <c r="I151" s="37">
        <v>44986</v>
      </c>
      <c r="J151" s="29">
        <v>17.7803</v>
      </c>
      <c r="K151" s="26" t="s">
        <v>1529</v>
      </c>
      <c r="L151" s="26" t="s">
        <v>1530</v>
      </c>
      <c r="M151" s="26" t="s">
        <v>1531</v>
      </c>
      <c r="N151" s="26">
        <v>0</v>
      </c>
      <c r="O151" s="2" t="s">
        <v>1532</v>
      </c>
      <c r="P151" s="50">
        <v>376</v>
      </c>
      <c r="Q151" s="50">
        <v>6687</v>
      </c>
    </row>
    <row r="152" spans="1:17" ht="18" thickBot="1" x14ac:dyDescent="0.3">
      <c r="A152" s="25">
        <v>45017</v>
      </c>
      <c r="B152" s="34">
        <v>382.05</v>
      </c>
      <c r="C152" s="26" t="s">
        <v>217</v>
      </c>
      <c r="D152" s="26" t="s">
        <v>218</v>
      </c>
      <c r="E152" s="26" t="s">
        <v>219</v>
      </c>
      <c r="F152" s="26" t="s">
        <v>5</v>
      </c>
      <c r="G152" s="3" t="s">
        <v>6</v>
      </c>
      <c r="H152" s="22">
        <v>6979.5950400000002</v>
      </c>
      <c r="I152" s="37">
        <v>45017</v>
      </c>
      <c r="J152" s="30">
        <v>18.268799999999999</v>
      </c>
      <c r="K152" s="26" t="s">
        <v>1525</v>
      </c>
      <c r="L152" s="26" t="s">
        <v>1526</v>
      </c>
      <c r="M152" s="26" t="s">
        <v>1527</v>
      </c>
      <c r="N152" s="26">
        <v>0</v>
      </c>
      <c r="O152" s="3" t="s">
        <v>1528</v>
      </c>
      <c r="P152" s="50">
        <v>382</v>
      </c>
      <c r="Q152" s="50">
        <v>6980</v>
      </c>
    </row>
    <row r="153" spans="1:17" ht="18" thickBot="1" x14ac:dyDescent="0.3">
      <c r="A153" s="25">
        <v>45047</v>
      </c>
      <c r="B153" s="33">
        <v>379.46</v>
      </c>
      <c r="C153" s="26" t="s">
        <v>213</v>
      </c>
      <c r="D153" s="26" t="s">
        <v>214</v>
      </c>
      <c r="E153" s="26" t="s">
        <v>215</v>
      </c>
      <c r="F153" s="26" t="s">
        <v>216</v>
      </c>
      <c r="G153" s="2" t="s">
        <v>1127</v>
      </c>
      <c r="H153" s="22">
        <v>6999.4812140000004</v>
      </c>
      <c r="I153" s="37">
        <v>45047</v>
      </c>
      <c r="J153" s="30">
        <v>18.445900000000002</v>
      </c>
      <c r="K153" s="26" t="s">
        <v>1522</v>
      </c>
      <c r="L153" s="26" t="s">
        <v>1523</v>
      </c>
      <c r="M153" s="26" t="s">
        <v>1524</v>
      </c>
      <c r="N153" s="26">
        <v>0</v>
      </c>
      <c r="O153" s="3" t="s">
        <v>1149</v>
      </c>
      <c r="P153" s="50">
        <v>379</v>
      </c>
      <c r="Q153" s="50">
        <v>6999</v>
      </c>
    </row>
    <row r="154" spans="1:17" ht="18" thickBot="1" x14ac:dyDescent="0.3">
      <c r="A154" s="25"/>
      <c r="B154" s="34"/>
      <c r="C154" s="26"/>
      <c r="D154" s="26"/>
      <c r="E154" s="26"/>
      <c r="F154" s="26"/>
      <c r="G154" s="3"/>
      <c r="H154" s="22"/>
      <c r="I154" s="37"/>
      <c r="J154" s="29"/>
      <c r="K154" s="26"/>
      <c r="L154" s="26"/>
      <c r="M154" s="26"/>
      <c r="N154" s="26"/>
      <c r="O154" s="2"/>
      <c r="P154" s="50"/>
      <c r="Q154" s="50"/>
    </row>
    <row r="155" spans="1:17" ht="18" thickBot="1" x14ac:dyDescent="0.3">
      <c r="A155" s="25"/>
      <c r="B155" s="34"/>
      <c r="C155" s="26"/>
      <c r="D155" s="26"/>
      <c r="E155" s="26"/>
      <c r="F155" s="26"/>
      <c r="G155" s="3"/>
      <c r="H155" s="22"/>
      <c r="I155" s="37"/>
      <c r="J155" s="29"/>
      <c r="K155" s="26"/>
      <c r="L155" s="26"/>
      <c r="M155" s="26"/>
      <c r="N155" s="26"/>
      <c r="O155" s="2"/>
      <c r="P155" s="50"/>
      <c r="Q155" s="50"/>
    </row>
    <row r="156" spans="1:17" ht="18" thickBot="1" x14ac:dyDescent="0.3">
      <c r="A156" s="25"/>
      <c r="B156" s="34"/>
      <c r="C156" s="26"/>
      <c r="D156" s="26"/>
      <c r="E156" s="26"/>
      <c r="F156" s="26"/>
      <c r="G156" s="3"/>
      <c r="H156" s="22"/>
      <c r="I156" s="37"/>
      <c r="J156" s="29"/>
      <c r="K156" s="26"/>
      <c r="L156" s="26"/>
      <c r="M156" s="26"/>
      <c r="N156" s="26"/>
      <c r="O156" s="2"/>
      <c r="P156" s="50"/>
      <c r="Q156" s="50"/>
    </row>
    <row r="157" spans="1:17" ht="18" thickBot="1" x14ac:dyDescent="0.3">
      <c r="A157" s="25"/>
      <c r="B157" s="34"/>
      <c r="C157" s="26"/>
      <c r="D157" s="26"/>
      <c r="E157" s="26"/>
      <c r="F157" s="26"/>
      <c r="G157" s="3"/>
      <c r="H157" s="22"/>
      <c r="I157" s="37"/>
      <c r="J157" s="30"/>
      <c r="K157" s="26"/>
      <c r="L157" s="26"/>
      <c r="M157" s="26"/>
      <c r="N157" s="26"/>
      <c r="O157" s="3"/>
      <c r="P157" s="50"/>
      <c r="Q157" s="50"/>
    </row>
    <row r="158" spans="1:17" ht="18" thickBot="1" x14ac:dyDescent="0.3">
      <c r="A158" s="25"/>
      <c r="B158" s="34"/>
      <c r="C158" s="26"/>
      <c r="D158" s="26"/>
      <c r="E158" s="26"/>
      <c r="F158" s="26"/>
      <c r="G158" s="3"/>
      <c r="H158" s="22"/>
      <c r="I158" s="37"/>
      <c r="J158" s="30"/>
      <c r="K158" s="26"/>
      <c r="L158" s="26"/>
      <c r="M158" s="26"/>
      <c r="N158" s="26"/>
      <c r="O158" s="3"/>
      <c r="P158" s="50"/>
      <c r="Q158" s="50"/>
    </row>
    <row r="159" spans="1:17" ht="18" thickBot="1" x14ac:dyDescent="0.3">
      <c r="A159" s="25"/>
      <c r="B159" s="34"/>
      <c r="C159" s="26"/>
      <c r="D159" s="26"/>
      <c r="E159" s="26"/>
      <c r="F159" s="26"/>
      <c r="G159" s="3"/>
      <c r="H159" s="22"/>
      <c r="I159" s="37"/>
      <c r="J159" s="29"/>
      <c r="K159" s="26"/>
      <c r="L159" s="26"/>
      <c r="M159" s="26"/>
      <c r="N159" s="26"/>
      <c r="O159" s="2"/>
      <c r="P159" s="50"/>
      <c r="Q159" s="50"/>
    </row>
    <row r="160" spans="1:17" ht="18" thickBot="1" x14ac:dyDescent="0.3">
      <c r="A160" s="25"/>
      <c r="B160" s="33"/>
      <c r="C160" s="26"/>
      <c r="D160" s="26"/>
      <c r="E160" s="26"/>
      <c r="F160" s="26"/>
      <c r="G160" s="2"/>
      <c r="H160" s="22"/>
      <c r="I160" s="37"/>
      <c r="J160" s="30"/>
      <c r="K160" s="26"/>
      <c r="L160" s="26"/>
      <c r="M160" s="26"/>
      <c r="N160" s="26"/>
      <c r="O160" s="3"/>
      <c r="P160" s="50"/>
      <c r="Q160" s="50"/>
    </row>
    <row r="161" spans="1:17" ht="18" thickBot="1" x14ac:dyDescent="0.3">
      <c r="A161" s="25"/>
      <c r="B161" s="34"/>
      <c r="C161" s="26"/>
      <c r="D161" s="26"/>
      <c r="E161" s="26"/>
      <c r="F161" s="26"/>
      <c r="G161" s="3"/>
      <c r="H161" s="22"/>
      <c r="I161" s="37"/>
      <c r="J161" s="30"/>
      <c r="K161" s="26"/>
      <c r="L161" s="26"/>
      <c r="M161" s="26"/>
      <c r="N161" s="26"/>
      <c r="O161" s="3"/>
      <c r="P161" s="50"/>
      <c r="Q161" s="50"/>
    </row>
    <row r="162" spans="1:17" ht="18" thickBot="1" x14ac:dyDescent="0.3">
      <c r="A162" s="25"/>
      <c r="B162" s="33"/>
      <c r="C162" s="26"/>
      <c r="D162" s="26"/>
      <c r="E162" s="26"/>
      <c r="F162" s="26"/>
      <c r="G162" s="2"/>
      <c r="H162" s="22"/>
      <c r="I162" s="37"/>
      <c r="J162" s="30"/>
      <c r="K162" s="26"/>
      <c r="L162" s="26"/>
      <c r="M162" s="26"/>
      <c r="N162" s="26"/>
      <c r="O162" s="3"/>
      <c r="P162" s="50"/>
      <c r="Q162" s="50"/>
    </row>
    <row r="163" spans="1:17" ht="18" thickBot="1" x14ac:dyDescent="0.3">
      <c r="A163" s="25"/>
      <c r="B163" s="34"/>
      <c r="C163" s="26"/>
      <c r="D163" s="26"/>
      <c r="E163" s="26"/>
      <c r="F163" s="26"/>
      <c r="G163" s="3"/>
      <c r="H163" s="22"/>
      <c r="I163" s="37"/>
      <c r="J163" s="30"/>
      <c r="K163" s="26"/>
      <c r="L163" s="26"/>
      <c r="M163" s="26"/>
      <c r="N163" s="26"/>
      <c r="O163" s="3"/>
      <c r="P163" s="50"/>
      <c r="Q163" s="50"/>
    </row>
    <row r="164" spans="1:17" ht="18" thickBot="1" x14ac:dyDescent="0.3">
      <c r="A164" s="25"/>
      <c r="B164" s="33"/>
      <c r="C164" s="26"/>
      <c r="D164" s="26"/>
      <c r="E164" s="26"/>
      <c r="F164" s="26"/>
      <c r="G164" s="2"/>
      <c r="H164" s="22"/>
      <c r="I164" s="37"/>
      <c r="J164" s="29"/>
      <c r="K164" s="26"/>
      <c r="L164" s="26"/>
      <c r="M164" s="26"/>
      <c r="N164" s="26"/>
      <c r="O164" s="2"/>
      <c r="P164" s="50"/>
      <c r="Q164" s="50"/>
    </row>
    <row r="165" spans="1:17" ht="18" thickBot="1" x14ac:dyDescent="0.3">
      <c r="A165" s="25"/>
      <c r="B165" s="33"/>
      <c r="C165" s="26"/>
      <c r="D165" s="26"/>
      <c r="E165" s="26"/>
      <c r="F165" s="26"/>
      <c r="G165" s="2"/>
      <c r="H165" s="22"/>
      <c r="I165" s="37"/>
      <c r="J165" s="29"/>
      <c r="K165" s="26"/>
      <c r="L165" s="26"/>
      <c r="M165" s="26"/>
      <c r="N165" s="26"/>
      <c r="O165" s="2"/>
      <c r="P165" s="50"/>
      <c r="Q165" s="50"/>
    </row>
    <row r="166" spans="1:17" ht="18" thickBot="1" x14ac:dyDescent="0.3">
      <c r="A166" s="25"/>
      <c r="B166" s="34"/>
      <c r="C166" s="26"/>
      <c r="D166" s="26"/>
      <c r="E166" s="26"/>
      <c r="F166" s="26"/>
      <c r="G166" s="3"/>
      <c r="H166" s="22"/>
      <c r="I166" s="37"/>
      <c r="J166" s="29"/>
      <c r="K166" s="26"/>
      <c r="L166" s="26"/>
      <c r="M166" s="26"/>
      <c r="N166" s="26"/>
      <c r="O166" s="2"/>
      <c r="P166" s="50"/>
      <c r="Q166" s="50"/>
    </row>
    <row r="167" spans="1:17" ht="18" thickBot="1" x14ac:dyDescent="0.3">
      <c r="A167" s="25"/>
      <c r="B167" s="33"/>
      <c r="C167" s="26"/>
      <c r="D167" s="26"/>
      <c r="E167" s="26"/>
      <c r="F167" s="26"/>
      <c r="G167" s="2"/>
      <c r="H167" s="22"/>
      <c r="I167" s="37"/>
      <c r="J167" s="30"/>
      <c r="K167" s="26"/>
      <c r="L167" s="26"/>
      <c r="M167" s="26"/>
      <c r="N167" s="26"/>
      <c r="O167" s="3"/>
      <c r="P167" s="50"/>
      <c r="Q167" s="50"/>
    </row>
    <row r="168" spans="1:17" ht="18" thickBot="1" x14ac:dyDescent="0.3">
      <c r="A168" s="25"/>
      <c r="B168" s="34"/>
      <c r="C168" s="26"/>
      <c r="D168" s="26"/>
      <c r="E168" s="26"/>
      <c r="F168" s="26"/>
      <c r="G168" s="3"/>
      <c r="H168" s="22"/>
      <c r="I168" s="37"/>
      <c r="J168" s="29"/>
      <c r="K168" s="26"/>
      <c r="L168" s="26"/>
      <c r="M168" s="26"/>
      <c r="N168" s="26"/>
      <c r="O168" s="2"/>
      <c r="P168" s="50"/>
      <c r="Q168" s="50"/>
    </row>
    <row r="169" spans="1:17" ht="18" thickBot="1" x14ac:dyDescent="0.3">
      <c r="A169" s="25"/>
      <c r="B169" s="33"/>
      <c r="C169" s="26"/>
      <c r="D169" s="26"/>
      <c r="E169" s="26"/>
      <c r="F169" s="26"/>
      <c r="G169" s="2"/>
      <c r="H169" s="22"/>
      <c r="I169" s="37"/>
      <c r="J169" s="30"/>
      <c r="K169" s="26"/>
      <c r="L169" s="26"/>
      <c r="M169" s="26"/>
      <c r="N169" s="26"/>
      <c r="O169" s="3"/>
      <c r="P169" s="50"/>
      <c r="Q169" s="50"/>
    </row>
    <row r="170" spans="1:17" ht="18" thickBot="1" x14ac:dyDescent="0.3">
      <c r="A170" s="25"/>
      <c r="B170" s="34"/>
      <c r="C170" s="26"/>
      <c r="D170" s="26"/>
      <c r="E170" s="26"/>
      <c r="F170" s="26"/>
      <c r="G170" s="3"/>
      <c r="H170" s="22"/>
      <c r="I170" s="37"/>
      <c r="J170" s="30"/>
      <c r="K170" s="26"/>
      <c r="L170" s="26"/>
      <c r="M170" s="26"/>
      <c r="N170" s="26"/>
      <c r="O170" s="3"/>
      <c r="P170" s="50"/>
      <c r="Q170" s="50"/>
    </row>
    <row r="171" spans="1:17" ht="18" thickBot="1" x14ac:dyDescent="0.3">
      <c r="A171" s="25"/>
      <c r="B171" s="33"/>
      <c r="C171" s="26"/>
      <c r="D171" s="26"/>
      <c r="E171" s="26"/>
      <c r="F171" s="26"/>
      <c r="G171" s="2"/>
      <c r="H171" s="22"/>
      <c r="I171" s="37"/>
      <c r="J171" s="30"/>
      <c r="K171" s="26"/>
      <c r="L171" s="26"/>
      <c r="M171" s="26"/>
      <c r="N171" s="26"/>
      <c r="O171" s="3"/>
      <c r="P171" s="50"/>
      <c r="Q171" s="50"/>
    </row>
    <row r="172" spans="1:17" ht="18" thickBot="1" x14ac:dyDescent="0.3">
      <c r="A172" s="25"/>
      <c r="B172" s="33"/>
      <c r="C172" s="26"/>
      <c r="D172" s="26"/>
      <c r="E172" s="26"/>
      <c r="F172" s="26"/>
      <c r="G172" s="2"/>
      <c r="H172" s="22"/>
      <c r="I172" s="37"/>
      <c r="J172" s="30"/>
      <c r="K172" s="26"/>
      <c r="L172" s="26"/>
      <c r="M172" s="26"/>
      <c r="N172" s="26"/>
      <c r="O172" s="3"/>
      <c r="P172" s="50"/>
      <c r="Q172" s="50"/>
    </row>
    <row r="173" spans="1:17" ht="18" thickBot="1" x14ac:dyDescent="0.3">
      <c r="A173" s="25"/>
      <c r="B173" s="34"/>
      <c r="C173" s="26"/>
      <c r="D173" s="26"/>
      <c r="E173" s="26"/>
      <c r="F173" s="26"/>
      <c r="G173" s="3"/>
      <c r="H173" s="22"/>
      <c r="I173" s="37"/>
      <c r="J173" s="30"/>
      <c r="K173" s="26"/>
      <c r="L173" s="26"/>
      <c r="M173" s="26"/>
      <c r="N173" s="26"/>
      <c r="O173" s="3"/>
      <c r="P173" s="50"/>
      <c r="Q173" s="50"/>
    </row>
    <row r="174" spans="1:17" ht="18" thickBot="1" x14ac:dyDescent="0.3">
      <c r="A174" s="25"/>
      <c r="B174" s="34"/>
      <c r="C174" s="26"/>
      <c r="D174" s="26"/>
      <c r="E174" s="26"/>
      <c r="F174" s="26"/>
      <c r="G174" s="3"/>
      <c r="H174" s="22"/>
      <c r="I174" s="37"/>
      <c r="J174" s="29"/>
      <c r="K174" s="26"/>
      <c r="L174" s="26"/>
      <c r="M174" s="26"/>
      <c r="N174" s="26"/>
      <c r="O174" s="2"/>
      <c r="P174" s="50"/>
      <c r="Q174" s="50"/>
    </row>
    <row r="175" spans="1:17" ht="18" thickBot="1" x14ac:dyDescent="0.3">
      <c r="A175" s="25"/>
      <c r="B175" s="33"/>
      <c r="C175" s="26"/>
      <c r="D175" s="26"/>
      <c r="E175" s="26"/>
      <c r="F175" s="26"/>
      <c r="G175" s="2"/>
      <c r="H175" s="22"/>
      <c r="I175" s="37"/>
      <c r="J175" s="29"/>
      <c r="K175" s="26"/>
      <c r="L175" s="26"/>
      <c r="M175" s="26"/>
      <c r="N175" s="26"/>
      <c r="O175" s="2"/>
      <c r="P175" s="50"/>
      <c r="Q175" s="50"/>
    </row>
    <row r="176" spans="1:17" ht="18" thickBot="1" x14ac:dyDescent="0.3">
      <c r="A176" s="25"/>
      <c r="B176" s="34"/>
      <c r="C176" s="26"/>
      <c r="D176" s="26"/>
      <c r="E176" s="26"/>
      <c r="F176" s="26"/>
      <c r="G176" s="3"/>
      <c r="H176" s="22"/>
      <c r="I176" s="37"/>
      <c r="J176" s="30"/>
      <c r="K176" s="26"/>
      <c r="L176" s="26"/>
      <c r="M176" s="26"/>
      <c r="N176" s="26"/>
      <c r="O176" s="3"/>
      <c r="P176" s="50"/>
      <c r="Q176" s="50"/>
    </row>
    <row r="177" spans="1:17" ht="18" thickBot="1" x14ac:dyDescent="0.3">
      <c r="A177" s="25"/>
      <c r="B177" s="33"/>
      <c r="C177" s="26"/>
      <c r="D177" s="26"/>
      <c r="E177" s="26"/>
      <c r="F177" s="26"/>
      <c r="G177" s="2"/>
      <c r="H177" s="22"/>
      <c r="I177" s="37"/>
      <c r="J177" s="30"/>
      <c r="K177" s="26"/>
      <c r="L177" s="26"/>
      <c r="M177" s="26"/>
      <c r="N177" s="26"/>
      <c r="O177" s="3"/>
      <c r="P177" s="50"/>
      <c r="Q177" s="50"/>
    </row>
    <row r="178" spans="1:17" ht="18" thickBot="1" x14ac:dyDescent="0.3">
      <c r="A178" s="25"/>
      <c r="B178" s="34"/>
      <c r="C178" s="26"/>
      <c r="D178" s="26"/>
      <c r="E178" s="26"/>
      <c r="F178" s="26"/>
      <c r="G178" s="3"/>
      <c r="H178" s="22"/>
      <c r="I178" s="37"/>
      <c r="J178" s="29"/>
      <c r="K178" s="26"/>
      <c r="L178" s="26"/>
      <c r="M178" s="26"/>
      <c r="N178" s="26"/>
      <c r="O178" s="2"/>
      <c r="P178" s="50"/>
      <c r="Q178" s="50"/>
    </row>
    <row r="179" spans="1:17" ht="18" thickBot="1" x14ac:dyDescent="0.3">
      <c r="A179" s="25"/>
      <c r="B179" s="34"/>
      <c r="C179" s="26"/>
      <c r="D179" s="26"/>
      <c r="E179" s="26"/>
      <c r="F179" s="26"/>
      <c r="G179" s="3"/>
      <c r="H179" s="22"/>
      <c r="I179" s="37"/>
      <c r="J179" s="30"/>
      <c r="K179" s="26"/>
      <c r="L179" s="26"/>
      <c r="M179" s="26"/>
      <c r="N179" s="26"/>
      <c r="O179" s="3"/>
      <c r="P179" s="50"/>
      <c r="Q179" s="50"/>
    </row>
    <row r="180" spans="1:17" ht="18" thickBot="1" x14ac:dyDescent="0.3">
      <c r="A180" s="25"/>
      <c r="B180" s="33"/>
      <c r="C180" s="26"/>
      <c r="D180" s="26"/>
      <c r="E180" s="26"/>
      <c r="F180" s="26"/>
      <c r="G180" s="2"/>
      <c r="H180" s="22"/>
      <c r="I180" s="37"/>
      <c r="J180" s="30"/>
      <c r="K180" s="26"/>
      <c r="L180" s="26"/>
      <c r="M180" s="26"/>
      <c r="N180" s="26"/>
      <c r="O180" s="3"/>
      <c r="P180" s="50"/>
      <c r="Q180" s="50"/>
    </row>
    <row r="181" spans="1:17" ht="18" thickBot="1" x14ac:dyDescent="0.3">
      <c r="A181" s="31"/>
      <c r="B181" s="10"/>
      <c r="C181" s="32"/>
      <c r="D181" s="32"/>
      <c r="E181" s="32"/>
      <c r="F181" s="32"/>
      <c r="G181" s="10"/>
      <c r="I181" s="37"/>
      <c r="J181" s="30"/>
      <c r="K181" s="26"/>
      <c r="L181" s="26"/>
      <c r="M181" s="26"/>
      <c r="N181" s="26"/>
      <c r="O181" s="3"/>
    </row>
    <row r="182" spans="1:17" ht="18" thickBot="1" x14ac:dyDescent="0.3">
      <c r="I182" s="37"/>
      <c r="J182" s="29"/>
      <c r="K182" s="26"/>
      <c r="L182" s="26"/>
      <c r="M182" s="26"/>
      <c r="N182" s="26"/>
      <c r="O182" s="2"/>
    </row>
    <row r="183" spans="1:17" ht="18" thickBot="1" x14ac:dyDescent="0.3">
      <c r="I183" s="37"/>
      <c r="J183" s="30"/>
      <c r="K183" s="26"/>
      <c r="L183" s="26"/>
      <c r="M183" s="26"/>
      <c r="N183" s="26"/>
      <c r="O183" s="3"/>
    </row>
    <row r="184" spans="1:17" ht="18" thickBot="1" x14ac:dyDescent="0.3">
      <c r="I184" s="37"/>
      <c r="J184" s="29"/>
      <c r="K184" s="26"/>
      <c r="L184" s="26"/>
      <c r="M184" s="26"/>
      <c r="N184" s="26"/>
      <c r="O184" s="2"/>
    </row>
    <row r="185" spans="1:17" ht="18" thickBot="1" x14ac:dyDescent="0.3">
      <c r="I185" s="37"/>
      <c r="J185" s="29"/>
      <c r="K185" s="26"/>
      <c r="L185" s="26"/>
      <c r="M185" s="26"/>
      <c r="N185" s="26"/>
      <c r="O185" s="2"/>
    </row>
    <row r="186" spans="1:17" ht="18" thickBot="1" x14ac:dyDescent="0.3">
      <c r="I186" s="37"/>
      <c r="J186" s="30"/>
      <c r="K186" s="26"/>
      <c r="L186" s="26"/>
      <c r="M186" s="26"/>
      <c r="N186" s="26"/>
      <c r="O186" s="3"/>
    </row>
    <row r="187" spans="1:17" ht="18" thickBot="1" x14ac:dyDescent="0.3">
      <c r="I187" s="37"/>
      <c r="J187" s="30"/>
      <c r="K187" s="26"/>
      <c r="L187" s="26"/>
      <c r="M187" s="26"/>
      <c r="N187" s="26"/>
      <c r="O187" s="3"/>
    </row>
    <row r="188" spans="1:17" ht="18" thickBot="1" x14ac:dyDescent="0.3">
      <c r="I188" s="37"/>
      <c r="J188" s="29"/>
      <c r="K188" s="26"/>
      <c r="L188" s="26"/>
      <c r="M188" s="26"/>
      <c r="N188" s="26"/>
      <c r="O188" s="2"/>
    </row>
    <row r="189" spans="1:17" ht="17.25" x14ac:dyDescent="0.25">
      <c r="I189" s="38"/>
      <c r="J189" s="39"/>
      <c r="K189" s="28"/>
      <c r="L189" s="28"/>
      <c r="M189" s="28"/>
      <c r="N189" s="28"/>
      <c r="O189" s="4"/>
    </row>
  </sheetData>
  <sortState xmlns:xlrd2="http://schemas.microsoft.com/office/spreadsheetml/2017/richdata2" ref="A30:O180">
    <sortCondition ref="A30:A180"/>
  </sortState>
  <hyperlinks>
    <hyperlink ref="S1" r:id="rId1" xr:uid="{0DEB66EC-EA01-4F32-915D-598C527B980C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8"/>
  <sheetViews>
    <sheetView topLeftCell="A47" workbookViewId="0">
      <selection activeCell="K44" sqref="K44"/>
    </sheetView>
  </sheetViews>
  <sheetFormatPr defaultRowHeight="15" x14ac:dyDescent="0.25"/>
  <cols>
    <col min="1" max="1" width="10.28515625" bestFit="1" customWidth="1"/>
    <col min="2" max="5" width="14.5703125" bestFit="1" customWidth="1"/>
    <col min="6" max="6" width="9" bestFit="1" customWidth="1"/>
    <col min="7" max="7" width="10" bestFit="1" customWidth="1"/>
  </cols>
  <sheetData>
    <row r="1" spans="1:9" ht="18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51</v>
      </c>
      <c r="G1" s="24" t="s">
        <v>52</v>
      </c>
      <c r="I1" s="11" t="s">
        <v>196</v>
      </c>
    </row>
    <row r="2" spans="1:9" ht="18" thickBot="1" x14ac:dyDescent="0.3">
      <c r="A2" s="41">
        <v>40483</v>
      </c>
      <c r="B2" s="42">
        <v>2694</v>
      </c>
      <c r="C2" s="44">
        <v>2.7</v>
      </c>
      <c r="D2" s="44">
        <v>2.8479999999999999</v>
      </c>
      <c r="E2" s="44">
        <v>2.6920000000000002</v>
      </c>
      <c r="F2" s="44" t="s">
        <v>1114</v>
      </c>
      <c r="G2" s="45" t="s">
        <v>1115</v>
      </c>
      <c r="I2" s="9" t="s">
        <v>145</v>
      </c>
    </row>
    <row r="3" spans="1:9" ht="18" thickBot="1" x14ac:dyDescent="0.3">
      <c r="A3" s="25">
        <v>40513</v>
      </c>
      <c r="B3" s="34">
        <v>2855</v>
      </c>
      <c r="C3" s="26">
        <v>2.7010000000000001</v>
      </c>
      <c r="D3" s="26">
        <v>2.895</v>
      </c>
      <c r="E3" s="26">
        <v>2.7</v>
      </c>
      <c r="F3" s="26" t="s">
        <v>1112</v>
      </c>
      <c r="G3" s="3" t="s">
        <v>1113</v>
      </c>
    </row>
    <row r="4" spans="1:9" ht="18" thickBot="1" x14ac:dyDescent="0.3">
      <c r="A4" s="25">
        <v>40544</v>
      </c>
      <c r="B4" s="33">
        <v>2808</v>
      </c>
      <c r="C4" s="26">
        <v>2.855</v>
      </c>
      <c r="D4" s="26">
        <v>2.94</v>
      </c>
      <c r="E4" s="26">
        <v>2.7869999999999999</v>
      </c>
      <c r="F4" s="26" t="s">
        <v>1110</v>
      </c>
      <c r="G4" s="2" t="s">
        <v>1111</v>
      </c>
      <c r="I4" s="6"/>
    </row>
    <row r="5" spans="1:9" ht="18" thickBot="1" x14ac:dyDescent="0.3">
      <c r="A5" s="25">
        <v>40575</v>
      </c>
      <c r="B5" s="34">
        <v>2890</v>
      </c>
      <c r="C5" s="26">
        <v>2.8149999999999999</v>
      </c>
      <c r="D5" s="26">
        <v>3.016</v>
      </c>
      <c r="E5" s="26">
        <v>2.8149999999999999</v>
      </c>
      <c r="F5" s="26" t="s">
        <v>1108</v>
      </c>
      <c r="G5" s="3" t="s">
        <v>1109</v>
      </c>
    </row>
    <row r="6" spans="1:9" ht="18" thickBot="1" x14ac:dyDescent="0.3">
      <c r="A6" s="25">
        <v>40603</v>
      </c>
      <c r="B6" s="34">
        <v>2908</v>
      </c>
      <c r="C6" s="26">
        <v>2.9249999999999998</v>
      </c>
      <c r="D6" s="26">
        <v>2.9689999999999999</v>
      </c>
      <c r="E6" s="26">
        <v>2.698</v>
      </c>
      <c r="F6" s="26" t="s">
        <v>1106</v>
      </c>
      <c r="G6" s="3" t="s">
        <v>1107</v>
      </c>
    </row>
    <row r="7" spans="1:9" ht="18" thickBot="1" x14ac:dyDescent="0.3">
      <c r="A7" s="25">
        <v>40634</v>
      </c>
      <c r="B7" s="34">
        <v>2964</v>
      </c>
      <c r="C7" s="26">
        <v>2.93</v>
      </c>
      <c r="D7" s="26">
        <v>2.9849999999999999</v>
      </c>
      <c r="E7" s="26">
        <v>2.831</v>
      </c>
      <c r="F7" s="26" t="s">
        <v>1104</v>
      </c>
      <c r="G7" s="3" t="s">
        <v>1105</v>
      </c>
    </row>
    <row r="8" spans="1:9" ht="18" thickBot="1" x14ac:dyDescent="0.3">
      <c r="A8" s="25">
        <v>40664</v>
      </c>
      <c r="B8" s="33">
        <v>2947</v>
      </c>
      <c r="C8" s="26">
        <v>2.984</v>
      </c>
      <c r="D8" s="26">
        <v>2.984</v>
      </c>
      <c r="E8" s="26">
        <v>2.8130000000000002</v>
      </c>
      <c r="F8" s="26" t="s">
        <v>1103</v>
      </c>
      <c r="G8" s="2" t="s">
        <v>80</v>
      </c>
    </row>
    <row r="9" spans="1:9" ht="18" thickBot="1" x14ac:dyDescent="0.3">
      <c r="A9" s="25">
        <v>40695</v>
      </c>
      <c r="B9" s="33">
        <v>2850</v>
      </c>
      <c r="C9" s="26">
        <v>2.94</v>
      </c>
      <c r="D9" s="26">
        <v>2.9470000000000001</v>
      </c>
      <c r="E9" s="26">
        <v>2.7010000000000001</v>
      </c>
      <c r="F9" s="26" t="s">
        <v>1101</v>
      </c>
      <c r="G9" s="2" t="s">
        <v>1102</v>
      </c>
    </row>
    <row r="10" spans="1:9" ht="18" thickBot="1" x14ac:dyDescent="0.3">
      <c r="A10" s="25">
        <v>40725</v>
      </c>
      <c r="B10" s="33">
        <v>2790</v>
      </c>
      <c r="C10" s="26">
        <v>2.851</v>
      </c>
      <c r="D10" s="26">
        <v>2.915</v>
      </c>
      <c r="E10" s="26">
        <v>2.7650000000000001</v>
      </c>
      <c r="F10" s="26" t="s">
        <v>1099</v>
      </c>
      <c r="G10" s="2" t="s">
        <v>1100</v>
      </c>
    </row>
    <row r="11" spans="1:9" ht="18" thickBot="1" x14ac:dyDescent="0.3">
      <c r="A11" s="25">
        <v>40756</v>
      </c>
      <c r="B11" s="33">
        <v>2778</v>
      </c>
      <c r="C11" s="26">
        <v>2.855</v>
      </c>
      <c r="D11" s="26">
        <v>3.09</v>
      </c>
      <c r="E11" s="26">
        <v>2</v>
      </c>
      <c r="F11" s="26" t="s">
        <v>1097</v>
      </c>
      <c r="G11" s="2" t="s">
        <v>1098</v>
      </c>
    </row>
    <row r="12" spans="1:9" ht="18" thickBot="1" x14ac:dyDescent="0.3">
      <c r="A12" s="25">
        <v>40787</v>
      </c>
      <c r="B12" s="33">
        <v>2640</v>
      </c>
      <c r="C12" s="26">
        <v>2.78</v>
      </c>
      <c r="D12" s="26">
        <v>2.8340000000000001</v>
      </c>
      <c r="E12" s="26">
        <v>2.6040000000000001</v>
      </c>
      <c r="F12" s="26" t="s">
        <v>1096</v>
      </c>
      <c r="G12" s="2" t="s">
        <v>1008</v>
      </c>
    </row>
    <row r="13" spans="1:9" ht="18" thickBot="1" x14ac:dyDescent="0.3">
      <c r="A13" s="25">
        <v>40817</v>
      </c>
      <c r="B13" s="34">
        <v>2912</v>
      </c>
      <c r="C13" s="26">
        <v>2.5990000000000002</v>
      </c>
      <c r="D13" s="26">
        <v>2.97</v>
      </c>
      <c r="E13" s="26">
        <v>2.5630000000000002</v>
      </c>
      <c r="F13" s="26" t="s">
        <v>1094</v>
      </c>
      <c r="G13" s="3" t="s">
        <v>1095</v>
      </c>
    </row>
    <row r="14" spans="1:9" ht="18" thickBot="1" x14ac:dyDescent="0.3">
      <c r="A14" s="25">
        <v>40848</v>
      </c>
      <c r="B14" s="33">
        <v>2903</v>
      </c>
      <c r="C14" s="26">
        <v>2.9089999999999998</v>
      </c>
      <c r="D14" s="26">
        <v>2.9550000000000001</v>
      </c>
      <c r="E14" s="26">
        <v>2.75</v>
      </c>
      <c r="F14" s="26" t="s">
        <v>1092</v>
      </c>
      <c r="G14" s="2" t="s">
        <v>1093</v>
      </c>
    </row>
    <row r="15" spans="1:9" ht="18" thickBot="1" x14ac:dyDescent="0.3">
      <c r="A15" s="25">
        <v>40878</v>
      </c>
      <c r="B15" s="33">
        <v>2851</v>
      </c>
      <c r="C15" s="26">
        <v>2.93</v>
      </c>
      <c r="D15" s="26">
        <v>2.97</v>
      </c>
      <c r="E15" s="26">
        <v>2.8159999999999998</v>
      </c>
      <c r="F15" s="26" t="s">
        <v>1091</v>
      </c>
      <c r="G15" s="2" t="s">
        <v>558</v>
      </c>
    </row>
    <row r="16" spans="1:9" ht="18" thickBot="1" x14ac:dyDescent="0.3">
      <c r="A16" s="25">
        <v>40909</v>
      </c>
      <c r="B16" s="34">
        <v>3001</v>
      </c>
      <c r="C16" s="26">
        <v>2.8980000000000001</v>
      </c>
      <c r="D16" s="26">
        <v>3.056</v>
      </c>
      <c r="E16" s="26">
        <v>2.883</v>
      </c>
      <c r="F16" s="26" t="s">
        <v>1089</v>
      </c>
      <c r="G16" s="3" t="s">
        <v>1090</v>
      </c>
    </row>
    <row r="17" spans="1:7" ht="18" thickBot="1" x14ac:dyDescent="0.3">
      <c r="A17" s="25">
        <v>40940</v>
      </c>
      <c r="B17" s="34">
        <v>3050</v>
      </c>
      <c r="C17" s="26">
        <v>3</v>
      </c>
      <c r="D17" s="26">
        <v>3.089</v>
      </c>
      <c r="E17" s="26">
        <v>3</v>
      </c>
      <c r="F17" s="26" t="s">
        <v>1088</v>
      </c>
      <c r="G17" s="3" t="s">
        <v>690</v>
      </c>
    </row>
    <row r="18" spans="1:7" ht="18" thickBot="1" x14ac:dyDescent="0.3">
      <c r="A18" s="25">
        <v>40969</v>
      </c>
      <c r="B18" s="33">
        <v>2971</v>
      </c>
      <c r="C18" s="26">
        <v>3.048</v>
      </c>
      <c r="D18" s="26">
        <v>3.0880000000000001</v>
      </c>
      <c r="E18" s="26">
        <v>2.956</v>
      </c>
      <c r="F18" s="26" t="s">
        <v>1086</v>
      </c>
      <c r="G18" s="2" t="s">
        <v>1087</v>
      </c>
    </row>
    <row r="19" spans="1:7" ht="18" thickBot="1" x14ac:dyDescent="0.3">
      <c r="A19" s="25">
        <v>41000</v>
      </c>
      <c r="B19" s="34">
        <v>3051</v>
      </c>
      <c r="C19" s="26">
        <v>3</v>
      </c>
      <c r="D19" s="26">
        <v>3.0779999999999998</v>
      </c>
      <c r="E19" s="26">
        <v>2.9449999999999998</v>
      </c>
      <c r="F19" s="26" t="s">
        <v>1084</v>
      </c>
      <c r="G19" s="3" t="s">
        <v>1085</v>
      </c>
    </row>
    <row r="20" spans="1:7" ht="18" thickBot="1" x14ac:dyDescent="0.3">
      <c r="A20" s="25">
        <v>41030</v>
      </c>
      <c r="B20" s="33">
        <v>2945</v>
      </c>
      <c r="C20" s="26">
        <v>3.0539999999999998</v>
      </c>
      <c r="D20" s="26">
        <v>3.0990000000000002</v>
      </c>
      <c r="E20" s="26">
        <v>2.9049999999999998</v>
      </c>
      <c r="F20" s="26" t="s">
        <v>1082</v>
      </c>
      <c r="G20" s="2" t="s">
        <v>1083</v>
      </c>
    </row>
    <row r="21" spans="1:7" ht="18" thickBot="1" x14ac:dyDescent="0.3">
      <c r="A21" s="25">
        <v>41061</v>
      </c>
      <c r="B21" s="34">
        <v>2955</v>
      </c>
      <c r="C21" s="26">
        <v>2.9449999999999998</v>
      </c>
      <c r="D21" s="26">
        <v>3.109</v>
      </c>
      <c r="E21" s="26">
        <v>2.9049999999999998</v>
      </c>
      <c r="F21" s="26" t="s">
        <v>1080</v>
      </c>
      <c r="G21" s="3" t="s">
        <v>1081</v>
      </c>
    </row>
    <row r="22" spans="1:7" ht="18" thickBot="1" x14ac:dyDescent="0.3">
      <c r="A22" s="25">
        <v>41091</v>
      </c>
      <c r="B22" s="34">
        <v>3043</v>
      </c>
      <c r="C22" s="26">
        <v>2.9769999999999999</v>
      </c>
      <c r="D22" s="26">
        <v>3.085</v>
      </c>
      <c r="E22" s="26">
        <v>2.9249999999999998</v>
      </c>
      <c r="F22" s="26" t="s">
        <v>1078</v>
      </c>
      <c r="G22" s="3" t="s">
        <v>1079</v>
      </c>
    </row>
    <row r="23" spans="1:7" ht="18" thickBot="1" x14ac:dyDescent="0.3">
      <c r="A23" s="25">
        <v>41122</v>
      </c>
      <c r="B23" s="34">
        <v>3127</v>
      </c>
      <c r="C23" s="26">
        <v>3.0590000000000002</v>
      </c>
      <c r="D23" s="26">
        <v>3.19</v>
      </c>
      <c r="E23" s="26">
        <v>3.012</v>
      </c>
      <c r="F23" s="26" t="s">
        <v>1077</v>
      </c>
      <c r="G23" s="3" t="s">
        <v>665</v>
      </c>
    </row>
    <row r="24" spans="1:7" ht="18" thickBot="1" x14ac:dyDescent="0.3">
      <c r="A24" s="25">
        <v>41153</v>
      </c>
      <c r="B24" s="34">
        <v>3152</v>
      </c>
      <c r="C24" s="26">
        <v>3.14</v>
      </c>
      <c r="D24" s="26">
        <v>3.2749999999999999</v>
      </c>
      <c r="E24" s="26">
        <v>3.101</v>
      </c>
      <c r="F24" s="26" t="s">
        <v>1076</v>
      </c>
      <c r="G24" s="3" t="s">
        <v>491</v>
      </c>
    </row>
    <row r="25" spans="1:7" ht="18" thickBot="1" x14ac:dyDescent="0.3">
      <c r="A25" s="25">
        <v>41183</v>
      </c>
      <c r="B25" s="34">
        <v>3306</v>
      </c>
      <c r="C25" s="26">
        <v>3.1539999999999999</v>
      </c>
      <c r="D25" s="26">
        <v>3.35</v>
      </c>
      <c r="E25" s="26">
        <v>3.1539999999999999</v>
      </c>
      <c r="F25" s="26" t="s">
        <v>1074</v>
      </c>
      <c r="G25" s="3" t="s">
        <v>1075</v>
      </c>
    </row>
    <row r="26" spans="1:7" ht="18" thickBot="1" x14ac:dyDescent="0.3">
      <c r="A26" s="25">
        <v>41214</v>
      </c>
      <c r="B26" s="34">
        <v>3389</v>
      </c>
      <c r="C26" s="26">
        <v>3.31</v>
      </c>
      <c r="D26" s="26">
        <v>3.3959999999999999</v>
      </c>
      <c r="E26" s="26">
        <v>3.2639999999999998</v>
      </c>
      <c r="F26" s="26" t="s">
        <v>966</v>
      </c>
      <c r="G26" s="3" t="s">
        <v>797</v>
      </c>
    </row>
    <row r="27" spans="1:7" ht="18" thickBot="1" x14ac:dyDescent="0.3">
      <c r="A27" s="25">
        <v>41244</v>
      </c>
      <c r="B27" s="34">
        <v>3487</v>
      </c>
      <c r="C27" s="26">
        <v>3.39</v>
      </c>
      <c r="D27" s="26">
        <v>3.5129999999999999</v>
      </c>
      <c r="E27" s="26">
        <v>3.375</v>
      </c>
      <c r="F27" s="26" t="s">
        <v>1073</v>
      </c>
      <c r="G27" s="3" t="s">
        <v>66</v>
      </c>
    </row>
    <row r="28" spans="1:7" ht="18" thickBot="1" x14ac:dyDescent="0.3">
      <c r="A28" s="25">
        <v>41275</v>
      </c>
      <c r="B28" s="34">
        <v>3611</v>
      </c>
      <c r="C28" s="26">
        <v>3.5009999999999999</v>
      </c>
      <c r="D28" s="26">
        <v>3.645</v>
      </c>
      <c r="E28" s="26">
        <v>3.5009999999999999</v>
      </c>
      <c r="F28" s="26" t="s">
        <v>806</v>
      </c>
      <c r="G28" s="3" t="s">
        <v>457</v>
      </c>
    </row>
    <row r="29" spans="1:7" ht="18" thickBot="1" x14ac:dyDescent="0.3">
      <c r="A29" s="25">
        <v>41306</v>
      </c>
      <c r="B29" s="33">
        <v>3519</v>
      </c>
      <c r="C29" s="26">
        <v>3.6429999999999998</v>
      </c>
      <c r="D29" s="26">
        <v>3.6890000000000001</v>
      </c>
      <c r="E29" s="26">
        <v>3.4590000000000001</v>
      </c>
      <c r="F29" s="26" t="s">
        <v>1072</v>
      </c>
      <c r="G29" s="2" t="s">
        <v>171</v>
      </c>
    </row>
    <row r="30" spans="1:7" ht="18" thickBot="1" x14ac:dyDescent="0.3">
      <c r="A30" s="25">
        <v>41334</v>
      </c>
      <c r="B30" s="34">
        <v>3532</v>
      </c>
      <c r="C30" s="26">
        <v>3.5190000000000001</v>
      </c>
      <c r="D30" s="26">
        <v>3.665</v>
      </c>
      <c r="E30" s="26">
        <v>3.5150000000000001</v>
      </c>
      <c r="F30" s="26" t="s">
        <v>955</v>
      </c>
      <c r="G30" s="3" t="s">
        <v>1071</v>
      </c>
    </row>
    <row r="31" spans="1:7" ht="18" thickBot="1" x14ac:dyDescent="0.3">
      <c r="A31" s="25">
        <v>41365</v>
      </c>
      <c r="B31" s="33">
        <v>3420</v>
      </c>
      <c r="C31" s="26">
        <v>3.532</v>
      </c>
      <c r="D31" s="26">
        <v>3.6389999999999998</v>
      </c>
      <c r="E31" s="26">
        <v>3.331</v>
      </c>
      <c r="F31" s="26" t="s">
        <v>1070</v>
      </c>
      <c r="G31" s="2" t="s">
        <v>944</v>
      </c>
    </row>
    <row r="32" spans="1:7" ht="18" thickBot="1" x14ac:dyDescent="0.3">
      <c r="A32" s="25">
        <v>41395</v>
      </c>
      <c r="B32" s="34">
        <v>3773</v>
      </c>
      <c r="C32" s="26">
        <v>3.42</v>
      </c>
      <c r="D32" s="26">
        <v>3.8</v>
      </c>
      <c r="E32" s="26">
        <v>3.42</v>
      </c>
      <c r="F32" s="26" t="s">
        <v>1068</v>
      </c>
      <c r="G32" s="3" t="s">
        <v>1069</v>
      </c>
    </row>
    <row r="33" spans="1:7" ht="18" thickBot="1" x14ac:dyDescent="0.3">
      <c r="A33" s="25">
        <v>41426</v>
      </c>
      <c r="B33" s="33">
        <v>3477</v>
      </c>
      <c r="C33" s="26">
        <v>3.7450000000000001</v>
      </c>
      <c r="D33" s="26">
        <v>3.7650000000000001</v>
      </c>
      <c r="E33" s="26">
        <v>3.35</v>
      </c>
      <c r="F33" s="26" t="s">
        <v>1067</v>
      </c>
      <c r="G33" s="2" t="s">
        <v>958</v>
      </c>
    </row>
    <row r="34" spans="1:7" ht="18" thickBot="1" x14ac:dyDescent="0.3">
      <c r="A34" s="25">
        <v>41456</v>
      </c>
      <c r="B34" s="34">
        <v>3687</v>
      </c>
      <c r="C34" s="26">
        <v>3.48</v>
      </c>
      <c r="D34" s="26">
        <v>3.6869999999999998</v>
      </c>
      <c r="E34" s="26">
        <v>3.45</v>
      </c>
      <c r="F34" s="26" t="s">
        <v>1065</v>
      </c>
      <c r="G34" s="3" t="s">
        <v>1066</v>
      </c>
    </row>
    <row r="35" spans="1:7" ht="18" thickBot="1" x14ac:dyDescent="0.3">
      <c r="A35" s="25">
        <v>41487</v>
      </c>
      <c r="B35" s="34">
        <v>3805</v>
      </c>
      <c r="C35" s="26">
        <v>3.6880000000000002</v>
      </c>
      <c r="D35" s="26">
        <v>3.9260000000000002</v>
      </c>
      <c r="E35" s="26">
        <v>3.6880000000000002</v>
      </c>
      <c r="F35" s="26" t="s">
        <v>1063</v>
      </c>
      <c r="G35" s="3" t="s">
        <v>1064</v>
      </c>
    </row>
    <row r="36" spans="1:7" ht="18" thickBot="1" x14ac:dyDescent="0.3">
      <c r="A36" s="25">
        <v>41518</v>
      </c>
      <c r="B36" s="34">
        <v>3949</v>
      </c>
      <c r="C36" s="26">
        <v>3.8109999999999999</v>
      </c>
      <c r="D36" s="26">
        <v>4.05</v>
      </c>
      <c r="E36" s="26">
        <v>3.8109999999999999</v>
      </c>
      <c r="F36" s="26" t="s">
        <v>984</v>
      </c>
      <c r="G36" s="3" t="s">
        <v>900</v>
      </c>
    </row>
    <row r="37" spans="1:7" ht="18" thickBot="1" x14ac:dyDescent="0.3">
      <c r="A37" s="25">
        <v>41548</v>
      </c>
      <c r="B37" s="34">
        <v>4072</v>
      </c>
      <c r="C37" s="26">
        <v>3.96</v>
      </c>
      <c r="D37" s="26">
        <v>4.0949999999999998</v>
      </c>
      <c r="E37" s="26">
        <v>3.8180000000000001</v>
      </c>
      <c r="F37" s="26" t="s">
        <v>1061</v>
      </c>
      <c r="G37" s="3" t="s">
        <v>1062</v>
      </c>
    </row>
    <row r="38" spans="1:7" ht="18" thickBot="1" x14ac:dyDescent="0.3">
      <c r="A38" s="25">
        <v>41579</v>
      </c>
      <c r="B38" s="33">
        <v>4028</v>
      </c>
      <c r="C38" s="26">
        <v>4.05</v>
      </c>
      <c r="D38" s="26">
        <v>4.1500000000000004</v>
      </c>
      <c r="E38" s="26">
        <v>3.9289999999999998</v>
      </c>
      <c r="F38" s="26" t="s">
        <v>1059</v>
      </c>
      <c r="G38" s="2" t="s">
        <v>1060</v>
      </c>
    </row>
    <row r="39" spans="1:7" ht="18" thickBot="1" x14ac:dyDescent="0.3">
      <c r="A39" s="25">
        <v>41609</v>
      </c>
      <c r="B39" s="34">
        <v>4144</v>
      </c>
      <c r="C39" s="26">
        <v>4.0350000000000001</v>
      </c>
      <c r="D39" s="26">
        <v>4.149</v>
      </c>
      <c r="E39" s="26">
        <v>3.8439999999999999</v>
      </c>
      <c r="F39" s="26" t="s">
        <v>1057</v>
      </c>
      <c r="G39" s="3" t="s">
        <v>1058</v>
      </c>
    </row>
    <row r="40" spans="1:7" ht="18" thickBot="1" x14ac:dyDescent="0.3">
      <c r="A40" s="25">
        <v>41640</v>
      </c>
      <c r="B40" s="33">
        <v>4055</v>
      </c>
      <c r="C40" s="26">
        <v>4.1500000000000004</v>
      </c>
      <c r="D40" s="26">
        <v>4.26</v>
      </c>
      <c r="E40" s="26">
        <v>3.95</v>
      </c>
      <c r="F40" s="26" t="s">
        <v>1055</v>
      </c>
      <c r="G40" s="2" t="s">
        <v>1056</v>
      </c>
    </row>
    <row r="41" spans="1:7" ht="18" thickBot="1" x14ac:dyDescent="0.3">
      <c r="A41" s="25">
        <v>41671</v>
      </c>
      <c r="B41" s="34">
        <v>4270</v>
      </c>
      <c r="C41" s="26">
        <v>4.0599999999999996</v>
      </c>
      <c r="D41" s="26">
        <v>4.3090000000000002</v>
      </c>
      <c r="E41" s="26">
        <v>3.9630000000000001</v>
      </c>
      <c r="F41" s="26" t="s">
        <v>1054</v>
      </c>
      <c r="G41" s="3" t="s">
        <v>118</v>
      </c>
    </row>
    <row r="42" spans="1:7" ht="18" thickBot="1" x14ac:dyDescent="0.3">
      <c r="A42" s="25">
        <v>41699</v>
      </c>
      <c r="B42" s="34">
        <v>4324</v>
      </c>
      <c r="C42" s="26">
        <v>4.2060000000000004</v>
      </c>
      <c r="D42" s="26">
        <v>4.3949999999999996</v>
      </c>
      <c r="E42" s="26">
        <v>4.1669999999999998</v>
      </c>
      <c r="F42" s="26" t="s">
        <v>1052</v>
      </c>
      <c r="G42" s="3" t="s">
        <v>1053</v>
      </c>
    </row>
    <row r="43" spans="1:7" ht="18" thickBot="1" x14ac:dyDescent="0.3">
      <c r="A43" s="25">
        <v>41730</v>
      </c>
      <c r="B43" s="34">
        <v>4404</v>
      </c>
      <c r="C43" s="26">
        <v>4.3380000000000001</v>
      </c>
      <c r="D43" s="26">
        <v>4.4359999999999999</v>
      </c>
      <c r="E43" s="26">
        <v>4.3070000000000004</v>
      </c>
      <c r="F43" s="26" t="s">
        <v>1051</v>
      </c>
      <c r="G43" s="3" t="s">
        <v>949</v>
      </c>
    </row>
    <row r="44" spans="1:7" ht="18" thickBot="1" x14ac:dyDescent="0.3">
      <c r="A44" s="25">
        <v>41760</v>
      </c>
      <c r="B44" s="34">
        <v>4503</v>
      </c>
      <c r="C44" s="26">
        <v>4.4050000000000002</v>
      </c>
      <c r="D44" s="26">
        <v>4.5439999999999996</v>
      </c>
      <c r="E44" s="26">
        <v>4.3920000000000003</v>
      </c>
      <c r="F44" s="26" t="s">
        <v>955</v>
      </c>
      <c r="G44" s="3" t="s">
        <v>1050</v>
      </c>
    </row>
    <row r="45" spans="1:7" ht="18" thickBot="1" x14ac:dyDescent="0.3">
      <c r="A45" s="25">
        <v>41791</v>
      </c>
      <c r="B45" s="34">
        <v>4591</v>
      </c>
      <c r="C45" s="26">
        <v>4.5049999999999999</v>
      </c>
      <c r="D45" s="26">
        <v>4.718</v>
      </c>
      <c r="E45" s="26">
        <v>4.4950000000000001</v>
      </c>
      <c r="F45" s="26" t="s">
        <v>1048</v>
      </c>
      <c r="G45" s="3" t="s">
        <v>1049</v>
      </c>
    </row>
    <row r="46" spans="1:7" ht="18" thickBot="1" x14ac:dyDescent="0.3">
      <c r="A46" s="25">
        <v>41821</v>
      </c>
      <c r="B46" s="34">
        <v>4630</v>
      </c>
      <c r="C46" s="26">
        <v>4.5999999999999996</v>
      </c>
      <c r="D46" s="26">
        <v>4.7190000000000003</v>
      </c>
      <c r="E46" s="26">
        <v>4.5650000000000004</v>
      </c>
      <c r="F46" s="26" t="s">
        <v>1046</v>
      </c>
      <c r="G46" s="3" t="s">
        <v>1047</v>
      </c>
    </row>
    <row r="47" spans="1:7" ht="18" thickBot="1" x14ac:dyDescent="0.3">
      <c r="A47" s="25">
        <v>41852</v>
      </c>
      <c r="B47" s="33">
        <v>4588</v>
      </c>
      <c r="C47" s="26">
        <v>4.6159999999999997</v>
      </c>
      <c r="D47" s="26">
        <v>4.6989999999999998</v>
      </c>
      <c r="E47" s="26">
        <v>4.516</v>
      </c>
      <c r="F47" s="26" t="s">
        <v>781</v>
      </c>
      <c r="G47" s="2" t="s">
        <v>1045</v>
      </c>
    </row>
    <row r="48" spans="1:7" ht="18" thickBot="1" x14ac:dyDescent="0.3">
      <c r="A48" s="25">
        <v>41883</v>
      </c>
      <c r="B48" s="33">
        <v>4422</v>
      </c>
      <c r="C48" s="26">
        <v>4.6340000000000003</v>
      </c>
      <c r="D48" s="26">
        <v>4.6970000000000001</v>
      </c>
      <c r="E48" s="26">
        <v>4.4050000000000002</v>
      </c>
      <c r="F48" s="26" t="s">
        <v>1043</v>
      </c>
      <c r="G48" s="2" t="s">
        <v>1044</v>
      </c>
    </row>
    <row r="49" spans="1:7" ht="18" thickBot="1" x14ac:dyDescent="0.3">
      <c r="A49" s="25">
        <v>41913</v>
      </c>
      <c r="B49" s="34">
        <v>4454</v>
      </c>
      <c r="C49" s="26">
        <v>4.4009999999999998</v>
      </c>
      <c r="D49" s="26">
        <v>4.4580000000000002</v>
      </c>
      <c r="E49" s="26">
        <v>4.1180000000000003</v>
      </c>
      <c r="F49" s="26" t="s">
        <v>1042</v>
      </c>
      <c r="G49" s="3" t="s">
        <v>144</v>
      </c>
    </row>
    <row r="50" spans="1:7" ht="18" thickBot="1" x14ac:dyDescent="0.3">
      <c r="A50" s="25">
        <v>41944</v>
      </c>
      <c r="B50" s="33">
        <v>4442</v>
      </c>
      <c r="C50" s="26">
        <v>4.4539999999999997</v>
      </c>
      <c r="D50" s="26">
        <v>4.5730000000000004</v>
      </c>
      <c r="E50" s="26">
        <v>4.3769999999999998</v>
      </c>
      <c r="F50" s="26" t="s">
        <v>1040</v>
      </c>
      <c r="G50" s="2" t="s">
        <v>1041</v>
      </c>
    </row>
    <row r="51" spans="1:7" ht="18" thickBot="1" x14ac:dyDescent="0.3">
      <c r="A51" s="25">
        <v>41974</v>
      </c>
      <c r="B51" s="33">
        <v>4405</v>
      </c>
      <c r="C51" s="26">
        <v>4.4390000000000001</v>
      </c>
      <c r="D51" s="26">
        <v>4.484</v>
      </c>
      <c r="E51" s="26">
        <v>4.1619999999999999</v>
      </c>
      <c r="F51" s="26" t="s">
        <v>1038</v>
      </c>
      <c r="G51" s="2" t="s">
        <v>1039</v>
      </c>
    </row>
    <row r="52" spans="1:7" ht="18" thickBot="1" x14ac:dyDescent="0.3">
      <c r="A52" s="25">
        <v>42005</v>
      </c>
      <c r="B52" s="34">
        <v>4511</v>
      </c>
      <c r="C52" s="26">
        <v>4.45</v>
      </c>
      <c r="D52" s="26">
        <v>4.5220000000000002</v>
      </c>
      <c r="E52" s="26">
        <v>4.1859999999999999</v>
      </c>
      <c r="F52" s="26" t="s">
        <v>1036</v>
      </c>
      <c r="G52" s="3" t="s">
        <v>1037</v>
      </c>
    </row>
    <row r="53" spans="1:7" ht="18" thickBot="1" x14ac:dyDescent="0.3">
      <c r="A53" s="25">
        <v>42036</v>
      </c>
      <c r="B53" s="34">
        <v>4725</v>
      </c>
      <c r="C53" s="26">
        <v>4.5199999999999996</v>
      </c>
      <c r="D53" s="26">
        <v>4.7380000000000004</v>
      </c>
      <c r="E53" s="26">
        <v>4.49</v>
      </c>
      <c r="F53" s="26" t="s">
        <v>1035</v>
      </c>
      <c r="G53" s="3" t="s">
        <v>347</v>
      </c>
    </row>
    <row r="54" spans="1:7" ht="18" thickBot="1" x14ac:dyDescent="0.3">
      <c r="A54" s="25">
        <v>42064</v>
      </c>
      <c r="B54" s="33">
        <v>4625</v>
      </c>
      <c r="C54" s="26">
        <v>4.7450000000000001</v>
      </c>
      <c r="D54" s="26">
        <v>4.75</v>
      </c>
      <c r="E54" s="26">
        <v>4.5439999999999996</v>
      </c>
      <c r="F54" s="26" t="s">
        <v>1033</v>
      </c>
      <c r="G54" s="2" t="s">
        <v>1034</v>
      </c>
    </row>
    <row r="55" spans="1:7" ht="18" thickBot="1" x14ac:dyDescent="0.3">
      <c r="A55" s="25">
        <v>42095</v>
      </c>
      <c r="B55" s="34">
        <v>4854</v>
      </c>
      <c r="C55" s="26">
        <v>4.625</v>
      </c>
      <c r="D55" s="26">
        <v>4.9450000000000003</v>
      </c>
      <c r="E55" s="26">
        <v>4.5940000000000003</v>
      </c>
      <c r="F55" s="26" t="s">
        <v>1031</v>
      </c>
      <c r="G55" s="3" t="s">
        <v>1032</v>
      </c>
    </row>
    <row r="56" spans="1:7" ht="18" thickBot="1" x14ac:dyDescent="0.3">
      <c r="A56" s="25">
        <v>42125</v>
      </c>
      <c r="B56" s="33">
        <v>4672</v>
      </c>
      <c r="C56" s="26">
        <v>4.8650000000000002</v>
      </c>
      <c r="D56" s="26">
        <v>4.9450000000000003</v>
      </c>
      <c r="E56" s="26">
        <v>4.66</v>
      </c>
      <c r="F56" s="26" t="s">
        <v>1029</v>
      </c>
      <c r="G56" s="2" t="s">
        <v>1030</v>
      </c>
    </row>
    <row r="57" spans="1:7" ht="18" thickBot="1" x14ac:dyDescent="0.3">
      <c r="A57" s="25">
        <v>42156</v>
      </c>
      <c r="B57" s="33">
        <v>4618</v>
      </c>
      <c r="C57" s="26">
        <v>4.6719999999999997</v>
      </c>
      <c r="D57" s="26">
        <v>4.7549999999999999</v>
      </c>
      <c r="E57" s="26">
        <v>4.5049999999999999</v>
      </c>
      <c r="F57" s="26" t="s">
        <v>1027</v>
      </c>
      <c r="G57" s="2" t="s">
        <v>1028</v>
      </c>
    </row>
    <row r="58" spans="1:7" ht="18" thickBot="1" x14ac:dyDescent="0.3">
      <c r="A58" s="25">
        <v>42186</v>
      </c>
      <c r="B58" s="34">
        <v>4665</v>
      </c>
      <c r="C58" s="26">
        <v>4.6310000000000002</v>
      </c>
      <c r="D58" s="26">
        <v>4.76</v>
      </c>
      <c r="E58" s="26">
        <v>4.3940000000000001</v>
      </c>
      <c r="F58" s="26" t="s">
        <v>1025</v>
      </c>
      <c r="G58" s="3" t="s">
        <v>1026</v>
      </c>
    </row>
    <row r="59" spans="1:7" ht="18" thickBot="1" x14ac:dyDescent="0.3">
      <c r="A59" s="25">
        <v>42217</v>
      </c>
      <c r="B59" s="33">
        <v>4447</v>
      </c>
      <c r="C59" s="26">
        <v>4.6989999999999998</v>
      </c>
      <c r="D59" s="26">
        <v>4.7619999999999996</v>
      </c>
      <c r="E59" s="26">
        <v>4.1340000000000003</v>
      </c>
      <c r="F59" s="26" t="s">
        <v>1024</v>
      </c>
      <c r="G59" s="2" t="s">
        <v>68</v>
      </c>
    </row>
    <row r="60" spans="1:7" ht="18" thickBot="1" x14ac:dyDescent="0.3">
      <c r="A60" s="25">
        <v>42248</v>
      </c>
      <c r="B60" s="34">
        <v>4508</v>
      </c>
      <c r="C60" s="26">
        <v>4.4240000000000004</v>
      </c>
      <c r="D60" s="26">
        <v>4.6980000000000004</v>
      </c>
      <c r="E60" s="26">
        <v>4.32</v>
      </c>
      <c r="F60" s="26" t="s">
        <v>1022</v>
      </c>
      <c r="G60" s="3" t="s">
        <v>1023</v>
      </c>
    </row>
    <row r="61" spans="1:7" ht="18" thickBot="1" x14ac:dyDescent="0.3">
      <c r="A61" s="25">
        <v>42278</v>
      </c>
      <c r="B61" s="34">
        <v>4857</v>
      </c>
      <c r="C61" s="26">
        <v>4.53</v>
      </c>
      <c r="D61" s="26">
        <v>4.9340000000000002</v>
      </c>
      <c r="E61" s="26">
        <v>4.53</v>
      </c>
      <c r="F61" s="26" t="s">
        <v>1020</v>
      </c>
      <c r="G61" s="3" t="s">
        <v>1021</v>
      </c>
    </row>
    <row r="62" spans="1:7" ht="18" thickBot="1" x14ac:dyDescent="0.3">
      <c r="A62" s="25">
        <v>42309</v>
      </c>
      <c r="B62" s="33">
        <v>4652</v>
      </c>
      <c r="C62" s="26">
        <v>4.8</v>
      </c>
      <c r="D62" s="26">
        <v>4.9450000000000003</v>
      </c>
      <c r="E62" s="26">
        <v>4.5999999999999996</v>
      </c>
      <c r="F62" s="26" t="s">
        <v>984</v>
      </c>
      <c r="G62" s="2" t="s">
        <v>1019</v>
      </c>
    </row>
    <row r="63" spans="1:7" ht="18" thickBot="1" x14ac:dyDescent="0.3">
      <c r="A63" s="25">
        <v>42339</v>
      </c>
      <c r="B63" s="33">
        <v>4584</v>
      </c>
      <c r="C63" s="26">
        <v>4.6520000000000001</v>
      </c>
      <c r="D63" s="26">
        <v>4.6970000000000001</v>
      </c>
      <c r="E63" s="26">
        <v>4.351</v>
      </c>
      <c r="F63" s="26" t="s">
        <v>1017</v>
      </c>
      <c r="G63" s="2" t="s">
        <v>1018</v>
      </c>
    </row>
    <row r="64" spans="1:7" ht="18" thickBot="1" x14ac:dyDescent="0.3">
      <c r="A64" s="25">
        <v>42370</v>
      </c>
      <c r="B64" s="33">
        <v>4375</v>
      </c>
      <c r="C64" s="26">
        <v>4.46</v>
      </c>
      <c r="D64" s="26">
        <v>4.55</v>
      </c>
      <c r="E64" s="26">
        <v>4.1239999999999997</v>
      </c>
      <c r="F64" s="26" t="s">
        <v>1015</v>
      </c>
      <c r="G64" s="2" t="s">
        <v>1016</v>
      </c>
    </row>
    <row r="65" spans="1:7" ht="18" thickBot="1" x14ac:dyDescent="0.3">
      <c r="A65" s="25">
        <v>42401</v>
      </c>
      <c r="B65" s="34">
        <v>4382</v>
      </c>
      <c r="C65" s="26">
        <v>4.4009999999999998</v>
      </c>
      <c r="D65" s="26">
        <v>4.5</v>
      </c>
      <c r="E65" s="26">
        <v>4.1909999999999998</v>
      </c>
      <c r="F65" s="26" t="s">
        <v>1013</v>
      </c>
      <c r="G65" s="3" t="s">
        <v>1014</v>
      </c>
    </row>
    <row r="66" spans="1:7" ht="18" thickBot="1" x14ac:dyDescent="0.3">
      <c r="A66" s="25">
        <v>42430</v>
      </c>
      <c r="B66" s="34">
        <v>4613</v>
      </c>
      <c r="C66" s="26">
        <v>4.3920000000000003</v>
      </c>
      <c r="D66" s="26">
        <v>4.7939999999999996</v>
      </c>
      <c r="E66" s="26">
        <v>4.38</v>
      </c>
      <c r="F66" s="26" t="s">
        <v>1011</v>
      </c>
      <c r="G66" s="3" t="s">
        <v>1012</v>
      </c>
    </row>
    <row r="67" spans="1:7" ht="18" thickBot="1" x14ac:dyDescent="0.3">
      <c r="A67" s="25">
        <v>42461</v>
      </c>
      <c r="B67" s="34">
        <v>4695</v>
      </c>
      <c r="C67" s="26">
        <v>4.6050000000000004</v>
      </c>
      <c r="D67" s="26">
        <v>4.7949999999999999</v>
      </c>
      <c r="E67" s="26">
        <v>4.5019999999999998</v>
      </c>
      <c r="F67" s="26" t="s">
        <v>1010</v>
      </c>
      <c r="G67" s="3" t="s">
        <v>154</v>
      </c>
    </row>
    <row r="68" spans="1:7" ht="18" thickBot="1" x14ac:dyDescent="0.3">
      <c r="A68" s="25">
        <v>42491</v>
      </c>
      <c r="B68" s="34">
        <v>4846</v>
      </c>
      <c r="C68" s="26">
        <v>4.6900000000000004</v>
      </c>
      <c r="D68" s="26">
        <v>4.9119999999999999</v>
      </c>
      <c r="E68" s="26">
        <v>4.5049999999999999</v>
      </c>
      <c r="F68" s="26" t="s">
        <v>1009</v>
      </c>
      <c r="G68" s="3" t="s">
        <v>452</v>
      </c>
    </row>
    <row r="69" spans="1:7" ht="18" thickBot="1" x14ac:dyDescent="0.3">
      <c r="A69" s="25">
        <v>42522</v>
      </c>
      <c r="B69" s="33">
        <v>4605</v>
      </c>
      <c r="C69" s="26">
        <v>4.83</v>
      </c>
      <c r="D69" s="26">
        <v>4.8620000000000001</v>
      </c>
      <c r="E69" s="26">
        <v>4.407</v>
      </c>
      <c r="F69" s="26" t="s">
        <v>1007</v>
      </c>
      <c r="G69" s="2" t="s">
        <v>1008</v>
      </c>
    </row>
    <row r="70" spans="1:7" ht="18" thickBot="1" x14ac:dyDescent="0.3">
      <c r="A70" s="25">
        <v>42552</v>
      </c>
      <c r="B70" s="34">
        <v>4607</v>
      </c>
      <c r="C70" s="26">
        <v>4.6500000000000004</v>
      </c>
      <c r="D70" s="26">
        <v>4.7069999999999999</v>
      </c>
      <c r="E70" s="26">
        <v>4.45</v>
      </c>
      <c r="F70" s="26" t="s">
        <v>1005</v>
      </c>
      <c r="G70" s="3" t="s">
        <v>1006</v>
      </c>
    </row>
    <row r="71" spans="1:7" ht="18" thickBot="1" x14ac:dyDescent="0.3">
      <c r="A71" s="25">
        <v>42583</v>
      </c>
      <c r="B71" s="34">
        <v>4647</v>
      </c>
      <c r="C71" s="26">
        <v>4.6070000000000002</v>
      </c>
      <c r="D71" s="26">
        <v>4.7350000000000003</v>
      </c>
      <c r="E71" s="26">
        <v>4.4989999999999997</v>
      </c>
      <c r="F71" s="26" t="s">
        <v>1003</v>
      </c>
      <c r="G71" s="3" t="s">
        <v>1004</v>
      </c>
    </row>
    <row r="72" spans="1:7" ht="18" thickBot="1" x14ac:dyDescent="0.3">
      <c r="A72" s="25">
        <v>42614</v>
      </c>
      <c r="B72" s="33">
        <v>4555</v>
      </c>
      <c r="C72" s="26">
        <v>4.6449999999999996</v>
      </c>
      <c r="D72" s="26">
        <v>4.7640000000000002</v>
      </c>
      <c r="E72" s="26">
        <v>4.4619999999999997</v>
      </c>
      <c r="F72" s="26" t="s">
        <v>1002</v>
      </c>
      <c r="G72" s="2" t="s">
        <v>62</v>
      </c>
    </row>
    <row r="73" spans="1:7" ht="18" thickBot="1" x14ac:dyDescent="0.3">
      <c r="A73" s="25">
        <v>42644</v>
      </c>
      <c r="B73" s="33">
        <v>4408</v>
      </c>
      <c r="C73" s="26">
        <v>4.6280000000000001</v>
      </c>
      <c r="D73" s="26">
        <v>4.6280000000000001</v>
      </c>
      <c r="E73" s="26">
        <v>4.4059999999999997</v>
      </c>
      <c r="F73" s="26" t="s">
        <v>1000</v>
      </c>
      <c r="G73" s="2" t="s">
        <v>1001</v>
      </c>
    </row>
    <row r="74" spans="1:7" ht="18" thickBot="1" x14ac:dyDescent="0.3">
      <c r="A74" s="25">
        <v>42675</v>
      </c>
      <c r="B74" s="33">
        <v>4400</v>
      </c>
      <c r="C74" s="26">
        <v>4.4989999999999997</v>
      </c>
      <c r="D74" s="26">
        <v>4.5449999999999999</v>
      </c>
      <c r="E74" s="26">
        <v>4.3049999999999997</v>
      </c>
      <c r="F74" s="26" t="s">
        <v>999</v>
      </c>
      <c r="G74" s="2" t="s">
        <v>577</v>
      </c>
    </row>
    <row r="75" spans="1:7" ht="18" thickBot="1" x14ac:dyDescent="0.3">
      <c r="A75" s="25">
        <v>42705</v>
      </c>
      <c r="B75" s="33">
        <v>4372</v>
      </c>
      <c r="C75" s="26">
        <v>4.4000000000000004</v>
      </c>
      <c r="D75" s="26">
        <v>4.4690000000000003</v>
      </c>
      <c r="E75" s="26">
        <v>4.2549999999999999</v>
      </c>
      <c r="F75" s="26" t="s">
        <v>998</v>
      </c>
      <c r="G75" s="2" t="s">
        <v>817</v>
      </c>
    </row>
    <row r="76" spans="1:7" ht="18" thickBot="1" x14ac:dyDescent="0.3">
      <c r="A76" s="25">
        <v>42736</v>
      </c>
      <c r="B76" s="34">
        <v>4589</v>
      </c>
      <c r="C76" s="26">
        <v>4.43</v>
      </c>
      <c r="D76" s="26">
        <v>4.694</v>
      </c>
      <c r="E76" s="26">
        <v>4.3499999999999996</v>
      </c>
      <c r="F76" s="26" t="s">
        <v>996</v>
      </c>
      <c r="G76" s="3" t="s">
        <v>997</v>
      </c>
    </row>
    <row r="77" spans="1:7" ht="18" thickBot="1" x14ac:dyDescent="0.3">
      <c r="A77" s="25">
        <v>42767</v>
      </c>
      <c r="B77" s="33">
        <v>4432</v>
      </c>
      <c r="C77" s="26">
        <v>4.6500000000000004</v>
      </c>
      <c r="D77" s="26">
        <v>4.6500000000000004</v>
      </c>
      <c r="E77" s="26">
        <v>4.4139999999999997</v>
      </c>
      <c r="F77" s="26" t="s">
        <v>995</v>
      </c>
      <c r="G77" s="2" t="s">
        <v>92</v>
      </c>
    </row>
    <row r="78" spans="1:7" ht="18" thickBot="1" x14ac:dyDescent="0.3">
      <c r="A78" s="25">
        <v>42795</v>
      </c>
      <c r="B78" s="34">
        <v>4550</v>
      </c>
      <c r="C78" s="26">
        <v>4.4320000000000004</v>
      </c>
      <c r="D78" s="26">
        <v>4.5830000000000002</v>
      </c>
      <c r="E78" s="26">
        <v>4.391</v>
      </c>
      <c r="F78" s="26" t="s">
        <v>994</v>
      </c>
      <c r="G78" s="3" t="s">
        <v>82</v>
      </c>
    </row>
    <row r="79" spans="1:7" ht="18" thickBot="1" x14ac:dyDescent="0.3">
      <c r="A79" s="25">
        <v>42826</v>
      </c>
      <c r="B79" s="34">
        <v>4727</v>
      </c>
      <c r="C79" s="26">
        <v>4.55</v>
      </c>
      <c r="D79" s="26">
        <v>4.7469999999999999</v>
      </c>
      <c r="E79" s="26">
        <v>4.51</v>
      </c>
      <c r="F79" s="26" t="s">
        <v>992</v>
      </c>
      <c r="G79" s="3" t="s">
        <v>993</v>
      </c>
    </row>
    <row r="80" spans="1:7" ht="18" thickBot="1" x14ac:dyDescent="0.3">
      <c r="A80" s="25">
        <v>42856</v>
      </c>
      <c r="B80" s="33">
        <v>4701</v>
      </c>
      <c r="C80" s="26">
        <v>4.7300000000000004</v>
      </c>
      <c r="D80" s="26">
        <v>4.8689999999999998</v>
      </c>
      <c r="E80" s="26">
        <v>4.6820000000000004</v>
      </c>
      <c r="F80" s="26" t="s">
        <v>990</v>
      </c>
      <c r="G80" s="2" t="s">
        <v>991</v>
      </c>
    </row>
    <row r="81" spans="1:7" ht="18" thickBot="1" x14ac:dyDescent="0.3">
      <c r="A81" s="25">
        <v>42887</v>
      </c>
      <c r="B81" s="33">
        <v>4595</v>
      </c>
      <c r="C81" s="26">
        <v>4.7110000000000003</v>
      </c>
      <c r="D81" s="26">
        <v>4.7480000000000002</v>
      </c>
      <c r="E81" s="26">
        <v>4.46</v>
      </c>
      <c r="F81" s="26" t="s">
        <v>988</v>
      </c>
      <c r="G81" s="2" t="s">
        <v>989</v>
      </c>
    </row>
    <row r="82" spans="1:7" ht="18" thickBot="1" x14ac:dyDescent="0.3">
      <c r="A82" s="25">
        <v>42917</v>
      </c>
      <c r="B82" s="34">
        <v>4809</v>
      </c>
      <c r="C82" s="26">
        <v>4.5949999999999998</v>
      </c>
      <c r="D82" s="26">
        <v>4.9050000000000002</v>
      </c>
      <c r="E82" s="26">
        <v>4.5049999999999999</v>
      </c>
      <c r="F82" s="26" t="s">
        <v>986</v>
      </c>
      <c r="G82" s="3" t="s">
        <v>987</v>
      </c>
    </row>
    <row r="83" spans="1:7" ht="18" thickBot="1" x14ac:dyDescent="0.3">
      <c r="A83" s="25">
        <v>42948</v>
      </c>
      <c r="B83" s="34">
        <v>5014</v>
      </c>
      <c r="C83" s="26">
        <v>4.83</v>
      </c>
      <c r="D83" s="26">
        <v>5.14</v>
      </c>
      <c r="E83" s="26">
        <v>4.83</v>
      </c>
      <c r="F83" s="26" t="s">
        <v>984</v>
      </c>
      <c r="G83" s="3" t="s">
        <v>985</v>
      </c>
    </row>
    <row r="84" spans="1:7" ht="18" thickBot="1" x14ac:dyDescent="0.3">
      <c r="A84" s="25">
        <v>42979</v>
      </c>
      <c r="B84" s="33">
        <v>4947</v>
      </c>
      <c r="C84" s="26">
        <v>5.0140000000000002</v>
      </c>
      <c r="D84" s="26">
        <v>5.05</v>
      </c>
      <c r="E84" s="26">
        <v>4.88</v>
      </c>
      <c r="F84" s="26" t="s">
        <v>982</v>
      </c>
      <c r="G84" s="2" t="s">
        <v>983</v>
      </c>
    </row>
    <row r="85" spans="1:7" ht="18" thickBot="1" x14ac:dyDescent="0.3">
      <c r="A85" s="25">
        <v>43009</v>
      </c>
      <c r="B85" s="34">
        <v>5289</v>
      </c>
      <c r="C85" s="26">
        <v>4.9450000000000003</v>
      </c>
      <c r="D85" s="26">
        <v>5.2889999999999997</v>
      </c>
      <c r="E85" s="26">
        <v>4.9450000000000003</v>
      </c>
      <c r="F85" s="26" t="s">
        <v>980</v>
      </c>
      <c r="G85" s="3" t="s">
        <v>981</v>
      </c>
    </row>
    <row r="86" spans="1:7" ht="18" thickBot="1" x14ac:dyDescent="0.3">
      <c r="A86" s="25">
        <v>43040</v>
      </c>
      <c r="B86" s="34">
        <v>5371</v>
      </c>
      <c r="C86" s="26">
        <v>5.32</v>
      </c>
      <c r="D86" s="26">
        <v>5.5919999999999996</v>
      </c>
      <c r="E86" s="26">
        <v>5.2910000000000004</v>
      </c>
      <c r="F86" s="26" t="s">
        <v>978</v>
      </c>
      <c r="G86" s="3" t="s">
        <v>979</v>
      </c>
    </row>
    <row r="87" spans="1:7" ht="18" thickBot="1" x14ac:dyDescent="0.3">
      <c r="A87" s="25">
        <v>43070</v>
      </c>
      <c r="B87" s="33">
        <v>5271</v>
      </c>
      <c r="C87" s="26">
        <v>5.375</v>
      </c>
      <c r="D87" s="26">
        <v>5.45</v>
      </c>
      <c r="E87" s="26">
        <v>5.109</v>
      </c>
      <c r="F87" s="26" t="s">
        <v>976</v>
      </c>
      <c r="G87" s="2" t="s">
        <v>977</v>
      </c>
    </row>
    <row r="88" spans="1:7" ht="18" thickBot="1" x14ac:dyDescent="0.3">
      <c r="A88" s="25">
        <v>43101</v>
      </c>
      <c r="B88" s="34">
        <v>5272</v>
      </c>
      <c r="C88" s="26">
        <v>5.2709999999999999</v>
      </c>
      <c r="D88" s="26">
        <v>5.48</v>
      </c>
      <c r="E88" s="26">
        <v>5.25</v>
      </c>
      <c r="F88" s="26" t="s">
        <v>974</v>
      </c>
      <c r="G88" s="3" t="s">
        <v>975</v>
      </c>
    </row>
    <row r="89" spans="1:7" ht="18" thickBot="1" x14ac:dyDescent="0.3">
      <c r="A89" s="25">
        <v>43132</v>
      </c>
      <c r="B89" s="33">
        <v>5148</v>
      </c>
      <c r="C89" s="26">
        <v>5.2869999999999999</v>
      </c>
      <c r="D89" s="26">
        <v>5.34</v>
      </c>
      <c r="E89" s="26">
        <v>4.867</v>
      </c>
      <c r="F89" s="26" t="s">
        <v>972</v>
      </c>
      <c r="G89" s="2" t="s">
        <v>973</v>
      </c>
    </row>
    <row r="90" spans="1:7" ht="18" thickBot="1" x14ac:dyDescent="0.3">
      <c r="A90" s="25">
        <v>43160</v>
      </c>
      <c r="B90" s="33">
        <v>4940</v>
      </c>
      <c r="C90" s="26">
        <v>5.1449999999999996</v>
      </c>
      <c r="D90" s="26">
        <v>5.3090000000000002</v>
      </c>
      <c r="E90" s="26">
        <v>4.8449999999999998</v>
      </c>
      <c r="F90" s="26" t="s">
        <v>970</v>
      </c>
      <c r="G90" s="2" t="s">
        <v>971</v>
      </c>
    </row>
    <row r="91" spans="1:7" ht="18" thickBot="1" x14ac:dyDescent="0.3">
      <c r="A91" s="25">
        <v>43191</v>
      </c>
      <c r="B91" s="34">
        <v>5151</v>
      </c>
      <c r="C91" s="26">
        <v>4.923</v>
      </c>
      <c r="D91" s="26">
        <v>5.17</v>
      </c>
      <c r="E91" s="26">
        <v>4.7030000000000003</v>
      </c>
      <c r="F91" s="26" t="s">
        <v>968</v>
      </c>
      <c r="G91" s="3" t="s">
        <v>969</v>
      </c>
    </row>
    <row r="92" spans="1:7" ht="18" thickBot="1" x14ac:dyDescent="0.3">
      <c r="A92" s="25">
        <v>43221</v>
      </c>
      <c r="B92" s="33">
        <v>5020</v>
      </c>
      <c r="C92" s="26">
        <v>5.14</v>
      </c>
      <c r="D92" s="26">
        <v>5.2480000000000002</v>
      </c>
      <c r="E92" s="26">
        <v>4.9249999999999998</v>
      </c>
      <c r="F92" s="26" t="s">
        <v>966</v>
      </c>
      <c r="G92" s="2" t="s">
        <v>967</v>
      </c>
    </row>
    <row r="93" spans="1:7" ht="18" thickBot="1" x14ac:dyDescent="0.3">
      <c r="A93" s="25">
        <v>43252</v>
      </c>
      <c r="B93" s="34">
        <v>5060</v>
      </c>
      <c r="C93" s="26">
        <v>5.0720000000000001</v>
      </c>
      <c r="D93" s="26">
        <v>5.282</v>
      </c>
      <c r="E93" s="26">
        <v>4.8680000000000003</v>
      </c>
      <c r="F93" s="26" t="s">
        <v>965</v>
      </c>
      <c r="G93" s="3" t="s">
        <v>491</v>
      </c>
    </row>
    <row r="94" spans="1:7" ht="18" thickBot="1" x14ac:dyDescent="0.3">
      <c r="A94" s="25">
        <v>43282</v>
      </c>
      <c r="B94" s="34">
        <v>5145</v>
      </c>
      <c r="C94" s="26">
        <v>5.05</v>
      </c>
      <c r="D94" s="26">
        <v>5.24</v>
      </c>
      <c r="E94" s="26">
        <v>4.9050000000000002</v>
      </c>
      <c r="F94" s="26" t="s">
        <v>963</v>
      </c>
      <c r="G94" s="3" t="s">
        <v>964</v>
      </c>
    </row>
    <row r="95" spans="1:7" ht="18" thickBot="1" x14ac:dyDescent="0.3">
      <c r="A95" s="25">
        <v>43313</v>
      </c>
      <c r="B95" s="34">
        <v>5250</v>
      </c>
      <c r="C95" s="26">
        <v>5.1449999999999996</v>
      </c>
      <c r="D95" s="26">
        <v>5.4249999999999998</v>
      </c>
      <c r="E95" s="26">
        <v>4.9880000000000004</v>
      </c>
      <c r="F95" s="26" t="s">
        <v>961</v>
      </c>
      <c r="G95" s="3" t="s">
        <v>962</v>
      </c>
    </row>
    <row r="96" spans="1:7" ht="18" thickBot="1" x14ac:dyDescent="0.3">
      <c r="A96" s="25">
        <v>43344</v>
      </c>
      <c r="B96" s="33">
        <v>5008</v>
      </c>
      <c r="C96" s="26">
        <v>5.25</v>
      </c>
      <c r="D96" s="26">
        <v>5.3529999999999998</v>
      </c>
      <c r="E96" s="26">
        <v>4.9409999999999998</v>
      </c>
      <c r="F96" s="26" t="s">
        <v>959</v>
      </c>
      <c r="G96" s="2" t="s">
        <v>960</v>
      </c>
    </row>
    <row r="97" spans="1:7" ht="18" thickBot="1" x14ac:dyDescent="0.3">
      <c r="A97" s="25">
        <v>43374</v>
      </c>
      <c r="B97" s="33">
        <v>4615</v>
      </c>
      <c r="C97" s="26">
        <v>5.01</v>
      </c>
      <c r="D97" s="26">
        <v>5.0490000000000004</v>
      </c>
      <c r="E97" s="26">
        <v>4.4000000000000004</v>
      </c>
      <c r="F97" s="26" t="s">
        <v>957</v>
      </c>
      <c r="G97" s="2" t="s">
        <v>958</v>
      </c>
    </row>
    <row r="98" spans="1:7" ht="18" thickBot="1" x14ac:dyDescent="0.3">
      <c r="A98" s="25">
        <v>43405</v>
      </c>
      <c r="B98" s="33">
        <v>4552</v>
      </c>
      <c r="C98" s="26">
        <v>4.66</v>
      </c>
      <c r="D98" s="26">
        <v>4.8959999999999999</v>
      </c>
      <c r="E98" s="26">
        <v>4.4210000000000003</v>
      </c>
      <c r="F98" s="26" t="s">
        <v>955</v>
      </c>
      <c r="G98" s="2" t="s">
        <v>956</v>
      </c>
    </row>
    <row r="99" spans="1:7" ht="18" thickBot="1" x14ac:dyDescent="0.3">
      <c r="A99" s="25">
        <v>43435</v>
      </c>
      <c r="B99" s="34">
        <v>4699</v>
      </c>
      <c r="C99" s="26">
        <v>4.5999999999999996</v>
      </c>
      <c r="D99" s="26">
        <v>4.702</v>
      </c>
      <c r="E99" s="26">
        <v>4.423</v>
      </c>
      <c r="F99" s="26" t="s">
        <v>953</v>
      </c>
      <c r="G99" s="3" t="s">
        <v>954</v>
      </c>
    </row>
    <row r="100" spans="1:7" ht="18" thickBot="1" x14ac:dyDescent="0.3">
      <c r="A100" s="25">
        <v>43466</v>
      </c>
      <c r="B100" s="34">
        <v>4797</v>
      </c>
      <c r="C100" s="26">
        <v>4.6319999999999997</v>
      </c>
      <c r="D100" s="26">
        <v>4.8470000000000004</v>
      </c>
      <c r="E100" s="26">
        <v>4.5220000000000002</v>
      </c>
      <c r="F100" s="26" t="s">
        <v>952</v>
      </c>
      <c r="G100" s="3" t="s">
        <v>758</v>
      </c>
    </row>
    <row r="101" spans="1:7" ht="18" thickBot="1" x14ac:dyDescent="0.3">
      <c r="A101" s="25">
        <v>43497</v>
      </c>
      <c r="B101" s="34">
        <v>4973</v>
      </c>
      <c r="C101" s="26">
        <v>4.8049999999999997</v>
      </c>
      <c r="D101" s="26">
        <v>5.0380000000000003</v>
      </c>
      <c r="E101" s="26">
        <v>4.7</v>
      </c>
      <c r="F101" s="26" t="s">
        <v>950</v>
      </c>
      <c r="G101" s="3" t="s">
        <v>951</v>
      </c>
    </row>
    <row r="102" spans="1:7" ht="18" thickBot="1" x14ac:dyDescent="0.3">
      <c r="A102" s="25">
        <v>43525</v>
      </c>
      <c r="B102" s="34">
        <v>5065</v>
      </c>
      <c r="C102" s="26">
        <v>5</v>
      </c>
      <c r="D102" s="26">
        <v>5.1100000000000003</v>
      </c>
      <c r="E102" s="26">
        <v>4.9050000000000002</v>
      </c>
      <c r="F102" s="26" t="s">
        <v>184</v>
      </c>
      <c r="G102" s="3" t="s">
        <v>949</v>
      </c>
    </row>
    <row r="103" spans="1:7" ht="18" thickBot="1" x14ac:dyDescent="0.3">
      <c r="A103" s="25">
        <v>43556</v>
      </c>
      <c r="B103" s="34">
        <v>5267</v>
      </c>
      <c r="C103" s="26">
        <v>5.0599999999999996</v>
      </c>
      <c r="D103" s="26">
        <v>5.351</v>
      </c>
      <c r="E103" s="26">
        <v>5.0599999999999996</v>
      </c>
      <c r="F103" s="26" t="s">
        <v>947</v>
      </c>
      <c r="G103" s="3" t="s">
        <v>948</v>
      </c>
    </row>
    <row r="104" spans="1:7" ht="18" thickBot="1" x14ac:dyDescent="0.3">
      <c r="A104" s="25">
        <v>43586</v>
      </c>
      <c r="B104" s="33">
        <v>4991</v>
      </c>
      <c r="C104" s="26">
        <v>5.2919999999999998</v>
      </c>
      <c r="D104" s="26">
        <v>5.3570000000000002</v>
      </c>
      <c r="E104" s="26">
        <v>4.84</v>
      </c>
      <c r="F104" s="26" t="s">
        <v>946</v>
      </c>
      <c r="G104" s="2" t="s">
        <v>36</v>
      </c>
    </row>
    <row r="105" spans="1:7" ht="18" thickBot="1" x14ac:dyDescent="0.3">
      <c r="A105" s="25">
        <v>43617</v>
      </c>
      <c r="B105" s="34">
        <v>5265</v>
      </c>
      <c r="C105" s="26">
        <v>4.9509999999999996</v>
      </c>
      <c r="D105" s="26">
        <v>5.375</v>
      </c>
      <c r="E105" s="26">
        <v>4.9509999999999996</v>
      </c>
      <c r="F105" s="26" t="s">
        <v>907</v>
      </c>
      <c r="G105" s="3" t="s">
        <v>945</v>
      </c>
    </row>
    <row r="106" spans="1:7" ht="18" thickBot="1" x14ac:dyDescent="0.3">
      <c r="A106" s="25">
        <v>43647</v>
      </c>
      <c r="B106" s="33">
        <v>5098</v>
      </c>
      <c r="C106" s="26">
        <v>5.2649999999999997</v>
      </c>
      <c r="D106" s="26">
        <v>5.3449999999999998</v>
      </c>
      <c r="E106" s="26">
        <v>5.0940000000000003</v>
      </c>
      <c r="F106" s="26" t="s">
        <v>943</v>
      </c>
      <c r="G106" s="2" t="s">
        <v>944</v>
      </c>
    </row>
    <row r="107" spans="1:7" ht="18" thickBot="1" x14ac:dyDescent="0.3">
      <c r="A107" s="25">
        <v>43678</v>
      </c>
      <c r="B107" s="33">
        <v>4939</v>
      </c>
      <c r="C107" s="26">
        <v>5.0609999999999999</v>
      </c>
      <c r="D107" s="26">
        <v>5.12</v>
      </c>
      <c r="E107" s="26">
        <v>4.7690000000000001</v>
      </c>
      <c r="F107" s="26" t="s">
        <v>941</v>
      </c>
      <c r="G107" s="2" t="s">
        <v>942</v>
      </c>
    </row>
    <row r="108" spans="1:7" ht="18" thickBot="1" x14ac:dyDescent="0.3">
      <c r="A108" s="25">
        <v>43709</v>
      </c>
      <c r="B108" s="34">
        <v>4957</v>
      </c>
      <c r="C108" s="26">
        <v>4.9880000000000004</v>
      </c>
      <c r="D108" s="26">
        <v>5.2320000000000002</v>
      </c>
      <c r="E108" s="26">
        <v>4.859</v>
      </c>
      <c r="F108" s="26" t="s">
        <v>939</v>
      </c>
      <c r="G108" s="3" t="s">
        <v>940</v>
      </c>
    </row>
    <row r="109" spans="1:7" ht="18" thickBot="1" x14ac:dyDescent="0.3">
      <c r="A109" s="25">
        <v>43739</v>
      </c>
      <c r="B109" s="34">
        <v>5043</v>
      </c>
      <c r="C109" s="26">
        <v>4.9539999999999997</v>
      </c>
      <c r="D109" s="26">
        <v>5.1449999999999996</v>
      </c>
      <c r="E109" s="26">
        <v>4.8250000000000002</v>
      </c>
      <c r="F109" s="26" t="s">
        <v>937</v>
      </c>
      <c r="G109" s="3" t="s">
        <v>938</v>
      </c>
    </row>
    <row r="110" spans="1:7" ht="18" thickBot="1" x14ac:dyDescent="0.3">
      <c r="A110" s="25">
        <v>43770</v>
      </c>
      <c r="B110" s="33">
        <v>4921</v>
      </c>
      <c r="C110" s="26">
        <v>5</v>
      </c>
      <c r="D110" s="26">
        <v>5.1920000000000002</v>
      </c>
      <c r="E110" s="26">
        <v>4.899</v>
      </c>
      <c r="F110" s="26" t="s">
        <v>935</v>
      </c>
      <c r="G110" s="2" t="s">
        <v>936</v>
      </c>
    </row>
    <row r="111" spans="1:7" ht="18" thickBot="1" x14ac:dyDescent="0.3">
      <c r="A111" s="25">
        <v>43800</v>
      </c>
      <c r="B111" s="34">
        <v>5108</v>
      </c>
      <c r="C111" s="26">
        <v>4.95</v>
      </c>
      <c r="D111" s="26">
        <v>5.1989999999999998</v>
      </c>
      <c r="E111" s="26">
        <v>4.75</v>
      </c>
      <c r="F111" s="26" t="s">
        <v>77</v>
      </c>
      <c r="G111" s="3" t="s">
        <v>934</v>
      </c>
    </row>
    <row r="112" spans="1:7" ht="18" thickBot="1" x14ac:dyDescent="0.3">
      <c r="A112" s="25">
        <v>43831</v>
      </c>
      <c r="B112" s="33">
        <v>5011</v>
      </c>
      <c r="C112" s="26">
        <v>5.15</v>
      </c>
      <c r="D112" s="26">
        <v>5.2910000000000004</v>
      </c>
      <c r="E112" s="26">
        <v>4.9560000000000004</v>
      </c>
      <c r="F112" s="26" t="s">
        <v>932</v>
      </c>
      <c r="G112" s="2" t="s">
        <v>933</v>
      </c>
    </row>
    <row r="113" spans="1:7" ht="18" thickBot="1" x14ac:dyDescent="0.3">
      <c r="A113" s="25">
        <v>43862</v>
      </c>
      <c r="B113" s="33">
        <v>4607</v>
      </c>
      <c r="C113" s="26">
        <v>5.0609999999999999</v>
      </c>
      <c r="D113" s="26">
        <v>5.2539999999999996</v>
      </c>
      <c r="E113" s="26">
        <v>4.4089999999999998</v>
      </c>
      <c r="F113" s="26" t="s">
        <v>930</v>
      </c>
      <c r="G113" s="2" t="s">
        <v>931</v>
      </c>
    </row>
    <row r="114" spans="1:7" ht="18" thickBot="1" x14ac:dyDescent="0.3">
      <c r="A114" s="25">
        <v>43891</v>
      </c>
      <c r="B114" s="33">
        <v>4093</v>
      </c>
      <c r="C114" s="26">
        <v>4.6539999999999999</v>
      </c>
      <c r="D114" s="26">
        <v>4.8650000000000002</v>
      </c>
      <c r="E114" s="26">
        <v>3.3580000000000001</v>
      </c>
      <c r="F114" s="26" t="s">
        <v>928</v>
      </c>
      <c r="G114" s="2" t="s">
        <v>929</v>
      </c>
    </row>
    <row r="115" spans="1:7" ht="18" thickBot="1" x14ac:dyDescent="0.3">
      <c r="A115" s="25">
        <v>43922</v>
      </c>
      <c r="B115" s="34">
        <v>4659</v>
      </c>
      <c r="C115" s="26">
        <v>4.1449999999999996</v>
      </c>
      <c r="D115" s="26">
        <v>4.7990000000000004</v>
      </c>
      <c r="E115" s="26">
        <v>3.9729999999999999</v>
      </c>
      <c r="F115" s="26" t="s">
        <v>926</v>
      </c>
      <c r="G115" s="3" t="s">
        <v>927</v>
      </c>
    </row>
    <row r="116" spans="1:7" ht="18" thickBot="1" x14ac:dyDescent="0.3">
      <c r="A116" s="25">
        <v>43952</v>
      </c>
      <c r="B116" s="34">
        <v>4696</v>
      </c>
      <c r="C116" s="26">
        <v>4.5999999999999996</v>
      </c>
      <c r="D116" s="26">
        <v>4.8979999999999997</v>
      </c>
      <c r="E116" s="26">
        <v>4.4829999999999997</v>
      </c>
      <c r="F116" s="26" t="s">
        <v>924</v>
      </c>
      <c r="G116" s="3" t="s">
        <v>925</v>
      </c>
    </row>
    <row r="117" spans="1:7" ht="18" thickBot="1" x14ac:dyDescent="0.3">
      <c r="A117" s="25">
        <v>43983</v>
      </c>
      <c r="B117" s="34">
        <v>5038</v>
      </c>
      <c r="C117" s="26">
        <v>4.7969999999999997</v>
      </c>
      <c r="D117" s="26">
        <v>5.1749999999999998</v>
      </c>
      <c r="E117" s="26">
        <v>4.7130000000000001</v>
      </c>
      <c r="F117" s="26" t="s">
        <v>922</v>
      </c>
      <c r="G117" s="3" t="s">
        <v>923</v>
      </c>
    </row>
    <row r="118" spans="1:7" ht="18" thickBot="1" x14ac:dyDescent="0.3">
      <c r="A118" s="25">
        <v>44013</v>
      </c>
      <c r="B118" s="34">
        <v>5134</v>
      </c>
      <c r="C118" s="26">
        <v>5.0380000000000003</v>
      </c>
      <c r="D118" s="26">
        <v>5.3</v>
      </c>
      <c r="E118" s="26">
        <v>4.9779999999999998</v>
      </c>
      <c r="F118" s="26" t="s">
        <v>921</v>
      </c>
      <c r="G118" s="3" t="s">
        <v>50</v>
      </c>
    </row>
    <row r="119" spans="1:7" ht="18" thickBot="1" x14ac:dyDescent="0.3">
      <c r="A119" s="25">
        <v>44044</v>
      </c>
      <c r="B119" s="34">
        <v>5145</v>
      </c>
      <c r="C119" s="26">
        <v>5.1849999999999996</v>
      </c>
      <c r="D119" s="26">
        <v>5.3789999999999996</v>
      </c>
      <c r="E119" s="26">
        <v>5.1050000000000004</v>
      </c>
      <c r="F119" s="26" t="s">
        <v>919</v>
      </c>
      <c r="G119" s="3" t="s">
        <v>920</v>
      </c>
    </row>
    <row r="120" spans="1:7" ht="18" thickBot="1" x14ac:dyDescent="0.3">
      <c r="A120" s="25">
        <v>44075</v>
      </c>
      <c r="B120" s="33">
        <v>5073</v>
      </c>
      <c r="C120" s="26">
        <v>5.16</v>
      </c>
      <c r="D120" s="26">
        <v>5.2990000000000004</v>
      </c>
      <c r="E120" s="26">
        <v>4.92</v>
      </c>
      <c r="F120" s="26" t="s">
        <v>917</v>
      </c>
      <c r="G120" s="2" t="s">
        <v>918</v>
      </c>
    </row>
    <row r="121" spans="1:7" ht="18" thickBot="1" x14ac:dyDescent="0.3">
      <c r="A121" s="25">
        <v>44105</v>
      </c>
      <c r="B121" s="33">
        <v>4757</v>
      </c>
      <c r="C121" s="26">
        <v>5.1100000000000003</v>
      </c>
      <c r="D121" s="26">
        <v>5.2</v>
      </c>
      <c r="E121" s="26">
        <v>4.5369999999999999</v>
      </c>
      <c r="F121" s="26" t="s">
        <v>915</v>
      </c>
      <c r="G121" s="2" t="s">
        <v>916</v>
      </c>
    </row>
    <row r="122" spans="1:7" ht="18" thickBot="1" x14ac:dyDescent="0.3">
      <c r="A122" s="25">
        <v>44136</v>
      </c>
      <c r="B122" s="34">
        <v>5228</v>
      </c>
      <c r="C122" s="26">
        <v>4.8499999999999996</v>
      </c>
      <c r="D122" s="26">
        <v>5.36</v>
      </c>
      <c r="E122" s="26">
        <v>4.7510000000000003</v>
      </c>
      <c r="F122" s="26" t="s">
        <v>913</v>
      </c>
      <c r="G122" s="3" t="s">
        <v>914</v>
      </c>
    </row>
    <row r="123" spans="1:7" ht="18" thickBot="1" x14ac:dyDescent="0.3">
      <c r="A123" s="25">
        <v>44166</v>
      </c>
      <c r="B123" s="34">
        <v>5460</v>
      </c>
      <c r="C123" s="26">
        <v>5.2279999999999998</v>
      </c>
      <c r="D123" s="26">
        <v>5.5789999999999997</v>
      </c>
      <c r="E123" s="26">
        <v>5.2009999999999996</v>
      </c>
      <c r="F123" s="26" t="s">
        <v>911</v>
      </c>
      <c r="G123" s="3" t="s">
        <v>912</v>
      </c>
    </row>
    <row r="124" spans="1:7" ht="18" thickBot="1" x14ac:dyDescent="0.3">
      <c r="A124" s="25">
        <v>44197</v>
      </c>
      <c r="B124" s="34">
        <v>5751</v>
      </c>
      <c r="C124" s="26">
        <v>5.35</v>
      </c>
      <c r="D124" s="26">
        <v>6.024</v>
      </c>
      <c r="E124" s="26">
        <v>5.2</v>
      </c>
      <c r="F124" s="26" t="s">
        <v>909</v>
      </c>
      <c r="G124" s="3" t="s">
        <v>910</v>
      </c>
    </row>
    <row r="125" spans="1:7" ht="18" thickBot="1" x14ac:dyDescent="0.3">
      <c r="A125" s="25">
        <v>44228</v>
      </c>
      <c r="B125" s="34">
        <v>6093</v>
      </c>
      <c r="C125" s="26">
        <v>5.8090000000000002</v>
      </c>
      <c r="D125" s="26">
        <v>6.25</v>
      </c>
      <c r="E125" s="26">
        <v>5.7149999999999999</v>
      </c>
      <c r="F125" s="26" t="s">
        <v>907</v>
      </c>
      <c r="G125" s="3" t="s">
        <v>908</v>
      </c>
    </row>
    <row r="126" spans="1:7" ht="18" thickBot="1" x14ac:dyDescent="0.3">
      <c r="A126" s="25">
        <v>44256</v>
      </c>
      <c r="B126" s="34">
        <v>6162</v>
      </c>
      <c r="C126" s="26">
        <v>6.1539999999999999</v>
      </c>
      <c r="D126" s="26">
        <v>6.4379999999999997</v>
      </c>
      <c r="E126" s="26">
        <v>5.97</v>
      </c>
      <c r="F126" s="26" t="s">
        <v>905</v>
      </c>
      <c r="G126" s="3" t="s">
        <v>906</v>
      </c>
    </row>
    <row r="127" spans="1:7" ht="18" thickBot="1" x14ac:dyDescent="0.3">
      <c r="A127" s="25">
        <v>44287</v>
      </c>
      <c r="B127" s="33">
        <v>6157</v>
      </c>
      <c r="C127" s="26">
        <v>6.1989999999999998</v>
      </c>
      <c r="D127" s="26">
        <v>6.3339999999999996</v>
      </c>
      <c r="E127" s="26">
        <v>6.1</v>
      </c>
      <c r="F127" s="26" t="s">
        <v>904</v>
      </c>
      <c r="G127" s="2" t="s">
        <v>147</v>
      </c>
    </row>
    <row r="128" spans="1:7" ht="18" thickBot="1" x14ac:dyDescent="0.3">
      <c r="A128" s="25">
        <v>44317</v>
      </c>
      <c r="B128" s="34">
        <v>6223</v>
      </c>
      <c r="C128" s="26">
        <v>6.1790000000000003</v>
      </c>
      <c r="D128" s="26">
        <v>6.4</v>
      </c>
      <c r="E128" s="26">
        <v>6</v>
      </c>
      <c r="F128" s="26" t="s">
        <v>903</v>
      </c>
      <c r="G128" s="3" t="s">
        <v>84</v>
      </c>
    </row>
    <row r="129" spans="1:7" ht="18" thickBot="1" x14ac:dyDescent="0.3">
      <c r="A129" s="25">
        <v>44348</v>
      </c>
      <c r="B129" s="33">
        <v>6066</v>
      </c>
      <c r="C129" s="26">
        <v>6.2750000000000004</v>
      </c>
      <c r="D129" s="26">
        <v>6.35</v>
      </c>
      <c r="E129" s="26">
        <v>5.9269999999999996</v>
      </c>
      <c r="F129" s="26" t="s">
        <v>97</v>
      </c>
      <c r="G129" s="2" t="s">
        <v>98</v>
      </c>
    </row>
    <row r="130" spans="1:7" ht="18" thickBot="1" x14ac:dyDescent="0.3">
      <c r="A130" s="25">
        <v>44378</v>
      </c>
      <c r="B130" s="34">
        <v>6300</v>
      </c>
      <c r="C130" s="26">
        <v>6.0659999999999998</v>
      </c>
      <c r="D130" s="26">
        <v>6.37</v>
      </c>
      <c r="E130" s="26">
        <v>5.8710000000000004</v>
      </c>
      <c r="F130" s="26" t="s">
        <v>95</v>
      </c>
      <c r="G130" s="3" t="s">
        <v>96</v>
      </c>
    </row>
    <row r="131" spans="1:7" ht="18" thickBot="1" x14ac:dyDescent="0.3">
      <c r="A131" s="25">
        <v>44409</v>
      </c>
      <c r="B131" s="33">
        <v>6144</v>
      </c>
      <c r="C131" s="26">
        <v>6.3659999999999997</v>
      </c>
      <c r="D131" s="26">
        <v>6.399</v>
      </c>
      <c r="E131" s="26">
        <v>5.9550000000000001</v>
      </c>
      <c r="F131" s="26" t="s">
        <v>93</v>
      </c>
      <c r="G131" s="2" t="s">
        <v>94</v>
      </c>
    </row>
    <row r="132" spans="1:7" ht="18" thickBot="1" x14ac:dyDescent="0.3">
      <c r="A132" s="25">
        <v>44440</v>
      </c>
      <c r="B132" s="33">
        <v>5934</v>
      </c>
      <c r="C132" s="26">
        <v>6.1959999999999997</v>
      </c>
      <c r="D132" s="26">
        <v>6.1959999999999997</v>
      </c>
      <c r="E132" s="26">
        <v>5.5</v>
      </c>
      <c r="F132" s="26" t="s">
        <v>91</v>
      </c>
      <c r="G132" s="2" t="s">
        <v>92</v>
      </c>
    </row>
    <row r="133" spans="1:7" ht="18" thickBot="1" x14ac:dyDescent="0.3">
      <c r="A133" s="25">
        <v>44470</v>
      </c>
      <c r="B133" s="34">
        <v>6106</v>
      </c>
      <c r="C133" s="26">
        <v>5.923</v>
      </c>
      <c r="D133" s="26">
        <v>6.1870000000000003</v>
      </c>
      <c r="E133" s="26">
        <v>5.75</v>
      </c>
      <c r="F133" s="26" t="s">
        <v>89</v>
      </c>
      <c r="G133" s="3" t="s">
        <v>90</v>
      </c>
    </row>
    <row r="134" spans="1:7" ht="18" thickBot="1" x14ac:dyDescent="0.3">
      <c r="A134" s="25">
        <v>44501</v>
      </c>
      <c r="B134" s="34">
        <v>6434</v>
      </c>
      <c r="C134" s="26">
        <v>6.1189999999999998</v>
      </c>
      <c r="D134" s="26">
        <v>6.4989999999999997</v>
      </c>
      <c r="E134" s="26">
        <v>6.0449999999999999</v>
      </c>
      <c r="F134" s="26" t="s">
        <v>87</v>
      </c>
      <c r="G134" s="3" t="s">
        <v>88</v>
      </c>
    </row>
    <row r="135" spans="1:7" ht="18" thickBot="1" x14ac:dyDescent="0.3">
      <c r="A135" s="25">
        <v>44531</v>
      </c>
      <c r="B135" s="34">
        <v>6720</v>
      </c>
      <c r="C135" s="26">
        <v>6.4790000000000001</v>
      </c>
      <c r="D135" s="26">
        <v>6.7850000000000001</v>
      </c>
      <c r="E135" s="26">
        <v>6.3339999999999996</v>
      </c>
      <c r="F135" s="26" t="s">
        <v>85</v>
      </c>
      <c r="G135" s="3" t="s">
        <v>86</v>
      </c>
    </row>
    <row r="136" spans="1:7" ht="18" thickBot="1" x14ac:dyDescent="0.3">
      <c r="A136" s="25">
        <v>44562</v>
      </c>
      <c r="B136" s="34">
        <v>6792</v>
      </c>
      <c r="C136" s="26">
        <v>6.7850000000000001</v>
      </c>
      <c r="D136" s="26">
        <v>7</v>
      </c>
      <c r="E136" s="26">
        <v>6.55</v>
      </c>
      <c r="F136" s="26" t="s">
        <v>83</v>
      </c>
      <c r="G136" s="3" t="s">
        <v>84</v>
      </c>
    </row>
    <row r="137" spans="1:7" ht="18" thickBot="1" x14ac:dyDescent="0.3">
      <c r="A137" s="25">
        <v>44593</v>
      </c>
      <c r="B137" s="34">
        <v>6973</v>
      </c>
      <c r="C137" s="26">
        <v>6.82</v>
      </c>
      <c r="D137" s="26">
        <v>7.1</v>
      </c>
      <c r="E137" s="26">
        <v>6.6</v>
      </c>
      <c r="F137" s="26" t="s">
        <v>81</v>
      </c>
      <c r="G137" s="3" t="s">
        <v>82</v>
      </c>
    </row>
    <row r="138" spans="1:7" ht="18" thickBot="1" x14ac:dyDescent="0.3">
      <c r="A138" s="25">
        <v>44621</v>
      </c>
      <c r="B138" s="33">
        <v>6933</v>
      </c>
      <c r="C138" s="26">
        <v>7</v>
      </c>
      <c r="D138" s="26">
        <v>7.234</v>
      </c>
      <c r="E138" s="26">
        <v>6.3760000000000003</v>
      </c>
      <c r="F138" s="26" t="s">
        <v>79</v>
      </c>
      <c r="G138" s="2" t="s">
        <v>80</v>
      </c>
    </row>
    <row r="139" spans="1:7" ht="18" thickBot="1" x14ac:dyDescent="0.3">
      <c r="A139" s="25">
        <v>44652</v>
      </c>
      <c r="B139" s="33">
        <v>6612</v>
      </c>
      <c r="C139" s="26">
        <v>7.0129999999999999</v>
      </c>
      <c r="D139" s="26">
        <v>7.069</v>
      </c>
      <c r="E139" s="26">
        <v>6.3449999999999998</v>
      </c>
      <c r="F139" s="26" t="s">
        <v>77</v>
      </c>
      <c r="G139" s="2" t="s">
        <v>78</v>
      </c>
    </row>
    <row r="140" spans="1:7" ht="18" thickBot="1" x14ac:dyDescent="0.3">
      <c r="A140" s="25">
        <v>44682</v>
      </c>
      <c r="B140" s="33">
        <v>6582</v>
      </c>
      <c r="C140" s="26">
        <v>6.75</v>
      </c>
      <c r="D140" s="26">
        <v>6.75</v>
      </c>
      <c r="E140" s="26">
        <v>6.0019999999999998</v>
      </c>
      <c r="F140" s="26" t="s">
        <v>75</v>
      </c>
      <c r="G140" s="2" t="s">
        <v>76</v>
      </c>
    </row>
    <row r="141" spans="1:7" ht="18" thickBot="1" x14ac:dyDescent="0.3">
      <c r="A141" s="25">
        <v>44713</v>
      </c>
      <c r="B141" s="33">
        <v>6157</v>
      </c>
      <c r="C141" s="26">
        <v>6.7389999999999999</v>
      </c>
      <c r="D141" s="26">
        <v>6.7389999999999999</v>
      </c>
      <c r="E141" s="26">
        <v>5.9119999999999999</v>
      </c>
      <c r="F141" s="26" t="s">
        <v>73</v>
      </c>
      <c r="G141" s="2" t="s">
        <v>74</v>
      </c>
    </row>
    <row r="142" spans="1:7" ht="18" thickBot="1" x14ac:dyDescent="0.3">
      <c r="A142" s="25">
        <v>44743</v>
      </c>
      <c r="B142" s="34">
        <v>6254</v>
      </c>
      <c r="C142" s="26">
        <v>6.2140000000000004</v>
      </c>
      <c r="D142" s="26">
        <v>6.3179999999999996</v>
      </c>
      <c r="E142" s="26">
        <v>5.875</v>
      </c>
      <c r="F142" s="26" t="s">
        <v>71</v>
      </c>
      <c r="G142" s="3" t="s">
        <v>72</v>
      </c>
    </row>
    <row r="143" spans="1:7" ht="18" thickBot="1" x14ac:dyDescent="0.3">
      <c r="A143" s="25">
        <v>44774</v>
      </c>
      <c r="B143" s="33">
        <v>6144</v>
      </c>
      <c r="C143" s="26">
        <v>6.3170000000000002</v>
      </c>
      <c r="D143" s="26">
        <v>6.52</v>
      </c>
      <c r="E143" s="26">
        <v>6.1050000000000004</v>
      </c>
      <c r="F143" s="26" t="s">
        <v>69</v>
      </c>
      <c r="G143" s="2" t="s">
        <v>70</v>
      </c>
    </row>
    <row r="144" spans="1:7" ht="18" thickBot="1" x14ac:dyDescent="0.3">
      <c r="A144" s="25">
        <v>44805</v>
      </c>
      <c r="B144" s="33">
        <v>5857</v>
      </c>
      <c r="C144" s="26">
        <v>6.3890000000000002</v>
      </c>
      <c r="D144" s="26">
        <v>6.3890000000000002</v>
      </c>
      <c r="E144" s="26">
        <v>5.7169999999999996</v>
      </c>
      <c r="F144" s="26" t="s">
        <v>67</v>
      </c>
      <c r="G144" s="2" t="s">
        <v>68</v>
      </c>
    </row>
    <row r="145" spans="1:7" ht="18" thickBot="1" x14ac:dyDescent="0.3">
      <c r="A145" s="25">
        <v>44835</v>
      </c>
      <c r="B145" s="34">
        <v>6026</v>
      </c>
      <c r="C145" s="26">
        <v>5.9989999999999997</v>
      </c>
      <c r="D145" s="26">
        <v>6.2</v>
      </c>
      <c r="E145" s="26">
        <v>5.82</v>
      </c>
      <c r="F145" s="26" t="s">
        <v>65</v>
      </c>
      <c r="G145" s="3" t="s">
        <v>66</v>
      </c>
    </row>
    <row r="146" spans="1:7" ht="18" thickBot="1" x14ac:dyDescent="0.3">
      <c r="A146" s="25">
        <v>44866</v>
      </c>
      <c r="B146" s="34">
        <v>6864</v>
      </c>
      <c r="C146" s="26">
        <v>6.09</v>
      </c>
      <c r="D146" s="26">
        <v>6.9039999999999999</v>
      </c>
      <c r="E146" s="26">
        <v>5.9249999999999998</v>
      </c>
      <c r="F146" s="26" t="s">
        <v>63</v>
      </c>
      <c r="G146" s="3" t="s">
        <v>64</v>
      </c>
    </row>
    <row r="147" spans="1:7" ht="18" thickBot="1" x14ac:dyDescent="0.3">
      <c r="A147" s="25">
        <v>44896</v>
      </c>
      <c r="B147" s="33">
        <v>6728</v>
      </c>
      <c r="C147" s="26">
        <v>6.8639999999999999</v>
      </c>
      <c r="D147" s="26">
        <v>7.04</v>
      </c>
      <c r="E147" s="26">
        <v>6.56</v>
      </c>
      <c r="F147" s="26" t="s">
        <v>61</v>
      </c>
      <c r="G147" s="2" t="s">
        <v>62</v>
      </c>
    </row>
    <row r="148" spans="1:7" ht="18" thickBot="1" x14ac:dyDescent="0.3">
      <c r="A148" s="25">
        <v>44927</v>
      </c>
      <c r="B148" s="34">
        <v>7354</v>
      </c>
      <c r="C148" s="26">
        <v>6.7850000000000001</v>
      </c>
      <c r="D148" s="26">
        <v>7.7460000000000004</v>
      </c>
      <c r="E148" s="26">
        <v>6.7370000000000001</v>
      </c>
      <c r="F148" s="26" t="s">
        <v>59</v>
      </c>
      <c r="G148" s="3" t="s">
        <v>60</v>
      </c>
    </row>
    <row r="149" spans="1:7" ht="18" thickBot="1" x14ac:dyDescent="0.3">
      <c r="A149" s="25">
        <v>44958</v>
      </c>
      <c r="B149" s="33">
        <v>7183</v>
      </c>
      <c r="C149" s="26">
        <v>7.5060000000000002</v>
      </c>
      <c r="D149" s="26">
        <v>7.51</v>
      </c>
      <c r="E149" s="26">
        <v>6.74</v>
      </c>
      <c r="F149" s="26" t="s">
        <v>57</v>
      </c>
      <c r="G149" s="2" t="s">
        <v>58</v>
      </c>
    </row>
    <row r="150" spans="1:7" ht="18" thickBot="1" x14ac:dyDescent="0.3">
      <c r="A150" s="25">
        <v>44986</v>
      </c>
      <c r="B150" s="33">
        <v>7115</v>
      </c>
      <c r="C150" s="26">
        <v>7.2</v>
      </c>
      <c r="D150" s="26">
        <v>7.35</v>
      </c>
      <c r="E150" s="26">
        <v>6.6550000000000002</v>
      </c>
      <c r="F150" s="26" t="s">
        <v>55</v>
      </c>
      <c r="G150" s="2" t="s">
        <v>56</v>
      </c>
    </row>
    <row r="151" spans="1:7" ht="18" thickBot="1" x14ac:dyDescent="0.3">
      <c r="A151" s="25">
        <v>45017</v>
      </c>
      <c r="B151" s="34">
        <v>7322</v>
      </c>
      <c r="C151" s="26">
        <v>7</v>
      </c>
      <c r="D151" s="26">
        <v>7.4989999999999997</v>
      </c>
      <c r="E151" s="26">
        <v>6.8</v>
      </c>
      <c r="F151" s="26" t="s">
        <v>53</v>
      </c>
      <c r="G151" s="3" t="s">
        <v>54</v>
      </c>
    </row>
    <row r="152" spans="1:7" ht="17.25" x14ac:dyDescent="0.25">
      <c r="A152" s="27">
        <v>45047</v>
      </c>
      <c r="B152" s="43">
        <v>7365</v>
      </c>
      <c r="C152" s="28">
        <v>7.2519999999999998</v>
      </c>
      <c r="D152" s="28">
        <v>7.4790000000000001</v>
      </c>
      <c r="E152" s="28">
        <v>7.2009999999999996</v>
      </c>
      <c r="F152" s="28" t="s">
        <v>901</v>
      </c>
      <c r="G152" s="4" t="s">
        <v>902</v>
      </c>
    </row>
    <row r="153" spans="1:7" ht="18" thickBot="1" x14ac:dyDescent="0.3">
      <c r="A153" s="25"/>
      <c r="B153" s="3"/>
      <c r="C153" s="26"/>
      <c r="D153" s="26"/>
      <c r="E153" s="26"/>
      <c r="F153" s="26"/>
      <c r="G153" s="3"/>
    </row>
    <row r="154" spans="1:7" ht="18" thickBot="1" x14ac:dyDescent="0.3">
      <c r="A154" s="25"/>
      <c r="B154" s="3"/>
      <c r="C154" s="26"/>
      <c r="D154" s="26"/>
      <c r="E154" s="26"/>
      <c r="F154" s="26"/>
      <c r="G154" s="3"/>
    </row>
    <row r="155" spans="1:7" ht="18" thickBot="1" x14ac:dyDescent="0.3">
      <c r="A155" s="25"/>
      <c r="B155" s="2"/>
      <c r="C155" s="26"/>
      <c r="D155" s="26"/>
      <c r="E155" s="26"/>
      <c r="F155" s="26"/>
      <c r="G155" s="2"/>
    </row>
    <row r="156" spans="1:7" ht="18" thickBot="1" x14ac:dyDescent="0.3">
      <c r="A156" s="25"/>
      <c r="B156" s="3"/>
      <c r="C156" s="26"/>
      <c r="D156" s="26"/>
      <c r="E156" s="26"/>
      <c r="F156" s="26"/>
      <c r="G156" s="3"/>
    </row>
    <row r="157" spans="1:7" ht="18" thickBot="1" x14ac:dyDescent="0.3">
      <c r="A157" s="25"/>
      <c r="B157" s="2"/>
      <c r="C157" s="26"/>
      <c r="D157" s="26"/>
      <c r="E157" s="26"/>
      <c r="F157" s="26"/>
      <c r="G157" s="2"/>
    </row>
    <row r="158" spans="1:7" ht="18" thickBot="1" x14ac:dyDescent="0.3">
      <c r="A158" s="25"/>
      <c r="B158" s="2"/>
      <c r="C158" s="26"/>
      <c r="D158" s="26"/>
      <c r="E158" s="26"/>
      <c r="F158" s="26"/>
      <c r="G158" s="2"/>
    </row>
    <row r="159" spans="1:7" ht="18" thickBot="1" x14ac:dyDescent="0.3">
      <c r="A159" s="25"/>
      <c r="B159" s="2"/>
      <c r="C159" s="26"/>
      <c r="D159" s="26"/>
      <c r="E159" s="26"/>
      <c r="F159" s="26"/>
      <c r="G159" s="2"/>
    </row>
    <row r="160" spans="1:7" ht="18" thickBot="1" x14ac:dyDescent="0.3">
      <c r="A160" s="25"/>
      <c r="B160" s="3"/>
      <c r="C160" s="26"/>
      <c r="D160" s="26"/>
      <c r="E160" s="26"/>
      <c r="F160" s="26"/>
      <c r="G160" s="3"/>
    </row>
    <row r="161" spans="1:7" ht="18" thickBot="1" x14ac:dyDescent="0.3">
      <c r="A161" s="25"/>
      <c r="B161" s="2"/>
      <c r="C161" s="26"/>
      <c r="D161" s="26"/>
      <c r="E161" s="26"/>
      <c r="F161" s="26"/>
      <c r="G161" s="2"/>
    </row>
    <row r="162" spans="1:7" ht="18" thickBot="1" x14ac:dyDescent="0.3">
      <c r="A162" s="25"/>
      <c r="B162" s="2"/>
      <c r="C162" s="26"/>
      <c r="D162" s="26"/>
      <c r="E162" s="26"/>
      <c r="F162" s="26"/>
      <c r="G162" s="2"/>
    </row>
    <row r="163" spans="1:7" ht="18" thickBot="1" x14ac:dyDescent="0.3">
      <c r="A163" s="25"/>
      <c r="B163" s="3"/>
      <c r="C163" s="26"/>
      <c r="D163" s="26"/>
      <c r="E163" s="26"/>
      <c r="F163" s="26"/>
      <c r="G163" s="3"/>
    </row>
    <row r="164" spans="1:7" ht="18" thickBot="1" x14ac:dyDescent="0.3">
      <c r="A164" s="25"/>
      <c r="B164" s="3"/>
      <c r="C164" s="26"/>
      <c r="D164" s="26"/>
      <c r="E164" s="26"/>
      <c r="F164" s="26"/>
      <c r="G164" s="3"/>
    </row>
    <row r="165" spans="1:7" ht="18" thickBot="1" x14ac:dyDescent="0.3">
      <c r="A165" s="25"/>
      <c r="B165" s="3"/>
      <c r="C165" s="26"/>
      <c r="D165" s="26"/>
      <c r="E165" s="26"/>
      <c r="F165" s="26"/>
      <c r="G165" s="3"/>
    </row>
    <row r="166" spans="1:7" ht="18" thickBot="1" x14ac:dyDescent="0.3">
      <c r="A166" s="25"/>
      <c r="B166" s="2"/>
      <c r="C166" s="26"/>
      <c r="D166" s="26"/>
      <c r="E166" s="26"/>
      <c r="F166" s="26"/>
      <c r="G166" s="2"/>
    </row>
    <row r="167" spans="1:7" ht="18" thickBot="1" x14ac:dyDescent="0.3">
      <c r="A167" s="25"/>
      <c r="B167" s="3"/>
      <c r="C167" s="26"/>
      <c r="D167" s="26"/>
      <c r="E167" s="26"/>
      <c r="F167" s="26"/>
      <c r="G167" s="3"/>
    </row>
    <row r="168" spans="1:7" ht="18" thickBot="1" x14ac:dyDescent="0.3">
      <c r="A168" s="25"/>
      <c r="B168" s="3"/>
      <c r="C168" s="26"/>
      <c r="D168" s="26"/>
      <c r="E168" s="26"/>
      <c r="F168" s="26"/>
      <c r="G168" s="3"/>
    </row>
    <row r="169" spans="1:7" ht="18" thickBot="1" x14ac:dyDescent="0.3">
      <c r="A169" s="25"/>
      <c r="B169" s="2"/>
      <c r="C169" s="26"/>
      <c r="D169" s="26"/>
      <c r="E169" s="26"/>
      <c r="F169" s="26"/>
      <c r="G169" s="2"/>
    </row>
    <row r="170" spans="1:7" ht="18" thickBot="1" x14ac:dyDescent="0.3">
      <c r="A170" s="25"/>
      <c r="B170" s="3"/>
      <c r="C170" s="26"/>
      <c r="D170" s="26"/>
      <c r="E170" s="26"/>
      <c r="F170" s="26"/>
      <c r="G170" s="3"/>
    </row>
    <row r="171" spans="1:7" ht="18" thickBot="1" x14ac:dyDescent="0.3">
      <c r="A171" s="25"/>
      <c r="B171" s="3"/>
      <c r="C171" s="26"/>
      <c r="D171" s="26"/>
      <c r="E171" s="26"/>
      <c r="F171" s="26"/>
      <c r="G171" s="3"/>
    </row>
    <row r="172" spans="1:7" ht="18" thickBot="1" x14ac:dyDescent="0.3">
      <c r="A172" s="25"/>
      <c r="B172" s="3"/>
      <c r="C172" s="26"/>
      <c r="D172" s="26"/>
      <c r="E172" s="26"/>
      <c r="F172" s="26"/>
      <c r="G172" s="3"/>
    </row>
    <row r="173" spans="1:7" ht="18" thickBot="1" x14ac:dyDescent="0.3">
      <c r="A173" s="25"/>
      <c r="B173" s="2"/>
      <c r="C173" s="26"/>
      <c r="D173" s="26"/>
      <c r="E173" s="26"/>
      <c r="F173" s="26"/>
      <c r="G173" s="2"/>
    </row>
    <row r="174" spans="1:7" ht="18" thickBot="1" x14ac:dyDescent="0.3">
      <c r="A174" s="25"/>
      <c r="B174" s="2"/>
      <c r="C174" s="26"/>
      <c r="D174" s="26"/>
      <c r="E174" s="26"/>
      <c r="F174" s="26"/>
      <c r="G174" s="2"/>
    </row>
    <row r="175" spans="1:7" ht="18" thickBot="1" x14ac:dyDescent="0.3">
      <c r="A175" s="25"/>
      <c r="B175" s="3"/>
      <c r="C175" s="26"/>
      <c r="D175" s="26"/>
      <c r="E175" s="26"/>
      <c r="F175" s="26"/>
      <c r="G175" s="3"/>
    </row>
    <row r="176" spans="1:7" ht="18" thickBot="1" x14ac:dyDescent="0.3">
      <c r="A176" s="25"/>
      <c r="B176" s="3"/>
      <c r="C176" s="26"/>
      <c r="D176" s="26"/>
      <c r="E176" s="26"/>
      <c r="F176" s="26"/>
      <c r="G176" s="3"/>
    </row>
    <row r="177" spans="1:7" ht="18" thickBot="1" x14ac:dyDescent="0.3">
      <c r="A177" s="25"/>
      <c r="B177" s="2"/>
      <c r="C177" s="26"/>
      <c r="D177" s="26"/>
      <c r="E177" s="26"/>
      <c r="F177" s="26"/>
      <c r="G177" s="2"/>
    </row>
    <row r="178" spans="1:7" ht="18" thickBot="1" x14ac:dyDescent="0.3">
      <c r="A178" s="25"/>
      <c r="B178" s="2"/>
      <c r="C178" s="26"/>
      <c r="D178" s="26"/>
      <c r="E178" s="26"/>
      <c r="F178" s="26"/>
      <c r="G178" s="2"/>
    </row>
    <row r="179" spans="1:7" ht="18" thickBot="1" x14ac:dyDescent="0.3">
      <c r="A179" s="25"/>
      <c r="B179" s="2"/>
      <c r="C179" s="26"/>
      <c r="D179" s="26"/>
      <c r="E179" s="26"/>
      <c r="F179" s="26"/>
      <c r="G179" s="2"/>
    </row>
    <row r="180" spans="1:7" ht="18" thickBot="1" x14ac:dyDescent="0.3">
      <c r="A180" s="25"/>
      <c r="B180" s="2"/>
      <c r="C180" s="26"/>
      <c r="D180" s="26"/>
      <c r="E180" s="26"/>
      <c r="F180" s="26"/>
      <c r="G180" s="2"/>
    </row>
    <row r="181" spans="1:7" ht="18" thickBot="1" x14ac:dyDescent="0.3">
      <c r="A181" s="25"/>
      <c r="B181" s="2"/>
      <c r="C181" s="26"/>
      <c r="D181" s="26"/>
      <c r="E181" s="26"/>
      <c r="F181" s="26"/>
      <c r="G181" s="2"/>
    </row>
    <row r="182" spans="1:7" ht="18" thickBot="1" x14ac:dyDescent="0.3">
      <c r="A182" s="25"/>
      <c r="B182" s="3"/>
      <c r="C182" s="26"/>
      <c r="D182" s="26"/>
      <c r="E182" s="26"/>
      <c r="F182" s="26"/>
      <c r="G182" s="3"/>
    </row>
    <row r="183" spans="1:7" ht="18" thickBot="1" x14ac:dyDescent="0.3">
      <c r="A183" s="25"/>
      <c r="B183" s="3"/>
      <c r="C183" s="26"/>
      <c r="D183" s="26"/>
      <c r="E183" s="26"/>
      <c r="F183" s="26"/>
      <c r="G183" s="3"/>
    </row>
    <row r="184" spans="1:7" ht="18" thickBot="1" x14ac:dyDescent="0.3">
      <c r="A184" s="25"/>
      <c r="B184" s="2"/>
      <c r="C184" s="26"/>
      <c r="D184" s="26"/>
      <c r="E184" s="26"/>
      <c r="F184" s="26"/>
      <c r="G184" s="2"/>
    </row>
    <row r="185" spans="1:7" ht="18" thickBot="1" x14ac:dyDescent="0.3">
      <c r="A185" s="25"/>
      <c r="B185" s="3"/>
      <c r="C185" s="26"/>
      <c r="D185" s="26"/>
      <c r="E185" s="26"/>
      <c r="F185" s="26"/>
      <c r="G185" s="3"/>
    </row>
    <row r="186" spans="1:7" ht="18" thickBot="1" x14ac:dyDescent="0.3">
      <c r="A186" s="25"/>
      <c r="B186" s="2"/>
      <c r="C186" s="26"/>
      <c r="D186" s="26"/>
      <c r="E186" s="26"/>
      <c r="F186" s="26"/>
      <c r="G186" s="2"/>
    </row>
    <row r="187" spans="1:7" ht="18" thickBot="1" x14ac:dyDescent="0.3">
      <c r="A187" s="25"/>
      <c r="B187" s="2"/>
      <c r="C187" s="26"/>
      <c r="D187" s="26"/>
      <c r="E187" s="26"/>
      <c r="F187" s="26"/>
      <c r="G187" s="2"/>
    </row>
    <row r="188" spans="1:7" ht="18" thickBot="1" x14ac:dyDescent="0.3">
      <c r="A188" s="25"/>
      <c r="B188" s="2"/>
      <c r="C188" s="26"/>
      <c r="D188" s="26"/>
      <c r="E188" s="26"/>
      <c r="F188" s="26"/>
      <c r="G188" s="2"/>
    </row>
    <row r="189" spans="1:7" ht="18" thickBot="1" x14ac:dyDescent="0.3">
      <c r="A189" s="25"/>
      <c r="B189" s="3"/>
      <c r="C189" s="26"/>
      <c r="D189" s="26"/>
      <c r="E189" s="26"/>
      <c r="F189" s="26"/>
      <c r="G189" s="3"/>
    </row>
    <row r="190" spans="1:7" ht="18" thickBot="1" x14ac:dyDescent="0.3">
      <c r="A190" s="25"/>
      <c r="B190" s="3"/>
      <c r="C190" s="26"/>
      <c r="D190" s="26"/>
      <c r="E190" s="26"/>
      <c r="F190" s="26"/>
      <c r="G190" s="3"/>
    </row>
    <row r="191" spans="1:7" ht="18" thickBot="1" x14ac:dyDescent="0.3">
      <c r="A191" s="25"/>
      <c r="B191" s="3"/>
      <c r="C191" s="26"/>
      <c r="D191" s="26"/>
      <c r="E191" s="26"/>
      <c r="F191" s="26"/>
      <c r="G191" s="3"/>
    </row>
    <row r="192" spans="1:7" ht="18" thickBot="1" x14ac:dyDescent="0.3">
      <c r="A192" s="25"/>
      <c r="B192" s="3"/>
      <c r="C192" s="26"/>
      <c r="D192" s="26"/>
      <c r="E192" s="26"/>
      <c r="F192" s="26"/>
      <c r="G192" s="3"/>
    </row>
    <row r="193" spans="1:7" ht="18" thickBot="1" x14ac:dyDescent="0.3">
      <c r="A193" s="25"/>
      <c r="B193" s="2"/>
      <c r="C193" s="26"/>
      <c r="D193" s="26"/>
      <c r="E193" s="26"/>
      <c r="F193" s="26"/>
      <c r="G193" s="2"/>
    </row>
    <row r="194" spans="1:7" ht="18" thickBot="1" x14ac:dyDescent="0.3">
      <c r="A194" s="25"/>
      <c r="B194" s="3"/>
      <c r="C194" s="26"/>
      <c r="D194" s="26"/>
      <c r="E194" s="26"/>
      <c r="F194" s="26"/>
      <c r="G194" s="3"/>
    </row>
    <row r="195" spans="1:7" ht="18" thickBot="1" x14ac:dyDescent="0.3">
      <c r="A195" s="25"/>
      <c r="B195" s="3"/>
      <c r="C195" s="26"/>
      <c r="D195" s="26"/>
      <c r="E195" s="26"/>
      <c r="F195" s="26"/>
      <c r="G195" s="3"/>
    </row>
    <row r="196" spans="1:7" ht="18" thickBot="1" x14ac:dyDescent="0.3">
      <c r="A196" s="25"/>
      <c r="B196" s="3"/>
      <c r="C196" s="26"/>
      <c r="D196" s="26"/>
      <c r="E196" s="26"/>
      <c r="F196" s="26"/>
      <c r="G196" s="3"/>
    </row>
    <row r="197" spans="1:7" ht="18" thickBot="1" x14ac:dyDescent="0.3">
      <c r="A197" s="25"/>
      <c r="B197" s="3"/>
      <c r="C197" s="26"/>
      <c r="D197" s="26"/>
      <c r="E197" s="26"/>
      <c r="F197" s="26"/>
      <c r="G197" s="3"/>
    </row>
    <row r="198" spans="1:7" ht="18" thickBot="1" x14ac:dyDescent="0.3">
      <c r="A198" s="25"/>
      <c r="B198" s="3"/>
      <c r="C198" s="26"/>
      <c r="D198" s="26"/>
      <c r="E198" s="26"/>
      <c r="F198" s="26"/>
      <c r="G198" s="3"/>
    </row>
    <row r="199" spans="1:7" ht="18" thickBot="1" x14ac:dyDescent="0.3">
      <c r="A199" s="25"/>
      <c r="B199" s="3"/>
      <c r="C199" s="26"/>
      <c r="D199" s="26"/>
      <c r="E199" s="26"/>
      <c r="F199" s="26"/>
      <c r="G199" s="3"/>
    </row>
    <row r="200" spans="1:7" ht="18" thickBot="1" x14ac:dyDescent="0.3">
      <c r="A200" s="25"/>
      <c r="B200" s="3"/>
      <c r="C200" s="26"/>
      <c r="D200" s="26"/>
      <c r="E200" s="26"/>
      <c r="F200" s="26"/>
      <c r="G200" s="3"/>
    </row>
    <row r="201" spans="1:7" ht="18" thickBot="1" x14ac:dyDescent="0.3">
      <c r="A201" s="25"/>
      <c r="B201" s="3"/>
      <c r="C201" s="26"/>
      <c r="D201" s="26"/>
      <c r="E201" s="26"/>
      <c r="F201" s="26"/>
      <c r="G201" s="3"/>
    </row>
    <row r="202" spans="1:7" ht="18" thickBot="1" x14ac:dyDescent="0.3">
      <c r="A202" s="25"/>
      <c r="B202" s="3"/>
      <c r="C202" s="26"/>
      <c r="D202" s="26"/>
      <c r="E202" s="26"/>
      <c r="F202" s="26"/>
      <c r="G202" s="3"/>
    </row>
    <row r="203" spans="1:7" ht="18" thickBot="1" x14ac:dyDescent="0.3">
      <c r="A203" s="25"/>
      <c r="B203" s="3"/>
      <c r="C203" s="26"/>
      <c r="D203" s="26"/>
      <c r="E203" s="26"/>
      <c r="F203" s="26"/>
      <c r="G203" s="3"/>
    </row>
    <row r="204" spans="1:7" ht="18" thickBot="1" x14ac:dyDescent="0.3">
      <c r="A204" s="25"/>
      <c r="B204" s="2"/>
      <c r="C204" s="26"/>
      <c r="D204" s="26"/>
      <c r="E204" s="26"/>
      <c r="F204" s="26"/>
      <c r="G204" s="2"/>
    </row>
    <row r="205" spans="1:7" ht="18" thickBot="1" x14ac:dyDescent="0.3">
      <c r="A205" s="25"/>
      <c r="B205" s="3"/>
      <c r="C205" s="26"/>
      <c r="D205" s="26"/>
      <c r="E205" s="26"/>
      <c r="F205" s="26"/>
      <c r="G205" s="3"/>
    </row>
    <row r="206" spans="1:7" ht="18" thickBot="1" x14ac:dyDescent="0.3">
      <c r="A206" s="25"/>
      <c r="B206" s="2"/>
      <c r="C206" s="26"/>
      <c r="D206" s="26"/>
      <c r="E206" s="26"/>
      <c r="F206" s="26"/>
      <c r="G206" s="2"/>
    </row>
    <row r="207" spans="1:7" ht="18" thickBot="1" x14ac:dyDescent="0.3">
      <c r="A207" s="25"/>
      <c r="B207" s="3"/>
      <c r="C207" s="26"/>
      <c r="D207" s="26"/>
      <c r="E207" s="26"/>
      <c r="F207" s="26"/>
      <c r="G207" s="3"/>
    </row>
    <row r="208" spans="1:7" ht="18" thickBot="1" x14ac:dyDescent="0.3">
      <c r="A208" s="25"/>
      <c r="B208" s="3"/>
      <c r="C208" s="26"/>
      <c r="D208" s="26"/>
      <c r="E208" s="26"/>
      <c r="F208" s="26"/>
      <c r="G208" s="3"/>
    </row>
    <row r="209" spans="1:7" ht="18" thickBot="1" x14ac:dyDescent="0.3">
      <c r="A209" s="25"/>
      <c r="B209" s="2"/>
      <c r="C209" s="26"/>
      <c r="D209" s="26"/>
      <c r="E209" s="26"/>
      <c r="F209" s="26"/>
      <c r="G209" s="2"/>
    </row>
    <row r="210" spans="1:7" ht="18" thickBot="1" x14ac:dyDescent="0.3">
      <c r="A210" s="25"/>
      <c r="B210" s="3"/>
      <c r="C210" s="26"/>
      <c r="D210" s="26"/>
      <c r="E210" s="26"/>
      <c r="F210" s="26"/>
      <c r="G210" s="3"/>
    </row>
    <row r="211" spans="1:7" ht="18" thickBot="1" x14ac:dyDescent="0.3">
      <c r="A211" s="25"/>
      <c r="B211" s="3"/>
      <c r="C211" s="26"/>
      <c r="D211" s="26"/>
      <c r="E211" s="26"/>
      <c r="F211" s="26"/>
      <c r="G211" s="3"/>
    </row>
    <row r="212" spans="1:7" ht="18" thickBot="1" x14ac:dyDescent="0.3">
      <c r="A212" s="25"/>
      <c r="B212" s="3"/>
      <c r="C212" s="26"/>
      <c r="D212" s="26"/>
      <c r="E212" s="26"/>
      <c r="F212" s="26"/>
      <c r="G212" s="3"/>
    </row>
    <row r="213" spans="1:7" ht="18" thickBot="1" x14ac:dyDescent="0.3">
      <c r="A213" s="25"/>
      <c r="B213" s="2"/>
      <c r="C213" s="26"/>
      <c r="D213" s="26"/>
      <c r="E213" s="26"/>
      <c r="F213" s="26"/>
      <c r="G213" s="2"/>
    </row>
    <row r="214" spans="1:7" ht="18" thickBot="1" x14ac:dyDescent="0.3">
      <c r="A214" s="25"/>
      <c r="B214" s="3"/>
      <c r="C214" s="26"/>
      <c r="D214" s="26"/>
      <c r="E214" s="26"/>
      <c r="F214" s="26"/>
      <c r="G214" s="3"/>
    </row>
    <row r="215" spans="1:7" ht="18" thickBot="1" x14ac:dyDescent="0.3">
      <c r="A215" s="25"/>
      <c r="B215" s="3"/>
      <c r="C215" s="26"/>
      <c r="D215" s="26"/>
      <c r="E215" s="26"/>
      <c r="F215" s="26"/>
      <c r="G215" s="3"/>
    </row>
    <row r="216" spans="1:7" ht="18" thickBot="1" x14ac:dyDescent="0.3">
      <c r="A216" s="25"/>
      <c r="B216" s="3"/>
      <c r="C216" s="26"/>
      <c r="D216" s="26"/>
      <c r="E216" s="26"/>
      <c r="F216" s="26"/>
      <c r="G216" s="3"/>
    </row>
    <row r="217" spans="1:7" ht="18" thickBot="1" x14ac:dyDescent="0.3">
      <c r="A217" s="25"/>
      <c r="B217" s="3"/>
      <c r="C217" s="26"/>
      <c r="D217" s="26"/>
      <c r="E217" s="26"/>
      <c r="F217" s="26"/>
      <c r="G217" s="3"/>
    </row>
    <row r="218" spans="1:7" ht="18" thickBot="1" x14ac:dyDescent="0.3">
      <c r="A218" s="25"/>
      <c r="B218" s="3"/>
      <c r="C218" s="26"/>
      <c r="D218" s="26"/>
      <c r="E218" s="26"/>
      <c r="F218" s="26"/>
      <c r="G218" s="3"/>
    </row>
    <row r="219" spans="1:7" ht="18" thickBot="1" x14ac:dyDescent="0.3">
      <c r="A219" s="25"/>
      <c r="B219" s="2"/>
      <c r="C219" s="26"/>
      <c r="D219" s="26"/>
      <c r="E219" s="26"/>
      <c r="F219" s="26"/>
      <c r="G219" s="2"/>
    </row>
    <row r="220" spans="1:7" ht="18" thickBot="1" x14ac:dyDescent="0.3">
      <c r="A220" s="25"/>
      <c r="B220" s="2"/>
      <c r="C220" s="26"/>
      <c r="D220" s="26"/>
      <c r="E220" s="26"/>
      <c r="F220" s="26"/>
      <c r="G220" s="2"/>
    </row>
    <row r="221" spans="1:7" ht="18" thickBot="1" x14ac:dyDescent="0.3">
      <c r="A221" s="25"/>
      <c r="B221" s="3"/>
      <c r="C221" s="26"/>
      <c r="D221" s="26"/>
      <c r="E221" s="26"/>
      <c r="F221" s="26"/>
      <c r="G221" s="3"/>
    </row>
    <row r="222" spans="1:7" ht="18" thickBot="1" x14ac:dyDescent="0.3">
      <c r="A222" s="25"/>
      <c r="B222" s="3"/>
      <c r="C222" s="26"/>
      <c r="D222" s="26"/>
      <c r="E222" s="26"/>
      <c r="F222" s="26"/>
      <c r="G222" s="3"/>
    </row>
    <row r="223" spans="1:7" ht="18" thickBot="1" x14ac:dyDescent="0.3">
      <c r="A223" s="25"/>
      <c r="B223" s="3"/>
      <c r="C223" s="26"/>
      <c r="D223" s="26"/>
      <c r="E223" s="26"/>
      <c r="F223" s="26"/>
      <c r="G223" s="3"/>
    </row>
    <row r="224" spans="1:7" ht="18" thickBot="1" x14ac:dyDescent="0.3">
      <c r="A224" s="25"/>
      <c r="B224" s="3"/>
      <c r="C224" s="26"/>
      <c r="D224" s="26"/>
      <c r="E224" s="26"/>
      <c r="F224" s="26"/>
      <c r="G224" s="3"/>
    </row>
    <row r="225" spans="1:7" ht="18" thickBot="1" x14ac:dyDescent="0.3">
      <c r="A225" s="25"/>
      <c r="B225" s="2"/>
      <c r="C225" s="26"/>
      <c r="D225" s="26"/>
      <c r="E225" s="26"/>
      <c r="F225" s="26"/>
      <c r="G225" s="2"/>
    </row>
    <row r="226" spans="1:7" ht="18" thickBot="1" x14ac:dyDescent="0.3">
      <c r="A226" s="25"/>
      <c r="B226" s="3"/>
      <c r="C226" s="26"/>
      <c r="D226" s="26"/>
      <c r="E226" s="26"/>
      <c r="F226" s="26"/>
      <c r="G226" s="3"/>
    </row>
    <row r="227" spans="1:7" ht="18" thickBot="1" x14ac:dyDescent="0.3">
      <c r="A227" s="25"/>
      <c r="B227" s="3"/>
      <c r="C227" s="26"/>
      <c r="D227" s="26"/>
      <c r="E227" s="26"/>
      <c r="F227" s="26"/>
      <c r="G227" s="3"/>
    </row>
    <row r="228" spans="1:7" ht="18" thickBot="1" x14ac:dyDescent="0.3">
      <c r="A228" s="25"/>
      <c r="B228" s="3"/>
      <c r="C228" s="26"/>
      <c r="D228" s="26"/>
      <c r="E228" s="26"/>
      <c r="F228" s="26"/>
      <c r="G228" s="3"/>
    </row>
    <row r="229" spans="1:7" ht="18" thickBot="1" x14ac:dyDescent="0.3">
      <c r="A229" s="25"/>
      <c r="B229" s="2"/>
      <c r="C229" s="26"/>
      <c r="D229" s="26"/>
      <c r="E229" s="26"/>
      <c r="F229" s="26"/>
      <c r="G229" s="2"/>
    </row>
    <row r="230" spans="1:7" ht="18" thickBot="1" x14ac:dyDescent="0.3">
      <c r="A230" s="25"/>
      <c r="B230" s="2"/>
      <c r="C230" s="26"/>
      <c r="D230" s="26"/>
      <c r="E230" s="26"/>
      <c r="F230" s="26"/>
      <c r="G230" s="2"/>
    </row>
    <row r="231" spans="1:7" ht="18" thickBot="1" x14ac:dyDescent="0.3">
      <c r="A231" s="25"/>
      <c r="B231" s="2"/>
      <c r="C231" s="26"/>
      <c r="D231" s="26"/>
      <c r="E231" s="26"/>
      <c r="F231" s="26"/>
      <c r="G231" s="2"/>
    </row>
    <row r="232" spans="1:7" ht="18" thickBot="1" x14ac:dyDescent="0.3">
      <c r="A232" s="25"/>
      <c r="B232" s="2"/>
      <c r="C232" s="26"/>
      <c r="D232" s="26"/>
      <c r="E232" s="26"/>
      <c r="F232" s="26"/>
      <c r="G232" s="2"/>
    </row>
    <row r="233" spans="1:7" ht="18" thickBot="1" x14ac:dyDescent="0.3">
      <c r="A233" s="25"/>
      <c r="B233" s="3"/>
      <c r="C233" s="26"/>
      <c r="D233" s="26"/>
      <c r="E233" s="26"/>
      <c r="F233" s="26"/>
      <c r="G233" s="3"/>
    </row>
    <row r="234" spans="1:7" ht="18" thickBot="1" x14ac:dyDescent="0.3">
      <c r="A234" s="25"/>
      <c r="B234" s="3"/>
      <c r="C234" s="26"/>
      <c r="D234" s="26"/>
      <c r="E234" s="26"/>
      <c r="F234" s="26"/>
      <c r="G234" s="3"/>
    </row>
    <row r="235" spans="1:7" ht="18" thickBot="1" x14ac:dyDescent="0.3">
      <c r="A235" s="25"/>
      <c r="B235" s="3"/>
      <c r="C235" s="26"/>
      <c r="D235" s="26"/>
      <c r="E235" s="26"/>
      <c r="F235" s="26"/>
      <c r="G235" s="3"/>
    </row>
    <row r="236" spans="1:7" ht="18" thickBot="1" x14ac:dyDescent="0.3">
      <c r="A236" s="25"/>
      <c r="B236" s="2"/>
      <c r="C236" s="26"/>
      <c r="D236" s="26"/>
      <c r="E236" s="26"/>
      <c r="F236" s="26"/>
      <c r="G236" s="2"/>
    </row>
    <row r="237" spans="1:7" ht="18" thickBot="1" x14ac:dyDescent="0.3">
      <c r="A237" s="25"/>
      <c r="B237" s="3"/>
      <c r="C237" s="26"/>
      <c r="D237" s="26"/>
      <c r="E237" s="26"/>
      <c r="F237" s="26"/>
      <c r="G237" s="3"/>
    </row>
    <row r="238" spans="1:7" ht="18" thickBot="1" x14ac:dyDescent="0.3">
      <c r="A238" s="25"/>
      <c r="B238" s="2"/>
      <c r="C238" s="26"/>
      <c r="D238" s="26"/>
      <c r="E238" s="26"/>
      <c r="F238" s="26"/>
      <c r="G238" s="2"/>
    </row>
    <row r="239" spans="1:7" ht="18" thickBot="1" x14ac:dyDescent="0.3">
      <c r="A239" s="25"/>
      <c r="B239" s="3"/>
      <c r="C239" s="26"/>
      <c r="D239" s="26"/>
      <c r="E239" s="26"/>
      <c r="F239" s="26"/>
      <c r="G239" s="3"/>
    </row>
    <row r="240" spans="1:7" ht="18" thickBot="1" x14ac:dyDescent="0.3">
      <c r="A240" s="25"/>
      <c r="B240" s="3"/>
      <c r="C240" s="26"/>
      <c r="D240" s="26"/>
      <c r="E240" s="26"/>
      <c r="F240" s="26"/>
      <c r="G240" s="3"/>
    </row>
    <row r="241" spans="1:7" ht="18" thickBot="1" x14ac:dyDescent="0.3">
      <c r="A241" s="25"/>
      <c r="B241" s="2"/>
      <c r="C241" s="26"/>
      <c r="D241" s="26"/>
      <c r="E241" s="26"/>
      <c r="F241" s="26"/>
      <c r="G241" s="2"/>
    </row>
    <row r="242" spans="1:7" ht="18" thickBot="1" x14ac:dyDescent="0.3">
      <c r="A242" s="25"/>
      <c r="B242" s="3"/>
      <c r="C242" s="26"/>
      <c r="D242" s="26"/>
      <c r="E242" s="26"/>
      <c r="F242" s="26"/>
      <c r="G242" s="3"/>
    </row>
    <row r="243" spans="1:7" ht="18" thickBot="1" x14ac:dyDescent="0.3">
      <c r="A243" s="25"/>
      <c r="B243" s="2"/>
      <c r="C243" s="26"/>
      <c r="D243" s="26"/>
      <c r="E243" s="26"/>
      <c r="F243" s="26"/>
      <c r="G243" s="2"/>
    </row>
    <row r="244" spans="1:7" ht="18" thickBot="1" x14ac:dyDescent="0.3">
      <c r="A244" s="25"/>
      <c r="B244" s="2"/>
      <c r="C244" s="26"/>
      <c r="D244" s="26"/>
      <c r="E244" s="26"/>
      <c r="F244" s="26"/>
      <c r="G244" s="2"/>
    </row>
    <row r="245" spans="1:7" ht="18" thickBot="1" x14ac:dyDescent="0.3">
      <c r="A245" s="25"/>
      <c r="B245" s="2"/>
      <c r="C245" s="26"/>
      <c r="D245" s="26"/>
      <c r="E245" s="26"/>
      <c r="F245" s="26"/>
      <c r="G245" s="2"/>
    </row>
    <row r="246" spans="1:7" ht="18" thickBot="1" x14ac:dyDescent="0.3">
      <c r="A246" s="25"/>
      <c r="B246" s="2"/>
      <c r="C246" s="26"/>
      <c r="D246" s="26"/>
      <c r="E246" s="26"/>
      <c r="F246" s="26"/>
      <c r="G246" s="2"/>
    </row>
    <row r="247" spans="1:7" ht="18" thickBot="1" x14ac:dyDescent="0.3">
      <c r="A247" s="25"/>
      <c r="B247" s="2"/>
      <c r="C247" s="26"/>
      <c r="D247" s="26"/>
      <c r="E247" s="26"/>
      <c r="F247" s="26"/>
      <c r="G247" s="2"/>
    </row>
    <row r="248" spans="1:7" ht="18" thickBot="1" x14ac:dyDescent="0.3">
      <c r="A248" s="25"/>
      <c r="B248" s="3"/>
      <c r="C248" s="26"/>
      <c r="D248" s="26"/>
      <c r="E248" s="26"/>
      <c r="F248" s="26"/>
      <c r="G248" s="3"/>
    </row>
    <row r="249" spans="1:7" ht="18" thickBot="1" x14ac:dyDescent="0.3">
      <c r="A249" s="25"/>
      <c r="B249" s="3"/>
      <c r="C249" s="26"/>
      <c r="D249" s="26"/>
      <c r="E249" s="26"/>
      <c r="F249" s="26"/>
      <c r="G249" s="3"/>
    </row>
    <row r="250" spans="1:7" ht="18" thickBot="1" x14ac:dyDescent="0.3">
      <c r="A250" s="25"/>
      <c r="B250" s="3"/>
      <c r="C250" s="26"/>
      <c r="D250" s="26"/>
      <c r="E250" s="26"/>
      <c r="F250" s="26"/>
      <c r="G250" s="3"/>
    </row>
    <row r="251" spans="1:7" ht="18" thickBot="1" x14ac:dyDescent="0.3">
      <c r="A251" s="25"/>
      <c r="B251" s="3"/>
      <c r="C251" s="26"/>
      <c r="D251" s="26"/>
      <c r="E251" s="26"/>
      <c r="F251" s="26"/>
      <c r="G251" s="3"/>
    </row>
    <row r="252" spans="1:7" ht="18" thickBot="1" x14ac:dyDescent="0.3">
      <c r="A252" s="25"/>
      <c r="B252" s="2"/>
      <c r="C252" s="26"/>
      <c r="D252" s="26"/>
      <c r="E252" s="26"/>
      <c r="F252" s="26"/>
      <c r="G252" s="2"/>
    </row>
    <row r="253" spans="1:7" ht="18" thickBot="1" x14ac:dyDescent="0.3">
      <c r="A253" s="25"/>
      <c r="B253" s="3"/>
      <c r="C253" s="26"/>
      <c r="D253" s="26"/>
      <c r="E253" s="26"/>
      <c r="F253" s="26"/>
      <c r="G253" s="3"/>
    </row>
    <row r="254" spans="1:7" ht="18" thickBot="1" x14ac:dyDescent="0.3">
      <c r="A254" s="25"/>
      <c r="B254" s="3"/>
      <c r="C254" s="26"/>
      <c r="D254" s="26"/>
      <c r="E254" s="26"/>
      <c r="F254" s="26"/>
      <c r="G254" s="3"/>
    </row>
    <row r="255" spans="1:7" ht="18" thickBot="1" x14ac:dyDescent="0.3">
      <c r="A255" s="25"/>
      <c r="B255" s="3"/>
      <c r="C255" s="26"/>
      <c r="D255" s="26"/>
      <c r="E255" s="26"/>
      <c r="F255" s="26"/>
      <c r="G255" s="3"/>
    </row>
    <row r="256" spans="1:7" ht="18" thickBot="1" x14ac:dyDescent="0.3">
      <c r="A256" s="25"/>
      <c r="B256" s="2"/>
      <c r="C256" s="26"/>
      <c r="D256" s="26"/>
      <c r="E256" s="26"/>
      <c r="F256" s="26"/>
      <c r="G256" s="2"/>
    </row>
    <row r="257" spans="1:7" ht="18" thickBot="1" x14ac:dyDescent="0.3">
      <c r="A257" s="25"/>
      <c r="B257" s="2"/>
      <c r="C257" s="26"/>
      <c r="D257" s="26"/>
      <c r="E257" s="26"/>
      <c r="F257" s="26"/>
      <c r="G257" s="2"/>
    </row>
    <row r="258" spans="1:7" ht="18" thickBot="1" x14ac:dyDescent="0.3">
      <c r="A258" s="25"/>
      <c r="B258" s="2"/>
      <c r="C258" s="26"/>
      <c r="D258" s="26"/>
      <c r="E258" s="26"/>
      <c r="F258" s="26"/>
      <c r="G258" s="2"/>
    </row>
    <row r="259" spans="1:7" ht="18" thickBot="1" x14ac:dyDescent="0.3">
      <c r="A259" s="25"/>
      <c r="B259" s="2"/>
      <c r="C259" s="26"/>
      <c r="D259" s="26"/>
      <c r="E259" s="26"/>
      <c r="F259" s="26"/>
      <c r="G259" s="2"/>
    </row>
    <row r="260" spans="1:7" ht="18" thickBot="1" x14ac:dyDescent="0.3">
      <c r="A260" s="25"/>
      <c r="B260" s="3"/>
      <c r="C260" s="26"/>
      <c r="D260" s="26"/>
      <c r="E260" s="26"/>
      <c r="F260" s="26"/>
      <c r="G260" s="3"/>
    </row>
    <row r="261" spans="1:7" ht="18" thickBot="1" x14ac:dyDescent="0.3">
      <c r="A261" s="25"/>
      <c r="B261" s="3"/>
      <c r="C261" s="26"/>
      <c r="D261" s="26"/>
      <c r="E261" s="26"/>
      <c r="F261" s="26"/>
      <c r="G261" s="3"/>
    </row>
    <row r="262" spans="1:7" ht="18" thickBot="1" x14ac:dyDescent="0.3">
      <c r="A262" s="25"/>
      <c r="B262" s="3"/>
      <c r="C262" s="26"/>
      <c r="D262" s="26"/>
      <c r="E262" s="26"/>
      <c r="F262" s="26"/>
      <c r="G262" s="3"/>
    </row>
    <row r="263" spans="1:7" ht="18" thickBot="1" x14ac:dyDescent="0.3">
      <c r="A263" s="25"/>
      <c r="B263" s="2"/>
      <c r="C263" s="26"/>
      <c r="D263" s="26"/>
      <c r="E263" s="26"/>
      <c r="F263" s="26"/>
      <c r="G263" s="2"/>
    </row>
    <row r="264" spans="1:7" ht="18" thickBot="1" x14ac:dyDescent="0.3">
      <c r="A264" s="25"/>
      <c r="B264" s="3"/>
      <c r="C264" s="26"/>
      <c r="D264" s="26"/>
      <c r="E264" s="26"/>
      <c r="F264" s="26"/>
      <c r="G264" s="3"/>
    </row>
    <row r="265" spans="1:7" ht="18" thickBot="1" x14ac:dyDescent="0.3">
      <c r="A265" s="25"/>
      <c r="B265" s="2"/>
      <c r="C265" s="26"/>
      <c r="D265" s="26"/>
      <c r="E265" s="26"/>
      <c r="F265" s="26"/>
      <c r="G265" s="2"/>
    </row>
    <row r="266" spans="1:7" ht="18" thickBot="1" x14ac:dyDescent="0.3">
      <c r="A266" s="25"/>
      <c r="B266" s="3"/>
      <c r="C266" s="26"/>
      <c r="D266" s="26"/>
      <c r="E266" s="26"/>
      <c r="F266" s="26"/>
      <c r="G266" s="3"/>
    </row>
    <row r="267" spans="1:7" ht="18" thickBot="1" x14ac:dyDescent="0.3">
      <c r="A267" s="25"/>
      <c r="B267" s="3"/>
      <c r="C267" s="26"/>
      <c r="D267" s="26"/>
      <c r="E267" s="26"/>
      <c r="F267" s="26"/>
      <c r="G267" s="3"/>
    </row>
    <row r="268" spans="1:7" ht="18" thickBot="1" x14ac:dyDescent="0.3">
      <c r="A268" s="25"/>
      <c r="B268" s="2"/>
      <c r="C268" s="26"/>
      <c r="D268" s="26"/>
      <c r="E268" s="26"/>
      <c r="F268" s="26"/>
      <c r="G268" s="2"/>
    </row>
    <row r="269" spans="1:7" ht="18" thickBot="1" x14ac:dyDescent="0.3">
      <c r="A269" s="25"/>
      <c r="B269" s="3"/>
      <c r="C269" s="26"/>
      <c r="D269" s="26"/>
      <c r="E269" s="26"/>
      <c r="F269" s="26"/>
      <c r="G269" s="3"/>
    </row>
    <row r="270" spans="1:7" ht="18" thickBot="1" x14ac:dyDescent="0.3">
      <c r="A270" s="25"/>
      <c r="B270" s="2"/>
      <c r="C270" s="26"/>
      <c r="D270" s="26"/>
      <c r="E270" s="26"/>
      <c r="F270" s="26"/>
      <c r="G270" s="2"/>
    </row>
    <row r="271" spans="1:7" ht="18" thickBot="1" x14ac:dyDescent="0.3">
      <c r="A271" s="25"/>
      <c r="B271" s="2"/>
      <c r="C271" s="26"/>
      <c r="D271" s="26"/>
      <c r="E271" s="26"/>
      <c r="F271" s="26"/>
      <c r="G271" s="2"/>
    </row>
    <row r="272" spans="1:7" ht="18" thickBot="1" x14ac:dyDescent="0.3">
      <c r="A272" s="25"/>
      <c r="B272" s="2"/>
      <c r="C272" s="26"/>
      <c r="D272" s="26"/>
      <c r="E272" s="26"/>
      <c r="F272" s="26"/>
      <c r="G272" s="2"/>
    </row>
    <row r="273" spans="1:7" ht="18" thickBot="1" x14ac:dyDescent="0.3">
      <c r="A273" s="25"/>
      <c r="B273" s="2"/>
      <c r="C273" s="26"/>
      <c r="D273" s="26"/>
      <c r="E273" s="26"/>
      <c r="F273" s="26"/>
      <c r="G273" s="2"/>
    </row>
    <row r="274" spans="1:7" ht="18" thickBot="1" x14ac:dyDescent="0.3">
      <c r="A274" s="25"/>
      <c r="B274" s="2"/>
      <c r="C274" s="26"/>
      <c r="D274" s="26"/>
      <c r="E274" s="26"/>
      <c r="F274" s="26"/>
      <c r="G274" s="2"/>
    </row>
    <row r="275" spans="1:7" ht="18" thickBot="1" x14ac:dyDescent="0.3">
      <c r="A275" s="25"/>
      <c r="B275" s="3"/>
      <c r="C275" s="26"/>
      <c r="D275" s="26"/>
      <c r="E275" s="26"/>
      <c r="F275" s="26"/>
      <c r="G275" s="3"/>
    </row>
    <row r="276" spans="1:7" ht="18" thickBot="1" x14ac:dyDescent="0.3">
      <c r="A276" s="25"/>
      <c r="B276" s="2"/>
      <c r="C276" s="26"/>
      <c r="D276" s="26"/>
      <c r="E276" s="26"/>
      <c r="F276" s="26"/>
      <c r="G276" s="2"/>
    </row>
    <row r="277" spans="1:7" ht="18" thickBot="1" x14ac:dyDescent="0.3">
      <c r="A277" s="25"/>
      <c r="B277" s="2"/>
      <c r="C277" s="26"/>
      <c r="D277" s="26"/>
      <c r="E277" s="26"/>
      <c r="F277" s="26"/>
      <c r="G277" s="2"/>
    </row>
    <row r="278" spans="1:7" ht="18" thickBot="1" x14ac:dyDescent="0.3">
      <c r="A278" s="25"/>
      <c r="B278" s="3"/>
      <c r="C278" s="26"/>
      <c r="D278" s="26"/>
      <c r="E278" s="26"/>
      <c r="F278" s="26"/>
      <c r="G278" s="3"/>
    </row>
    <row r="279" spans="1:7" ht="18" thickBot="1" x14ac:dyDescent="0.3">
      <c r="A279" s="25"/>
      <c r="B279" s="2"/>
      <c r="C279" s="26"/>
      <c r="D279" s="26"/>
      <c r="E279" s="26"/>
      <c r="F279" s="26"/>
      <c r="G279" s="2"/>
    </row>
    <row r="280" spans="1:7" ht="18" thickBot="1" x14ac:dyDescent="0.3">
      <c r="A280" s="25"/>
      <c r="B280" s="2"/>
      <c r="C280" s="26"/>
      <c r="D280" s="26"/>
      <c r="E280" s="26"/>
      <c r="F280" s="26"/>
      <c r="G280" s="2"/>
    </row>
    <row r="281" spans="1:7" ht="18" thickBot="1" x14ac:dyDescent="0.3">
      <c r="A281" s="25"/>
      <c r="B281" s="3"/>
      <c r="C281" s="26"/>
      <c r="D281" s="26"/>
      <c r="E281" s="26"/>
      <c r="F281" s="26"/>
      <c r="G281" s="3"/>
    </row>
    <row r="282" spans="1:7" ht="18" thickBot="1" x14ac:dyDescent="0.3">
      <c r="A282" s="25"/>
      <c r="B282" s="3"/>
      <c r="C282" s="26"/>
      <c r="D282" s="26"/>
      <c r="E282" s="26"/>
      <c r="F282" s="26"/>
      <c r="G282" s="3"/>
    </row>
    <row r="283" spans="1:7" ht="18" thickBot="1" x14ac:dyDescent="0.3">
      <c r="A283" s="25"/>
      <c r="B283" s="3"/>
      <c r="C283" s="26"/>
      <c r="D283" s="26"/>
      <c r="E283" s="26"/>
      <c r="F283" s="26"/>
      <c r="G283" s="3"/>
    </row>
    <row r="284" spans="1:7" ht="18" thickBot="1" x14ac:dyDescent="0.3">
      <c r="A284" s="25"/>
      <c r="B284" s="3"/>
      <c r="C284" s="26"/>
      <c r="D284" s="26"/>
      <c r="E284" s="26"/>
      <c r="F284" s="26"/>
      <c r="G284" s="3"/>
    </row>
    <row r="285" spans="1:7" ht="18" thickBot="1" x14ac:dyDescent="0.3">
      <c r="A285" s="25"/>
      <c r="B285" s="2"/>
      <c r="C285" s="26"/>
      <c r="D285" s="26"/>
      <c r="E285" s="26"/>
      <c r="F285" s="26"/>
      <c r="G285" s="2"/>
    </row>
    <row r="286" spans="1:7" ht="18" thickBot="1" x14ac:dyDescent="0.3">
      <c r="A286" s="25"/>
      <c r="B286" s="3"/>
      <c r="C286" s="26"/>
      <c r="D286" s="26"/>
      <c r="E286" s="26"/>
      <c r="F286" s="26"/>
      <c r="G286" s="3"/>
    </row>
    <row r="287" spans="1:7" ht="18" thickBot="1" x14ac:dyDescent="0.3">
      <c r="A287" s="25"/>
      <c r="B287" s="3"/>
      <c r="C287" s="26"/>
      <c r="D287" s="26"/>
      <c r="E287" s="26"/>
      <c r="F287" s="26"/>
      <c r="G287" s="3"/>
    </row>
    <row r="288" spans="1:7" ht="18" thickBot="1" x14ac:dyDescent="0.3">
      <c r="A288" s="25"/>
      <c r="B288" s="3"/>
      <c r="C288" s="26"/>
      <c r="D288" s="26"/>
      <c r="E288" s="26"/>
      <c r="F288" s="26"/>
      <c r="G288" s="3"/>
    </row>
    <row r="289" spans="1:7" ht="18" thickBot="1" x14ac:dyDescent="0.3">
      <c r="A289" s="25"/>
      <c r="B289" s="2"/>
      <c r="C289" s="26"/>
      <c r="D289" s="26"/>
      <c r="E289" s="26"/>
      <c r="F289" s="26"/>
      <c r="G289" s="2"/>
    </row>
    <row r="290" spans="1:7" ht="18" thickBot="1" x14ac:dyDescent="0.3">
      <c r="A290" s="25"/>
      <c r="B290" s="3"/>
      <c r="C290" s="26"/>
      <c r="D290" s="26"/>
      <c r="E290" s="26"/>
      <c r="F290" s="26"/>
      <c r="G290" s="3"/>
    </row>
    <row r="291" spans="1:7" ht="18" thickBot="1" x14ac:dyDescent="0.3">
      <c r="A291" s="25"/>
      <c r="B291" s="2"/>
      <c r="C291" s="26"/>
      <c r="D291" s="26"/>
      <c r="E291" s="26"/>
      <c r="F291" s="26"/>
      <c r="G291" s="2"/>
    </row>
    <row r="292" spans="1:7" ht="18" thickBot="1" x14ac:dyDescent="0.3">
      <c r="A292" s="25"/>
      <c r="B292" s="2"/>
      <c r="C292" s="26"/>
      <c r="D292" s="26"/>
      <c r="E292" s="26"/>
      <c r="F292" s="26"/>
      <c r="G292" s="2"/>
    </row>
    <row r="293" spans="1:7" ht="18" thickBot="1" x14ac:dyDescent="0.3">
      <c r="A293" s="25"/>
      <c r="B293" s="3"/>
      <c r="C293" s="26"/>
      <c r="D293" s="26"/>
      <c r="E293" s="26"/>
      <c r="F293" s="26"/>
      <c r="G293" s="3"/>
    </row>
    <row r="294" spans="1:7" ht="18" thickBot="1" x14ac:dyDescent="0.3">
      <c r="A294" s="25"/>
      <c r="B294" s="3"/>
      <c r="C294" s="26"/>
      <c r="D294" s="26"/>
      <c r="E294" s="26"/>
      <c r="F294" s="26"/>
      <c r="G294" s="3"/>
    </row>
    <row r="295" spans="1:7" ht="18" thickBot="1" x14ac:dyDescent="0.3">
      <c r="A295" s="25"/>
      <c r="B295" s="2"/>
      <c r="C295" s="26"/>
      <c r="D295" s="26"/>
      <c r="E295" s="26"/>
      <c r="F295" s="26"/>
      <c r="G295" s="2"/>
    </row>
    <row r="296" spans="1:7" ht="18" thickBot="1" x14ac:dyDescent="0.3">
      <c r="A296" s="25"/>
      <c r="B296" s="3"/>
      <c r="C296" s="26"/>
      <c r="D296" s="26"/>
      <c r="E296" s="26"/>
      <c r="F296" s="26"/>
      <c r="G296" s="3"/>
    </row>
    <row r="297" spans="1:7" ht="18" thickBot="1" x14ac:dyDescent="0.3">
      <c r="A297" s="25"/>
      <c r="B297" s="3"/>
      <c r="C297" s="26"/>
      <c r="D297" s="26"/>
      <c r="E297" s="26"/>
      <c r="F297" s="26"/>
      <c r="G297" s="3"/>
    </row>
    <row r="298" spans="1:7" ht="17.25" x14ac:dyDescent="0.25">
      <c r="A298" s="27"/>
      <c r="B298" s="4"/>
      <c r="C298" s="28"/>
      <c r="D298" s="28"/>
      <c r="E298" s="28"/>
      <c r="F298" s="28"/>
      <c r="G298" s="4"/>
    </row>
  </sheetData>
  <sortState xmlns:xlrd2="http://schemas.microsoft.com/office/spreadsheetml/2017/richdata2" ref="A29:G179">
    <sortCondition ref="A29:A179"/>
  </sortState>
  <hyperlinks>
    <hyperlink ref="I1" r:id="rId1" xr:uid="{9D400AC6-159D-4DFB-A480-38F24A6646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9"/>
  <sheetViews>
    <sheetView topLeftCell="A123" workbookViewId="0">
      <selection activeCell="B2" sqref="B2:B152"/>
    </sheetView>
  </sheetViews>
  <sheetFormatPr defaultRowHeight="15" x14ac:dyDescent="0.25"/>
  <cols>
    <col min="1" max="1" width="10.28515625" bestFit="1" customWidth="1"/>
    <col min="2" max="5" width="15.85546875" bestFit="1" customWidth="1"/>
    <col min="6" max="6" width="10.7109375" bestFit="1" customWidth="1"/>
    <col min="7" max="7" width="10" bestFit="1" customWidth="1"/>
    <col min="9" max="9" width="247.85546875" bestFit="1" customWidth="1"/>
  </cols>
  <sheetData>
    <row r="1" spans="1:9" ht="18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51</v>
      </c>
      <c r="G1" s="24" t="s">
        <v>52</v>
      </c>
      <c r="H1" s="8"/>
      <c r="I1" s="11" t="s">
        <v>197</v>
      </c>
    </row>
    <row r="2" spans="1:9" ht="18" thickBot="1" x14ac:dyDescent="0.3">
      <c r="A2" s="25">
        <v>40483</v>
      </c>
      <c r="B2" s="34">
        <v>2550</v>
      </c>
      <c r="C2" s="26">
        <v>2.5499999999999998</v>
      </c>
      <c r="D2" s="26">
        <v>2.6659999999999999</v>
      </c>
      <c r="E2" s="26">
        <v>2.5299999999999998</v>
      </c>
      <c r="F2" s="26" t="s">
        <v>1343</v>
      </c>
      <c r="G2" s="3" t="s">
        <v>1118</v>
      </c>
      <c r="H2" s="8"/>
      <c r="I2" s="9" t="s">
        <v>146</v>
      </c>
    </row>
    <row r="3" spans="1:9" ht="18" thickBot="1" x14ac:dyDescent="0.3">
      <c r="A3" s="25">
        <v>40513</v>
      </c>
      <c r="B3" s="34">
        <v>2670</v>
      </c>
      <c r="C3" s="26">
        <v>2.6</v>
      </c>
      <c r="D3" s="26">
        <v>2.7040000000000002</v>
      </c>
      <c r="E3" s="26">
        <v>2.5299999999999998</v>
      </c>
      <c r="F3" s="26" t="s">
        <v>1341</v>
      </c>
      <c r="G3" s="3" t="s">
        <v>1342</v>
      </c>
      <c r="H3" s="8"/>
      <c r="I3" s="9"/>
    </row>
    <row r="4" spans="1:9" ht="18" thickBot="1" x14ac:dyDescent="0.3">
      <c r="A4" s="25">
        <v>40544</v>
      </c>
      <c r="B4" s="33">
        <v>2572</v>
      </c>
      <c r="C4" s="26">
        <v>2.67</v>
      </c>
      <c r="D4" s="26">
        <v>2.75</v>
      </c>
      <c r="E4" s="26">
        <v>2.5670000000000002</v>
      </c>
      <c r="F4" s="26" t="s">
        <v>1339</v>
      </c>
      <c r="G4" s="2" t="s">
        <v>1340</v>
      </c>
      <c r="H4" s="8"/>
    </row>
    <row r="5" spans="1:9" ht="18" thickBot="1" x14ac:dyDescent="0.3">
      <c r="A5" s="25">
        <v>40575</v>
      </c>
      <c r="B5" s="34">
        <v>2623</v>
      </c>
      <c r="C5" s="26">
        <v>2.5859999999999999</v>
      </c>
      <c r="D5" s="26">
        <v>2.7450000000000001</v>
      </c>
      <c r="E5" s="26">
        <v>2.5550000000000002</v>
      </c>
      <c r="F5" s="26" t="s">
        <v>1338</v>
      </c>
      <c r="G5" s="3" t="s">
        <v>1135</v>
      </c>
      <c r="H5" s="8"/>
    </row>
    <row r="6" spans="1:9" ht="18" thickBot="1" x14ac:dyDescent="0.3">
      <c r="A6" s="25">
        <v>40603</v>
      </c>
      <c r="B6" s="34">
        <v>2691</v>
      </c>
      <c r="C6" s="26">
        <v>2.6419999999999999</v>
      </c>
      <c r="D6" s="26">
        <v>2.75</v>
      </c>
      <c r="E6" s="26">
        <v>2.5059999999999998</v>
      </c>
      <c r="F6" s="26" t="s">
        <v>1336</v>
      </c>
      <c r="G6" s="3" t="s">
        <v>1337</v>
      </c>
      <c r="H6" s="8"/>
    </row>
    <row r="7" spans="1:9" ht="18" thickBot="1" x14ac:dyDescent="0.3">
      <c r="A7" s="25">
        <v>40634</v>
      </c>
      <c r="B7" s="34">
        <v>2793</v>
      </c>
      <c r="C7" s="26">
        <v>2.69</v>
      </c>
      <c r="D7" s="26">
        <v>2.794</v>
      </c>
      <c r="E7" s="26">
        <v>2.617</v>
      </c>
      <c r="F7" s="26" t="s">
        <v>1334</v>
      </c>
      <c r="G7" s="3" t="s">
        <v>1335</v>
      </c>
      <c r="H7" s="8"/>
    </row>
    <row r="8" spans="1:9" ht="18" thickBot="1" x14ac:dyDescent="0.3">
      <c r="A8" s="25">
        <v>40664</v>
      </c>
      <c r="B8" s="34">
        <v>2824</v>
      </c>
      <c r="C8" s="26">
        <v>2.794</v>
      </c>
      <c r="D8" s="26">
        <v>2.83</v>
      </c>
      <c r="E8" s="26">
        <v>2.706</v>
      </c>
      <c r="F8" s="26" t="s">
        <v>1332</v>
      </c>
      <c r="G8" s="3" t="s">
        <v>1333</v>
      </c>
      <c r="H8" s="8"/>
    </row>
    <row r="9" spans="1:9" ht="18" thickBot="1" x14ac:dyDescent="0.3">
      <c r="A9" s="25">
        <v>40695</v>
      </c>
      <c r="B9" s="33">
        <v>2775</v>
      </c>
      <c r="C9" s="26">
        <v>2.8250000000000002</v>
      </c>
      <c r="D9" s="26">
        <v>2.8279999999999998</v>
      </c>
      <c r="E9" s="26">
        <v>2.6320000000000001</v>
      </c>
      <c r="F9" s="26" t="s">
        <v>53</v>
      </c>
      <c r="G9" s="2" t="s">
        <v>1331</v>
      </c>
      <c r="H9" s="8"/>
    </row>
    <row r="10" spans="1:9" ht="18" thickBot="1" x14ac:dyDescent="0.3">
      <c r="A10" s="25">
        <v>40725</v>
      </c>
      <c r="B10" s="33">
        <v>2766</v>
      </c>
      <c r="C10" s="26">
        <v>2.7909999999999999</v>
      </c>
      <c r="D10" s="26">
        <v>3</v>
      </c>
      <c r="E10" s="26">
        <v>2.75</v>
      </c>
      <c r="F10" s="26" t="s">
        <v>1300</v>
      </c>
      <c r="G10" s="2" t="s">
        <v>1330</v>
      </c>
      <c r="H10" s="8"/>
    </row>
    <row r="11" spans="1:9" ht="18" thickBot="1" x14ac:dyDescent="0.3">
      <c r="A11" s="25">
        <v>40756</v>
      </c>
      <c r="B11" s="34">
        <v>2773</v>
      </c>
      <c r="C11" s="26">
        <v>2.806</v>
      </c>
      <c r="D11" s="26">
        <v>3</v>
      </c>
      <c r="E11" s="26">
        <v>2.355</v>
      </c>
      <c r="F11" s="26" t="s">
        <v>1328</v>
      </c>
      <c r="G11" s="3" t="s">
        <v>1329</v>
      </c>
      <c r="H11" s="8"/>
    </row>
    <row r="12" spans="1:9" ht="18" thickBot="1" x14ac:dyDescent="0.3">
      <c r="A12" s="25">
        <v>40787</v>
      </c>
      <c r="B12" s="33">
        <v>2654</v>
      </c>
      <c r="C12" s="26">
        <v>2.7629999999999999</v>
      </c>
      <c r="D12" s="26">
        <v>2.83</v>
      </c>
      <c r="E12" s="26">
        <v>2.6160000000000001</v>
      </c>
      <c r="F12" s="26" t="s">
        <v>1310</v>
      </c>
      <c r="G12" s="2" t="s">
        <v>1327</v>
      </c>
      <c r="H12" s="8"/>
    </row>
    <row r="13" spans="1:9" ht="18" thickBot="1" x14ac:dyDescent="0.3">
      <c r="A13" s="25">
        <v>40817</v>
      </c>
      <c r="B13" s="34">
        <v>2930</v>
      </c>
      <c r="C13" s="26">
        <v>2.65</v>
      </c>
      <c r="D13" s="26">
        <v>2.97</v>
      </c>
      <c r="E13" s="26">
        <v>2.5499999999999998</v>
      </c>
      <c r="F13" s="26" t="s">
        <v>1311</v>
      </c>
      <c r="G13" s="3" t="s">
        <v>1326</v>
      </c>
      <c r="H13" s="8"/>
    </row>
    <row r="14" spans="1:9" ht="18" thickBot="1" x14ac:dyDescent="0.3">
      <c r="A14" s="25">
        <v>40848</v>
      </c>
      <c r="B14" s="34">
        <v>2942</v>
      </c>
      <c r="C14" s="26">
        <v>2.92</v>
      </c>
      <c r="D14" s="26">
        <v>2.9420000000000002</v>
      </c>
      <c r="E14" s="26">
        <v>2.76</v>
      </c>
      <c r="F14" s="26" t="s">
        <v>1324</v>
      </c>
      <c r="G14" s="3" t="s">
        <v>1325</v>
      </c>
      <c r="H14" s="8"/>
    </row>
    <row r="15" spans="1:9" ht="18" thickBot="1" x14ac:dyDescent="0.3">
      <c r="A15" s="25">
        <v>40878</v>
      </c>
      <c r="B15" s="33">
        <v>2885</v>
      </c>
      <c r="C15" s="26">
        <v>2.94</v>
      </c>
      <c r="D15" s="26">
        <v>3.032</v>
      </c>
      <c r="E15" s="26">
        <v>2.827</v>
      </c>
      <c r="F15" s="26" t="s">
        <v>1322</v>
      </c>
      <c r="G15" s="2" t="s">
        <v>1323</v>
      </c>
      <c r="H15" s="8"/>
    </row>
    <row r="16" spans="1:9" ht="18" thickBot="1" x14ac:dyDescent="0.3">
      <c r="A16" s="25">
        <v>40909</v>
      </c>
      <c r="B16" s="34">
        <v>2974</v>
      </c>
      <c r="C16" s="26">
        <v>2.91</v>
      </c>
      <c r="D16" s="26">
        <v>2.9950000000000001</v>
      </c>
      <c r="E16" s="26">
        <v>2.6709999999999998</v>
      </c>
      <c r="F16" s="26" t="s">
        <v>1320</v>
      </c>
      <c r="G16" s="3" t="s">
        <v>1321</v>
      </c>
      <c r="H16" s="8"/>
    </row>
    <row r="17" spans="1:8" ht="18" thickBot="1" x14ac:dyDescent="0.3">
      <c r="A17" s="25">
        <v>40940</v>
      </c>
      <c r="B17" s="34">
        <v>3097</v>
      </c>
      <c r="C17" s="26">
        <v>2.9780000000000002</v>
      </c>
      <c r="D17" s="26">
        <v>3.1030000000000002</v>
      </c>
      <c r="E17" s="26">
        <v>2.68</v>
      </c>
      <c r="F17" s="26" t="s">
        <v>1122</v>
      </c>
      <c r="G17" s="3" t="s">
        <v>1319</v>
      </c>
      <c r="H17" s="8"/>
    </row>
    <row r="18" spans="1:8" ht="18" thickBot="1" x14ac:dyDescent="0.3">
      <c r="A18" s="25">
        <v>40969</v>
      </c>
      <c r="B18" s="34">
        <v>3160</v>
      </c>
      <c r="C18" s="26">
        <v>3.03</v>
      </c>
      <c r="D18" s="26">
        <v>3.2280000000000002</v>
      </c>
      <c r="E18" s="26">
        <v>3.03</v>
      </c>
      <c r="F18" s="26" t="s">
        <v>947</v>
      </c>
      <c r="G18" s="3" t="s">
        <v>792</v>
      </c>
      <c r="H18" s="8"/>
    </row>
    <row r="19" spans="1:8" ht="18" thickBot="1" x14ac:dyDescent="0.3">
      <c r="A19" s="25">
        <v>41000</v>
      </c>
      <c r="B19" s="34">
        <v>3260</v>
      </c>
      <c r="C19" s="26">
        <v>3.1949999999999998</v>
      </c>
      <c r="D19" s="26">
        <v>3.3690000000000002</v>
      </c>
      <c r="E19" s="26">
        <v>3.15</v>
      </c>
      <c r="F19" s="26" t="s">
        <v>1317</v>
      </c>
      <c r="G19" s="3" t="s">
        <v>1318</v>
      </c>
      <c r="H19" s="8"/>
    </row>
    <row r="20" spans="1:8" ht="18" thickBot="1" x14ac:dyDescent="0.3">
      <c r="A20" s="25">
        <v>41030</v>
      </c>
      <c r="B20" s="33">
        <v>3204</v>
      </c>
      <c r="C20" s="26">
        <v>3.28</v>
      </c>
      <c r="D20" s="26">
        <v>3.2989999999999999</v>
      </c>
      <c r="E20" s="26">
        <v>2.226</v>
      </c>
      <c r="F20" s="26" t="s">
        <v>1315</v>
      </c>
      <c r="G20" s="2" t="s">
        <v>1316</v>
      </c>
      <c r="H20" s="8"/>
    </row>
    <row r="21" spans="1:8" ht="18" thickBot="1" x14ac:dyDescent="0.3">
      <c r="A21" s="25">
        <v>41061</v>
      </c>
      <c r="B21" s="34">
        <v>3221</v>
      </c>
      <c r="C21" s="26">
        <v>3.2040000000000002</v>
      </c>
      <c r="D21" s="26">
        <v>3.375</v>
      </c>
      <c r="E21" s="26">
        <v>3.12</v>
      </c>
      <c r="F21" s="26" t="s">
        <v>1313</v>
      </c>
      <c r="G21" s="3" t="s">
        <v>1314</v>
      </c>
      <c r="H21" s="8"/>
    </row>
    <row r="22" spans="1:8" ht="18" thickBot="1" x14ac:dyDescent="0.3">
      <c r="A22" s="25">
        <v>41091</v>
      </c>
      <c r="B22" s="34">
        <v>3434</v>
      </c>
      <c r="C22" s="26">
        <v>3.2429999999999999</v>
      </c>
      <c r="D22" s="26">
        <v>3.4860000000000002</v>
      </c>
      <c r="E22" s="26">
        <v>3.2410000000000001</v>
      </c>
      <c r="F22" s="26" t="s">
        <v>1311</v>
      </c>
      <c r="G22" s="3" t="s">
        <v>1312</v>
      </c>
      <c r="H22" s="8"/>
    </row>
    <row r="23" spans="1:8" ht="18" thickBot="1" x14ac:dyDescent="0.3">
      <c r="A23" s="25">
        <v>41122</v>
      </c>
      <c r="B23" s="34">
        <v>3633</v>
      </c>
      <c r="C23" s="26">
        <v>3.476</v>
      </c>
      <c r="D23" s="26">
        <v>3.6619999999999999</v>
      </c>
      <c r="E23" s="26">
        <v>3.4689999999999999</v>
      </c>
      <c r="F23" s="26" t="s">
        <v>1310</v>
      </c>
      <c r="G23" s="3" t="s">
        <v>1241</v>
      </c>
      <c r="H23" s="8"/>
    </row>
    <row r="24" spans="1:8" ht="18" thickBot="1" x14ac:dyDescent="0.3">
      <c r="A24" s="25">
        <v>41153</v>
      </c>
      <c r="B24" s="33">
        <v>3580</v>
      </c>
      <c r="C24" s="26">
        <v>3.6419999999999999</v>
      </c>
      <c r="D24" s="26">
        <v>3.7</v>
      </c>
      <c r="E24" s="26">
        <v>3.5249999999999999</v>
      </c>
      <c r="F24" s="26" t="s">
        <v>1309</v>
      </c>
      <c r="G24" s="2" t="s">
        <v>1018</v>
      </c>
      <c r="H24" s="8"/>
    </row>
    <row r="25" spans="1:8" ht="18" thickBot="1" x14ac:dyDescent="0.3">
      <c r="A25" s="25">
        <v>41183</v>
      </c>
      <c r="B25" s="34">
        <v>3741</v>
      </c>
      <c r="C25" s="26">
        <v>3.597</v>
      </c>
      <c r="D25" s="26">
        <v>3.7650000000000001</v>
      </c>
      <c r="E25" s="26">
        <v>3.5550000000000002</v>
      </c>
      <c r="F25" s="26" t="s">
        <v>1307</v>
      </c>
      <c r="G25" s="3" t="s">
        <v>1308</v>
      </c>
      <c r="H25" s="8"/>
    </row>
    <row r="26" spans="1:8" ht="18" thickBot="1" x14ac:dyDescent="0.3">
      <c r="A26" s="25">
        <v>41214</v>
      </c>
      <c r="B26" s="34">
        <v>3946</v>
      </c>
      <c r="C26" s="26">
        <v>3.7450000000000001</v>
      </c>
      <c r="D26" s="26">
        <v>4</v>
      </c>
      <c r="E26" s="26">
        <v>3.73</v>
      </c>
      <c r="F26" s="26" t="s">
        <v>1305</v>
      </c>
      <c r="G26" s="3" t="s">
        <v>1306</v>
      </c>
    </row>
    <row r="27" spans="1:8" ht="18" thickBot="1" x14ac:dyDescent="0.3">
      <c r="A27" s="25">
        <v>41244</v>
      </c>
      <c r="B27" s="34">
        <v>4043</v>
      </c>
      <c r="C27" s="26">
        <v>3.97</v>
      </c>
      <c r="D27" s="26">
        <v>4.12</v>
      </c>
      <c r="E27" s="26">
        <v>3.9350000000000001</v>
      </c>
      <c r="F27" s="26" t="s">
        <v>1303</v>
      </c>
      <c r="G27" s="3" t="s">
        <v>1304</v>
      </c>
    </row>
    <row r="28" spans="1:8" ht="18" thickBot="1" x14ac:dyDescent="0.3">
      <c r="A28" s="25">
        <v>41275</v>
      </c>
      <c r="B28" s="34">
        <v>4181</v>
      </c>
      <c r="C28" s="26">
        <v>4.08</v>
      </c>
      <c r="D28" s="26">
        <v>4.2750000000000004</v>
      </c>
      <c r="E28" s="26">
        <v>4.069</v>
      </c>
      <c r="F28" s="26" t="s">
        <v>1301</v>
      </c>
      <c r="G28" s="3" t="s">
        <v>1302</v>
      </c>
    </row>
    <row r="29" spans="1:8" ht="18" thickBot="1" x14ac:dyDescent="0.3">
      <c r="A29" s="25">
        <v>41306</v>
      </c>
      <c r="B29" s="34">
        <v>4189</v>
      </c>
      <c r="C29" s="26">
        <v>4.1550000000000002</v>
      </c>
      <c r="D29" s="26">
        <v>4.34</v>
      </c>
      <c r="E29" s="26">
        <v>4.0999999999999996</v>
      </c>
      <c r="F29" s="26" t="s">
        <v>1300</v>
      </c>
      <c r="G29" s="3" t="s">
        <v>1261</v>
      </c>
    </row>
    <row r="30" spans="1:8" ht="18" thickBot="1" x14ac:dyDescent="0.3">
      <c r="A30" s="25">
        <v>41334</v>
      </c>
      <c r="B30" s="34">
        <v>4293</v>
      </c>
      <c r="C30" s="26">
        <v>4.1980000000000004</v>
      </c>
      <c r="D30" s="26">
        <v>4.4640000000000004</v>
      </c>
      <c r="E30" s="26">
        <v>4.1980000000000004</v>
      </c>
      <c r="F30" s="26" t="s">
        <v>1299</v>
      </c>
      <c r="G30" s="3" t="s">
        <v>372</v>
      </c>
    </row>
    <row r="31" spans="1:8" ht="18" thickBot="1" x14ac:dyDescent="0.3">
      <c r="A31" s="25">
        <v>41365</v>
      </c>
      <c r="B31" s="33">
        <v>4292</v>
      </c>
      <c r="C31" s="26">
        <v>4.3369999999999997</v>
      </c>
      <c r="D31" s="26">
        <v>4.3470000000000004</v>
      </c>
      <c r="E31" s="26">
        <v>4.1020000000000003</v>
      </c>
      <c r="F31" s="26" t="s">
        <v>1295</v>
      </c>
      <c r="G31" s="2" t="s">
        <v>1183</v>
      </c>
    </row>
    <row r="32" spans="1:8" ht="18" thickBot="1" x14ac:dyDescent="0.3">
      <c r="A32" s="25">
        <v>41395</v>
      </c>
      <c r="B32" s="34">
        <v>4767</v>
      </c>
      <c r="C32" s="26">
        <v>4.3120000000000003</v>
      </c>
      <c r="D32" s="26">
        <v>4.8209999999999997</v>
      </c>
      <c r="E32" s="26">
        <v>4.3120000000000003</v>
      </c>
      <c r="F32" s="26" t="s">
        <v>1297</v>
      </c>
      <c r="G32" s="3" t="s">
        <v>1298</v>
      </c>
    </row>
    <row r="33" spans="1:7" ht="18" thickBot="1" x14ac:dyDescent="0.3">
      <c r="A33" s="25">
        <v>41426</v>
      </c>
      <c r="B33" s="33">
        <v>4575</v>
      </c>
      <c r="C33" s="26">
        <v>4.7699999999999996</v>
      </c>
      <c r="D33" s="26">
        <v>4.78</v>
      </c>
      <c r="E33" s="26">
        <v>4.3310000000000004</v>
      </c>
      <c r="F33" s="26" t="s">
        <v>1295</v>
      </c>
      <c r="G33" s="2" t="s">
        <v>1296</v>
      </c>
    </row>
    <row r="34" spans="1:7" ht="18" thickBot="1" x14ac:dyDescent="0.3">
      <c r="A34" s="25">
        <v>41456</v>
      </c>
      <c r="B34" s="34">
        <v>4771</v>
      </c>
      <c r="C34" s="26">
        <v>4.5750000000000002</v>
      </c>
      <c r="D34" s="26">
        <v>4.82</v>
      </c>
      <c r="E34" s="26">
        <v>4.5679999999999996</v>
      </c>
      <c r="F34" s="26" t="s">
        <v>1294</v>
      </c>
      <c r="G34" s="3" t="s">
        <v>827</v>
      </c>
    </row>
    <row r="35" spans="1:7" ht="18" thickBot="1" x14ac:dyDescent="0.3">
      <c r="A35" s="25">
        <v>41487</v>
      </c>
      <c r="B35" s="34">
        <v>4847</v>
      </c>
      <c r="C35" s="26">
        <v>4.8</v>
      </c>
      <c r="D35" s="26">
        <v>4.9939999999999998</v>
      </c>
      <c r="E35" s="26">
        <v>4.7880000000000003</v>
      </c>
      <c r="F35" s="26" t="s">
        <v>1293</v>
      </c>
      <c r="G35" s="3" t="s">
        <v>6</v>
      </c>
    </row>
    <row r="36" spans="1:7" ht="18" thickBot="1" x14ac:dyDescent="0.3">
      <c r="A36" s="25">
        <v>41518</v>
      </c>
      <c r="B36" s="34">
        <v>5102</v>
      </c>
      <c r="C36" s="26">
        <v>4.8890000000000002</v>
      </c>
      <c r="D36" s="26">
        <v>5.1989999999999998</v>
      </c>
      <c r="E36" s="26">
        <v>4.8360000000000003</v>
      </c>
      <c r="F36" s="26" t="s">
        <v>1293</v>
      </c>
      <c r="G36" s="3" t="s">
        <v>1090</v>
      </c>
    </row>
    <row r="37" spans="1:7" ht="18" thickBot="1" x14ac:dyDescent="0.3">
      <c r="A37" s="25">
        <v>41548</v>
      </c>
      <c r="B37" s="34">
        <v>5230</v>
      </c>
      <c r="C37" s="26">
        <v>5.0999999999999996</v>
      </c>
      <c r="D37" s="26">
        <v>5.27</v>
      </c>
      <c r="E37" s="26">
        <v>4.9420000000000002</v>
      </c>
      <c r="F37" s="26" t="s">
        <v>1292</v>
      </c>
      <c r="G37" s="3" t="s">
        <v>797</v>
      </c>
    </row>
    <row r="38" spans="1:7" ht="18" thickBot="1" x14ac:dyDescent="0.3">
      <c r="A38" s="25">
        <v>41579</v>
      </c>
      <c r="B38" s="34">
        <v>5238</v>
      </c>
      <c r="C38" s="26">
        <v>5.23</v>
      </c>
      <c r="D38" s="26">
        <v>5.3090000000000002</v>
      </c>
      <c r="E38" s="26">
        <v>5.1050000000000004</v>
      </c>
      <c r="F38" s="26" t="s">
        <v>1208</v>
      </c>
      <c r="G38" s="3" t="s">
        <v>1291</v>
      </c>
    </row>
    <row r="39" spans="1:7" ht="18" thickBot="1" x14ac:dyDescent="0.3">
      <c r="A39" s="25">
        <v>41609</v>
      </c>
      <c r="B39" s="34">
        <v>5450</v>
      </c>
      <c r="C39" s="26">
        <v>5.2380000000000004</v>
      </c>
      <c r="D39" s="26">
        <v>5.4880000000000004</v>
      </c>
      <c r="E39" s="26">
        <v>5.05</v>
      </c>
      <c r="F39" s="26" t="s">
        <v>1289</v>
      </c>
      <c r="G39" s="3" t="s">
        <v>1290</v>
      </c>
    </row>
    <row r="40" spans="1:7" ht="18" thickBot="1" x14ac:dyDescent="0.3">
      <c r="A40" s="25">
        <v>41640</v>
      </c>
      <c r="B40" s="33">
        <v>5164</v>
      </c>
      <c r="C40" s="26">
        <v>5.45</v>
      </c>
      <c r="D40" s="26">
        <v>5.5449999999999999</v>
      </c>
      <c r="E40" s="26">
        <v>5.1509999999999998</v>
      </c>
      <c r="F40" s="26" t="s">
        <v>1288</v>
      </c>
      <c r="G40" s="2" t="s">
        <v>36</v>
      </c>
    </row>
    <row r="41" spans="1:7" ht="18" thickBot="1" x14ac:dyDescent="0.3">
      <c r="A41" s="25">
        <v>41671</v>
      </c>
      <c r="B41" s="34">
        <v>5429</v>
      </c>
      <c r="C41" s="26">
        <v>5.3769999999999998</v>
      </c>
      <c r="D41" s="26">
        <v>5.4880000000000004</v>
      </c>
      <c r="E41" s="26">
        <v>5.0599999999999996</v>
      </c>
      <c r="F41" s="26" t="s">
        <v>1286</v>
      </c>
      <c r="G41" s="3" t="s">
        <v>1287</v>
      </c>
    </row>
    <row r="42" spans="1:7" ht="18" thickBot="1" x14ac:dyDescent="0.3">
      <c r="A42" s="25">
        <v>41699</v>
      </c>
      <c r="B42" s="34">
        <v>5484</v>
      </c>
      <c r="C42" s="26">
        <v>5.4130000000000003</v>
      </c>
      <c r="D42" s="26">
        <v>5.5949999999999998</v>
      </c>
      <c r="E42" s="26">
        <v>5.3289999999999997</v>
      </c>
      <c r="F42" s="26" t="s">
        <v>1285</v>
      </c>
      <c r="G42" s="3" t="s">
        <v>1026</v>
      </c>
    </row>
    <row r="43" spans="1:7" ht="18" thickBot="1" x14ac:dyDescent="0.3">
      <c r="A43" s="25">
        <v>41730</v>
      </c>
      <c r="B43" s="34">
        <v>5555</v>
      </c>
      <c r="C43" s="26">
        <v>5.49</v>
      </c>
      <c r="D43" s="26">
        <v>5.6</v>
      </c>
      <c r="E43" s="26">
        <v>5.42</v>
      </c>
      <c r="F43" s="26" t="s">
        <v>1283</v>
      </c>
      <c r="G43" s="3" t="s">
        <v>1284</v>
      </c>
    </row>
    <row r="44" spans="1:7" ht="18" thickBot="1" x14ac:dyDescent="0.3">
      <c r="A44" s="25">
        <v>41760</v>
      </c>
      <c r="B44" s="34">
        <v>5854</v>
      </c>
      <c r="C44" s="26">
        <v>5.55</v>
      </c>
      <c r="D44" s="26">
        <v>5.9480000000000004</v>
      </c>
      <c r="E44" s="26">
        <v>5.5309999999999997</v>
      </c>
      <c r="F44" s="26" t="s">
        <v>1281</v>
      </c>
      <c r="G44" s="3" t="s">
        <v>1282</v>
      </c>
    </row>
    <row r="45" spans="1:7" ht="18" thickBot="1" x14ac:dyDescent="0.3">
      <c r="A45" s="25">
        <v>41791</v>
      </c>
      <c r="B45" s="34">
        <v>5958</v>
      </c>
      <c r="C45" s="26">
        <v>5.92</v>
      </c>
      <c r="D45" s="26">
        <v>6.05</v>
      </c>
      <c r="E45" s="26">
        <v>5.8090000000000002</v>
      </c>
      <c r="F45" s="26" t="s">
        <v>1280</v>
      </c>
      <c r="G45" s="3" t="s">
        <v>1209</v>
      </c>
    </row>
    <row r="46" spans="1:7" ht="18" thickBot="1" x14ac:dyDescent="0.3">
      <c r="A46" s="25">
        <v>41821</v>
      </c>
      <c r="B46" s="33">
        <v>5900</v>
      </c>
      <c r="C46" s="26">
        <v>5.9710000000000001</v>
      </c>
      <c r="D46" s="26">
        <v>6.09</v>
      </c>
      <c r="E46" s="26">
        <v>5.8520000000000003</v>
      </c>
      <c r="F46" s="26" t="s">
        <v>1278</v>
      </c>
      <c r="G46" s="2" t="s">
        <v>1279</v>
      </c>
    </row>
    <row r="47" spans="1:7" ht="18" thickBot="1" x14ac:dyDescent="0.3">
      <c r="A47" s="25">
        <v>41852</v>
      </c>
      <c r="B47" s="34">
        <v>5984</v>
      </c>
      <c r="C47" s="26">
        <v>5.89</v>
      </c>
      <c r="D47" s="26">
        <v>6.15</v>
      </c>
      <c r="E47" s="26">
        <v>5.8170000000000002</v>
      </c>
      <c r="F47" s="26" t="s">
        <v>1277</v>
      </c>
      <c r="G47" s="3" t="s">
        <v>1259</v>
      </c>
    </row>
    <row r="48" spans="1:7" ht="18" thickBot="1" x14ac:dyDescent="0.3">
      <c r="A48" s="25">
        <v>41883</v>
      </c>
      <c r="B48" s="33">
        <v>5848</v>
      </c>
      <c r="C48" s="26">
        <v>6.0049999999999999</v>
      </c>
      <c r="D48" s="26">
        <v>6.375</v>
      </c>
      <c r="E48" s="26">
        <v>5.8280000000000003</v>
      </c>
      <c r="F48" s="26" t="s">
        <v>1251</v>
      </c>
      <c r="G48" s="2" t="s">
        <v>1276</v>
      </c>
    </row>
    <row r="49" spans="1:7" ht="18" thickBot="1" x14ac:dyDescent="0.3">
      <c r="A49" s="25">
        <v>41913</v>
      </c>
      <c r="B49" s="34">
        <v>6078</v>
      </c>
      <c r="C49" s="26">
        <v>5.85</v>
      </c>
      <c r="D49" s="26">
        <v>6.0780000000000003</v>
      </c>
      <c r="E49" s="26">
        <v>5.4109999999999996</v>
      </c>
      <c r="F49" s="26" t="s">
        <v>1274</v>
      </c>
      <c r="G49" s="3" t="s">
        <v>1275</v>
      </c>
    </row>
    <row r="50" spans="1:7" ht="18" thickBot="1" x14ac:dyDescent="0.3">
      <c r="A50" s="25">
        <v>41944</v>
      </c>
      <c r="B50" s="34">
        <v>6201</v>
      </c>
      <c r="C50" s="26">
        <v>6.0789999999999997</v>
      </c>
      <c r="D50" s="26">
        <v>6.2489999999999997</v>
      </c>
      <c r="E50" s="26">
        <v>6.0019999999999998</v>
      </c>
      <c r="F50" s="26" t="s">
        <v>1273</v>
      </c>
      <c r="G50" s="3" t="s">
        <v>120</v>
      </c>
    </row>
    <row r="51" spans="1:7" ht="18" thickBot="1" x14ac:dyDescent="0.3">
      <c r="A51" s="25">
        <v>41974</v>
      </c>
      <c r="B51" s="34">
        <v>6244</v>
      </c>
      <c r="C51" s="26">
        <v>6.1550000000000002</v>
      </c>
      <c r="D51" s="26">
        <v>6.29</v>
      </c>
      <c r="E51" s="26">
        <v>5.875</v>
      </c>
      <c r="F51" s="26" t="s">
        <v>1271</v>
      </c>
      <c r="G51" s="3" t="s">
        <v>1272</v>
      </c>
    </row>
    <row r="52" spans="1:7" ht="18" thickBot="1" x14ac:dyDescent="0.3">
      <c r="A52" s="25">
        <v>42005</v>
      </c>
      <c r="B52" s="34">
        <v>6440</v>
      </c>
      <c r="C52" s="26">
        <v>6.2439999999999998</v>
      </c>
      <c r="D52" s="26">
        <v>6.49</v>
      </c>
      <c r="E52" s="26">
        <v>6.0170000000000003</v>
      </c>
      <c r="F52" s="26" t="s">
        <v>1269</v>
      </c>
      <c r="G52" s="3" t="s">
        <v>1270</v>
      </c>
    </row>
    <row r="53" spans="1:7" ht="18" thickBot="1" x14ac:dyDescent="0.3">
      <c r="A53" s="25">
        <v>42036</v>
      </c>
      <c r="B53" s="34">
        <v>6633</v>
      </c>
      <c r="C53" s="26">
        <v>6.44</v>
      </c>
      <c r="D53" s="26">
        <v>6.74</v>
      </c>
      <c r="E53" s="26">
        <v>6.3819999999999997</v>
      </c>
      <c r="F53" s="26" t="s">
        <v>1268</v>
      </c>
      <c r="G53" s="3" t="s">
        <v>724</v>
      </c>
    </row>
    <row r="54" spans="1:7" ht="18" thickBot="1" x14ac:dyDescent="0.3">
      <c r="A54" s="25">
        <v>42064</v>
      </c>
      <c r="B54" s="33">
        <v>6598</v>
      </c>
      <c r="C54" s="26">
        <v>6.65</v>
      </c>
      <c r="D54" s="26">
        <v>6.8179999999999996</v>
      </c>
      <c r="E54" s="26">
        <v>6.42</v>
      </c>
      <c r="F54" s="26" t="s">
        <v>1266</v>
      </c>
      <c r="G54" s="2" t="s">
        <v>1267</v>
      </c>
    </row>
    <row r="55" spans="1:7" ht="18" thickBot="1" x14ac:dyDescent="0.3">
      <c r="A55" s="25">
        <v>42095</v>
      </c>
      <c r="B55" s="34">
        <v>6883</v>
      </c>
      <c r="C55" s="26">
        <v>6.6</v>
      </c>
      <c r="D55" s="26">
        <v>7.1150000000000002</v>
      </c>
      <c r="E55" s="26">
        <v>6.5750000000000002</v>
      </c>
      <c r="F55" s="26" t="s">
        <v>1264</v>
      </c>
      <c r="G55" s="3" t="s">
        <v>1265</v>
      </c>
    </row>
    <row r="56" spans="1:7" ht="18" thickBot="1" x14ac:dyDescent="0.3">
      <c r="A56" s="25">
        <v>42125</v>
      </c>
      <c r="B56" s="33">
        <v>6669</v>
      </c>
      <c r="C56" s="26">
        <v>6.9130000000000003</v>
      </c>
      <c r="D56" s="26">
        <v>6.9480000000000004</v>
      </c>
      <c r="E56" s="26">
        <v>6.6749999999999998</v>
      </c>
      <c r="F56" s="26" t="s">
        <v>1262</v>
      </c>
      <c r="G56" s="2" t="s">
        <v>1263</v>
      </c>
    </row>
    <row r="57" spans="1:7" ht="18" thickBot="1" x14ac:dyDescent="0.3">
      <c r="A57" s="25">
        <v>42156</v>
      </c>
      <c r="B57" s="34">
        <v>6682</v>
      </c>
      <c r="C57" s="26">
        <v>6.65</v>
      </c>
      <c r="D57" s="26">
        <v>6.819</v>
      </c>
      <c r="E57" s="26">
        <v>6.5119999999999996</v>
      </c>
      <c r="F57" s="26" t="s">
        <v>1260</v>
      </c>
      <c r="G57" s="3" t="s">
        <v>1261</v>
      </c>
    </row>
    <row r="58" spans="1:7" ht="18" thickBot="1" x14ac:dyDescent="0.3">
      <c r="A58" s="25">
        <v>42186</v>
      </c>
      <c r="B58" s="34">
        <v>6777</v>
      </c>
      <c r="C58" s="26">
        <v>6.7</v>
      </c>
      <c r="D58" s="26">
        <v>6.9</v>
      </c>
      <c r="E58" s="26">
        <v>6.3760000000000003</v>
      </c>
      <c r="F58" s="26" t="s">
        <v>1258</v>
      </c>
      <c r="G58" s="3" t="s">
        <v>1259</v>
      </c>
    </row>
    <row r="59" spans="1:7" ht="18" thickBot="1" x14ac:dyDescent="0.3">
      <c r="A59" s="25">
        <v>42217</v>
      </c>
      <c r="B59" s="33">
        <v>6454</v>
      </c>
      <c r="C59" s="26">
        <v>6.7770000000000001</v>
      </c>
      <c r="D59" s="26">
        <v>6.8860000000000001</v>
      </c>
      <c r="E59" s="26">
        <v>5.984</v>
      </c>
      <c r="F59" s="26" t="s">
        <v>1256</v>
      </c>
      <c r="G59" s="2" t="s">
        <v>1257</v>
      </c>
    </row>
    <row r="60" spans="1:7" ht="18" thickBot="1" x14ac:dyDescent="0.3">
      <c r="A60" s="25">
        <v>42248</v>
      </c>
      <c r="B60" s="34">
        <v>6736</v>
      </c>
      <c r="C60" s="26">
        <v>6.4290000000000003</v>
      </c>
      <c r="D60" s="26">
        <v>6.8479999999999999</v>
      </c>
      <c r="E60" s="26">
        <v>6.2869999999999999</v>
      </c>
      <c r="F60" s="26" t="s">
        <v>1255</v>
      </c>
      <c r="G60" s="3" t="s">
        <v>1123</v>
      </c>
    </row>
    <row r="61" spans="1:7" ht="18" thickBot="1" x14ac:dyDescent="0.3">
      <c r="A61" s="25">
        <v>42278</v>
      </c>
      <c r="B61" s="34">
        <v>7315</v>
      </c>
      <c r="C61" s="26">
        <v>6.7720000000000002</v>
      </c>
      <c r="D61" s="26">
        <v>7.4770000000000003</v>
      </c>
      <c r="E61" s="26">
        <v>6.77</v>
      </c>
      <c r="F61" s="26" t="s">
        <v>1253</v>
      </c>
      <c r="G61" s="3" t="s">
        <v>1254</v>
      </c>
    </row>
    <row r="62" spans="1:7" ht="18" thickBot="1" x14ac:dyDescent="0.3">
      <c r="A62" s="25">
        <v>42309</v>
      </c>
      <c r="B62" s="33">
        <v>7238</v>
      </c>
      <c r="C62" s="26">
        <v>7.3879999999999999</v>
      </c>
      <c r="D62" s="26">
        <v>7.4379999999999997</v>
      </c>
      <c r="E62" s="26">
        <v>7.1</v>
      </c>
      <c r="F62" s="26" t="s">
        <v>1251</v>
      </c>
      <c r="G62" s="2" t="s">
        <v>1252</v>
      </c>
    </row>
    <row r="63" spans="1:7" ht="18" thickBot="1" x14ac:dyDescent="0.3">
      <c r="A63" s="25">
        <v>42339</v>
      </c>
      <c r="B63" s="33">
        <v>7175</v>
      </c>
      <c r="C63" s="26">
        <v>7.2629999999999999</v>
      </c>
      <c r="D63" s="26">
        <v>7.2750000000000004</v>
      </c>
      <c r="E63" s="26">
        <v>6.85</v>
      </c>
      <c r="F63" s="26" t="s">
        <v>1249</v>
      </c>
      <c r="G63" s="2" t="s">
        <v>1250</v>
      </c>
    </row>
    <row r="64" spans="1:7" ht="18" thickBot="1" x14ac:dyDescent="0.3">
      <c r="A64" s="25">
        <v>42370</v>
      </c>
      <c r="B64" s="33">
        <v>6967</v>
      </c>
      <c r="C64" s="26">
        <v>7.2</v>
      </c>
      <c r="D64" s="26">
        <v>7.2</v>
      </c>
      <c r="E64" s="26">
        <v>6.5949999999999998</v>
      </c>
      <c r="F64" s="26" t="s">
        <v>1247</v>
      </c>
      <c r="G64" s="2" t="s">
        <v>1248</v>
      </c>
    </row>
    <row r="65" spans="1:7" ht="18" thickBot="1" x14ac:dyDescent="0.3">
      <c r="A65" s="25">
        <v>42401</v>
      </c>
      <c r="B65" s="33">
        <v>6793</v>
      </c>
      <c r="C65" s="26">
        <v>7.0250000000000004</v>
      </c>
      <c r="D65" s="26">
        <v>7.0279999999999996</v>
      </c>
      <c r="E65" s="26">
        <v>6.5179999999999998</v>
      </c>
      <c r="F65" s="26" t="s">
        <v>1246</v>
      </c>
      <c r="G65" s="2" t="s">
        <v>10</v>
      </c>
    </row>
    <row r="66" spans="1:7" ht="18" thickBot="1" x14ac:dyDescent="0.3">
      <c r="A66" s="25">
        <v>42430</v>
      </c>
      <c r="B66" s="34">
        <v>7104</v>
      </c>
      <c r="C66" s="26">
        <v>6.8</v>
      </c>
      <c r="D66" s="26">
        <v>7.36</v>
      </c>
      <c r="E66" s="26">
        <v>6.8</v>
      </c>
      <c r="F66" s="26" t="s">
        <v>1244</v>
      </c>
      <c r="G66" s="3" t="s">
        <v>1245</v>
      </c>
    </row>
    <row r="67" spans="1:7" ht="18" thickBot="1" x14ac:dyDescent="0.3">
      <c r="A67" s="25">
        <v>42461</v>
      </c>
      <c r="B67" s="33">
        <v>7032</v>
      </c>
      <c r="C67" s="26">
        <v>7.1040000000000001</v>
      </c>
      <c r="D67" s="26">
        <v>7.2</v>
      </c>
      <c r="E67" s="26">
        <v>6.976</v>
      </c>
      <c r="F67" s="26" t="s">
        <v>1242</v>
      </c>
      <c r="G67" s="2" t="s">
        <v>1243</v>
      </c>
    </row>
    <row r="68" spans="1:7" ht="18" thickBot="1" x14ac:dyDescent="0.3">
      <c r="A68" s="25">
        <v>42491</v>
      </c>
      <c r="B68" s="34">
        <v>7439</v>
      </c>
      <c r="C68" s="26">
        <v>7.0149999999999997</v>
      </c>
      <c r="D68" s="26">
        <v>7.5170000000000003</v>
      </c>
      <c r="E68" s="26">
        <v>6.867</v>
      </c>
      <c r="F68" s="26" t="s">
        <v>1240</v>
      </c>
      <c r="G68" s="3" t="s">
        <v>1241</v>
      </c>
    </row>
    <row r="69" spans="1:7" ht="18" thickBot="1" x14ac:dyDescent="0.3">
      <c r="A69" s="25">
        <v>42522</v>
      </c>
      <c r="B69" s="33">
        <v>7108</v>
      </c>
      <c r="C69" s="26">
        <v>7.4390000000000001</v>
      </c>
      <c r="D69" s="26">
        <v>7.4740000000000002</v>
      </c>
      <c r="E69" s="26">
        <v>6.5179999999999998</v>
      </c>
      <c r="F69" s="26" t="s">
        <v>1238</v>
      </c>
      <c r="G69" s="2" t="s">
        <v>1239</v>
      </c>
    </row>
    <row r="70" spans="1:7" ht="18" thickBot="1" x14ac:dyDescent="0.3">
      <c r="A70" s="25">
        <v>42552</v>
      </c>
      <c r="B70" s="33">
        <v>7064</v>
      </c>
      <c r="C70" s="26">
        <v>7.09</v>
      </c>
      <c r="D70" s="26">
        <v>7.26</v>
      </c>
      <c r="E70" s="26">
        <v>6.88</v>
      </c>
      <c r="F70" s="26" t="s">
        <v>1236</v>
      </c>
      <c r="G70" s="2" t="s">
        <v>1237</v>
      </c>
    </row>
    <row r="71" spans="1:7" ht="18" thickBot="1" x14ac:dyDescent="0.3">
      <c r="A71" s="25">
        <v>42583</v>
      </c>
      <c r="B71" s="34">
        <v>7174</v>
      </c>
      <c r="C71" s="26">
        <v>7.0640000000000001</v>
      </c>
      <c r="D71" s="26">
        <v>7.2690000000000001</v>
      </c>
      <c r="E71" s="26">
        <v>6.806</v>
      </c>
      <c r="F71" s="26" t="s">
        <v>1234</v>
      </c>
      <c r="G71" s="3" t="s">
        <v>1235</v>
      </c>
    </row>
    <row r="72" spans="1:7" ht="18" thickBot="1" x14ac:dyDescent="0.3">
      <c r="A72" s="25">
        <v>42614</v>
      </c>
      <c r="B72" s="33">
        <v>6846</v>
      </c>
      <c r="C72" s="26">
        <v>7.1669999999999998</v>
      </c>
      <c r="D72" s="26">
        <v>7.3529999999999998</v>
      </c>
      <c r="E72" s="26">
        <v>6.78</v>
      </c>
      <c r="F72" s="26" t="s">
        <v>1232</v>
      </c>
      <c r="G72" s="2" t="s">
        <v>1233</v>
      </c>
    </row>
    <row r="73" spans="1:7" ht="18" thickBot="1" x14ac:dyDescent="0.3">
      <c r="A73" s="25">
        <v>42644</v>
      </c>
      <c r="B73" s="33">
        <v>6606</v>
      </c>
      <c r="C73" s="26">
        <v>6.88</v>
      </c>
      <c r="D73" s="26">
        <v>6.9480000000000004</v>
      </c>
      <c r="E73" s="26">
        <v>6.5979999999999999</v>
      </c>
      <c r="F73" s="26" t="s">
        <v>1230</v>
      </c>
      <c r="G73" s="2" t="s">
        <v>1231</v>
      </c>
    </row>
    <row r="74" spans="1:7" ht="18" thickBot="1" x14ac:dyDescent="0.3">
      <c r="A74" s="25">
        <v>42675</v>
      </c>
      <c r="B74" s="33">
        <v>6337</v>
      </c>
      <c r="C74" s="26">
        <v>6.617</v>
      </c>
      <c r="D74" s="26">
        <v>6.6429999999999998</v>
      </c>
      <c r="E74" s="26">
        <v>6.3010000000000002</v>
      </c>
      <c r="F74" s="26" t="s">
        <v>1229</v>
      </c>
      <c r="G74" s="2" t="s">
        <v>1119</v>
      </c>
    </row>
    <row r="75" spans="1:7" ht="18" thickBot="1" x14ac:dyDescent="0.3">
      <c r="A75" s="25">
        <v>42705</v>
      </c>
      <c r="B75" s="34">
        <v>6411</v>
      </c>
      <c r="C75" s="26">
        <v>6.3609999999999998</v>
      </c>
      <c r="D75" s="26">
        <v>6.468</v>
      </c>
      <c r="E75" s="26">
        <v>6.0620000000000003</v>
      </c>
      <c r="F75" s="26" t="s">
        <v>1227</v>
      </c>
      <c r="G75" s="3" t="s">
        <v>1228</v>
      </c>
    </row>
    <row r="76" spans="1:7" ht="18" thickBot="1" x14ac:dyDescent="0.3">
      <c r="A76" s="25">
        <v>42736</v>
      </c>
      <c r="B76" s="34">
        <v>6719</v>
      </c>
      <c r="C76" s="26">
        <v>6.25</v>
      </c>
      <c r="D76" s="26">
        <v>6.81</v>
      </c>
      <c r="E76" s="26">
        <v>6.25</v>
      </c>
      <c r="F76" s="26" t="s">
        <v>1225</v>
      </c>
      <c r="G76" s="3" t="s">
        <v>1226</v>
      </c>
    </row>
    <row r="77" spans="1:7" ht="18" thickBot="1" x14ac:dyDescent="0.3">
      <c r="A77" s="25">
        <v>42767</v>
      </c>
      <c r="B77" s="33">
        <v>6596</v>
      </c>
      <c r="C77" s="26">
        <v>6.72</v>
      </c>
      <c r="D77" s="26">
        <v>6.8</v>
      </c>
      <c r="E77" s="26">
        <v>6.5670000000000002</v>
      </c>
      <c r="F77" s="26" t="s">
        <v>1223</v>
      </c>
      <c r="G77" s="2" t="s">
        <v>1224</v>
      </c>
    </row>
    <row r="78" spans="1:7" ht="18" thickBot="1" x14ac:dyDescent="0.3">
      <c r="A78" s="25">
        <v>42795</v>
      </c>
      <c r="B78" s="34">
        <v>6844</v>
      </c>
      <c r="C78" s="26">
        <v>6.6120000000000001</v>
      </c>
      <c r="D78" s="26">
        <v>6.9480000000000004</v>
      </c>
      <c r="E78" s="26">
        <v>6.5510000000000002</v>
      </c>
      <c r="F78" s="26" t="s">
        <v>1221</v>
      </c>
      <c r="G78" s="3" t="s">
        <v>1222</v>
      </c>
    </row>
    <row r="79" spans="1:7" ht="18" thickBot="1" x14ac:dyDescent="0.3">
      <c r="A79" s="25">
        <v>42826</v>
      </c>
      <c r="B79" s="34">
        <v>7251</v>
      </c>
      <c r="C79" s="26">
        <v>6.86</v>
      </c>
      <c r="D79" s="26">
        <v>7.2750000000000004</v>
      </c>
      <c r="E79" s="26">
        <v>6.85</v>
      </c>
      <c r="F79" s="26" t="s">
        <v>1220</v>
      </c>
      <c r="G79" s="3" t="s">
        <v>908</v>
      </c>
    </row>
    <row r="80" spans="1:7" ht="18" thickBot="1" x14ac:dyDescent="0.3">
      <c r="A80" s="25">
        <v>42856</v>
      </c>
      <c r="B80" s="34">
        <v>7357</v>
      </c>
      <c r="C80" s="26">
        <v>7.3</v>
      </c>
      <c r="D80" s="26">
        <v>7.5</v>
      </c>
      <c r="E80" s="26">
        <v>7.15</v>
      </c>
      <c r="F80" s="26" t="s">
        <v>1219</v>
      </c>
      <c r="G80" s="3" t="s">
        <v>397</v>
      </c>
    </row>
    <row r="81" spans="1:7" ht="18" thickBot="1" x14ac:dyDescent="0.3">
      <c r="A81" s="25">
        <v>42887</v>
      </c>
      <c r="B81" s="33">
        <v>7066</v>
      </c>
      <c r="C81" s="26">
        <v>7.3570000000000002</v>
      </c>
      <c r="D81" s="26">
        <v>7.3840000000000003</v>
      </c>
      <c r="E81" s="26">
        <v>6.907</v>
      </c>
      <c r="F81" s="26" t="s">
        <v>1217</v>
      </c>
      <c r="G81" s="2" t="s">
        <v>1218</v>
      </c>
    </row>
    <row r="82" spans="1:7" ht="18" thickBot="1" x14ac:dyDescent="0.3">
      <c r="A82" s="25">
        <v>42917</v>
      </c>
      <c r="B82" s="34">
        <v>7496</v>
      </c>
      <c r="C82" s="26">
        <v>7.0659999999999998</v>
      </c>
      <c r="D82" s="26">
        <v>7.5970000000000004</v>
      </c>
      <c r="E82" s="26">
        <v>6.9939999999999998</v>
      </c>
      <c r="F82" s="26" t="s">
        <v>1215</v>
      </c>
      <c r="G82" s="3" t="s">
        <v>1216</v>
      </c>
    </row>
    <row r="83" spans="1:7" ht="18" thickBot="1" x14ac:dyDescent="0.3">
      <c r="A83" s="25">
        <v>42948</v>
      </c>
      <c r="B83" s="34">
        <v>7618</v>
      </c>
      <c r="C83" s="26">
        <v>7.5010000000000003</v>
      </c>
      <c r="D83" s="26">
        <v>7.75</v>
      </c>
      <c r="E83" s="26">
        <v>7.4009999999999998</v>
      </c>
      <c r="F83" s="26" t="s">
        <v>1214</v>
      </c>
      <c r="G83" s="3" t="s">
        <v>690</v>
      </c>
    </row>
    <row r="84" spans="1:7" ht="18" thickBot="1" x14ac:dyDescent="0.3">
      <c r="A84" s="25">
        <v>42979</v>
      </c>
      <c r="B84" s="33">
        <v>7590</v>
      </c>
      <c r="C84" s="26">
        <v>7.625</v>
      </c>
      <c r="D84" s="26">
        <v>7.69</v>
      </c>
      <c r="E84" s="26">
        <v>7.4390000000000001</v>
      </c>
      <c r="F84" s="26" t="s">
        <v>1212</v>
      </c>
      <c r="G84" s="2" t="s">
        <v>1213</v>
      </c>
    </row>
    <row r="85" spans="1:7" ht="18" thickBot="1" x14ac:dyDescent="0.3">
      <c r="A85" s="25">
        <v>43009</v>
      </c>
      <c r="B85" s="34">
        <v>8223</v>
      </c>
      <c r="C85" s="26">
        <v>7.5609999999999999</v>
      </c>
      <c r="D85" s="26">
        <v>8.3000000000000007</v>
      </c>
      <c r="E85" s="26">
        <v>7.5609999999999999</v>
      </c>
      <c r="F85" s="26" t="s">
        <v>1210</v>
      </c>
      <c r="G85" s="3" t="s">
        <v>1211</v>
      </c>
    </row>
    <row r="86" spans="1:7" ht="18" thickBot="1" x14ac:dyDescent="0.3">
      <c r="A86" s="25">
        <v>43040</v>
      </c>
      <c r="B86" s="34">
        <v>8370</v>
      </c>
      <c r="C86" s="26">
        <v>8.2799999999999994</v>
      </c>
      <c r="D86" s="26">
        <v>8.85</v>
      </c>
      <c r="E86" s="26">
        <v>8.1760000000000002</v>
      </c>
      <c r="F86" s="26" t="s">
        <v>1208</v>
      </c>
      <c r="G86" s="3" t="s">
        <v>1209</v>
      </c>
    </row>
    <row r="87" spans="1:7" ht="18" thickBot="1" x14ac:dyDescent="0.3">
      <c r="A87" s="25">
        <v>43070</v>
      </c>
      <c r="B87" s="33">
        <v>7947</v>
      </c>
      <c r="C87" s="26">
        <v>8.35</v>
      </c>
      <c r="D87" s="26">
        <v>8.4179999999999993</v>
      </c>
      <c r="E87" s="26">
        <v>7.7</v>
      </c>
      <c r="F87" s="26" t="s">
        <v>1206</v>
      </c>
      <c r="G87" s="2" t="s">
        <v>1207</v>
      </c>
    </row>
    <row r="88" spans="1:7" ht="18" thickBot="1" x14ac:dyDescent="0.3">
      <c r="A88" s="25">
        <v>43101</v>
      </c>
      <c r="B88" s="33">
        <v>7945</v>
      </c>
      <c r="C88" s="26">
        <v>8.0950000000000006</v>
      </c>
      <c r="D88" s="26">
        <v>8.3000000000000007</v>
      </c>
      <c r="E88" s="26">
        <v>7.875</v>
      </c>
      <c r="F88" s="26" t="s">
        <v>1204</v>
      </c>
      <c r="G88" s="2" t="s">
        <v>1205</v>
      </c>
    </row>
    <row r="89" spans="1:7" ht="18" thickBot="1" x14ac:dyDescent="0.3">
      <c r="A89" s="25">
        <v>43132</v>
      </c>
      <c r="B89" s="33">
        <v>7651</v>
      </c>
      <c r="C89" s="26">
        <v>7.95</v>
      </c>
      <c r="D89" s="26">
        <v>7.9690000000000003</v>
      </c>
      <c r="E89" s="26">
        <v>7.2409999999999997</v>
      </c>
      <c r="F89" s="26" t="s">
        <v>1157</v>
      </c>
      <c r="G89" s="2" t="s">
        <v>1203</v>
      </c>
    </row>
    <row r="90" spans="1:7" ht="18" thickBot="1" x14ac:dyDescent="0.3">
      <c r="A90" s="25">
        <v>43160</v>
      </c>
      <c r="B90" s="33">
        <v>7354</v>
      </c>
      <c r="C90" s="26">
        <v>7.65</v>
      </c>
      <c r="D90" s="26">
        <v>7.992</v>
      </c>
      <c r="E90" s="26">
        <v>7.21</v>
      </c>
      <c r="F90" s="26" t="s">
        <v>1201</v>
      </c>
      <c r="G90" s="2" t="s">
        <v>1202</v>
      </c>
    </row>
    <row r="91" spans="1:7" ht="18" thickBot="1" x14ac:dyDescent="0.3">
      <c r="A91" s="25">
        <v>43191</v>
      </c>
      <c r="B91" s="34">
        <v>7695</v>
      </c>
      <c r="C91" s="26">
        <v>7.298</v>
      </c>
      <c r="D91" s="26">
        <v>7.7350000000000003</v>
      </c>
      <c r="E91" s="26">
        <v>7.0220000000000002</v>
      </c>
      <c r="F91" s="26" t="s">
        <v>1199</v>
      </c>
      <c r="G91" s="3" t="s">
        <v>1200</v>
      </c>
    </row>
    <row r="92" spans="1:7" ht="18" thickBot="1" x14ac:dyDescent="0.3">
      <c r="A92" s="25">
        <v>43221</v>
      </c>
      <c r="B92" s="33">
        <v>7307</v>
      </c>
      <c r="C92" s="26">
        <v>7.7</v>
      </c>
      <c r="D92" s="26">
        <v>7.85</v>
      </c>
      <c r="E92" s="26">
        <v>7.2069999999999999</v>
      </c>
      <c r="F92" s="26" t="s">
        <v>1197</v>
      </c>
      <c r="G92" s="2" t="s">
        <v>1198</v>
      </c>
    </row>
    <row r="93" spans="1:7" ht="18" thickBot="1" x14ac:dyDescent="0.3">
      <c r="A93" s="25">
        <v>43252</v>
      </c>
      <c r="B93" s="34">
        <v>7482</v>
      </c>
      <c r="C93" s="26">
        <v>7.3230000000000004</v>
      </c>
      <c r="D93" s="26">
        <v>7.6459999999999999</v>
      </c>
      <c r="E93" s="26">
        <v>7.0049999999999999</v>
      </c>
      <c r="F93" s="26" t="s">
        <v>1195</v>
      </c>
      <c r="G93" s="3" t="s">
        <v>1196</v>
      </c>
    </row>
    <row r="94" spans="1:7" ht="18" thickBot="1" x14ac:dyDescent="0.3">
      <c r="A94" s="25">
        <v>43282</v>
      </c>
      <c r="B94" s="33">
        <v>7398</v>
      </c>
      <c r="C94" s="26">
        <v>7.5</v>
      </c>
      <c r="D94" s="26">
        <v>7.5830000000000002</v>
      </c>
      <c r="E94" s="26">
        <v>7.1619999999999999</v>
      </c>
      <c r="F94" s="26" t="s">
        <v>1193</v>
      </c>
      <c r="G94" s="2" t="s">
        <v>1194</v>
      </c>
    </row>
    <row r="95" spans="1:7" ht="18" thickBot="1" x14ac:dyDescent="0.3">
      <c r="A95" s="25">
        <v>43313</v>
      </c>
      <c r="B95" s="34">
        <v>7569</v>
      </c>
      <c r="C95" s="26">
        <v>7.444</v>
      </c>
      <c r="D95" s="26">
        <v>7.9</v>
      </c>
      <c r="E95" s="26">
        <v>7.2489999999999997</v>
      </c>
      <c r="F95" s="26" t="s">
        <v>1191</v>
      </c>
      <c r="G95" s="3" t="s">
        <v>1192</v>
      </c>
    </row>
    <row r="96" spans="1:7" ht="18" thickBot="1" x14ac:dyDescent="0.3">
      <c r="A96" s="25">
        <v>43344</v>
      </c>
      <c r="B96" s="33">
        <v>6900</v>
      </c>
      <c r="C96" s="26">
        <v>7.6</v>
      </c>
      <c r="D96" s="26">
        <v>7.6</v>
      </c>
      <c r="E96" s="26">
        <v>6.86</v>
      </c>
      <c r="F96" s="26" t="s">
        <v>1189</v>
      </c>
      <c r="G96" s="2" t="s">
        <v>1190</v>
      </c>
    </row>
    <row r="97" spans="1:7" ht="18" thickBot="1" x14ac:dyDescent="0.3">
      <c r="A97" s="25">
        <v>43374</v>
      </c>
      <c r="B97" s="33">
        <v>6300</v>
      </c>
      <c r="C97" s="26">
        <v>6.9</v>
      </c>
      <c r="D97" s="26">
        <v>6.9980000000000002</v>
      </c>
      <c r="E97" s="26">
        <v>6.12</v>
      </c>
      <c r="F97" s="26" t="s">
        <v>1187</v>
      </c>
      <c r="G97" s="2" t="s">
        <v>1188</v>
      </c>
    </row>
    <row r="98" spans="1:7" ht="18" thickBot="1" x14ac:dyDescent="0.3">
      <c r="A98" s="25">
        <v>43405</v>
      </c>
      <c r="B98" s="33">
        <v>6270</v>
      </c>
      <c r="C98" s="26">
        <v>6.3049999999999997</v>
      </c>
      <c r="D98" s="26">
        <v>6.7789999999999999</v>
      </c>
      <c r="E98" s="26">
        <v>6.0910000000000002</v>
      </c>
      <c r="F98" s="26" t="s">
        <v>1185</v>
      </c>
      <c r="G98" s="2" t="s">
        <v>1186</v>
      </c>
    </row>
    <row r="99" spans="1:7" ht="18" thickBot="1" x14ac:dyDescent="0.3">
      <c r="A99" s="25">
        <v>43435</v>
      </c>
      <c r="B99" s="34">
        <v>6360</v>
      </c>
      <c r="C99" s="26">
        <v>6.3979999999999997</v>
      </c>
      <c r="D99" s="26">
        <v>6.4770000000000003</v>
      </c>
      <c r="E99" s="26">
        <v>6.09</v>
      </c>
      <c r="F99" s="26" t="s">
        <v>1184</v>
      </c>
      <c r="G99" s="3" t="s">
        <v>548</v>
      </c>
    </row>
    <row r="100" spans="1:7" ht="18" thickBot="1" x14ac:dyDescent="0.3">
      <c r="A100" s="25">
        <v>43466</v>
      </c>
      <c r="B100" s="33">
        <v>6359</v>
      </c>
      <c r="C100" s="26">
        <v>6.36</v>
      </c>
      <c r="D100" s="26">
        <v>6.5910000000000002</v>
      </c>
      <c r="E100" s="26">
        <v>6.125</v>
      </c>
      <c r="F100" s="26" t="s">
        <v>1182</v>
      </c>
      <c r="G100" s="2" t="s">
        <v>1183</v>
      </c>
    </row>
    <row r="101" spans="1:7" ht="18" thickBot="1" x14ac:dyDescent="0.3">
      <c r="A101" s="25">
        <v>43497</v>
      </c>
      <c r="B101" s="34">
        <v>6639</v>
      </c>
      <c r="C101" s="26">
        <v>6.2</v>
      </c>
      <c r="D101" s="26">
        <v>6.7930000000000001</v>
      </c>
      <c r="E101" s="26">
        <v>6.2</v>
      </c>
      <c r="F101" s="26" t="s">
        <v>1181</v>
      </c>
      <c r="G101" s="3" t="s">
        <v>150</v>
      </c>
    </row>
    <row r="102" spans="1:7" ht="18" thickBot="1" x14ac:dyDescent="0.3">
      <c r="A102" s="25">
        <v>43525</v>
      </c>
      <c r="B102" s="34">
        <v>6755</v>
      </c>
      <c r="C102" s="26">
        <v>6.6970000000000001</v>
      </c>
      <c r="D102" s="26">
        <v>6.8470000000000004</v>
      </c>
      <c r="E102" s="26">
        <v>6.5609999999999999</v>
      </c>
      <c r="F102" s="26" t="s">
        <v>1180</v>
      </c>
      <c r="G102" s="3" t="s">
        <v>582</v>
      </c>
    </row>
    <row r="103" spans="1:7" ht="18" thickBot="1" x14ac:dyDescent="0.3">
      <c r="A103" s="25">
        <v>43556</v>
      </c>
      <c r="B103" s="34">
        <v>7124</v>
      </c>
      <c r="C103" s="26">
        <v>6.75</v>
      </c>
      <c r="D103" s="26">
        <v>7.2990000000000004</v>
      </c>
      <c r="E103" s="26">
        <v>6.75</v>
      </c>
      <c r="F103" s="26" t="s">
        <v>1178</v>
      </c>
      <c r="G103" s="3" t="s">
        <v>1179</v>
      </c>
    </row>
    <row r="104" spans="1:7" ht="18" thickBot="1" x14ac:dyDescent="0.3">
      <c r="A104" s="25">
        <v>43586</v>
      </c>
      <c r="B104" s="33">
        <v>6732</v>
      </c>
      <c r="C104" s="26">
        <v>7.1310000000000002</v>
      </c>
      <c r="D104" s="26">
        <v>7.2569999999999997</v>
      </c>
      <c r="E104" s="26">
        <v>6.5339999999999998</v>
      </c>
      <c r="F104" s="26" t="s">
        <v>1176</v>
      </c>
      <c r="G104" s="2" t="s">
        <v>1177</v>
      </c>
    </row>
    <row r="105" spans="1:7" ht="18" thickBot="1" x14ac:dyDescent="0.3">
      <c r="A105" s="25">
        <v>43617</v>
      </c>
      <c r="B105" s="34">
        <v>7052</v>
      </c>
      <c r="C105" s="26">
        <v>6.7489999999999997</v>
      </c>
      <c r="D105" s="26">
        <v>7.2679999999999998</v>
      </c>
      <c r="E105" s="26">
        <v>6.7489999999999997</v>
      </c>
      <c r="F105" s="26" t="s">
        <v>1174</v>
      </c>
      <c r="G105" s="3" t="s">
        <v>1175</v>
      </c>
    </row>
    <row r="106" spans="1:7" ht="18" thickBot="1" x14ac:dyDescent="0.3">
      <c r="A106" s="25">
        <v>43647</v>
      </c>
      <c r="B106" s="34">
        <v>7102</v>
      </c>
      <c r="C106" s="26">
        <v>7.1239999999999997</v>
      </c>
      <c r="D106" s="26">
        <v>7.2709999999999999</v>
      </c>
      <c r="E106" s="26">
        <v>6.83</v>
      </c>
      <c r="F106" s="26" t="s">
        <v>1172</v>
      </c>
      <c r="G106" s="3" t="s">
        <v>1173</v>
      </c>
    </row>
    <row r="107" spans="1:7" ht="18" thickBot="1" x14ac:dyDescent="0.3">
      <c r="A107" s="25">
        <v>43678</v>
      </c>
      <c r="B107" s="33">
        <v>6871</v>
      </c>
      <c r="C107" s="26">
        <v>7.085</v>
      </c>
      <c r="D107" s="26">
        <v>7.2460000000000004</v>
      </c>
      <c r="E107" s="26">
        <v>6.69</v>
      </c>
      <c r="F107" s="26" t="s">
        <v>1170</v>
      </c>
      <c r="G107" s="2" t="s">
        <v>1171</v>
      </c>
    </row>
    <row r="108" spans="1:7" ht="18" thickBot="1" x14ac:dyDescent="0.3">
      <c r="A108" s="25">
        <v>43709</v>
      </c>
      <c r="B108" s="33">
        <v>6819</v>
      </c>
      <c r="C108" s="26">
        <v>6.8659999999999997</v>
      </c>
      <c r="D108" s="26">
        <v>7.26</v>
      </c>
      <c r="E108" s="26">
        <v>6.7679999999999998</v>
      </c>
      <c r="F108" s="26" t="s">
        <v>1168</v>
      </c>
      <c r="G108" s="2" t="s">
        <v>1169</v>
      </c>
    </row>
    <row r="109" spans="1:7" ht="18" thickBot="1" x14ac:dyDescent="0.3">
      <c r="A109" s="25">
        <v>43739</v>
      </c>
      <c r="B109" s="33">
        <v>6812</v>
      </c>
      <c r="C109" s="26">
        <v>6.819</v>
      </c>
      <c r="D109" s="26">
        <v>6.9729999999999999</v>
      </c>
      <c r="E109" s="26">
        <v>6.5209999999999999</v>
      </c>
      <c r="F109" s="26" t="s">
        <v>1166</v>
      </c>
      <c r="G109" s="2" t="s">
        <v>1167</v>
      </c>
    </row>
    <row r="110" spans="1:7" ht="18" thickBot="1" x14ac:dyDescent="0.3">
      <c r="A110" s="25">
        <v>43770</v>
      </c>
      <c r="B110" s="33">
        <v>6639</v>
      </c>
      <c r="C110" s="26">
        <v>6.8120000000000003</v>
      </c>
      <c r="D110" s="26">
        <v>6.9649999999999999</v>
      </c>
      <c r="E110" s="26">
        <v>6.6059999999999999</v>
      </c>
      <c r="F110" s="26" t="s">
        <v>1165</v>
      </c>
      <c r="G110" s="2" t="s">
        <v>967</v>
      </c>
    </row>
    <row r="111" spans="1:7" ht="18" thickBot="1" x14ac:dyDescent="0.3">
      <c r="A111" s="25">
        <v>43800</v>
      </c>
      <c r="B111" s="34">
        <v>6769</v>
      </c>
      <c r="C111" s="26">
        <v>6.7050000000000001</v>
      </c>
      <c r="D111" s="26">
        <v>6.8719999999999999</v>
      </c>
      <c r="E111" s="26">
        <v>6.4089999999999998</v>
      </c>
      <c r="F111" s="26" t="s">
        <v>1163</v>
      </c>
      <c r="G111" s="3" t="s">
        <v>1164</v>
      </c>
    </row>
    <row r="112" spans="1:7" ht="18" thickBot="1" x14ac:dyDescent="0.3">
      <c r="A112" s="25">
        <v>43831</v>
      </c>
      <c r="B112" s="34">
        <v>6867</v>
      </c>
      <c r="C112" s="26">
        <v>6.8</v>
      </c>
      <c r="D112" s="26">
        <v>7.1980000000000004</v>
      </c>
      <c r="E112" s="26">
        <v>6.7</v>
      </c>
      <c r="F112" s="26" t="s">
        <v>1161</v>
      </c>
      <c r="G112" s="3" t="s">
        <v>1162</v>
      </c>
    </row>
    <row r="113" spans="1:7" ht="18" thickBot="1" x14ac:dyDescent="0.3">
      <c r="A113" s="25">
        <v>43862</v>
      </c>
      <c r="B113" s="33">
        <v>6432</v>
      </c>
      <c r="C113" s="26">
        <v>6.83</v>
      </c>
      <c r="D113" s="26">
        <v>7.2110000000000003</v>
      </c>
      <c r="E113" s="26">
        <v>6.27</v>
      </c>
      <c r="F113" s="26" t="s">
        <v>1159</v>
      </c>
      <c r="G113" s="2" t="s">
        <v>1160</v>
      </c>
    </row>
    <row r="114" spans="1:7" ht="18" thickBot="1" x14ac:dyDescent="0.3">
      <c r="A114" s="25">
        <v>43891</v>
      </c>
      <c r="B114" s="33">
        <v>6218</v>
      </c>
      <c r="C114" s="26">
        <v>6.5620000000000003</v>
      </c>
      <c r="D114" s="26">
        <v>6.7149999999999999</v>
      </c>
      <c r="E114" s="26">
        <v>5.133</v>
      </c>
      <c r="F114" s="26" t="s">
        <v>1157</v>
      </c>
      <c r="G114" s="2" t="s">
        <v>1158</v>
      </c>
    </row>
    <row r="115" spans="1:7" ht="18" thickBot="1" x14ac:dyDescent="0.3">
      <c r="A115" s="25">
        <v>43922</v>
      </c>
      <c r="B115" s="34">
        <v>6746</v>
      </c>
      <c r="C115" s="26">
        <v>6.165</v>
      </c>
      <c r="D115" s="26">
        <v>6.8680000000000003</v>
      </c>
      <c r="E115" s="26">
        <v>6.0439999999999996</v>
      </c>
      <c r="F115" s="26" t="s">
        <v>1155</v>
      </c>
      <c r="G115" s="3" t="s">
        <v>1156</v>
      </c>
    </row>
    <row r="116" spans="1:7" ht="18" thickBot="1" x14ac:dyDescent="0.3">
      <c r="A116" s="25">
        <v>43952</v>
      </c>
      <c r="B116" s="33">
        <v>6691</v>
      </c>
      <c r="C116" s="26">
        <v>6.5819999999999999</v>
      </c>
      <c r="D116" s="26">
        <v>7.1029999999999998</v>
      </c>
      <c r="E116" s="26">
        <v>6.5449999999999999</v>
      </c>
      <c r="F116" s="26" t="s">
        <v>1154</v>
      </c>
      <c r="G116" s="2" t="s">
        <v>1121</v>
      </c>
    </row>
    <row r="117" spans="1:7" ht="18" thickBot="1" x14ac:dyDescent="0.3">
      <c r="A117" s="25">
        <v>43983</v>
      </c>
      <c r="B117" s="34">
        <v>7161</v>
      </c>
      <c r="C117" s="26">
        <v>6.8170000000000002</v>
      </c>
      <c r="D117" s="26">
        <v>7.3979999999999997</v>
      </c>
      <c r="E117" s="26">
        <v>6.26</v>
      </c>
      <c r="F117" s="26" t="s">
        <v>1152</v>
      </c>
      <c r="G117" s="3" t="s">
        <v>1153</v>
      </c>
    </row>
    <row r="118" spans="1:7" ht="18" thickBot="1" x14ac:dyDescent="0.3">
      <c r="A118" s="25">
        <v>44013</v>
      </c>
      <c r="B118" s="33">
        <v>7036</v>
      </c>
      <c r="C118" s="26">
        <v>7.2140000000000004</v>
      </c>
      <c r="D118" s="26">
        <v>7.4450000000000003</v>
      </c>
      <c r="E118" s="26">
        <v>6.9429999999999996</v>
      </c>
      <c r="F118" s="26" t="s">
        <v>1150</v>
      </c>
      <c r="G118" s="2" t="s">
        <v>1151</v>
      </c>
    </row>
    <row r="119" spans="1:7" ht="18" thickBot="1" x14ac:dyDescent="0.3">
      <c r="A119" s="25">
        <v>44044</v>
      </c>
      <c r="B119" s="34">
        <v>7104</v>
      </c>
      <c r="C119" s="26">
        <v>7.0010000000000003</v>
      </c>
      <c r="D119" s="26">
        <v>7.3609999999999998</v>
      </c>
      <c r="E119" s="26">
        <v>6.9509999999999996</v>
      </c>
      <c r="F119" s="26" t="s">
        <v>1148</v>
      </c>
      <c r="G119" s="3" t="s">
        <v>1149</v>
      </c>
    </row>
    <row r="120" spans="1:7" ht="18" thickBot="1" x14ac:dyDescent="0.3">
      <c r="A120" s="25">
        <v>44075</v>
      </c>
      <c r="B120" s="33">
        <v>7036</v>
      </c>
      <c r="C120" s="26">
        <v>7.1449999999999996</v>
      </c>
      <c r="D120" s="26">
        <v>7.2949999999999999</v>
      </c>
      <c r="E120" s="26">
        <v>6.8250000000000002</v>
      </c>
      <c r="F120" s="26" t="s">
        <v>1146</v>
      </c>
      <c r="G120" s="2" t="s">
        <v>1147</v>
      </c>
    </row>
    <row r="121" spans="1:7" ht="18" thickBot="1" x14ac:dyDescent="0.3">
      <c r="A121" s="25">
        <v>44105</v>
      </c>
      <c r="B121" s="33">
        <v>6945</v>
      </c>
      <c r="C121" s="26">
        <v>7.0030000000000001</v>
      </c>
      <c r="D121" s="26">
        <v>7.2720000000000002</v>
      </c>
      <c r="E121" s="26">
        <v>6.6150000000000002</v>
      </c>
      <c r="F121" s="26" t="s">
        <v>1144</v>
      </c>
      <c r="G121" s="2" t="s">
        <v>1145</v>
      </c>
    </row>
    <row r="122" spans="1:7" ht="18" thickBot="1" x14ac:dyDescent="0.3">
      <c r="A122" s="25">
        <v>44136</v>
      </c>
      <c r="B122" s="34">
        <v>7580</v>
      </c>
      <c r="C122" s="26">
        <v>6.99</v>
      </c>
      <c r="D122" s="26">
        <v>7.78</v>
      </c>
      <c r="E122" s="26">
        <v>6.95</v>
      </c>
      <c r="F122" s="26" t="s">
        <v>1142</v>
      </c>
      <c r="G122" s="3" t="s">
        <v>1143</v>
      </c>
    </row>
    <row r="123" spans="1:7" ht="18" thickBot="1" x14ac:dyDescent="0.3">
      <c r="A123" s="25">
        <v>44166</v>
      </c>
      <c r="B123" s="33">
        <v>7516</v>
      </c>
      <c r="C123" s="26">
        <v>7.52</v>
      </c>
      <c r="D123" s="26">
        <v>8.1999999999999993</v>
      </c>
      <c r="E123" s="26">
        <v>7.05</v>
      </c>
      <c r="F123" s="26" t="s">
        <v>1140</v>
      </c>
      <c r="G123" s="2" t="s">
        <v>1141</v>
      </c>
    </row>
    <row r="124" spans="1:7" ht="18" thickBot="1" x14ac:dyDescent="0.3">
      <c r="A124" s="25">
        <v>44197</v>
      </c>
      <c r="B124" s="34">
        <v>8058</v>
      </c>
      <c r="C124" s="26">
        <v>7.5910000000000002</v>
      </c>
      <c r="D124" s="26">
        <v>8.5399999999999991</v>
      </c>
      <c r="E124" s="26">
        <v>7.5209999999999999</v>
      </c>
      <c r="F124" s="26" t="s">
        <v>1138</v>
      </c>
      <c r="G124" s="3" t="s">
        <v>1139</v>
      </c>
    </row>
    <row r="125" spans="1:7" ht="18" thickBot="1" x14ac:dyDescent="0.3">
      <c r="A125" s="25">
        <v>44228</v>
      </c>
      <c r="B125" s="34">
        <v>8218</v>
      </c>
      <c r="C125" s="26">
        <v>8.1069999999999993</v>
      </c>
      <c r="D125" s="26">
        <v>8.5890000000000004</v>
      </c>
      <c r="E125" s="26">
        <v>8.0730000000000004</v>
      </c>
      <c r="F125" s="26" t="s">
        <v>1136</v>
      </c>
      <c r="G125" s="3" t="s">
        <v>1137</v>
      </c>
    </row>
    <row r="126" spans="1:7" ht="18" thickBot="1" x14ac:dyDescent="0.3">
      <c r="A126" s="25">
        <v>44256</v>
      </c>
      <c r="B126" s="34">
        <v>8381</v>
      </c>
      <c r="C126" s="26">
        <v>8.33</v>
      </c>
      <c r="D126" s="26">
        <v>8.6219999999999999</v>
      </c>
      <c r="E126" s="26">
        <v>8.17</v>
      </c>
      <c r="F126" s="26" t="s">
        <v>1134</v>
      </c>
      <c r="G126" s="3" t="s">
        <v>1135</v>
      </c>
    </row>
    <row r="127" spans="1:7" ht="18" thickBot="1" x14ac:dyDescent="0.3">
      <c r="A127" s="25">
        <v>44287</v>
      </c>
      <c r="B127" s="33">
        <v>8305</v>
      </c>
      <c r="C127" s="26">
        <v>8.532</v>
      </c>
      <c r="D127" s="26">
        <v>8.6319999999999997</v>
      </c>
      <c r="E127" s="26">
        <v>8</v>
      </c>
      <c r="F127" s="26" t="s">
        <v>1132</v>
      </c>
      <c r="G127" s="2" t="s">
        <v>1133</v>
      </c>
    </row>
    <row r="128" spans="1:7" ht="18" thickBot="1" x14ac:dyDescent="0.3">
      <c r="A128" s="25">
        <v>44317</v>
      </c>
      <c r="B128" s="34">
        <v>8502</v>
      </c>
      <c r="C128" s="26">
        <v>8.3219999999999992</v>
      </c>
      <c r="D128" s="26">
        <v>8.5660000000000007</v>
      </c>
      <c r="E128" s="26">
        <v>7.9509999999999996</v>
      </c>
      <c r="F128" s="26" t="s">
        <v>1130</v>
      </c>
      <c r="G128" s="3" t="s">
        <v>1131</v>
      </c>
    </row>
    <row r="129" spans="1:7" ht="18" thickBot="1" x14ac:dyDescent="0.3">
      <c r="A129" s="25">
        <v>44348</v>
      </c>
      <c r="B129" s="34">
        <v>8563</v>
      </c>
      <c r="C129" s="26">
        <v>8.5449999999999999</v>
      </c>
      <c r="D129" s="26">
        <v>8.7859999999999996</v>
      </c>
      <c r="E129" s="26">
        <v>8.4979999999999993</v>
      </c>
      <c r="F129" s="26" t="s">
        <v>143</v>
      </c>
      <c r="G129" s="3" t="s">
        <v>144</v>
      </c>
    </row>
    <row r="130" spans="1:7" ht="18" thickBot="1" x14ac:dyDescent="0.3">
      <c r="A130" s="25">
        <v>44378</v>
      </c>
      <c r="B130" s="34">
        <v>8669</v>
      </c>
      <c r="C130" s="26">
        <v>8.5850000000000009</v>
      </c>
      <c r="D130" s="26">
        <v>8.8070000000000004</v>
      </c>
      <c r="E130" s="26">
        <v>8.32</v>
      </c>
      <c r="F130" s="26" t="s">
        <v>141</v>
      </c>
      <c r="G130" s="3" t="s">
        <v>142</v>
      </c>
    </row>
    <row r="131" spans="1:7" ht="18" thickBot="1" x14ac:dyDescent="0.3">
      <c r="A131" s="25">
        <v>44409</v>
      </c>
      <c r="B131" s="33">
        <v>8235</v>
      </c>
      <c r="C131" s="26">
        <v>8.6839999999999993</v>
      </c>
      <c r="D131" s="26">
        <v>8.875</v>
      </c>
      <c r="E131" s="26">
        <v>8.0950000000000006</v>
      </c>
      <c r="F131" s="26" t="s">
        <v>139</v>
      </c>
      <c r="G131" s="2" t="s">
        <v>140</v>
      </c>
    </row>
    <row r="132" spans="1:7" ht="18" thickBot="1" x14ac:dyDescent="0.3">
      <c r="A132" s="25">
        <v>44440</v>
      </c>
      <c r="B132" s="33">
        <v>8151</v>
      </c>
      <c r="C132" s="26">
        <v>8.31</v>
      </c>
      <c r="D132" s="26">
        <v>8.4269999999999996</v>
      </c>
      <c r="E132" s="26">
        <v>7.766</v>
      </c>
      <c r="F132" s="26" t="s">
        <v>137</v>
      </c>
      <c r="G132" s="2" t="s">
        <v>138</v>
      </c>
    </row>
    <row r="133" spans="1:7" ht="18" thickBot="1" x14ac:dyDescent="0.3">
      <c r="A133" s="25">
        <v>44470</v>
      </c>
      <c r="B133" s="34">
        <v>8614</v>
      </c>
      <c r="C133" s="26">
        <v>8.1180000000000003</v>
      </c>
      <c r="D133" s="26">
        <v>8.69</v>
      </c>
      <c r="E133" s="26">
        <v>7.9080000000000004</v>
      </c>
      <c r="F133" s="26" t="s">
        <v>135</v>
      </c>
      <c r="G133" s="3" t="s">
        <v>136</v>
      </c>
    </row>
    <row r="134" spans="1:7" ht="18" thickBot="1" x14ac:dyDescent="0.3">
      <c r="A134" s="25">
        <v>44501</v>
      </c>
      <c r="B134" s="34">
        <v>9207</v>
      </c>
      <c r="C134" s="26">
        <v>8.718</v>
      </c>
      <c r="D134" s="26">
        <v>9.5150000000000006</v>
      </c>
      <c r="E134" s="26">
        <v>8.7040000000000006</v>
      </c>
      <c r="F134" s="26" t="s">
        <v>133</v>
      </c>
      <c r="G134" s="3" t="s">
        <v>134</v>
      </c>
    </row>
    <row r="135" spans="1:7" ht="18" thickBot="1" x14ac:dyDescent="0.3">
      <c r="A135" s="25">
        <v>44531</v>
      </c>
      <c r="B135" s="34">
        <v>9426</v>
      </c>
      <c r="C135" s="26">
        <v>9.2010000000000005</v>
      </c>
      <c r="D135" s="26">
        <v>9.5879999999999992</v>
      </c>
      <c r="E135" s="26">
        <v>8.9329999999999998</v>
      </c>
      <c r="F135" s="26" t="s">
        <v>131</v>
      </c>
      <c r="G135" s="3" t="s">
        <v>132</v>
      </c>
    </row>
    <row r="136" spans="1:7" ht="18" thickBot="1" x14ac:dyDescent="0.3">
      <c r="A136" s="25">
        <v>44562</v>
      </c>
      <c r="B136" s="33">
        <v>9287</v>
      </c>
      <c r="C136" s="26">
        <v>9.4309999999999992</v>
      </c>
      <c r="D136" s="26">
        <v>9.6609999999999996</v>
      </c>
      <c r="E136" s="26">
        <v>8.8789999999999996</v>
      </c>
      <c r="F136" s="26" t="s">
        <v>129</v>
      </c>
      <c r="G136" s="2" t="s">
        <v>130</v>
      </c>
    </row>
    <row r="137" spans="1:7" ht="18" thickBot="1" x14ac:dyDescent="0.3">
      <c r="A137" s="25">
        <v>44593</v>
      </c>
      <c r="B137" s="33">
        <v>8522</v>
      </c>
      <c r="C137" s="26">
        <v>9.2870000000000008</v>
      </c>
      <c r="D137" s="26">
        <v>9.51</v>
      </c>
      <c r="E137" s="26">
        <v>8.2889999999999997</v>
      </c>
      <c r="F137" s="26" t="s">
        <v>127</v>
      </c>
      <c r="G137" s="2" t="s">
        <v>128</v>
      </c>
    </row>
    <row r="138" spans="1:7" ht="18" thickBot="1" x14ac:dyDescent="0.3">
      <c r="A138" s="25">
        <v>44621</v>
      </c>
      <c r="B138" s="33">
        <v>8147</v>
      </c>
      <c r="C138" s="26">
        <v>8.6539999999999999</v>
      </c>
      <c r="D138" s="26">
        <v>8.7330000000000005</v>
      </c>
      <c r="E138" s="26">
        <v>7.44</v>
      </c>
      <c r="F138" s="26" t="s">
        <v>125</v>
      </c>
      <c r="G138" s="2" t="s">
        <v>126</v>
      </c>
    </row>
    <row r="139" spans="1:7" ht="18" thickBot="1" x14ac:dyDescent="0.3">
      <c r="A139" s="25">
        <v>44652</v>
      </c>
      <c r="B139" s="33">
        <v>7982</v>
      </c>
      <c r="C139" s="26">
        <v>8.077</v>
      </c>
      <c r="D139" s="26">
        <v>8.5500000000000007</v>
      </c>
      <c r="E139" s="26">
        <v>7.4039999999999999</v>
      </c>
      <c r="F139" s="26" t="s">
        <v>123</v>
      </c>
      <c r="G139" s="2" t="s">
        <v>124</v>
      </c>
    </row>
    <row r="140" spans="1:7" ht="18" thickBot="1" x14ac:dyDescent="0.3">
      <c r="A140" s="25">
        <v>44682</v>
      </c>
      <c r="B140" s="33">
        <v>7769</v>
      </c>
      <c r="C140" s="26">
        <v>7.9850000000000003</v>
      </c>
      <c r="D140" s="26">
        <v>8.01</v>
      </c>
      <c r="E140" s="26">
        <v>7.0960000000000001</v>
      </c>
      <c r="F140" s="26" t="s">
        <v>121</v>
      </c>
      <c r="G140" s="2" t="s">
        <v>122</v>
      </c>
    </row>
    <row r="141" spans="1:7" ht="18" thickBot="1" x14ac:dyDescent="0.3">
      <c r="A141" s="25">
        <v>44713</v>
      </c>
      <c r="B141" s="34">
        <v>7926</v>
      </c>
      <c r="C141" s="26">
        <v>7.7880000000000003</v>
      </c>
      <c r="D141" s="26">
        <v>8.077</v>
      </c>
      <c r="E141" s="26">
        <v>7.218</v>
      </c>
      <c r="F141" s="26" t="s">
        <v>119</v>
      </c>
      <c r="G141" s="3" t="s">
        <v>120</v>
      </c>
    </row>
    <row r="142" spans="1:7" ht="18" thickBot="1" x14ac:dyDescent="0.3">
      <c r="A142" s="25">
        <v>44743</v>
      </c>
      <c r="B142" s="34">
        <v>8346</v>
      </c>
      <c r="C142" s="26">
        <v>7.8630000000000004</v>
      </c>
      <c r="D142" s="26">
        <v>8.5459999999999994</v>
      </c>
      <c r="E142" s="26">
        <v>7.8630000000000004</v>
      </c>
      <c r="F142" s="26" t="s">
        <v>117</v>
      </c>
      <c r="G142" s="3" t="s">
        <v>118</v>
      </c>
    </row>
    <row r="143" spans="1:7" ht="18" thickBot="1" x14ac:dyDescent="0.3">
      <c r="A143" s="25">
        <v>44774</v>
      </c>
      <c r="B143" s="33">
        <v>8304</v>
      </c>
      <c r="C143" s="26">
        <v>8.35</v>
      </c>
      <c r="D143" s="26">
        <v>8.7040000000000006</v>
      </c>
      <c r="E143" s="26">
        <v>8.1859999999999999</v>
      </c>
      <c r="F143" s="26" t="s">
        <v>115</v>
      </c>
      <c r="G143" s="2" t="s">
        <v>116</v>
      </c>
    </row>
    <row r="144" spans="1:7" ht="18" thickBot="1" x14ac:dyDescent="0.3">
      <c r="A144" s="25">
        <v>44805</v>
      </c>
      <c r="B144" s="33">
        <v>7745</v>
      </c>
      <c r="C144" s="26">
        <v>8.5</v>
      </c>
      <c r="D144" s="26">
        <v>8.5350000000000001</v>
      </c>
      <c r="E144" s="26">
        <v>7.6669999999999998</v>
      </c>
      <c r="F144" s="26" t="s">
        <v>113</v>
      </c>
      <c r="G144" s="2" t="s">
        <v>114</v>
      </c>
    </row>
    <row r="145" spans="1:7" ht="18" thickBot="1" x14ac:dyDescent="0.3">
      <c r="A145" s="25">
        <v>44835</v>
      </c>
      <c r="B145" s="34">
        <v>7803</v>
      </c>
      <c r="C145" s="26">
        <v>7.7709999999999999</v>
      </c>
      <c r="D145" s="26">
        <v>8.1660000000000004</v>
      </c>
      <c r="E145" s="26">
        <v>7.5149999999999997</v>
      </c>
      <c r="F145" s="26" t="s">
        <v>111</v>
      </c>
      <c r="G145" s="3" t="s">
        <v>112</v>
      </c>
    </row>
    <row r="146" spans="1:7" ht="18" thickBot="1" x14ac:dyDescent="0.3">
      <c r="A146" s="25">
        <v>44866</v>
      </c>
      <c r="B146" s="34">
        <v>8979</v>
      </c>
      <c r="C146" s="26">
        <v>7.8029999999999999</v>
      </c>
      <c r="D146" s="26">
        <v>8.968</v>
      </c>
      <c r="E146" s="26">
        <v>7.78</v>
      </c>
      <c r="F146" s="26" t="s">
        <v>109</v>
      </c>
      <c r="G146" s="3" t="s">
        <v>110</v>
      </c>
    </row>
    <row r="147" spans="1:7" ht="18" thickBot="1" x14ac:dyDescent="0.3">
      <c r="A147" s="25">
        <v>44896</v>
      </c>
      <c r="B147" s="34">
        <v>8982</v>
      </c>
      <c r="C147" s="26">
        <v>9</v>
      </c>
      <c r="D147" s="26">
        <v>9.4</v>
      </c>
      <c r="E147" s="26">
        <v>8.8480000000000008</v>
      </c>
      <c r="F147" s="26" t="s">
        <v>107</v>
      </c>
      <c r="G147" s="3" t="s">
        <v>108</v>
      </c>
    </row>
    <row r="148" spans="1:7" ht="18" thickBot="1" x14ac:dyDescent="0.3">
      <c r="A148" s="25">
        <v>44927</v>
      </c>
      <c r="B148" s="34">
        <v>10120</v>
      </c>
      <c r="C148" s="26">
        <v>9</v>
      </c>
      <c r="D148" s="26">
        <v>10.406000000000001</v>
      </c>
      <c r="E148" s="26">
        <v>8.9009999999999998</v>
      </c>
      <c r="F148" s="26" t="s">
        <v>105</v>
      </c>
      <c r="G148" s="3" t="s">
        <v>106</v>
      </c>
    </row>
    <row r="149" spans="1:7" ht="18" thickBot="1" x14ac:dyDescent="0.3">
      <c r="A149" s="25">
        <v>44958</v>
      </c>
      <c r="B149" s="34">
        <v>10286</v>
      </c>
      <c r="C149" s="26">
        <v>10.192</v>
      </c>
      <c r="D149" s="26">
        <v>10.667999999999999</v>
      </c>
      <c r="E149" s="26">
        <v>10</v>
      </c>
      <c r="F149" s="26" t="s">
        <v>103</v>
      </c>
      <c r="G149" s="3" t="s">
        <v>104</v>
      </c>
    </row>
    <row r="150" spans="1:7" ht="18" thickBot="1" x14ac:dyDescent="0.3">
      <c r="A150" s="25">
        <v>44986</v>
      </c>
      <c r="B150" s="33">
        <v>10191</v>
      </c>
      <c r="C150" s="26">
        <v>10.339</v>
      </c>
      <c r="D150" s="26">
        <v>10.55</v>
      </c>
      <c r="E150" s="26">
        <v>9.4160000000000004</v>
      </c>
      <c r="F150" s="26" t="s">
        <v>101</v>
      </c>
      <c r="G150" s="2" t="s">
        <v>102</v>
      </c>
    </row>
    <row r="151" spans="1:7" ht="18" thickBot="1" x14ac:dyDescent="0.3">
      <c r="A151" s="25">
        <v>45017</v>
      </c>
      <c r="B151" s="34">
        <v>10449</v>
      </c>
      <c r="C151" s="26">
        <v>10.288</v>
      </c>
      <c r="D151" s="26">
        <v>10.566000000000001</v>
      </c>
      <c r="E151" s="26">
        <v>10</v>
      </c>
      <c r="F151" s="26" t="s">
        <v>99</v>
      </c>
      <c r="G151" s="3" t="s">
        <v>100</v>
      </c>
    </row>
    <row r="152" spans="1:7" ht="17.25" x14ac:dyDescent="0.25">
      <c r="A152" s="27">
        <v>45047</v>
      </c>
      <c r="B152" s="46">
        <v>10325</v>
      </c>
      <c r="C152" s="28">
        <v>10.358000000000001</v>
      </c>
      <c r="D152" s="28">
        <v>10.625</v>
      </c>
      <c r="E152" s="28">
        <v>10.199999999999999</v>
      </c>
      <c r="F152" s="28" t="s">
        <v>1128</v>
      </c>
      <c r="G152" s="47" t="s">
        <v>1129</v>
      </c>
    </row>
    <row r="153" spans="1:7" ht="18" thickBot="1" x14ac:dyDescent="0.3">
      <c r="A153" s="25"/>
      <c r="B153" s="34"/>
      <c r="C153" s="26"/>
      <c r="D153" s="26"/>
      <c r="E153" s="26"/>
      <c r="F153" s="26"/>
      <c r="G153" s="3"/>
    </row>
    <row r="154" spans="1:7" ht="18" thickBot="1" x14ac:dyDescent="0.3">
      <c r="A154" s="25"/>
      <c r="B154" s="33"/>
      <c r="C154" s="26"/>
      <c r="D154" s="26"/>
      <c r="E154" s="26"/>
      <c r="F154" s="26"/>
      <c r="G154" s="2"/>
    </row>
    <row r="155" spans="1:7" ht="18" thickBot="1" x14ac:dyDescent="0.3">
      <c r="A155" s="25"/>
      <c r="B155" s="34"/>
      <c r="C155" s="26"/>
      <c r="D155" s="26"/>
      <c r="E155" s="26"/>
      <c r="F155" s="26"/>
      <c r="G155" s="3"/>
    </row>
    <row r="156" spans="1:7" ht="18" thickBot="1" x14ac:dyDescent="0.3">
      <c r="A156" s="25"/>
      <c r="B156" s="34"/>
      <c r="C156" s="26"/>
      <c r="D156" s="26"/>
      <c r="E156" s="26"/>
      <c r="F156" s="26"/>
      <c r="G156" s="3"/>
    </row>
    <row r="157" spans="1:7" ht="18" thickBot="1" x14ac:dyDescent="0.3">
      <c r="A157" s="25"/>
      <c r="B157" s="34"/>
      <c r="C157" s="26"/>
      <c r="D157" s="26"/>
      <c r="E157" s="26"/>
      <c r="F157" s="26"/>
      <c r="G157" s="3"/>
    </row>
    <row r="158" spans="1:7" ht="18" thickBot="1" x14ac:dyDescent="0.3">
      <c r="A158" s="25"/>
      <c r="B158" s="33"/>
      <c r="C158" s="26"/>
      <c r="D158" s="26"/>
      <c r="E158" s="26"/>
      <c r="F158" s="26"/>
      <c r="G158" s="2"/>
    </row>
    <row r="159" spans="1:7" ht="18" thickBot="1" x14ac:dyDescent="0.3">
      <c r="A159" s="25"/>
      <c r="B159" s="33"/>
      <c r="C159" s="26"/>
      <c r="D159" s="26"/>
      <c r="E159" s="26"/>
      <c r="F159" s="26"/>
      <c r="G159" s="2"/>
    </row>
    <row r="160" spans="1:7" ht="18" thickBot="1" x14ac:dyDescent="0.3">
      <c r="A160" s="25"/>
      <c r="B160" s="34"/>
      <c r="C160" s="26"/>
      <c r="D160" s="26"/>
      <c r="E160" s="26"/>
      <c r="F160" s="26"/>
      <c r="G160" s="3"/>
    </row>
    <row r="161" spans="1:7" ht="18" thickBot="1" x14ac:dyDescent="0.3">
      <c r="A161" s="25"/>
      <c r="B161" s="34"/>
      <c r="C161" s="26"/>
      <c r="D161" s="26"/>
      <c r="E161" s="26"/>
      <c r="F161" s="26"/>
      <c r="G161" s="3"/>
    </row>
    <row r="162" spans="1:7" ht="18" thickBot="1" x14ac:dyDescent="0.3">
      <c r="A162" s="25"/>
      <c r="B162" s="34"/>
      <c r="C162" s="26"/>
      <c r="D162" s="26"/>
      <c r="E162" s="26"/>
      <c r="F162" s="26"/>
      <c r="G162" s="3"/>
    </row>
    <row r="163" spans="1:7" ht="18" thickBot="1" x14ac:dyDescent="0.3">
      <c r="A163" s="25"/>
      <c r="B163" s="33"/>
      <c r="C163" s="26"/>
      <c r="D163" s="26"/>
      <c r="E163" s="26"/>
      <c r="F163" s="26"/>
      <c r="G163" s="2"/>
    </row>
    <row r="164" spans="1:7" ht="18" thickBot="1" x14ac:dyDescent="0.3">
      <c r="A164" s="25"/>
      <c r="B164" s="33"/>
      <c r="C164" s="26"/>
      <c r="D164" s="26"/>
      <c r="E164" s="26"/>
      <c r="F164" s="26"/>
      <c r="G164" s="2"/>
    </row>
    <row r="165" spans="1:7" ht="18" thickBot="1" x14ac:dyDescent="0.3">
      <c r="A165" s="25"/>
      <c r="B165" s="33"/>
      <c r="C165" s="26"/>
      <c r="D165" s="26"/>
      <c r="E165" s="26"/>
      <c r="F165" s="26"/>
      <c r="G165" s="2"/>
    </row>
    <row r="166" spans="1:7" ht="18" thickBot="1" x14ac:dyDescent="0.3">
      <c r="A166" s="25"/>
      <c r="B166" s="33"/>
      <c r="C166" s="26"/>
      <c r="D166" s="26"/>
      <c r="E166" s="26"/>
      <c r="F166" s="26"/>
      <c r="G166" s="2"/>
    </row>
    <row r="167" spans="1:7" ht="18" thickBot="1" x14ac:dyDescent="0.3">
      <c r="A167" s="25"/>
      <c r="B167" s="33"/>
      <c r="C167" s="26"/>
      <c r="D167" s="26"/>
      <c r="E167" s="26"/>
      <c r="F167" s="26"/>
      <c r="G167" s="2"/>
    </row>
    <row r="168" spans="1:7" ht="18" thickBot="1" x14ac:dyDescent="0.3">
      <c r="A168" s="25"/>
      <c r="B168" s="34"/>
      <c r="C168" s="26"/>
      <c r="D168" s="26"/>
      <c r="E168" s="26"/>
      <c r="F168" s="26"/>
      <c r="G168" s="3"/>
    </row>
    <row r="169" spans="1:7" ht="18" thickBot="1" x14ac:dyDescent="0.3">
      <c r="A169" s="25"/>
      <c r="B169" s="34"/>
      <c r="C169" s="26"/>
      <c r="D169" s="26"/>
      <c r="E169" s="26"/>
      <c r="F169" s="26"/>
      <c r="G169" s="3"/>
    </row>
    <row r="170" spans="1:7" ht="18" thickBot="1" x14ac:dyDescent="0.3">
      <c r="A170" s="25"/>
      <c r="B170" s="33"/>
      <c r="C170" s="26"/>
      <c r="D170" s="26"/>
      <c r="E170" s="26"/>
      <c r="F170" s="26"/>
      <c r="G170" s="2"/>
    </row>
    <row r="171" spans="1:7" ht="18" thickBot="1" x14ac:dyDescent="0.3">
      <c r="A171" s="25"/>
      <c r="B171" s="33"/>
      <c r="C171" s="26"/>
      <c r="D171" s="26"/>
      <c r="E171" s="26"/>
      <c r="F171" s="26"/>
      <c r="G171" s="2"/>
    </row>
    <row r="172" spans="1:7" ht="18" thickBot="1" x14ac:dyDescent="0.3">
      <c r="A172" s="25"/>
      <c r="B172" s="34"/>
      <c r="C172" s="26"/>
      <c r="D172" s="26"/>
      <c r="E172" s="26"/>
      <c r="F172" s="26"/>
      <c r="G172" s="3"/>
    </row>
    <row r="173" spans="1:7" ht="18" thickBot="1" x14ac:dyDescent="0.3">
      <c r="A173" s="25"/>
      <c r="B173" s="34"/>
      <c r="C173" s="26"/>
      <c r="D173" s="26"/>
      <c r="E173" s="26"/>
      <c r="F173" s="26"/>
      <c r="G173" s="3"/>
    </row>
    <row r="174" spans="1:7" ht="18" thickBot="1" x14ac:dyDescent="0.3">
      <c r="A174" s="25"/>
      <c r="B174" s="34"/>
      <c r="C174" s="26"/>
      <c r="D174" s="26"/>
      <c r="E174" s="26"/>
      <c r="F174" s="26"/>
      <c r="G174" s="3"/>
    </row>
    <row r="175" spans="1:7" ht="18" thickBot="1" x14ac:dyDescent="0.3">
      <c r="A175" s="25"/>
      <c r="B175" s="34"/>
      <c r="C175" s="26"/>
      <c r="D175" s="26"/>
      <c r="E175" s="26"/>
      <c r="F175" s="26"/>
      <c r="G175" s="3"/>
    </row>
    <row r="176" spans="1:7" ht="18" thickBot="1" x14ac:dyDescent="0.3">
      <c r="A176" s="25"/>
      <c r="B176" s="34"/>
      <c r="C176" s="26"/>
      <c r="D176" s="26"/>
      <c r="E176" s="26"/>
      <c r="F176" s="26"/>
      <c r="G176" s="3"/>
    </row>
    <row r="177" spans="1:7" ht="18" thickBot="1" x14ac:dyDescent="0.3">
      <c r="A177" s="25"/>
      <c r="B177" s="33"/>
      <c r="C177" s="26"/>
      <c r="D177" s="26"/>
      <c r="E177" s="26"/>
      <c r="F177" s="26"/>
      <c r="G177" s="2"/>
    </row>
    <row r="178" spans="1:7" ht="18" thickBot="1" x14ac:dyDescent="0.3">
      <c r="A178" s="25"/>
      <c r="B178" s="34"/>
      <c r="C178" s="26"/>
      <c r="D178" s="26"/>
      <c r="E178" s="26"/>
      <c r="F178" s="26"/>
      <c r="G178" s="3"/>
    </row>
    <row r="179" spans="1:7" ht="17.25" x14ac:dyDescent="0.25">
      <c r="A179" s="27"/>
      <c r="B179" s="46"/>
      <c r="C179" s="28"/>
      <c r="D179" s="28"/>
      <c r="E179" s="28"/>
      <c r="F179" s="28"/>
      <c r="G179" s="47"/>
    </row>
  </sheetData>
  <sortState xmlns:xlrd2="http://schemas.microsoft.com/office/spreadsheetml/2017/richdata2" ref="A29:G179">
    <sortCondition ref="A29:A179"/>
  </sortState>
  <hyperlinks>
    <hyperlink ref="I1" r:id="rId1" xr:uid="{A5BF0E39-B15A-4D8A-9E17-DB988B8C6E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1"/>
  <sheetViews>
    <sheetView workbookViewId="0">
      <selection activeCell="B2" sqref="B2:B152"/>
    </sheetView>
  </sheetViews>
  <sheetFormatPr defaultRowHeight="15" x14ac:dyDescent="0.25"/>
  <cols>
    <col min="1" max="1" width="16.28515625" bestFit="1" customWidth="1"/>
    <col min="2" max="5" width="14.5703125" bestFit="1" customWidth="1"/>
  </cols>
  <sheetData>
    <row r="1" spans="1:9" ht="18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51</v>
      </c>
      <c r="G1" s="24" t="s">
        <v>52</v>
      </c>
      <c r="I1" s="11" t="s">
        <v>198</v>
      </c>
    </row>
    <row r="2" spans="1:9" ht="18" thickBot="1" x14ac:dyDescent="0.3">
      <c r="A2" s="41">
        <v>40483</v>
      </c>
      <c r="B2" s="48">
        <v>858</v>
      </c>
      <c r="C2" s="44">
        <v>848</v>
      </c>
      <c r="D2" s="44">
        <v>878</v>
      </c>
      <c r="E2" s="44">
        <v>845</v>
      </c>
      <c r="F2" s="44" t="s">
        <v>1341</v>
      </c>
      <c r="G2" s="49" t="s">
        <v>1126</v>
      </c>
      <c r="I2" s="9" t="s">
        <v>194</v>
      </c>
    </row>
    <row r="3" spans="1:9" ht="18" thickBot="1" x14ac:dyDescent="0.3">
      <c r="A3" s="25">
        <v>40513</v>
      </c>
      <c r="B3" s="33">
        <v>855</v>
      </c>
      <c r="C3" s="26">
        <v>850</v>
      </c>
      <c r="D3" s="26">
        <v>910</v>
      </c>
      <c r="E3" s="26">
        <v>850</v>
      </c>
      <c r="F3" s="26" t="s">
        <v>1309</v>
      </c>
      <c r="G3" s="2" t="s">
        <v>1521</v>
      </c>
      <c r="I3" s="5"/>
    </row>
    <row r="4" spans="1:9" ht="18" thickBot="1" x14ac:dyDescent="0.3">
      <c r="A4" s="25">
        <v>40544</v>
      </c>
      <c r="B4" s="34">
        <v>944</v>
      </c>
      <c r="C4" s="26">
        <v>860</v>
      </c>
      <c r="D4" s="26">
        <v>949</v>
      </c>
      <c r="E4" s="26">
        <v>860</v>
      </c>
      <c r="F4" s="26" t="s">
        <v>1519</v>
      </c>
      <c r="G4" s="3" t="s">
        <v>1520</v>
      </c>
    </row>
    <row r="5" spans="1:9" ht="18" thickBot="1" x14ac:dyDescent="0.3">
      <c r="A5" s="25">
        <v>40575</v>
      </c>
      <c r="B5" s="33">
        <v>940</v>
      </c>
      <c r="C5" s="26">
        <v>954</v>
      </c>
      <c r="D5" s="26">
        <v>997</v>
      </c>
      <c r="E5" s="26">
        <v>934</v>
      </c>
      <c r="F5" s="26" t="s">
        <v>1518</v>
      </c>
      <c r="G5" s="2" t="s">
        <v>563</v>
      </c>
    </row>
    <row r="6" spans="1:9" ht="18" thickBot="1" x14ac:dyDescent="0.3">
      <c r="A6" s="25">
        <v>40603</v>
      </c>
      <c r="B6" s="33">
        <v>922</v>
      </c>
      <c r="C6" s="26">
        <v>958</v>
      </c>
      <c r="D6" s="26">
        <v>958</v>
      </c>
      <c r="E6" s="26">
        <v>850</v>
      </c>
      <c r="F6" s="26" t="s">
        <v>1516</v>
      </c>
      <c r="G6" s="2" t="s">
        <v>1517</v>
      </c>
    </row>
    <row r="7" spans="1:9" ht="18" thickBot="1" x14ac:dyDescent="0.3">
      <c r="A7" s="25">
        <v>40634</v>
      </c>
      <c r="B7" s="34">
        <v>925</v>
      </c>
      <c r="C7" s="26">
        <v>915</v>
      </c>
      <c r="D7" s="26">
        <v>936</v>
      </c>
      <c r="E7" s="26">
        <v>899</v>
      </c>
      <c r="F7" s="26" t="s">
        <v>172</v>
      </c>
      <c r="G7" s="3" t="s">
        <v>1515</v>
      </c>
    </row>
    <row r="8" spans="1:9" ht="18" thickBot="1" x14ac:dyDescent="0.3">
      <c r="A8" s="25">
        <v>40664</v>
      </c>
      <c r="B8" s="34">
        <v>943</v>
      </c>
      <c r="C8" s="26">
        <v>922</v>
      </c>
      <c r="D8" s="26">
        <v>958</v>
      </c>
      <c r="E8" s="26">
        <v>910</v>
      </c>
      <c r="F8" s="26" t="s">
        <v>1499</v>
      </c>
      <c r="G8" s="3" t="s">
        <v>1049</v>
      </c>
    </row>
    <row r="9" spans="1:9" ht="18" thickBot="1" x14ac:dyDescent="0.3">
      <c r="A9" s="25">
        <v>40695</v>
      </c>
      <c r="B9" s="33">
        <v>905</v>
      </c>
      <c r="C9" s="26">
        <v>935</v>
      </c>
      <c r="D9" s="26">
        <v>935</v>
      </c>
      <c r="E9" s="26">
        <v>851</v>
      </c>
      <c r="F9" s="26" t="s">
        <v>1258</v>
      </c>
      <c r="G9" s="2" t="s">
        <v>1296</v>
      </c>
    </row>
    <row r="10" spans="1:9" ht="18" thickBot="1" x14ac:dyDescent="0.3">
      <c r="A10" s="25">
        <v>40725</v>
      </c>
      <c r="B10" s="33">
        <v>876</v>
      </c>
      <c r="C10" s="26">
        <v>910</v>
      </c>
      <c r="D10" s="26">
        <v>999</v>
      </c>
      <c r="E10" s="26">
        <v>872</v>
      </c>
      <c r="F10" s="26" t="s">
        <v>1513</v>
      </c>
      <c r="G10" s="2" t="s">
        <v>1514</v>
      </c>
    </row>
    <row r="11" spans="1:9" ht="18" thickBot="1" x14ac:dyDescent="0.3">
      <c r="A11" s="25">
        <v>40756</v>
      </c>
      <c r="B11" s="33">
        <v>854</v>
      </c>
      <c r="C11" s="26">
        <v>876</v>
      </c>
      <c r="D11" s="26">
        <v>880</v>
      </c>
      <c r="E11" s="26">
        <v>800</v>
      </c>
      <c r="F11" s="26" t="s">
        <v>1511</v>
      </c>
      <c r="G11" s="2" t="s">
        <v>1512</v>
      </c>
    </row>
    <row r="12" spans="1:9" ht="18" thickBot="1" x14ac:dyDescent="0.3">
      <c r="A12" s="25">
        <v>40787</v>
      </c>
      <c r="B12" s="34">
        <v>895</v>
      </c>
      <c r="C12" s="26">
        <v>860</v>
      </c>
      <c r="D12" s="26">
        <v>970</v>
      </c>
      <c r="E12" s="26">
        <v>800</v>
      </c>
      <c r="F12" s="26" t="s">
        <v>1510</v>
      </c>
      <c r="G12" s="3" t="s">
        <v>1226</v>
      </c>
    </row>
    <row r="13" spans="1:9" ht="18" thickBot="1" x14ac:dyDescent="0.3">
      <c r="A13" s="25">
        <v>40817</v>
      </c>
      <c r="B13" s="34">
        <v>969</v>
      </c>
      <c r="C13" s="26">
        <v>883</v>
      </c>
      <c r="D13" s="26">
        <v>998</v>
      </c>
      <c r="E13" s="26">
        <v>870</v>
      </c>
      <c r="F13" s="26" t="s">
        <v>947</v>
      </c>
      <c r="G13" s="3" t="s">
        <v>1509</v>
      </c>
    </row>
    <row r="14" spans="1:9" ht="18" thickBot="1" x14ac:dyDescent="0.3">
      <c r="A14" s="25">
        <v>40848</v>
      </c>
      <c r="B14" s="33">
        <v>962</v>
      </c>
      <c r="C14" s="26">
        <v>969</v>
      </c>
      <c r="D14" s="26">
        <v>980</v>
      </c>
      <c r="E14" s="26">
        <v>801</v>
      </c>
      <c r="F14" s="26" t="s">
        <v>1507</v>
      </c>
      <c r="G14" s="2" t="s">
        <v>1508</v>
      </c>
    </row>
    <row r="15" spans="1:9" ht="18" thickBot="1" x14ac:dyDescent="0.3">
      <c r="A15" s="25">
        <v>40878</v>
      </c>
      <c r="B15" s="33">
        <v>949</v>
      </c>
      <c r="C15" s="26">
        <v>964</v>
      </c>
      <c r="D15" s="26">
        <v>986</v>
      </c>
      <c r="E15" s="26">
        <v>949</v>
      </c>
      <c r="F15" s="26" t="s">
        <v>1505</v>
      </c>
      <c r="G15" s="2" t="s">
        <v>1506</v>
      </c>
    </row>
    <row r="16" spans="1:9" ht="18" thickBot="1" x14ac:dyDescent="0.3">
      <c r="A16" s="25">
        <v>40909</v>
      </c>
      <c r="B16" s="34">
        <v>963</v>
      </c>
      <c r="C16" s="26">
        <v>971</v>
      </c>
      <c r="D16" s="26">
        <v>994</v>
      </c>
      <c r="E16" s="26">
        <v>950</v>
      </c>
      <c r="F16" s="26" t="s">
        <v>1503</v>
      </c>
      <c r="G16" s="3" t="s">
        <v>1504</v>
      </c>
    </row>
    <row r="17" spans="1:7" ht="18" thickBot="1" x14ac:dyDescent="0.3">
      <c r="A17" s="25">
        <v>40940</v>
      </c>
      <c r="B17" s="34">
        <v>975</v>
      </c>
      <c r="C17" s="26">
        <v>981</v>
      </c>
      <c r="D17" s="26">
        <v>1.01</v>
      </c>
      <c r="E17" s="26">
        <v>950</v>
      </c>
      <c r="F17" s="26" t="s">
        <v>149</v>
      </c>
      <c r="G17" s="3" t="s">
        <v>638</v>
      </c>
    </row>
    <row r="18" spans="1:7" ht="18" thickBot="1" x14ac:dyDescent="0.3">
      <c r="A18" s="25">
        <v>40969</v>
      </c>
      <c r="B18" s="34">
        <v>1012</v>
      </c>
      <c r="C18" s="26">
        <v>978</v>
      </c>
      <c r="D18" s="26">
        <v>1.02</v>
      </c>
      <c r="E18" s="26">
        <v>961</v>
      </c>
      <c r="F18" s="26" t="s">
        <v>1502</v>
      </c>
      <c r="G18" s="3" t="s">
        <v>1335</v>
      </c>
    </row>
    <row r="19" spans="1:7" ht="18" thickBot="1" x14ac:dyDescent="0.3">
      <c r="A19" s="25">
        <v>41000</v>
      </c>
      <c r="B19" s="33">
        <v>1000</v>
      </c>
      <c r="C19" s="26">
        <v>1.01</v>
      </c>
      <c r="D19" s="26">
        <v>1.0249999999999999</v>
      </c>
      <c r="E19" s="26">
        <v>901</v>
      </c>
      <c r="F19" s="26" t="s">
        <v>1501</v>
      </c>
      <c r="G19" s="2" t="s">
        <v>1129</v>
      </c>
    </row>
    <row r="20" spans="1:7" ht="18" thickBot="1" x14ac:dyDescent="0.3">
      <c r="A20" s="25">
        <v>41030</v>
      </c>
      <c r="B20" s="34">
        <v>1003</v>
      </c>
      <c r="C20" s="26">
        <v>1.012</v>
      </c>
      <c r="D20" s="26">
        <v>1.0209999999999999</v>
      </c>
      <c r="E20" s="26">
        <v>970</v>
      </c>
      <c r="F20" s="26" t="s">
        <v>1499</v>
      </c>
      <c r="G20" s="3" t="s">
        <v>1500</v>
      </c>
    </row>
    <row r="21" spans="1:7" ht="18" thickBot="1" x14ac:dyDescent="0.3">
      <c r="A21" s="25">
        <v>41061</v>
      </c>
      <c r="B21" s="33">
        <v>997</v>
      </c>
      <c r="C21" s="26">
        <v>1.0029999999999999</v>
      </c>
      <c r="D21" s="26">
        <v>1.0469999999999999</v>
      </c>
      <c r="E21" s="26">
        <v>980</v>
      </c>
      <c r="F21" s="26" t="s">
        <v>1497</v>
      </c>
      <c r="G21" s="2" t="s">
        <v>1498</v>
      </c>
    </row>
    <row r="22" spans="1:7" ht="18" thickBot="1" x14ac:dyDescent="0.3">
      <c r="A22" s="25">
        <v>41091</v>
      </c>
      <c r="B22" s="34">
        <v>1028</v>
      </c>
      <c r="C22" s="26">
        <v>1</v>
      </c>
      <c r="D22" s="26">
        <v>1.0349999999999999</v>
      </c>
      <c r="E22" s="26">
        <v>994</v>
      </c>
      <c r="F22" s="26" t="s">
        <v>1496</v>
      </c>
      <c r="G22" s="3" t="s">
        <v>1062</v>
      </c>
    </row>
    <row r="23" spans="1:7" ht="18" thickBot="1" x14ac:dyDescent="0.3">
      <c r="A23" s="25">
        <v>41122</v>
      </c>
      <c r="B23" s="34">
        <v>1082</v>
      </c>
      <c r="C23" s="26">
        <v>1.03</v>
      </c>
      <c r="D23" s="26">
        <v>1.0940000000000001</v>
      </c>
      <c r="E23" s="26">
        <v>1.0209999999999999</v>
      </c>
      <c r="F23" s="26" t="s">
        <v>1494</v>
      </c>
      <c r="G23" s="3" t="s">
        <v>1495</v>
      </c>
    </row>
    <row r="24" spans="1:7" ht="18" thickBot="1" x14ac:dyDescent="0.3">
      <c r="A24" s="25">
        <v>41153</v>
      </c>
      <c r="B24" s="34">
        <v>1089</v>
      </c>
      <c r="C24" s="26">
        <v>1.089</v>
      </c>
      <c r="D24" s="26">
        <v>1.1879999999999999</v>
      </c>
      <c r="E24" s="26">
        <v>1.0609999999999999</v>
      </c>
      <c r="F24" s="26" t="s">
        <v>1485</v>
      </c>
      <c r="G24" s="3" t="s">
        <v>1493</v>
      </c>
    </row>
    <row r="25" spans="1:7" ht="18" thickBot="1" x14ac:dyDescent="0.3">
      <c r="A25" s="25">
        <v>41183</v>
      </c>
      <c r="B25" s="34">
        <v>1136</v>
      </c>
      <c r="C25" s="26">
        <v>1.089</v>
      </c>
      <c r="D25" s="26">
        <v>1.2150000000000001</v>
      </c>
      <c r="E25" s="26">
        <v>1.089</v>
      </c>
      <c r="F25" s="26" t="s">
        <v>83</v>
      </c>
      <c r="G25" s="3" t="s">
        <v>1265</v>
      </c>
    </row>
    <row r="26" spans="1:7" ht="18" thickBot="1" x14ac:dyDescent="0.3">
      <c r="A26" s="25">
        <v>41214</v>
      </c>
      <c r="B26" s="34">
        <v>1167</v>
      </c>
      <c r="C26" s="26">
        <v>1.1299999999999999</v>
      </c>
      <c r="D26" s="26">
        <v>1.1890000000000001</v>
      </c>
      <c r="E26" s="26">
        <v>1.1080000000000001</v>
      </c>
      <c r="F26" s="26" t="s">
        <v>1491</v>
      </c>
      <c r="G26" s="3" t="s">
        <v>1492</v>
      </c>
    </row>
    <row r="27" spans="1:7" ht="18" thickBot="1" x14ac:dyDescent="0.3">
      <c r="A27" s="25">
        <v>41244</v>
      </c>
      <c r="B27" s="33">
        <v>1155</v>
      </c>
      <c r="C27" s="26">
        <v>1.1950000000000001</v>
      </c>
      <c r="D27" s="26">
        <v>1.1950000000000001</v>
      </c>
      <c r="E27" s="26">
        <v>1.08</v>
      </c>
      <c r="F27" s="26" t="s">
        <v>1489</v>
      </c>
      <c r="G27" s="2" t="s">
        <v>1490</v>
      </c>
    </row>
    <row r="28" spans="1:7" ht="18" thickBot="1" x14ac:dyDescent="0.3">
      <c r="A28" s="25">
        <v>41275</v>
      </c>
      <c r="B28" s="34">
        <v>1258</v>
      </c>
      <c r="C28" s="26">
        <v>1.165</v>
      </c>
      <c r="D28" s="26">
        <v>1.298</v>
      </c>
      <c r="E28" s="26">
        <v>1.1499999999999999</v>
      </c>
      <c r="F28" s="26" t="s">
        <v>1487</v>
      </c>
      <c r="G28" s="3" t="s">
        <v>1488</v>
      </c>
    </row>
    <row r="29" spans="1:7" ht="18" thickBot="1" x14ac:dyDescent="0.3">
      <c r="A29" s="25">
        <v>41306</v>
      </c>
      <c r="B29" s="34">
        <v>1263</v>
      </c>
      <c r="C29" s="26">
        <v>1.2649999999999999</v>
      </c>
      <c r="D29" s="26">
        <v>1.339</v>
      </c>
      <c r="E29" s="26">
        <v>1.212</v>
      </c>
      <c r="F29" s="26" t="s">
        <v>1485</v>
      </c>
      <c r="G29" s="3" t="s">
        <v>1486</v>
      </c>
    </row>
    <row r="30" spans="1:7" ht="18" thickBot="1" x14ac:dyDescent="0.3">
      <c r="A30" s="25">
        <v>41334</v>
      </c>
      <c r="B30" s="34">
        <v>1328</v>
      </c>
      <c r="C30" s="26">
        <v>1.272</v>
      </c>
      <c r="D30" s="26">
        <v>1.351</v>
      </c>
      <c r="E30" s="26">
        <v>1.2450000000000001</v>
      </c>
      <c r="F30" s="26" t="s">
        <v>1483</v>
      </c>
      <c r="G30" s="3" t="s">
        <v>1484</v>
      </c>
    </row>
    <row r="31" spans="1:7" ht="18" thickBot="1" x14ac:dyDescent="0.3">
      <c r="A31" s="25">
        <v>41365</v>
      </c>
      <c r="B31" s="34">
        <v>1333</v>
      </c>
      <c r="C31" s="26">
        <v>1.333</v>
      </c>
      <c r="D31" s="26">
        <v>1.349</v>
      </c>
      <c r="E31" s="26">
        <v>1.278</v>
      </c>
      <c r="F31" s="26" t="s">
        <v>1482</v>
      </c>
      <c r="G31" s="3" t="s">
        <v>1452</v>
      </c>
    </row>
    <row r="32" spans="1:7" ht="18" thickBot="1" x14ac:dyDescent="0.3">
      <c r="A32" s="25">
        <v>41395</v>
      </c>
      <c r="B32" s="34">
        <v>1509</v>
      </c>
      <c r="C32" s="26">
        <v>1.34</v>
      </c>
      <c r="D32" s="26">
        <v>1.5269999999999999</v>
      </c>
      <c r="E32" s="26">
        <v>1.3149999999999999</v>
      </c>
      <c r="F32" s="26" t="s">
        <v>97</v>
      </c>
      <c r="G32" s="3" t="s">
        <v>1481</v>
      </c>
    </row>
    <row r="33" spans="1:7" ht="18" thickBot="1" x14ac:dyDescent="0.3">
      <c r="A33" s="25">
        <v>41426</v>
      </c>
      <c r="B33" s="33">
        <v>1428</v>
      </c>
      <c r="C33" s="26">
        <v>1.5049999999999999</v>
      </c>
      <c r="D33" s="26">
        <v>1.52</v>
      </c>
      <c r="E33" s="26">
        <v>1.403</v>
      </c>
      <c r="F33" s="26" t="s">
        <v>155</v>
      </c>
      <c r="G33" s="2" t="s">
        <v>1480</v>
      </c>
    </row>
    <row r="34" spans="1:7" ht="18" thickBot="1" x14ac:dyDescent="0.3">
      <c r="A34" s="25">
        <v>41456</v>
      </c>
      <c r="B34" s="34">
        <v>1499</v>
      </c>
      <c r="C34" s="26">
        <v>1.431</v>
      </c>
      <c r="D34" s="26">
        <v>1.5089999999999999</v>
      </c>
      <c r="E34" s="26">
        <v>1.4279999999999999</v>
      </c>
      <c r="F34" s="26" t="s">
        <v>1478</v>
      </c>
      <c r="G34" s="3" t="s">
        <v>1479</v>
      </c>
    </row>
    <row r="35" spans="1:7" ht="18" thickBot="1" x14ac:dyDescent="0.3">
      <c r="A35" s="25">
        <v>41487</v>
      </c>
      <c r="B35" s="34">
        <v>1513</v>
      </c>
      <c r="C35" s="26">
        <v>1.49</v>
      </c>
      <c r="D35" s="26">
        <v>1.6060000000000001</v>
      </c>
      <c r="E35" s="26">
        <v>1.49</v>
      </c>
      <c r="F35" s="26" t="s">
        <v>1476</v>
      </c>
      <c r="G35" s="3" t="s">
        <v>1477</v>
      </c>
    </row>
    <row r="36" spans="1:7" ht="18" thickBot="1" x14ac:dyDescent="0.3">
      <c r="A36" s="25">
        <v>41518</v>
      </c>
      <c r="B36" s="34">
        <v>1551</v>
      </c>
      <c r="C36" s="26">
        <v>1.6180000000000001</v>
      </c>
      <c r="D36" s="26">
        <v>1.6180000000000001</v>
      </c>
      <c r="E36" s="26">
        <v>1.5009999999999999</v>
      </c>
      <c r="F36" s="26" t="s">
        <v>1475</v>
      </c>
      <c r="G36" s="3" t="s">
        <v>797</v>
      </c>
    </row>
    <row r="37" spans="1:7" ht="18" thickBot="1" x14ac:dyDescent="0.3">
      <c r="A37" s="25">
        <v>41548</v>
      </c>
      <c r="B37" s="34">
        <v>1610</v>
      </c>
      <c r="C37" s="26">
        <v>1.554</v>
      </c>
      <c r="D37" s="26">
        <v>1.645</v>
      </c>
      <c r="E37" s="26">
        <v>1.5209999999999999</v>
      </c>
      <c r="F37" s="26" t="s">
        <v>1376</v>
      </c>
      <c r="G37" s="3" t="s">
        <v>934</v>
      </c>
    </row>
    <row r="38" spans="1:7" ht="18" thickBot="1" x14ac:dyDescent="0.3">
      <c r="A38" s="25">
        <v>41579</v>
      </c>
      <c r="B38" s="34">
        <v>1672</v>
      </c>
      <c r="C38" s="26">
        <v>1.63</v>
      </c>
      <c r="D38" s="26">
        <v>1.6950000000000001</v>
      </c>
      <c r="E38" s="26">
        <v>1.607</v>
      </c>
      <c r="F38" s="26" t="s">
        <v>1473</v>
      </c>
      <c r="G38" s="3" t="s">
        <v>1474</v>
      </c>
    </row>
    <row r="39" spans="1:7" ht="18" thickBot="1" x14ac:dyDescent="0.3">
      <c r="A39" s="25">
        <v>41609</v>
      </c>
      <c r="B39" s="34">
        <v>1744</v>
      </c>
      <c r="C39" s="26">
        <v>1.68</v>
      </c>
      <c r="D39" s="26">
        <v>1.8380000000000001</v>
      </c>
      <c r="E39" s="26">
        <v>1.65</v>
      </c>
      <c r="F39" s="26" t="s">
        <v>1471</v>
      </c>
      <c r="G39" s="3" t="s">
        <v>1472</v>
      </c>
    </row>
    <row r="40" spans="1:7" ht="18" thickBot="1" x14ac:dyDescent="0.3">
      <c r="A40" s="25">
        <v>41640</v>
      </c>
      <c r="B40" s="34">
        <v>1789</v>
      </c>
      <c r="C40" s="26">
        <v>1.76</v>
      </c>
      <c r="D40" s="26">
        <v>1.944</v>
      </c>
      <c r="E40" s="26">
        <v>1.7450000000000001</v>
      </c>
      <c r="F40" s="26" t="s">
        <v>1469</v>
      </c>
      <c r="G40" s="3" t="s">
        <v>1470</v>
      </c>
    </row>
    <row r="41" spans="1:7" ht="18" thickBot="1" x14ac:dyDescent="0.3">
      <c r="A41" s="25">
        <v>41671</v>
      </c>
      <c r="B41" s="34">
        <v>1800</v>
      </c>
      <c r="C41" s="26">
        <v>1.79</v>
      </c>
      <c r="D41" s="26">
        <v>1.9</v>
      </c>
      <c r="E41" s="26">
        <v>1.7010000000000001</v>
      </c>
      <c r="F41" s="26" t="s">
        <v>1468</v>
      </c>
      <c r="G41" s="3" t="s">
        <v>1438</v>
      </c>
    </row>
    <row r="42" spans="1:7" ht="18" thickBot="1" x14ac:dyDescent="0.3">
      <c r="A42" s="25">
        <v>41699</v>
      </c>
      <c r="B42" s="33">
        <v>1773</v>
      </c>
      <c r="C42" s="26">
        <v>1.8149999999999999</v>
      </c>
      <c r="D42" s="26">
        <v>1.8879999999999999</v>
      </c>
      <c r="E42" s="26">
        <v>1.76</v>
      </c>
      <c r="F42" s="26" t="s">
        <v>1466</v>
      </c>
      <c r="G42" s="2" t="s">
        <v>1467</v>
      </c>
    </row>
    <row r="43" spans="1:7" ht="18" thickBot="1" x14ac:dyDescent="0.3">
      <c r="A43" s="25">
        <v>41730</v>
      </c>
      <c r="B43" s="34">
        <v>1779</v>
      </c>
      <c r="C43" s="26">
        <v>1.78</v>
      </c>
      <c r="D43" s="26">
        <v>1.8480000000000001</v>
      </c>
      <c r="E43" s="26">
        <v>1.72</v>
      </c>
      <c r="F43" s="26" t="s">
        <v>1465</v>
      </c>
      <c r="G43" s="3" t="s">
        <v>1081</v>
      </c>
    </row>
    <row r="44" spans="1:7" ht="18" thickBot="1" x14ac:dyDescent="0.3">
      <c r="A44" s="25">
        <v>41760</v>
      </c>
      <c r="B44" s="34">
        <v>1824</v>
      </c>
      <c r="C44" s="26">
        <v>1.7849999999999999</v>
      </c>
      <c r="D44" s="26">
        <v>1.845</v>
      </c>
      <c r="E44" s="26">
        <v>1.74</v>
      </c>
      <c r="F44" s="26" t="s">
        <v>1370</v>
      </c>
      <c r="G44" s="3" t="s">
        <v>100</v>
      </c>
    </row>
    <row r="45" spans="1:7" ht="18" thickBot="1" x14ac:dyDescent="0.3">
      <c r="A45" s="25">
        <v>41791</v>
      </c>
      <c r="B45" s="34">
        <v>1853</v>
      </c>
      <c r="C45" s="26">
        <v>1.825</v>
      </c>
      <c r="D45" s="26">
        <v>1.9359999999999999</v>
      </c>
      <c r="E45" s="26">
        <v>1.825</v>
      </c>
      <c r="F45" s="26" t="s">
        <v>1464</v>
      </c>
      <c r="G45" s="3" t="s">
        <v>6</v>
      </c>
    </row>
    <row r="46" spans="1:7" ht="18" thickBot="1" x14ac:dyDescent="0.3">
      <c r="A46" s="25">
        <v>41821</v>
      </c>
      <c r="B46" s="33">
        <v>1844</v>
      </c>
      <c r="C46" s="26">
        <v>1.86</v>
      </c>
      <c r="D46" s="26">
        <v>1.948</v>
      </c>
      <c r="E46" s="26">
        <v>1.83</v>
      </c>
      <c r="F46" s="26" t="s">
        <v>1463</v>
      </c>
      <c r="G46" s="2" t="s">
        <v>148</v>
      </c>
    </row>
    <row r="47" spans="1:7" ht="18" thickBot="1" x14ac:dyDescent="0.3">
      <c r="A47" s="25">
        <v>41852</v>
      </c>
      <c r="B47" s="34">
        <v>1861</v>
      </c>
      <c r="C47" s="26">
        <v>1.8440000000000001</v>
      </c>
      <c r="D47" s="26">
        <v>1.8979999999999999</v>
      </c>
      <c r="E47" s="26">
        <v>1.7070000000000001</v>
      </c>
      <c r="F47" s="26" t="s">
        <v>1462</v>
      </c>
      <c r="G47" s="3" t="s">
        <v>1405</v>
      </c>
    </row>
    <row r="48" spans="1:7" ht="18" thickBot="1" x14ac:dyDescent="0.3">
      <c r="A48" s="25">
        <v>41883</v>
      </c>
      <c r="B48" s="34">
        <v>1974</v>
      </c>
      <c r="C48" s="26">
        <v>1.875</v>
      </c>
      <c r="D48" s="26">
        <v>1.974</v>
      </c>
      <c r="E48" s="26">
        <v>1.8580000000000001</v>
      </c>
      <c r="F48" s="26" t="s">
        <v>1460</v>
      </c>
      <c r="G48" s="3" t="s">
        <v>1461</v>
      </c>
    </row>
    <row r="49" spans="1:7" ht="18" thickBot="1" x14ac:dyDescent="0.3">
      <c r="A49" s="25">
        <v>41913</v>
      </c>
      <c r="B49" s="33">
        <v>1878</v>
      </c>
      <c r="C49" s="26">
        <v>1.927</v>
      </c>
      <c r="D49" s="26">
        <v>1.9339999999999999</v>
      </c>
      <c r="E49" s="26">
        <v>1.7310000000000001</v>
      </c>
      <c r="F49" s="26" t="s">
        <v>978</v>
      </c>
      <c r="G49" s="2" t="s">
        <v>1459</v>
      </c>
    </row>
    <row r="50" spans="1:7" ht="18" thickBot="1" x14ac:dyDescent="0.3">
      <c r="A50" s="25">
        <v>41944</v>
      </c>
      <c r="B50" s="34">
        <v>1924</v>
      </c>
      <c r="C50" s="26">
        <v>1.954</v>
      </c>
      <c r="D50" s="26">
        <v>1.988</v>
      </c>
      <c r="E50" s="26">
        <v>1.875</v>
      </c>
      <c r="F50" s="26" t="s">
        <v>1458</v>
      </c>
      <c r="G50" s="3" t="s">
        <v>48</v>
      </c>
    </row>
    <row r="51" spans="1:7" ht="18" thickBot="1" x14ac:dyDescent="0.3">
      <c r="A51" s="25">
        <v>41974</v>
      </c>
      <c r="B51" s="34">
        <v>1995</v>
      </c>
      <c r="C51" s="26">
        <v>1.986</v>
      </c>
      <c r="D51" s="26">
        <v>2.0339999999999998</v>
      </c>
      <c r="E51" s="26">
        <v>1.9</v>
      </c>
      <c r="F51" s="26" t="s">
        <v>1456</v>
      </c>
      <c r="G51" s="3" t="s">
        <v>1457</v>
      </c>
    </row>
    <row r="52" spans="1:7" ht="18" thickBot="1" x14ac:dyDescent="0.3">
      <c r="A52" s="25">
        <v>42005</v>
      </c>
      <c r="B52" s="33">
        <v>1958</v>
      </c>
      <c r="C52" s="26">
        <v>2.02</v>
      </c>
      <c r="D52" s="26">
        <v>2.048</v>
      </c>
      <c r="E52" s="26">
        <v>1.895</v>
      </c>
      <c r="F52" s="26" t="s">
        <v>186</v>
      </c>
      <c r="G52" s="2" t="s">
        <v>675</v>
      </c>
    </row>
    <row r="53" spans="1:7" ht="18" thickBot="1" x14ac:dyDescent="0.3">
      <c r="A53" s="25">
        <v>42036</v>
      </c>
      <c r="B53" s="34">
        <v>2064</v>
      </c>
      <c r="C53" s="26">
        <v>1.95</v>
      </c>
      <c r="D53" s="26">
        <v>2.1440000000000001</v>
      </c>
      <c r="E53" s="26">
        <v>1.9370000000000001</v>
      </c>
      <c r="F53" s="26" t="s">
        <v>1003</v>
      </c>
      <c r="G53" s="3" t="s">
        <v>1455</v>
      </c>
    </row>
    <row r="54" spans="1:7" ht="18" thickBot="1" x14ac:dyDescent="0.3">
      <c r="A54" s="25">
        <v>42064</v>
      </c>
      <c r="B54" s="34">
        <v>2127</v>
      </c>
      <c r="C54" s="26">
        <v>2.0640000000000001</v>
      </c>
      <c r="D54" s="26">
        <v>2.1920000000000002</v>
      </c>
      <c r="E54" s="26">
        <v>2.0499999999999998</v>
      </c>
      <c r="F54" s="26" t="s">
        <v>1453</v>
      </c>
      <c r="G54" s="3" t="s">
        <v>1454</v>
      </c>
    </row>
    <row r="55" spans="1:7" ht="18" thickBot="1" x14ac:dyDescent="0.3">
      <c r="A55" s="25">
        <v>42095</v>
      </c>
      <c r="B55" s="34">
        <v>2135</v>
      </c>
      <c r="C55" s="26">
        <v>2.1280000000000001</v>
      </c>
      <c r="D55" s="26">
        <v>2.2120000000000002</v>
      </c>
      <c r="E55" s="26">
        <v>2.09</v>
      </c>
      <c r="F55" s="26" t="s">
        <v>909</v>
      </c>
      <c r="G55" s="3" t="s">
        <v>1452</v>
      </c>
    </row>
    <row r="56" spans="1:7" ht="18" thickBot="1" x14ac:dyDescent="0.3">
      <c r="A56" s="25">
        <v>42125</v>
      </c>
      <c r="B56" s="34">
        <v>2180</v>
      </c>
      <c r="C56" s="26">
        <v>2.1349999999999998</v>
      </c>
      <c r="D56" s="26">
        <v>2.2360000000000002</v>
      </c>
      <c r="E56" s="26">
        <v>2.1190000000000002</v>
      </c>
      <c r="F56" s="26" t="s">
        <v>1450</v>
      </c>
      <c r="G56" s="3" t="s">
        <v>1451</v>
      </c>
    </row>
    <row r="57" spans="1:7" ht="18" thickBot="1" x14ac:dyDescent="0.3">
      <c r="A57" s="25">
        <v>42156</v>
      </c>
      <c r="B57" s="33">
        <v>2118</v>
      </c>
      <c r="C57" s="26">
        <v>2.2000000000000002</v>
      </c>
      <c r="D57" s="26">
        <v>2.2570000000000001</v>
      </c>
      <c r="E57" s="26">
        <v>2.11</v>
      </c>
      <c r="F57" s="26" t="s">
        <v>1448</v>
      </c>
      <c r="G57" s="2" t="s">
        <v>1449</v>
      </c>
    </row>
    <row r="58" spans="1:7" ht="18" thickBot="1" x14ac:dyDescent="0.3">
      <c r="A58" s="25">
        <v>42186</v>
      </c>
      <c r="B58" s="34">
        <v>2221</v>
      </c>
      <c r="C58" s="26">
        <v>2.13</v>
      </c>
      <c r="D58" s="26">
        <v>2.258</v>
      </c>
      <c r="E58" s="26">
        <v>2.1150000000000002</v>
      </c>
      <c r="F58" s="26" t="s">
        <v>1446</v>
      </c>
      <c r="G58" s="3" t="s">
        <v>1447</v>
      </c>
    </row>
    <row r="59" spans="1:7" ht="18" thickBot="1" x14ac:dyDescent="0.3">
      <c r="A59" s="25">
        <v>42217</v>
      </c>
      <c r="B59" s="33">
        <v>2180</v>
      </c>
      <c r="C59" s="26">
        <v>2.2480000000000002</v>
      </c>
      <c r="D59" s="26">
        <v>2.2970000000000002</v>
      </c>
      <c r="E59" s="26">
        <v>2.06</v>
      </c>
      <c r="F59" s="26" t="s">
        <v>1445</v>
      </c>
      <c r="G59" s="2" t="s">
        <v>675</v>
      </c>
    </row>
    <row r="60" spans="1:7" ht="18" thickBot="1" x14ac:dyDescent="0.3">
      <c r="A60" s="25">
        <v>42248</v>
      </c>
      <c r="B60" s="34">
        <v>2187</v>
      </c>
      <c r="C60" s="26">
        <v>2.1800000000000002</v>
      </c>
      <c r="D60" s="26">
        <v>2.2799999999999998</v>
      </c>
      <c r="E60" s="26">
        <v>2.1219999999999999</v>
      </c>
      <c r="F60" s="26" t="s">
        <v>1443</v>
      </c>
      <c r="G60" s="3" t="s">
        <v>1444</v>
      </c>
    </row>
    <row r="61" spans="1:7" ht="18" thickBot="1" x14ac:dyDescent="0.3">
      <c r="A61" s="25">
        <v>42278</v>
      </c>
      <c r="B61" s="34">
        <v>2368</v>
      </c>
      <c r="C61" s="26">
        <v>2.1869999999999998</v>
      </c>
      <c r="D61" s="26">
        <v>2.39</v>
      </c>
      <c r="E61" s="26">
        <v>2.1749999999999998</v>
      </c>
      <c r="F61" s="26" t="s">
        <v>1442</v>
      </c>
      <c r="G61" s="3" t="s">
        <v>1116</v>
      </c>
    </row>
    <row r="62" spans="1:7" ht="18" thickBot="1" x14ac:dyDescent="0.3">
      <c r="A62" s="25">
        <v>42309</v>
      </c>
      <c r="B62" s="34">
        <v>2458</v>
      </c>
      <c r="C62" s="26">
        <v>2.37</v>
      </c>
      <c r="D62" s="26">
        <v>2.48</v>
      </c>
      <c r="E62" s="26">
        <v>2.3420000000000001</v>
      </c>
      <c r="F62" s="26" t="s">
        <v>1423</v>
      </c>
      <c r="G62" s="3" t="s">
        <v>934</v>
      </c>
    </row>
    <row r="63" spans="1:7" ht="18" thickBot="1" x14ac:dyDescent="0.3">
      <c r="A63" s="25">
        <v>42339</v>
      </c>
      <c r="B63" s="34">
        <v>2616</v>
      </c>
      <c r="C63" s="26">
        <v>2.48</v>
      </c>
      <c r="D63" s="26">
        <v>2.738</v>
      </c>
      <c r="E63" s="26">
        <v>2.42</v>
      </c>
      <c r="F63" s="26" t="s">
        <v>1441</v>
      </c>
      <c r="G63" s="3" t="s">
        <v>894</v>
      </c>
    </row>
    <row r="64" spans="1:7" ht="18" thickBot="1" x14ac:dyDescent="0.3">
      <c r="A64" s="25">
        <v>42370</v>
      </c>
      <c r="B64" s="33">
        <v>2468</v>
      </c>
      <c r="C64" s="26">
        <v>2.6179999999999999</v>
      </c>
      <c r="D64" s="26">
        <v>2.677</v>
      </c>
      <c r="E64" s="26">
        <v>2.4510000000000001</v>
      </c>
      <c r="F64" s="26" t="s">
        <v>1439</v>
      </c>
      <c r="G64" s="2" t="s">
        <v>1440</v>
      </c>
    </row>
    <row r="65" spans="1:7" ht="18" thickBot="1" x14ac:dyDescent="0.3">
      <c r="A65" s="25">
        <v>42401</v>
      </c>
      <c r="B65" s="34">
        <v>2483</v>
      </c>
      <c r="C65" s="26">
        <v>2.4700000000000002</v>
      </c>
      <c r="D65" s="26">
        <v>2.5950000000000002</v>
      </c>
      <c r="E65" s="26">
        <v>2.2999999999999998</v>
      </c>
      <c r="F65" s="26" t="s">
        <v>1031</v>
      </c>
      <c r="G65" s="3" t="s">
        <v>1438</v>
      </c>
    </row>
    <row r="66" spans="1:7" ht="18" thickBot="1" x14ac:dyDescent="0.3">
      <c r="A66" s="25">
        <v>42430</v>
      </c>
      <c r="B66" s="33">
        <v>2435</v>
      </c>
      <c r="C66" s="26">
        <v>2.4900000000000002</v>
      </c>
      <c r="D66" s="26">
        <v>2.6379999999999999</v>
      </c>
      <c r="E66" s="26">
        <v>2.4060000000000001</v>
      </c>
      <c r="F66" s="26" t="s">
        <v>1437</v>
      </c>
      <c r="G66" s="2" t="s">
        <v>177</v>
      </c>
    </row>
    <row r="67" spans="1:7" ht="18" thickBot="1" x14ac:dyDescent="0.3">
      <c r="A67" s="25">
        <v>42461</v>
      </c>
      <c r="B67" s="33">
        <v>2378</v>
      </c>
      <c r="C67" s="26">
        <v>2.4980000000000002</v>
      </c>
      <c r="D67" s="26">
        <v>2.5</v>
      </c>
      <c r="E67" s="26">
        <v>2.37</v>
      </c>
      <c r="F67" s="26" t="s">
        <v>1435</v>
      </c>
      <c r="G67" s="2" t="s">
        <v>1436</v>
      </c>
    </row>
    <row r="68" spans="1:7" ht="18" thickBot="1" x14ac:dyDescent="0.3">
      <c r="A68" s="25">
        <v>42491</v>
      </c>
      <c r="B68" s="34">
        <v>2660</v>
      </c>
      <c r="C68" s="26">
        <v>2.4</v>
      </c>
      <c r="D68" s="26">
        <v>2.698</v>
      </c>
      <c r="E68" s="26">
        <v>2.3730000000000002</v>
      </c>
      <c r="F68" s="26" t="s">
        <v>1433</v>
      </c>
      <c r="G68" s="3" t="s">
        <v>1434</v>
      </c>
    </row>
    <row r="69" spans="1:7" ht="18" thickBot="1" x14ac:dyDescent="0.3">
      <c r="A69" s="25">
        <v>42522</v>
      </c>
      <c r="B69" s="33">
        <v>2395</v>
      </c>
      <c r="C69" s="26">
        <v>2.68</v>
      </c>
      <c r="D69" s="26">
        <v>2.698</v>
      </c>
      <c r="E69" s="26">
        <v>2.351</v>
      </c>
      <c r="F69" s="26" t="s">
        <v>1431</v>
      </c>
      <c r="G69" s="2" t="s">
        <v>1432</v>
      </c>
    </row>
    <row r="70" spans="1:7" ht="18" thickBot="1" x14ac:dyDescent="0.3">
      <c r="A70" s="25">
        <v>42552</v>
      </c>
      <c r="B70" s="33">
        <v>2380</v>
      </c>
      <c r="C70" s="26">
        <v>2.3959999999999999</v>
      </c>
      <c r="D70" s="26">
        <v>2.4980000000000002</v>
      </c>
      <c r="E70" s="26">
        <v>2.367</v>
      </c>
      <c r="F70" s="26" t="s">
        <v>1429</v>
      </c>
      <c r="G70" s="2" t="s">
        <v>1430</v>
      </c>
    </row>
    <row r="71" spans="1:7" ht="18" thickBot="1" x14ac:dyDescent="0.3">
      <c r="A71" s="25">
        <v>42583</v>
      </c>
      <c r="B71" s="34">
        <v>2513</v>
      </c>
      <c r="C71" s="26">
        <v>2.4</v>
      </c>
      <c r="D71" s="26">
        <v>2.5470000000000002</v>
      </c>
      <c r="E71" s="26">
        <v>2.2789999999999999</v>
      </c>
      <c r="F71" s="26" t="s">
        <v>1425</v>
      </c>
      <c r="G71" s="3" t="s">
        <v>487</v>
      </c>
    </row>
    <row r="72" spans="1:7" ht="18" thickBot="1" x14ac:dyDescent="0.3">
      <c r="A72" s="25">
        <v>42614</v>
      </c>
      <c r="B72" s="33">
        <v>2353</v>
      </c>
      <c r="C72" s="26">
        <v>2.5489999999999999</v>
      </c>
      <c r="D72" s="26">
        <v>2.5499999999999998</v>
      </c>
      <c r="E72" s="26">
        <v>2.31</v>
      </c>
      <c r="F72" s="26" t="s">
        <v>1427</v>
      </c>
      <c r="G72" s="2" t="s">
        <v>1428</v>
      </c>
    </row>
    <row r="73" spans="1:7" ht="18" thickBot="1" x14ac:dyDescent="0.3">
      <c r="A73" s="25">
        <v>42644</v>
      </c>
      <c r="B73" s="33">
        <v>2304</v>
      </c>
      <c r="C73" s="26">
        <v>2.35</v>
      </c>
      <c r="D73" s="26">
        <v>2.4729999999999999</v>
      </c>
      <c r="E73" s="26">
        <v>2.2999999999999998</v>
      </c>
      <c r="F73" s="26" t="s">
        <v>1425</v>
      </c>
      <c r="G73" s="2" t="s">
        <v>1426</v>
      </c>
    </row>
    <row r="74" spans="1:7" ht="18" thickBot="1" x14ac:dyDescent="0.3">
      <c r="A74" s="25">
        <v>42675</v>
      </c>
      <c r="B74" s="34">
        <v>2403</v>
      </c>
      <c r="C74" s="26">
        <v>2.3149999999999999</v>
      </c>
      <c r="D74" s="26">
        <v>2.4900000000000002</v>
      </c>
      <c r="E74" s="26">
        <v>2.19</v>
      </c>
      <c r="F74" s="26" t="s">
        <v>1423</v>
      </c>
      <c r="G74" s="3" t="s">
        <v>1424</v>
      </c>
    </row>
    <row r="75" spans="1:7" ht="18" thickBot="1" x14ac:dyDescent="0.3">
      <c r="A75" s="25">
        <v>42705</v>
      </c>
      <c r="B75" s="34">
        <v>2408</v>
      </c>
      <c r="C75" s="26">
        <v>2.415</v>
      </c>
      <c r="D75" s="26">
        <v>2.5070000000000001</v>
      </c>
      <c r="E75" s="26">
        <v>2.335</v>
      </c>
      <c r="F75" s="26" t="s">
        <v>861</v>
      </c>
      <c r="G75" s="3" t="s">
        <v>920</v>
      </c>
    </row>
    <row r="76" spans="1:7" ht="18" thickBot="1" x14ac:dyDescent="0.3">
      <c r="A76" s="25">
        <v>42736</v>
      </c>
      <c r="B76" s="33">
        <v>2393</v>
      </c>
      <c r="C76" s="26">
        <v>2.415</v>
      </c>
      <c r="D76" s="26">
        <v>2.4849999999999999</v>
      </c>
      <c r="E76" s="26">
        <v>2.35</v>
      </c>
      <c r="F76" s="26" t="s">
        <v>1422</v>
      </c>
      <c r="G76" s="2" t="s">
        <v>1237</v>
      </c>
    </row>
    <row r="77" spans="1:7" ht="18" thickBot="1" x14ac:dyDescent="0.3">
      <c r="A77" s="25">
        <v>42767</v>
      </c>
      <c r="B77" s="33">
        <v>2385</v>
      </c>
      <c r="C77" s="26">
        <v>2.3849999999999998</v>
      </c>
      <c r="D77" s="26">
        <v>2.4449999999999998</v>
      </c>
      <c r="E77" s="26">
        <v>2.3109999999999999</v>
      </c>
      <c r="F77" s="26" t="s">
        <v>1421</v>
      </c>
      <c r="G77" s="2" t="s">
        <v>534</v>
      </c>
    </row>
    <row r="78" spans="1:7" ht="18" thickBot="1" x14ac:dyDescent="0.3">
      <c r="A78" s="25">
        <v>42795</v>
      </c>
      <c r="B78" s="34">
        <v>2472</v>
      </c>
      <c r="C78" s="26">
        <v>2.399</v>
      </c>
      <c r="D78" s="26">
        <v>2.5</v>
      </c>
      <c r="E78" s="26">
        <v>2.2610000000000001</v>
      </c>
      <c r="F78" s="26" t="s">
        <v>952</v>
      </c>
      <c r="G78" s="3" t="s">
        <v>1420</v>
      </c>
    </row>
    <row r="79" spans="1:7" ht="18" thickBot="1" x14ac:dyDescent="0.3">
      <c r="A79" s="25">
        <v>42826</v>
      </c>
      <c r="B79" s="34">
        <v>2507</v>
      </c>
      <c r="C79" s="26">
        <v>2.5</v>
      </c>
      <c r="D79" s="26">
        <v>2.673</v>
      </c>
      <c r="E79" s="26">
        <v>2.4020000000000001</v>
      </c>
      <c r="F79" s="26" t="s">
        <v>1419</v>
      </c>
      <c r="G79" s="3" t="s">
        <v>1259</v>
      </c>
    </row>
    <row r="80" spans="1:7" ht="18" thickBot="1" x14ac:dyDescent="0.3">
      <c r="A80" s="25">
        <v>42856</v>
      </c>
      <c r="B80" s="34">
        <v>2526</v>
      </c>
      <c r="C80" s="26">
        <v>2.5299999999999998</v>
      </c>
      <c r="D80" s="26">
        <v>2.6240000000000001</v>
      </c>
      <c r="E80" s="26">
        <v>2.4500000000000002</v>
      </c>
      <c r="F80" s="26" t="s">
        <v>157</v>
      </c>
      <c r="G80" s="3" t="s">
        <v>1418</v>
      </c>
    </row>
    <row r="81" spans="1:7" ht="18" thickBot="1" x14ac:dyDescent="0.3">
      <c r="A81" s="25">
        <v>42887</v>
      </c>
      <c r="B81" s="33">
        <v>2519</v>
      </c>
      <c r="C81" s="26">
        <v>2.5259999999999998</v>
      </c>
      <c r="D81" s="26">
        <v>2.5489999999999999</v>
      </c>
      <c r="E81" s="26">
        <v>2.4500000000000002</v>
      </c>
      <c r="F81" s="26" t="s">
        <v>1416</v>
      </c>
      <c r="G81" s="2" t="s">
        <v>1417</v>
      </c>
    </row>
    <row r="82" spans="1:7" ht="18" thickBot="1" x14ac:dyDescent="0.3">
      <c r="A82" s="25">
        <v>42917</v>
      </c>
      <c r="B82" s="34">
        <v>2585</v>
      </c>
      <c r="C82" s="26">
        <v>2.5190000000000001</v>
      </c>
      <c r="D82" s="26">
        <v>2.5990000000000002</v>
      </c>
      <c r="E82" s="26">
        <v>2.488</v>
      </c>
      <c r="F82" s="26" t="s">
        <v>1414</v>
      </c>
      <c r="G82" s="3" t="s">
        <v>1415</v>
      </c>
    </row>
    <row r="83" spans="1:7" ht="18" thickBot="1" x14ac:dyDescent="0.3">
      <c r="A83" s="25">
        <v>42948</v>
      </c>
      <c r="B83" s="33">
        <v>2544</v>
      </c>
      <c r="C83" s="26">
        <v>2.585</v>
      </c>
      <c r="D83" s="26">
        <v>2.6739999999999999</v>
      </c>
      <c r="E83" s="26">
        <v>2.5099999999999998</v>
      </c>
      <c r="F83" s="26" t="s">
        <v>1413</v>
      </c>
      <c r="G83" s="2" t="s">
        <v>1371</v>
      </c>
    </row>
    <row r="84" spans="1:7" ht="18" thickBot="1" x14ac:dyDescent="0.3">
      <c r="A84" s="25">
        <v>42979</v>
      </c>
      <c r="B84" s="34">
        <v>2690</v>
      </c>
      <c r="C84" s="26">
        <v>2.5609999999999999</v>
      </c>
      <c r="D84" s="26">
        <v>2.7149999999999999</v>
      </c>
      <c r="E84" s="26">
        <v>2.5110000000000001</v>
      </c>
      <c r="F84" s="26" t="s">
        <v>1411</v>
      </c>
      <c r="G84" s="3" t="s">
        <v>1412</v>
      </c>
    </row>
    <row r="85" spans="1:7" ht="18" thickBot="1" x14ac:dyDescent="0.3">
      <c r="A85" s="25">
        <v>43009</v>
      </c>
      <c r="B85" s="34">
        <v>2906</v>
      </c>
      <c r="C85" s="26">
        <v>2.69</v>
      </c>
      <c r="D85" s="26">
        <v>2.9449999999999998</v>
      </c>
      <c r="E85" s="26">
        <v>2.6560000000000001</v>
      </c>
      <c r="F85" s="26" t="s">
        <v>1409</v>
      </c>
      <c r="G85" s="3" t="s">
        <v>1410</v>
      </c>
    </row>
    <row r="86" spans="1:7" ht="18" thickBot="1" x14ac:dyDescent="0.3">
      <c r="A86" s="25">
        <v>43040</v>
      </c>
      <c r="B86" s="33">
        <v>2830</v>
      </c>
      <c r="C86" s="26">
        <v>2.9449999999999998</v>
      </c>
      <c r="D86" s="26">
        <v>2.9950000000000001</v>
      </c>
      <c r="E86" s="26">
        <v>2.8119999999999998</v>
      </c>
      <c r="F86" s="26" t="s">
        <v>1407</v>
      </c>
      <c r="G86" s="2" t="s">
        <v>1408</v>
      </c>
    </row>
    <row r="87" spans="1:7" ht="18" thickBot="1" x14ac:dyDescent="0.3">
      <c r="A87" s="25">
        <v>43070</v>
      </c>
      <c r="B87" s="33">
        <v>2616</v>
      </c>
      <c r="C87" s="26">
        <v>2.8330000000000002</v>
      </c>
      <c r="D87" s="26">
        <v>2.87</v>
      </c>
      <c r="E87" s="26">
        <v>2.5739999999999998</v>
      </c>
      <c r="F87" s="26" t="s">
        <v>996</v>
      </c>
      <c r="G87" s="2" t="s">
        <v>1406</v>
      </c>
    </row>
    <row r="88" spans="1:7" ht="18" thickBot="1" x14ac:dyDescent="0.3">
      <c r="A88" s="25">
        <v>43101</v>
      </c>
      <c r="B88" s="34">
        <v>2640</v>
      </c>
      <c r="C88" s="26">
        <v>2.6160000000000001</v>
      </c>
      <c r="D88" s="26">
        <v>2.7389999999999999</v>
      </c>
      <c r="E88" s="26">
        <v>2.5880000000000001</v>
      </c>
      <c r="F88" s="26" t="s">
        <v>1404</v>
      </c>
      <c r="G88" s="3" t="s">
        <v>1405</v>
      </c>
    </row>
    <row r="89" spans="1:7" ht="18" thickBot="1" x14ac:dyDescent="0.3">
      <c r="A89" s="25">
        <v>43132</v>
      </c>
      <c r="B89" s="33">
        <v>2539</v>
      </c>
      <c r="C89" s="26">
        <v>2.65</v>
      </c>
      <c r="D89" s="26">
        <v>2.665</v>
      </c>
      <c r="E89" s="26">
        <v>2.411</v>
      </c>
      <c r="F89" s="26" t="s">
        <v>1402</v>
      </c>
      <c r="G89" s="2" t="s">
        <v>1403</v>
      </c>
    </row>
    <row r="90" spans="1:7" ht="18" thickBot="1" x14ac:dyDescent="0.3">
      <c r="A90" s="25">
        <v>43160</v>
      </c>
      <c r="B90" s="33">
        <v>2492</v>
      </c>
      <c r="C90" s="26">
        <v>2.5449999999999999</v>
      </c>
      <c r="D90" s="26">
        <v>2.6190000000000002</v>
      </c>
      <c r="E90" s="26">
        <v>2.4209999999999998</v>
      </c>
      <c r="F90" s="26" t="s">
        <v>1401</v>
      </c>
      <c r="G90" s="2" t="s">
        <v>675</v>
      </c>
    </row>
    <row r="91" spans="1:7" ht="18" thickBot="1" x14ac:dyDescent="0.3">
      <c r="A91" s="25">
        <v>43191</v>
      </c>
      <c r="B91" s="34">
        <v>2628</v>
      </c>
      <c r="C91" s="26">
        <v>2.4889999999999999</v>
      </c>
      <c r="D91" s="26">
        <v>2.633</v>
      </c>
      <c r="E91" s="26">
        <v>2.42</v>
      </c>
      <c r="F91" s="26" t="s">
        <v>1400</v>
      </c>
      <c r="G91" s="3" t="s">
        <v>1179</v>
      </c>
    </row>
    <row r="92" spans="1:7" ht="18" thickBot="1" x14ac:dyDescent="0.3">
      <c r="A92" s="25">
        <v>43221</v>
      </c>
      <c r="B92" s="34">
        <v>2663</v>
      </c>
      <c r="C92" s="26">
        <v>2.63</v>
      </c>
      <c r="D92" s="26">
        <v>2.7570000000000001</v>
      </c>
      <c r="E92" s="26">
        <v>2.597</v>
      </c>
      <c r="F92" s="26" t="s">
        <v>955</v>
      </c>
      <c r="G92" s="3" t="s">
        <v>768</v>
      </c>
    </row>
    <row r="93" spans="1:7" ht="18" thickBot="1" x14ac:dyDescent="0.3">
      <c r="A93" s="25">
        <v>43252</v>
      </c>
      <c r="B93" s="34">
        <v>2912</v>
      </c>
      <c r="C93" s="26">
        <v>2.6749999999999998</v>
      </c>
      <c r="D93" s="26">
        <v>2.9449999999999998</v>
      </c>
      <c r="E93" s="26">
        <v>2.6589999999999998</v>
      </c>
      <c r="F93" s="26" t="s">
        <v>1398</v>
      </c>
      <c r="G93" s="3" t="s">
        <v>1399</v>
      </c>
    </row>
    <row r="94" spans="1:7" ht="18" thickBot="1" x14ac:dyDescent="0.3">
      <c r="A94" s="25">
        <v>43282</v>
      </c>
      <c r="B94" s="33">
        <v>2819</v>
      </c>
      <c r="C94" s="26">
        <v>2.8879999999999999</v>
      </c>
      <c r="D94" s="26">
        <v>2.9</v>
      </c>
      <c r="E94" s="26">
        <v>2.8079999999999998</v>
      </c>
      <c r="F94" s="26" t="s">
        <v>65</v>
      </c>
      <c r="G94" s="2" t="s">
        <v>1397</v>
      </c>
    </row>
    <row r="95" spans="1:7" ht="18" thickBot="1" x14ac:dyDescent="0.3">
      <c r="A95" s="25">
        <v>43313</v>
      </c>
      <c r="B95" s="34">
        <v>3193</v>
      </c>
      <c r="C95" s="26">
        <v>2.8580000000000001</v>
      </c>
      <c r="D95" s="26">
        <v>3.23</v>
      </c>
      <c r="E95" s="26">
        <v>2.831</v>
      </c>
      <c r="F95" s="26" t="s">
        <v>1395</v>
      </c>
      <c r="G95" s="3" t="s">
        <v>1396</v>
      </c>
    </row>
    <row r="96" spans="1:7" ht="18" thickBot="1" x14ac:dyDescent="0.3">
      <c r="A96" s="25">
        <v>43344</v>
      </c>
      <c r="B96" s="33">
        <v>3102</v>
      </c>
      <c r="C96" s="26">
        <v>3.2069999999999999</v>
      </c>
      <c r="D96" s="26">
        <v>3.367</v>
      </c>
      <c r="E96" s="26">
        <v>3.0859999999999999</v>
      </c>
      <c r="F96" s="26" t="s">
        <v>1393</v>
      </c>
      <c r="G96" s="2" t="s">
        <v>1394</v>
      </c>
    </row>
    <row r="97" spans="1:7" ht="18" thickBot="1" x14ac:dyDescent="0.3">
      <c r="A97" s="25">
        <v>43374</v>
      </c>
      <c r="B97" s="33">
        <v>3021</v>
      </c>
      <c r="C97" s="26">
        <v>3.105</v>
      </c>
      <c r="D97" s="26">
        <v>3.2970000000000002</v>
      </c>
      <c r="E97" s="26">
        <v>2.8849999999999998</v>
      </c>
      <c r="F97" s="26" t="s">
        <v>1391</v>
      </c>
      <c r="G97" s="2" t="s">
        <v>1392</v>
      </c>
    </row>
    <row r="98" spans="1:7" ht="18" thickBot="1" x14ac:dyDescent="0.3">
      <c r="A98" s="25">
        <v>43405</v>
      </c>
      <c r="B98" s="33">
        <v>2833</v>
      </c>
      <c r="C98" s="26">
        <v>3.0019999999999998</v>
      </c>
      <c r="D98" s="26">
        <v>3.0470000000000002</v>
      </c>
      <c r="E98" s="26">
        <v>2.7370000000000001</v>
      </c>
      <c r="F98" s="26" t="s">
        <v>1389</v>
      </c>
      <c r="G98" s="2" t="s">
        <v>1390</v>
      </c>
    </row>
    <row r="99" spans="1:7" ht="18" thickBot="1" x14ac:dyDescent="0.3">
      <c r="A99" s="25">
        <v>43435</v>
      </c>
      <c r="B99" s="33">
        <v>2742</v>
      </c>
      <c r="C99" s="26">
        <v>2.85</v>
      </c>
      <c r="D99" s="26">
        <v>2.8839999999999999</v>
      </c>
      <c r="E99" s="26">
        <v>2.6890000000000001</v>
      </c>
      <c r="F99" s="26" t="s">
        <v>1387</v>
      </c>
      <c r="G99" s="2" t="s">
        <v>1388</v>
      </c>
    </row>
    <row r="100" spans="1:7" ht="18" thickBot="1" x14ac:dyDescent="0.3">
      <c r="A100" s="25">
        <v>43466</v>
      </c>
      <c r="B100" s="33">
        <v>2682</v>
      </c>
      <c r="C100" s="26">
        <v>2.754</v>
      </c>
      <c r="D100" s="26">
        <v>2.7989999999999999</v>
      </c>
      <c r="E100" s="26">
        <v>2.65</v>
      </c>
      <c r="F100" s="26" t="s">
        <v>1385</v>
      </c>
      <c r="G100" s="2" t="s">
        <v>1386</v>
      </c>
    </row>
    <row r="101" spans="1:7" ht="18" thickBot="1" x14ac:dyDescent="0.3">
      <c r="A101" s="25">
        <v>43497</v>
      </c>
      <c r="B101" s="34">
        <v>2938</v>
      </c>
      <c r="C101" s="26">
        <v>2.6709999999999998</v>
      </c>
      <c r="D101" s="26">
        <v>2.9729999999999999</v>
      </c>
      <c r="E101" s="26">
        <v>2.6709999999999998</v>
      </c>
      <c r="F101" s="26" t="s">
        <v>1383</v>
      </c>
      <c r="G101" s="3" t="s">
        <v>1384</v>
      </c>
    </row>
    <row r="102" spans="1:7" ht="18" thickBot="1" x14ac:dyDescent="0.3">
      <c r="A102" s="25">
        <v>43525</v>
      </c>
      <c r="B102" s="34">
        <v>3065</v>
      </c>
      <c r="C102" s="26">
        <v>2.9449999999999998</v>
      </c>
      <c r="D102" s="26">
        <v>3.12</v>
      </c>
      <c r="E102" s="26">
        <v>2.9449999999999998</v>
      </c>
      <c r="F102" s="26" t="s">
        <v>1382</v>
      </c>
      <c r="G102" s="3" t="s">
        <v>1265</v>
      </c>
    </row>
    <row r="103" spans="1:7" ht="18" thickBot="1" x14ac:dyDescent="0.3">
      <c r="A103" s="25">
        <v>43556</v>
      </c>
      <c r="B103" s="34">
        <v>3141</v>
      </c>
      <c r="C103" s="26">
        <v>3.0960000000000001</v>
      </c>
      <c r="D103" s="26">
        <v>3.173</v>
      </c>
      <c r="E103" s="26">
        <v>3.004</v>
      </c>
      <c r="F103" s="26" t="s">
        <v>1381</v>
      </c>
      <c r="G103" s="3" t="s">
        <v>372</v>
      </c>
    </row>
    <row r="104" spans="1:7" ht="18" thickBot="1" x14ac:dyDescent="0.3">
      <c r="A104" s="25">
        <v>43586</v>
      </c>
      <c r="B104" s="33">
        <v>3020</v>
      </c>
      <c r="C104" s="26">
        <v>3.15</v>
      </c>
      <c r="D104" s="26">
        <v>3.1880000000000002</v>
      </c>
      <c r="E104" s="26">
        <v>2.9969999999999999</v>
      </c>
      <c r="F104" s="26" t="s">
        <v>953</v>
      </c>
      <c r="G104" s="2" t="s">
        <v>1124</v>
      </c>
    </row>
    <row r="105" spans="1:7" ht="18" thickBot="1" x14ac:dyDescent="0.3">
      <c r="A105" s="25">
        <v>43617</v>
      </c>
      <c r="B105" s="34">
        <v>3101</v>
      </c>
      <c r="C105" s="26">
        <v>3.0059999999999998</v>
      </c>
      <c r="D105" s="26">
        <v>3.2240000000000002</v>
      </c>
      <c r="E105" s="26">
        <v>2.9809999999999999</v>
      </c>
      <c r="F105" s="26" t="s">
        <v>1379</v>
      </c>
      <c r="G105" s="3" t="s">
        <v>1380</v>
      </c>
    </row>
    <row r="106" spans="1:7" ht="18" thickBot="1" x14ac:dyDescent="0.3">
      <c r="A106" s="25">
        <v>43647</v>
      </c>
      <c r="B106" s="34">
        <v>3145</v>
      </c>
      <c r="C106" s="26">
        <v>3.133</v>
      </c>
      <c r="D106" s="26">
        <v>3.1949999999999998</v>
      </c>
      <c r="E106" s="26">
        <v>3.0529999999999999</v>
      </c>
      <c r="F106" s="26" t="s">
        <v>1378</v>
      </c>
      <c r="G106" s="3" t="s">
        <v>1259</v>
      </c>
    </row>
    <row r="107" spans="1:7" ht="18" thickBot="1" x14ac:dyDescent="0.3">
      <c r="A107" s="25">
        <v>43678</v>
      </c>
      <c r="B107" s="34">
        <v>3283</v>
      </c>
      <c r="C107" s="26">
        <v>3.1669999999999998</v>
      </c>
      <c r="D107" s="26">
        <v>3.323</v>
      </c>
      <c r="E107" s="26">
        <v>3.1120000000000001</v>
      </c>
      <c r="F107" s="26" t="s">
        <v>1376</v>
      </c>
      <c r="G107" s="3" t="s">
        <v>1377</v>
      </c>
    </row>
    <row r="108" spans="1:7" ht="18" thickBot="1" x14ac:dyDescent="0.3">
      <c r="A108" s="25">
        <v>43709</v>
      </c>
      <c r="B108" s="34">
        <v>3362</v>
      </c>
      <c r="C108" s="26">
        <v>3.2610000000000001</v>
      </c>
      <c r="D108" s="26">
        <v>3.3940000000000001</v>
      </c>
      <c r="E108" s="26">
        <v>3.21</v>
      </c>
      <c r="F108" s="26" t="s">
        <v>1375</v>
      </c>
      <c r="G108" s="3" t="s">
        <v>1037</v>
      </c>
    </row>
    <row r="109" spans="1:7" ht="18" thickBot="1" x14ac:dyDescent="0.3">
      <c r="A109" s="25">
        <v>43739</v>
      </c>
      <c r="B109" s="34">
        <v>3394</v>
      </c>
      <c r="C109" s="26">
        <v>3.3879999999999999</v>
      </c>
      <c r="D109" s="26">
        <v>3.4249999999999998</v>
      </c>
      <c r="E109" s="26">
        <v>3.2389999999999999</v>
      </c>
      <c r="F109" s="26" t="s">
        <v>976</v>
      </c>
      <c r="G109" s="3" t="s">
        <v>1374</v>
      </c>
    </row>
    <row r="110" spans="1:7" ht="18" thickBot="1" x14ac:dyDescent="0.3">
      <c r="A110" s="25">
        <v>43770</v>
      </c>
      <c r="B110" s="33">
        <v>3390</v>
      </c>
      <c r="C110" s="26">
        <v>3.4140000000000001</v>
      </c>
      <c r="D110" s="26">
        <v>3.4990000000000001</v>
      </c>
      <c r="E110" s="26">
        <v>3.3</v>
      </c>
      <c r="F110" s="26" t="s">
        <v>1372</v>
      </c>
      <c r="G110" s="2" t="s">
        <v>1373</v>
      </c>
    </row>
    <row r="111" spans="1:7" ht="18" thickBot="1" x14ac:dyDescent="0.3">
      <c r="A111" s="25">
        <v>43800</v>
      </c>
      <c r="B111" s="33">
        <v>3336</v>
      </c>
      <c r="C111" s="26">
        <v>3.38</v>
      </c>
      <c r="D111" s="26">
        <v>3.4969999999999999</v>
      </c>
      <c r="E111" s="26">
        <v>3.3159999999999998</v>
      </c>
      <c r="F111" s="26" t="s">
        <v>1370</v>
      </c>
      <c r="G111" s="2" t="s">
        <v>1371</v>
      </c>
    </row>
    <row r="112" spans="1:7" ht="18" thickBot="1" x14ac:dyDescent="0.3">
      <c r="A112" s="25">
        <v>43831</v>
      </c>
      <c r="B112" s="34">
        <v>3538</v>
      </c>
      <c r="C112" s="26">
        <v>3.36</v>
      </c>
      <c r="D112" s="26">
        <v>3.5539999999999998</v>
      </c>
      <c r="E112" s="26">
        <v>3.3290000000000002</v>
      </c>
      <c r="F112" s="26" t="s">
        <v>1084</v>
      </c>
      <c r="G112" s="3" t="s">
        <v>1369</v>
      </c>
    </row>
    <row r="113" spans="1:7" ht="18" thickBot="1" x14ac:dyDescent="0.3">
      <c r="A113" s="25">
        <v>43862</v>
      </c>
      <c r="B113" s="33">
        <v>3304</v>
      </c>
      <c r="C113" s="26">
        <v>3.5350000000000001</v>
      </c>
      <c r="D113" s="26">
        <v>3.6890000000000001</v>
      </c>
      <c r="E113" s="26">
        <v>3.2850000000000001</v>
      </c>
      <c r="F113" s="26" t="s">
        <v>1367</v>
      </c>
      <c r="G113" s="2" t="s">
        <v>1368</v>
      </c>
    </row>
    <row r="114" spans="1:7" ht="18" thickBot="1" x14ac:dyDescent="0.3">
      <c r="A114" s="25">
        <v>43891</v>
      </c>
      <c r="B114" s="34">
        <v>3346</v>
      </c>
      <c r="C114" s="26">
        <v>3.343</v>
      </c>
      <c r="D114" s="26">
        <v>3.4980000000000002</v>
      </c>
      <c r="E114" s="26">
        <v>2.7549999999999999</v>
      </c>
      <c r="F114" s="26" t="s">
        <v>1365</v>
      </c>
      <c r="G114" s="3" t="s">
        <v>1366</v>
      </c>
    </row>
    <row r="115" spans="1:7" ht="18" thickBot="1" x14ac:dyDescent="0.3">
      <c r="A115" s="25">
        <v>43922</v>
      </c>
      <c r="B115" s="34">
        <v>3766</v>
      </c>
      <c r="C115" s="26">
        <v>3.3</v>
      </c>
      <c r="D115" s="26">
        <v>3.8439999999999999</v>
      </c>
      <c r="E115" s="26">
        <v>3.2</v>
      </c>
      <c r="F115" s="26" t="s">
        <v>1125</v>
      </c>
      <c r="G115" s="3" t="s">
        <v>1364</v>
      </c>
    </row>
    <row r="116" spans="1:7" ht="18" thickBot="1" x14ac:dyDescent="0.3">
      <c r="A116" s="25">
        <v>43952</v>
      </c>
      <c r="B116" s="33">
        <v>3757</v>
      </c>
      <c r="C116" s="26">
        <v>3.7639999999999998</v>
      </c>
      <c r="D116" s="26">
        <v>3.8279999999999998</v>
      </c>
      <c r="E116" s="26">
        <v>3.6440000000000001</v>
      </c>
      <c r="F116" s="26" t="s">
        <v>1362</v>
      </c>
      <c r="G116" s="2" t="s">
        <v>1363</v>
      </c>
    </row>
    <row r="117" spans="1:7" ht="18" thickBot="1" x14ac:dyDescent="0.3">
      <c r="A117" s="25">
        <v>43983</v>
      </c>
      <c r="B117" s="34">
        <v>3841</v>
      </c>
      <c r="C117" s="26">
        <v>3.78</v>
      </c>
      <c r="D117" s="26">
        <v>4</v>
      </c>
      <c r="E117" s="26">
        <v>3.6640000000000001</v>
      </c>
      <c r="F117" s="26" t="s">
        <v>1360</v>
      </c>
      <c r="G117" s="3" t="s">
        <v>1361</v>
      </c>
    </row>
    <row r="118" spans="1:7" ht="18" thickBot="1" x14ac:dyDescent="0.3">
      <c r="A118" s="25">
        <v>44013</v>
      </c>
      <c r="B118" s="34">
        <v>3936</v>
      </c>
      <c r="C118" s="26">
        <v>3.8679999999999999</v>
      </c>
      <c r="D118" s="26">
        <v>3.9729999999999999</v>
      </c>
      <c r="E118" s="26">
        <v>3.7989999999999999</v>
      </c>
      <c r="F118" s="26" t="s">
        <v>1359</v>
      </c>
      <c r="G118" s="3" t="s">
        <v>1120</v>
      </c>
    </row>
    <row r="119" spans="1:7" ht="18" thickBot="1" x14ac:dyDescent="0.3">
      <c r="A119" s="25">
        <v>44044</v>
      </c>
      <c r="B119" s="34">
        <v>4165</v>
      </c>
      <c r="C119" s="26">
        <v>3.9769999999999999</v>
      </c>
      <c r="D119" s="26">
        <v>4.2469999999999999</v>
      </c>
      <c r="E119" s="26">
        <v>3.976</v>
      </c>
      <c r="F119" s="26" t="s">
        <v>155</v>
      </c>
      <c r="G119" s="3" t="s">
        <v>1358</v>
      </c>
    </row>
    <row r="120" spans="1:7" ht="18" thickBot="1" x14ac:dyDescent="0.3">
      <c r="A120" s="25">
        <v>44075</v>
      </c>
      <c r="B120" s="33">
        <v>4007</v>
      </c>
      <c r="C120" s="26">
        <v>4.1689999999999996</v>
      </c>
      <c r="D120" s="26">
        <v>4.3</v>
      </c>
      <c r="E120" s="26">
        <v>3.8620000000000001</v>
      </c>
      <c r="F120" s="26" t="s">
        <v>1356</v>
      </c>
      <c r="G120" s="2" t="s">
        <v>1357</v>
      </c>
    </row>
    <row r="121" spans="1:7" ht="18" thickBot="1" x14ac:dyDescent="0.3">
      <c r="A121" s="25">
        <v>44105</v>
      </c>
      <c r="B121" s="33">
        <v>3754</v>
      </c>
      <c r="C121" s="26">
        <v>3.9940000000000002</v>
      </c>
      <c r="D121" s="26">
        <v>4.1500000000000004</v>
      </c>
      <c r="E121" s="26">
        <v>3.7650000000000001</v>
      </c>
      <c r="F121" s="26" t="s">
        <v>1354</v>
      </c>
      <c r="G121" s="2" t="s">
        <v>1355</v>
      </c>
    </row>
    <row r="122" spans="1:7" ht="18" thickBot="1" x14ac:dyDescent="0.3">
      <c r="A122" s="25">
        <v>44136</v>
      </c>
      <c r="B122" s="34">
        <v>4035</v>
      </c>
      <c r="C122" s="26">
        <v>3.7709999999999999</v>
      </c>
      <c r="D122" s="26">
        <v>4.1500000000000004</v>
      </c>
      <c r="E122" s="26">
        <v>3.7709999999999999</v>
      </c>
      <c r="F122" s="26" t="s">
        <v>1352</v>
      </c>
      <c r="G122" s="3" t="s">
        <v>1353</v>
      </c>
    </row>
    <row r="123" spans="1:7" ht="18" thickBot="1" x14ac:dyDescent="0.3">
      <c r="A123" s="25">
        <v>44166</v>
      </c>
      <c r="B123" s="33">
        <v>4002</v>
      </c>
      <c r="C123" s="26">
        <v>4.0750000000000002</v>
      </c>
      <c r="D123" s="26">
        <v>4.1500000000000004</v>
      </c>
      <c r="E123" s="26">
        <v>3.915</v>
      </c>
      <c r="F123" s="26" t="s">
        <v>1351</v>
      </c>
      <c r="G123" s="2" t="s">
        <v>1121</v>
      </c>
    </row>
    <row r="124" spans="1:7" ht="18" thickBot="1" x14ac:dyDescent="0.3">
      <c r="A124" s="25">
        <v>44197</v>
      </c>
      <c r="B124" s="34">
        <v>4076</v>
      </c>
      <c r="C124" s="26">
        <v>3.99</v>
      </c>
      <c r="D124" s="26">
        <v>4.3330000000000002</v>
      </c>
      <c r="E124" s="26">
        <v>3.9870000000000001</v>
      </c>
      <c r="F124" s="26" t="s">
        <v>1350</v>
      </c>
      <c r="G124" s="3" t="s">
        <v>949</v>
      </c>
    </row>
    <row r="125" spans="1:7" ht="18" thickBot="1" x14ac:dyDescent="0.3">
      <c r="A125" s="25">
        <v>44228</v>
      </c>
      <c r="B125" s="34">
        <v>4145</v>
      </c>
      <c r="C125" s="26">
        <v>4.117</v>
      </c>
      <c r="D125" s="26">
        <v>4.25</v>
      </c>
      <c r="E125" s="26">
        <v>4.05</v>
      </c>
      <c r="F125" s="26" t="s">
        <v>190</v>
      </c>
      <c r="G125" s="3" t="s">
        <v>1349</v>
      </c>
    </row>
    <row r="126" spans="1:7" ht="18" thickBot="1" x14ac:dyDescent="0.3">
      <c r="A126" s="25">
        <v>44256</v>
      </c>
      <c r="B126" s="34">
        <v>4156</v>
      </c>
      <c r="C126" s="26">
        <v>4.1639999999999997</v>
      </c>
      <c r="D126" s="26">
        <v>4.3</v>
      </c>
      <c r="E126" s="26">
        <v>4.1189999999999998</v>
      </c>
      <c r="F126" s="26" t="s">
        <v>1347</v>
      </c>
      <c r="G126" s="3" t="s">
        <v>1348</v>
      </c>
    </row>
    <row r="127" spans="1:7" ht="18" thickBot="1" x14ac:dyDescent="0.3">
      <c r="A127" s="25">
        <v>44287</v>
      </c>
      <c r="B127" s="34">
        <v>4271</v>
      </c>
      <c r="C127" s="26">
        <v>4.1639999999999997</v>
      </c>
      <c r="D127" s="26">
        <v>4.2850000000000001</v>
      </c>
      <c r="E127" s="26">
        <v>4.1310000000000002</v>
      </c>
      <c r="F127" s="26" t="s">
        <v>947</v>
      </c>
      <c r="G127" s="3" t="s">
        <v>304</v>
      </c>
    </row>
    <row r="128" spans="1:7" ht="18" thickBot="1" x14ac:dyDescent="0.3">
      <c r="A128" s="25">
        <v>44317</v>
      </c>
      <c r="B128" s="33">
        <v>4116</v>
      </c>
      <c r="C128" s="26">
        <v>4.2839999999999998</v>
      </c>
      <c r="D128" s="26">
        <v>4.3140000000000001</v>
      </c>
      <c r="E128" s="26">
        <v>4.0129999999999999</v>
      </c>
      <c r="F128" s="26" t="s">
        <v>1345</v>
      </c>
      <c r="G128" s="2" t="s">
        <v>1346</v>
      </c>
    </row>
    <row r="129" spans="1:7" ht="18" thickBot="1" x14ac:dyDescent="0.3">
      <c r="A129" s="25">
        <v>44348</v>
      </c>
      <c r="B129" s="34">
        <v>4298</v>
      </c>
      <c r="C129" s="26">
        <v>4.1280000000000001</v>
      </c>
      <c r="D129" s="26">
        <v>4.359</v>
      </c>
      <c r="E129" s="26">
        <v>4.04</v>
      </c>
      <c r="F129" s="26" t="s">
        <v>192</v>
      </c>
      <c r="G129" s="3" t="s">
        <v>193</v>
      </c>
    </row>
    <row r="130" spans="1:7" ht="18" thickBot="1" x14ac:dyDescent="0.3">
      <c r="A130" s="25">
        <v>44378</v>
      </c>
      <c r="B130" s="34">
        <v>4471</v>
      </c>
      <c r="C130" s="26">
        <v>4.2960000000000003</v>
      </c>
      <c r="D130" s="26">
        <v>4.5650000000000004</v>
      </c>
      <c r="E130" s="26">
        <v>4.25</v>
      </c>
      <c r="F130" s="26" t="s">
        <v>190</v>
      </c>
      <c r="G130" s="3" t="s">
        <v>191</v>
      </c>
    </row>
    <row r="131" spans="1:7" ht="18" thickBot="1" x14ac:dyDescent="0.3">
      <c r="A131" s="25">
        <v>44409</v>
      </c>
      <c r="B131" s="34">
        <v>4570</v>
      </c>
      <c r="C131" s="26">
        <v>4.4710000000000001</v>
      </c>
      <c r="D131" s="26">
        <v>4.8979999999999997</v>
      </c>
      <c r="E131" s="26">
        <v>4.3890000000000002</v>
      </c>
      <c r="F131" s="26" t="s">
        <v>188</v>
      </c>
      <c r="G131" s="3" t="s">
        <v>189</v>
      </c>
    </row>
    <row r="132" spans="1:7" ht="18" thickBot="1" x14ac:dyDescent="0.3">
      <c r="A132" s="25">
        <v>44440</v>
      </c>
      <c r="B132" s="33">
        <v>4566</v>
      </c>
      <c r="C132" s="26">
        <v>4.5910000000000002</v>
      </c>
      <c r="D132" s="26">
        <v>4.71</v>
      </c>
      <c r="E132" s="26">
        <v>4.45</v>
      </c>
      <c r="F132" s="26" t="s">
        <v>186</v>
      </c>
      <c r="G132" s="2" t="s">
        <v>187</v>
      </c>
    </row>
    <row r="133" spans="1:7" ht="18" thickBot="1" x14ac:dyDescent="0.3">
      <c r="A133" s="25">
        <v>44470</v>
      </c>
      <c r="B133" s="34">
        <v>4824</v>
      </c>
      <c r="C133" s="26">
        <v>4.53</v>
      </c>
      <c r="D133" s="26">
        <v>4.859</v>
      </c>
      <c r="E133" s="26">
        <v>4.4489999999999998</v>
      </c>
      <c r="F133" s="26" t="s">
        <v>184</v>
      </c>
      <c r="G133" s="3" t="s">
        <v>185</v>
      </c>
    </row>
    <row r="134" spans="1:7" ht="18" thickBot="1" x14ac:dyDescent="0.3">
      <c r="A134" s="25">
        <v>44501</v>
      </c>
      <c r="B134" s="34">
        <v>4993</v>
      </c>
      <c r="C134" s="26">
        <v>4.8949999999999996</v>
      </c>
      <c r="D134" s="26">
        <v>5.17</v>
      </c>
      <c r="E134" s="26">
        <v>4.7750000000000004</v>
      </c>
      <c r="F134" s="26" t="s">
        <v>182</v>
      </c>
      <c r="G134" s="3" t="s">
        <v>183</v>
      </c>
    </row>
    <row r="135" spans="1:7" ht="18" thickBot="1" x14ac:dyDescent="0.3">
      <c r="A135" s="25">
        <v>44531</v>
      </c>
      <c r="B135" s="34">
        <v>5146</v>
      </c>
      <c r="C135" s="26">
        <v>4.99</v>
      </c>
      <c r="D135" s="26">
        <v>5.1980000000000004</v>
      </c>
      <c r="E135" s="26">
        <v>4.867</v>
      </c>
      <c r="F135" s="26" t="s">
        <v>180</v>
      </c>
      <c r="G135" s="3" t="s">
        <v>181</v>
      </c>
    </row>
    <row r="136" spans="1:7" ht="18" thickBot="1" x14ac:dyDescent="0.3">
      <c r="A136" s="25">
        <v>44562</v>
      </c>
      <c r="B136" s="33">
        <v>4714</v>
      </c>
      <c r="C136" s="26">
        <v>5.05</v>
      </c>
      <c r="D136" s="26">
        <v>5.2549999999999999</v>
      </c>
      <c r="E136" s="26">
        <v>4.5650000000000004</v>
      </c>
      <c r="F136" s="26" t="s">
        <v>178</v>
      </c>
      <c r="G136" s="2" t="s">
        <v>179</v>
      </c>
    </row>
    <row r="137" spans="1:7" ht="18" thickBot="1" x14ac:dyDescent="0.3">
      <c r="A137" s="25">
        <v>44593</v>
      </c>
      <c r="B137" s="33">
        <v>4623</v>
      </c>
      <c r="C137" s="26">
        <v>4.7619999999999996</v>
      </c>
      <c r="D137" s="26">
        <v>5.0010000000000003</v>
      </c>
      <c r="E137" s="26">
        <v>4.3540000000000001</v>
      </c>
      <c r="F137" s="26" t="s">
        <v>176</v>
      </c>
      <c r="G137" s="2" t="s">
        <v>177</v>
      </c>
    </row>
    <row r="138" spans="1:7" ht="18" thickBot="1" x14ac:dyDescent="0.3">
      <c r="A138" s="25">
        <v>44621</v>
      </c>
      <c r="B138" s="33">
        <v>4557</v>
      </c>
      <c r="C138" s="26">
        <v>4.62</v>
      </c>
      <c r="D138" s="26">
        <v>4.6529999999999996</v>
      </c>
      <c r="E138" s="26">
        <v>4.2</v>
      </c>
      <c r="F138" s="26" t="s">
        <v>174</v>
      </c>
      <c r="G138" s="2" t="s">
        <v>175</v>
      </c>
    </row>
    <row r="139" spans="1:7" ht="18" thickBot="1" x14ac:dyDescent="0.3">
      <c r="A139" s="25">
        <v>44652</v>
      </c>
      <c r="B139" s="33">
        <v>4517</v>
      </c>
      <c r="C139" s="26">
        <v>4.5220000000000002</v>
      </c>
      <c r="D139" s="26">
        <v>4.6950000000000003</v>
      </c>
      <c r="E139" s="26">
        <v>4.327</v>
      </c>
      <c r="F139" s="26" t="s">
        <v>172</v>
      </c>
      <c r="G139" s="2" t="s">
        <v>173</v>
      </c>
    </row>
    <row r="140" spans="1:7" ht="18" thickBot="1" x14ac:dyDescent="0.3">
      <c r="A140" s="25">
        <v>44682</v>
      </c>
      <c r="B140" s="33">
        <v>4402</v>
      </c>
      <c r="C140" s="26">
        <v>4.625</v>
      </c>
      <c r="D140" s="26">
        <v>4.625</v>
      </c>
      <c r="E140" s="26">
        <v>4.194</v>
      </c>
      <c r="F140" s="26" t="s">
        <v>170</v>
      </c>
      <c r="G140" s="2" t="s">
        <v>171</v>
      </c>
    </row>
    <row r="141" spans="1:7" ht="18" thickBot="1" x14ac:dyDescent="0.3">
      <c r="A141" s="25">
        <v>44713</v>
      </c>
      <c r="B141" s="33">
        <v>4217</v>
      </c>
      <c r="C141" s="26">
        <v>4.4039999999999999</v>
      </c>
      <c r="D141" s="26">
        <v>4.4630000000000001</v>
      </c>
      <c r="E141" s="26">
        <v>3.99</v>
      </c>
      <c r="F141" s="26" t="s">
        <v>168</v>
      </c>
      <c r="G141" s="2" t="s">
        <v>169</v>
      </c>
    </row>
    <row r="142" spans="1:7" ht="18" thickBot="1" x14ac:dyDescent="0.3">
      <c r="A142" s="25">
        <v>44743</v>
      </c>
      <c r="B142" s="34">
        <v>4595</v>
      </c>
      <c r="C142" s="26">
        <v>4.2270000000000003</v>
      </c>
      <c r="D142" s="26">
        <v>4.7069999999999999</v>
      </c>
      <c r="E142" s="26">
        <v>4.2</v>
      </c>
      <c r="F142" s="26" t="s">
        <v>79</v>
      </c>
      <c r="G142" s="3" t="s">
        <v>167</v>
      </c>
    </row>
    <row r="143" spans="1:7" ht="18" thickBot="1" x14ac:dyDescent="0.3">
      <c r="A143" s="25">
        <v>44774</v>
      </c>
      <c r="B143" s="33">
        <v>4490</v>
      </c>
      <c r="C143" s="26">
        <v>4.6159999999999997</v>
      </c>
      <c r="D143" s="26">
        <v>4.8289999999999997</v>
      </c>
      <c r="E143" s="26">
        <v>4.452</v>
      </c>
      <c r="F143" s="26" t="s">
        <v>165</v>
      </c>
      <c r="G143" s="2" t="s">
        <v>166</v>
      </c>
    </row>
    <row r="144" spans="1:7" ht="18" thickBot="1" x14ac:dyDescent="0.3">
      <c r="A144" s="25">
        <v>44805</v>
      </c>
      <c r="B144" s="33">
        <v>4319</v>
      </c>
      <c r="C144" s="26">
        <v>4.4649999999999999</v>
      </c>
      <c r="D144" s="26">
        <v>4.681</v>
      </c>
      <c r="E144" s="26">
        <v>4.2859999999999996</v>
      </c>
      <c r="F144" s="26" t="s">
        <v>163</v>
      </c>
      <c r="G144" s="2" t="s">
        <v>164</v>
      </c>
    </row>
    <row r="145" spans="1:7" ht="18" thickBot="1" x14ac:dyDescent="0.3">
      <c r="A145" s="25">
        <v>44835</v>
      </c>
      <c r="B145" s="34">
        <v>4674</v>
      </c>
      <c r="C145" s="26">
        <v>4.2830000000000004</v>
      </c>
      <c r="D145" s="26">
        <v>4.7</v>
      </c>
      <c r="E145" s="26">
        <v>4.2350000000000003</v>
      </c>
      <c r="F145" s="26" t="s">
        <v>161</v>
      </c>
      <c r="G145" s="3" t="s">
        <v>162</v>
      </c>
    </row>
    <row r="146" spans="1:7" ht="18" thickBot="1" x14ac:dyDescent="0.3">
      <c r="A146" s="25">
        <v>44866</v>
      </c>
      <c r="B146" s="33">
        <v>4562</v>
      </c>
      <c r="C146" s="26">
        <v>4.694</v>
      </c>
      <c r="D146" s="26">
        <v>4.7</v>
      </c>
      <c r="E146" s="26">
        <v>4.4349999999999996</v>
      </c>
      <c r="F146" s="26" t="s">
        <v>159</v>
      </c>
      <c r="G146" s="2" t="s">
        <v>160</v>
      </c>
    </row>
    <row r="147" spans="1:7" ht="18" thickBot="1" x14ac:dyDescent="0.3">
      <c r="A147" s="25">
        <v>44896</v>
      </c>
      <c r="B147" s="33">
        <v>4506</v>
      </c>
      <c r="C147" s="26">
        <v>4.57</v>
      </c>
      <c r="D147" s="26">
        <v>4.9969999999999999</v>
      </c>
      <c r="E147" s="26">
        <v>4.452</v>
      </c>
      <c r="F147" s="26" t="s">
        <v>157</v>
      </c>
      <c r="G147" s="2" t="s">
        <v>158</v>
      </c>
    </row>
    <row r="148" spans="1:7" ht="18" thickBot="1" x14ac:dyDescent="0.3">
      <c r="A148" s="25">
        <v>44927</v>
      </c>
      <c r="B148" s="34">
        <v>4876</v>
      </c>
      <c r="C148" s="26">
        <v>4.5220000000000002</v>
      </c>
      <c r="D148" s="26">
        <v>4.9089999999999998</v>
      </c>
      <c r="E148" s="26">
        <v>4.4349999999999996</v>
      </c>
      <c r="F148" s="26" t="s">
        <v>155</v>
      </c>
      <c r="G148" s="3" t="s">
        <v>156</v>
      </c>
    </row>
    <row r="149" spans="1:7" ht="18" thickBot="1" x14ac:dyDescent="0.3">
      <c r="A149" s="25">
        <v>44958</v>
      </c>
      <c r="B149" s="34">
        <v>4963</v>
      </c>
      <c r="C149" s="26">
        <v>4.8899999999999997</v>
      </c>
      <c r="D149" s="26">
        <v>5.1740000000000004</v>
      </c>
      <c r="E149" s="26">
        <v>4.8250000000000002</v>
      </c>
      <c r="F149" s="26" t="s">
        <v>153</v>
      </c>
      <c r="G149" s="3" t="s">
        <v>154</v>
      </c>
    </row>
    <row r="150" spans="1:7" ht="18" thickBot="1" x14ac:dyDescent="0.3">
      <c r="A150" s="25">
        <v>44986</v>
      </c>
      <c r="B150" s="34">
        <v>5001</v>
      </c>
      <c r="C150" s="26">
        <v>4.99</v>
      </c>
      <c r="D150" s="26">
        <v>5.0750000000000002</v>
      </c>
      <c r="E150" s="26">
        <v>4.7300000000000004</v>
      </c>
      <c r="F150" s="26" t="s">
        <v>151</v>
      </c>
      <c r="G150" s="3" t="s">
        <v>152</v>
      </c>
    </row>
    <row r="151" spans="1:7" ht="18" thickBot="1" x14ac:dyDescent="0.3">
      <c r="A151" s="25">
        <v>45017</v>
      </c>
      <c r="B151" s="34">
        <v>5221</v>
      </c>
      <c r="C151" s="26">
        <v>5.0739999999999998</v>
      </c>
      <c r="D151" s="26">
        <v>5.266</v>
      </c>
      <c r="E151" s="26">
        <v>5.0170000000000003</v>
      </c>
      <c r="F151" s="26" t="s">
        <v>149</v>
      </c>
      <c r="G151" s="3" t="s">
        <v>150</v>
      </c>
    </row>
    <row r="152" spans="1:7" ht="17.25" x14ac:dyDescent="0.25">
      <c r="A152" s="27">
        <v>45047</v>
      </c>
      <c r="B152" s="46">
        <v>5201</v>
      </c>
      <c r="C152" s="28">
        <v>5.23</v>
      </c>
      <c r="D152" s="28">
        <v>5.2460000000000004</v>
      </c>
      <c r="E152" s="28">
        <v>5.05</v>
      </c>
      <c r="F152" s="28" t="s">
        <v>1344</v>
      </c>
      <c r="G152" s="47" t="s">
        <v>1117</v>
      </c>
    </row>
    <row r="153" spans="1:7" ht="18" thickBot="1" x14ac:dyDescent="0.3">
      <c r="A153" s="25"/>
      <c r="B153" s="34"/>
      <c r="C153" s="26"/>
      <c r="D153" s="26"/>
      <c r="E153" s="26"/>
      <c r="F153" s="26"/>
      <c r="G153" s="3"/>
    </row>
    <row r="154" spans="1:7" ht="18" thickBot="1" x14ac:dyDescent="0.3">
      <c r="A154" s="25"/>
      <c r="B154" s="34"/>
      <c r="C154" s="26"/>
      <c r="D154" s="26"/>
      <c r="E154" s="26"/>
      <c r="F154" s="26"/>
      <c r="G154" s="3"/>
    </row>
    <row r="155" spans="1:7" ht="18" thickBot="1" x14ac:dyDescent="0.3">
      <c r="A155" s="25"/>
      <c r="B155" s="34"/>
      <c r="C155" s="26"/>
      <c r="D155" s="26"/>
      <c r="E155" s="26"/>
      <c r="F155" s="26"/>
      <c r="G155" s="3"/>
    </row>
    <row r="156" spans="1:7" ht="18" thickBot="1" x14ac:dyDescent="0.3">
      <c r="A156" s="25"/>
      <c r="B156" s="34"/>
      <c r="C156" s="26"/>
      <c r="D156" s="26"/>
      <c r="E156" s="26"/>
      <c r="F156" s="26"/>
      <c r="G156" s="3"/>
    </row>
    <row r="157" spans="1:7" ht="18" thickBot="1" x14ac:dyDescent="0.3">
      <c r="A157" s="25"/>
      <c r="B157" s="33"/>
      <c r="C157" s="26"/>
      <c r="D157" s="26"/>
      <c r="E157" s="26"/>
      <c r="F157" s="26"/>
      <c r="G157" s="2"/>
    </row>
    <row r="158" spans="1:7" ht="18" thickBot="1" x14ac:dyDescent="0.3">
      <c r="A158" s="25"/>
      <c r="B158" s="34"/>
      <c r="C158" s="26"/>
      <c r="D158" s="26"/>
      <c r="E158" s="26"/>
      <c r="F158" s="26"/>
      <c r="G158" s="3"/>
    </row>
    <row r="159" spans="1:7" ht="18" thickBot="1" x14ac:dyDescent="0.3">
      <c r="A159" s="25"/>
      <c r="B159" s="34"/>
      <c r="C159" s="26"/>
      <c r="D159" s="26"/>
      <c r="E159" s="26"/>
      <c r="F159" s="26"/>
      <c r="G159" s="3"/>
    </row>
    <row r="160" spans="1:7" ht="18" thickBot="1" x14ac:dyDescent="0.3">
      <c r="A160" s="25"/>
      <c r="B160" s="34"/>
      <c r="C160" s="26"/>
      <c r="D160" s="26"/>
      <c r="E160" s="26"/>
      <c r="F160" s="26"/>
      <c r="G160" s="3"/>
    </row>
    <row r="161" spans="1:7" ht="18" thickBot="1" x14ac:dyDescent="0.3">
      <c r="A161" s="25"/>
      <c r="B161" s="33"/>
      <c r="C161" s="26"/>
      <c r="D161" s="26"/>
      <c r="E161" s="26"/>
      <c r="F161" s="26"/>
      <c r="G161" s="2"/>
    </row>
    <row r="162" spans="1:7" ht="18" thickBot="1" x14ac:dyDescent="0.3">
      <c r="A162" s="25"/>
      <c r="B162" s="34"/>
      <c r="C162" s="26"/>
      <c r="D162" s="26"/>
      <c r="E162" s="26"/>
      <c r="F162" s="26"/>
      <c r="G162" s="3"/>
    </row>
    <row r="163" spans="1:7" ht="18" thickBot="1" x14ac:dyDescent="0.3">
      <c r="A163" s="25"/>
      <c r="B163" s="34"/>
      <c r="C163" s="26"/>
      <c r="D163" s="26"/>
      <c r="E163" s="26"/>
      <c r="F163" s="26"/>
      <c r="G163" s="3"/>
    </row>
    <row r="164" spans="1:7" ht="18" thickBot="1" x14ac:dyDescent="0.3">
      <c r="A164" s="25"/>
      <c r="B164" s="34"/>
      <c r="C164" s="26"/>
      <c r="D164" s="26"/>
      <c r="E164" s="26"/>
      <c r="F164" s="26"/>
      <c r="G164" s="3"/>
    </row>
    <row r="165" spans="1:7" ht="18" thickBot="1" x14ac:dyDescent="0.3">
      <c r="A165" s="25"/>
      <c r="B165" s="33"/>
      <c r="C165" s="26"/>
      <c r="D165" s="26"/>
      <c r="E165" s="26"/>
      <c r="F165" s="26"/>
      <c r="G165" s="2"/>
    </row>
    <row r="166" spans="1:7" ht="18" thickBot="1" x14ac:dyDescent="0.3">
      <c r="A166" s="25"/>
      <c r="B166" s="33"/>
      <c r="C166" s="26"/>
      <c r="D166" s="26"/>
      <c r="E166" s="26"/>
      <c r="F166" s="26"/>
      <c r="G166" s="2"/>
    </row>
    <row r="167" spans="1:7" ht="18" thickBot="1" x14ac:dyDescent="0.3">
      <c r="A167" s="25"/>
      <c r="B167" s="33"/>
      <c r="C167" s="26"/>
      <c r="D167" s="26"/>
      <c r="E167" s="26"/>
      <c r="F167" s="26"/>
      <c r="G167" s="2"/>
    </row>
    <row r="168" spans="1:7" ht="18" thickBot="1" x14ac:dyDescent="0.3">
      <c r="A168" s="25"/>
      <c r="B168" s="33"/>
      <c r="C168" s="26"/>
      <c r="D168" s="26"/>
      <c r="E168" s="26"/>
      <c r="F168" s="26"/>
      <c r="G168" s="2"/>
    </row>
    <row r="169" spans="1:7" ht="18" thickBot="1" x14ac:dyDescent="0.3">
      <c r="A169" s="25"/>
      <c r="B169" s="33"/>
      <c r="C169" s="26"/>
      <c r="D169" s="26"/>
      <c r="E169" s="26"/>
      <c r="F169" s="26"/>
      <c r="G169" s="2"/>
    </row>
    <row r="170" spans="1:7" ht="18" thickBot="1" x14ac:dyDescent="0.3">
      <c r="A170" s="25"/>
      <c r="B170" s="33"/>
      <c r="C170" s="26"/>
      <c r="D170" s="26"/>
      <c r="E170" s="26"/>
      <c r="F170" s="26"/>
      <c r="G170" s="2"/>
    </row>
    <row r="171" spans="1:7" ht="18" thickBot="1" x14ac:dyDescent="0.3">
      <c r="A171" s="25"/>
      <c r="B171" s="34"/>
      <c r="C171" s="26"/>
      <c r="D171" s="26"/>
      <c r="E171" s="26"/>
      <c r="F171" s="26"/>
      <c r="G171" s="3"/>
    </row>
    <row r="172" spans="1:7" ht="18" thickBot="1" x14ac:dyDescent="0.3">
      <c r="A172" s="25"/>
      <c r="B172" s="33"/>
      <c r="C172" s="26"/>
      <c r="D172" s="26"/>
      <c r="E172" s="26"/>
      <c r="F172" s="26"/>
      <c r="G172" s="2"/>
    </row>
    <row r="173" spans="1:7" ht="18" thickBot="1" x14ac:dyDescent="0.3">
      <c r="A173" s="25"/>
      <c r="B173" s="33"/>
      <c r="C173" s="26"/>
      <c r="D173" s="26"/>
      <c r="E173" s="26"/>
      <c r="F173" s="26"/>
      <c r="G173" s="2"/>
    </row>
    <row r="174" spans="1:7" ht="18" thickBot="1" x14ac:dyDescent="0.3">
      <c r="A174" s="25"/>
      <c r="B174" s="34"/>
      <c r="C174" s="26"/>
      <c r="D174" s="26"/>
      <c r="E174" s="26"/>
      <c r="F174" s="26"/>
      <c r="G174" s="3"/>
    </row>
    <row r="175" spans="1:7" ht="18" thickBot="1" x14ac:dyDescent="0.3">
      <c r="A175" s="25"/>
      <c r="B175" s="33"/>
      <c r="C175" s="26"/>
      <c r="D175" s="26"/>
      <c r="E175" s="26"/>
      <c r="F175" s="26"/>
      <c r="G175" s="2"/>
    </row>
    <row r="176" spans="1:7" ht="18" thickBot="1" x14ac:dyDescent="0.3">
      <c r="A176" s="25"/>
      <c r="B176" s="33"/>
      <c r="C176" s="26"/>
      <c r="D176" s="26"/>
      <c r="E176" s="26"/>
      <c r="F176" s="26"/>
      <c r="G176" s="2"/>
    </row>
    <row r="177" spans="1:7" ht="18" thickBot="1" x14ac:dyDescent="0.3">
      <c r="A177" s="25"/>
      <c r="B177" s="34"/>
      <c r="C177" s="26"/>
      <c r="D177" s="26"/>
      <c r="E177" s="26"/>
      <c r="F177" s="26"/>
      <c r="G177" s="3"/>
    </row>
    <row r="178" spans="1:7" ht="18" thickBot="1" x14ac:dyDescent="0.3">
      <c r="A178" s="25"/>
      <c r="B178" s="34"/>
      <c r="C178" s="26"/>
      <c r="D178" s="26"/>
      <c r="E178" s="26"/>
      <c r="F178" s="26"/>
      <c r="G178" s="3"/>
    </row>
    <row r="179" spans="1:7" ht="18" thickBot="1" x14ac:dyDescent="0.3">
      <c r="A179" s="25"/>
      <c r="B179" s="34"/>
      <c r="C179" s="26"/>
      <c r="D179" s="26"/>
      <c r="E179" s="26"/>
      <c r="F179" s="26"/>
      <c r="G179" s="3"/>
    </row>
    <row r="180" spans="1:7" ht="18" thickBot="1" x14ac:dyDescent="0.3">
      <c r="A180" s="25"/>
      <c r="B180" s="34"/>
      <c r="C180" s="26"/>
      <c r="D180" s="26"/>
      <c r="E180" s="26"/>
      <c r="F180" s="26"/>
      <c r="G180" s="3"/>
    </row>
    <row r="181" spans="1:7" ht="17.25" x14ac:dyDescent="0.25">
      <c r="A181" s="27"/>
      <c r="B181" s="46"/>
      <c r="C181" s="28"/>
      <c r="D181" s="28"/>
      <c r="E181" s="28"/>
      <c r="F181" s="28"/>
      <c r="G181" s="47"/>
    </row>
  </sheetData>
  <sortState xmlns:xlrd2="http://schemas.microsoft.com/office/spreadsheetml/2017/richdata2" ref="A31:G181">
    <sortCondition ref="A31:A181"/>
  </sortState>
  <hyperlinks>
    <hyperlink ref="I1" r:id="rId1" xr:uid="{AE364E43-F210-45FD-B789-3C108445C9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A428-F613-4E61-AE20-2BB9908303E7}">
  <dimension ref="B2:G70"/>
  <sheetViews>
    <sheetView showGridLines="0" workbookViewId="0">
      <selection activeCell="B1" sqref="B1"/>
    </sheetView>
  </sheetViews>
  <sheetFormatPr defaultRowHeight="15" x14ac:dyDescent="0.25"/>
  <cols>
    <col min="2" max="2" width="44.28515625" bestFit="1" customWidth="1"/>
    <col min="3" max="7" width="15.5703125" customWidth="1"/>
  </cols>
  <sheetData>
    <row r="2" spans="2:7" ht="47.25" customHeight="1" x14ac:dyDescent="0.25">
      <c r="B2" s="21"/>
      <c r="C2" s="19" t="str">
        <f>Calculations!B24</f>
        <v>Vanguard S&amp;P 500 Price (USD)</v>
      </c>
      <c r="D2" s="19" t="str">
        <f>Calculations!C24</f>
        <v>Vanguard S&amp;P 500 Price (Rand)</v>
      </c>
      <c r="E2" s="19" t="str">
        <f>Calculations!D24</f>
        <v>Satrix 40 Price (Rand)</v>
      </c>
      <c r="F2" s="19" t="str">
        <f>Calculations!E24</f>
        <v>Satrix Indi Price (Rand)</v>
      </c>
      <c r="G2" s="19" t="str">
        <f>Calculations!F24</f>
        <v>Sygnia Itrix MSCI World Price (Rand)</v>
      </c>
    </row>
    <row r="3" spans="2:7" ht="35.25" customHeight="1" x14ac:dyDescent="0.25">
      <c r="B3" s="20" t="s">
        <v>2078</v>
      </c>
      <c r="C3" s="57">
        <f>Calculations!B25</f>
        <v>108</v>
      </c>
      <c r="D3" s="58">
        <f>Calculations!C25</f>
        <v>769</v>
      </c>
      <c r="E3" s="58">
        <f>Calculations!D25</f>
        <v>2694</v>
      </c>
      <c r="F3" s="58">
        <f>Calculations!E25</f>
        <v>2550</v>
      </c>
      <c r="G3" s="58">
        <f>Calculations!F25</f>
        <v>858</v>
      </c>
    </row>
    <row r="4" spans="2:7" ht="35.25" customHeight="1" x14ac:dyDescent="0.25">
      <c r="B4" s="63" t="s">
        <v>2079</v>
      </c>
      <c r="C4" s="64">
        <f>Calculations!B199</f>
        <v>426.6230366492145</v>
      </c>
      <c r="D4" s="65">
        <f>Calculations!C199</f>
        <v>8089.4925920025507</v>
      </c>
      <c r="E4" s="65">
        <f>Calculations!D199</f>
        <v>8026.4663204521166</v>
      </c>
      <c r="F4" s="65">
        <f>Calculations!E199</f>
        <v>11374.719371391924</v>
      </c>
      <c r="G4" s="65">
        <f>Calculations!F199</f>
        <v>5935.8883056896893</v>
      </c>
    </row>
    <row r="5" spans="2:7" ht="35.25" customHeight="1" x14ac:dyDescent="0.25">
      <c r="B5" s="55" t="s">
        <v>2080</v>
      </c>
      <c r="C5" s="59">
        <f>(C4/C3-1)/151*12</f>
        <v>0.2344540372694735</v>
      </c>
      <c r="D5" s="62">
        <f t="shared" ref="D5:G5" si="0">(D4/D3-1)/151*12</f>
        <v>0.75651625577235948</v>
      </c>
      <c r="E5" s="59">
        <f t="shared" si="0"/>
        <v>0.15730221155038027</v>
      </c>
      <c r="F5" s="59">
        <f t="shared" si="0"/>
        <v>0.27502047125491003</v>
      </c>
      <c r="G5" s="62">
        <f t="shared" si="0"/>
        <v>0.4703272639920057</v>
      </c>
    </row>
    <row r="6" spans="2:7" ht="35.25" customHeight="1" x14ac:dyDescent="0.25">
      <c r="B6" s="55" t="s">
        <v>2087</v>
      </c>
      <c r="C6" s="59">
        <f>Calculations!B205</f>
        <v>-2.6315789473684292E-3</v>
      </c>
      <c r="D6" s="77">
        <f>Calculations!C205</f>
        <v>0.17967301533794022</v>
      </c>
      <c r="E6" s="59">
        <f>Calculations!D205</f>
        <v>0.11896080218778482</v>
      </c>
      <c r="F6" s="59">
        <f>Calculations!E205</f>
        <v>0.32899987128330554</v>
      </c>
      <c r="G6" s="78">
        <f>Calculations!F205</f>
        <v>0.18150840527033174</v>
      </c>
    </row>
    <row r="7" spans="2:7" ht="35.25" customHeight="1" x14ac:dyDescent="0.25">
      <c r="B7" s="55" t="s">
        <v>2088</v>
      </c>
      <c r="C7" s="59">
        <f>Calculations!B206</f>
        <v>-1.8134715025906689E-2</v>
      </c>
      <c r="D7" s="77">
        <f>Calculations!C206</f>
        <v>0.32131395129318485</v>
      </c>
      <c r="E7" s="59">
        <f>Calculations!D206</f>
        <v>0.1835127751888157</v>
      </c>
      <c r="F7" s="59">
        <f>Calculations!E206</f>
        <v>0.21442013643848501</v>
      </c>
      <c r="G7" s="78">
        <f>Calculations!F206</f>
        <v>0.26360544217687076</v>
      </c>
    </row>
    <row r="8" spans="2:7" ht="23.25" customHeight="1" x14ac:dyDescent="0.25">
      <c r="B8" s="55" t="s">
        <v>2085</v>
      </c>
      <c r="C8" s="74"/>
      <c r="D8" s="66"/>
      <c r="E8" s="74"/>
      <c r="F8" s="74"/>
      <c r="G8" s="67"/>
    </row>
    <row r="9" spans="2:7" ht="35.25" customHeight="1" x14ac:dyDescent="0.25">
      <c r="B9" s="68" t="s">
        <v>2081</v>
      </c>
      <c r="C9" s="75">
        <f>Calculations!B202</f>
        <v>104</v>
      </c>
      <c r="D9" s="69">
        <f>Calculations!C202</f>
        <v>760</v>
      </c>
      <c r="E9" s="76">
        <f>Calculations!D202</f>
        <v>2640</v>
      </c>
      <c r="F9" s="76">
        <f>Calculations!E202</f>
        <v>2550</v>
      </c>
      <c r="G9" s="70">
        <f>Calculations!F202</f>
        <v>854</v>
      </c>
    </row>
    <row r="10" spans="2:7" ht="35.25" customHeight="1" x14ac:dyDescent="0.25">
      <c r="B10" s="68" t="s">
        <v>2082</v>
      </c>
      <c r="C10" s="75">
        <f>Calculations!B203</f>
        <v>437</v>
      </c>
      <c r="D10" s="69">
        <f>Calculations!C203</f>
        <v>6999</v>
      </c>
      <c r="E10" s="76">
        <f>Calculations!D203</f>
        <v>7365</v>
      </c>
      <c r="F10" s="76">
        <f>Calculations!E203</f>
        <v>10449</v>
      </c>
      <c r="G10" s="70">
        <f>Calculations!F203</f>
        <v>5221</v>
      </c>
    </row>
    <row r="11" spans="2:7" ht="35.25" customHeight="1" x14ac:dyDescent="0.25">
      <c r="B11" s="71" t="s">
        <v>212</v>
      </c>
      <c r="C11" s="60">
        <f>C10-C9</f>
        <v>333</v>
      </c>
      <c r="D11" s="72">
        <f t="shared" ref="D11:G11" si="1">D10-D9</f>
        <v>6239</v>
      </c>
      <c r="E11" s="61">
        <f t="shared" si="1"/>
        <v>4725</v>
      </c>
      <c r="F11" s="61">
        <f t="shared" si="1"/>
        <v>7899</v>
      </c>
      <c r="G11" s="73">
        <f t="shared" si="1"/>
        <v>4367</v>
      </c>
    </row>
    <row r="12" spans="2:7" ht="35.25" customHeight="1" x14ac:dyDescent="0.25">
      <c r="B12" s="56" t="s">
        <v>211</v>
      </c>
      <c r="C12" s="60">
        <f>Calculations!B204</f>
        <v>90.2653097705645</v>
      </c>
      <c r="D12" s="61">
        <f>Calculations!C204</f>
        <v>1816.8626459652251</v>
      </c>
      <c r="E12" s="61">
        <f>Calculations!D204</f>
        <v>1146.9265495511681</v>
      </c>
      <c r="F12" s="61">
        <f>Calculations!E204</f>
        <v>1916.3851278736122</v>
      </c>
      <c r="G12" s="61">
        <f>Calculations!F204</f>
        <v>1244.1320210364204</v>
      </c>
    </row>
    <row r="13" spans="2:7" ht="15.75" x14ac:dyDescent="0.25">
      <c r="B13" s="16"/>
    </row>
    <row r="14" spans="2:7" x14ac:dyDescent="0.25">
      <c r="B14" s="14"/>
    </row>
    <row r="15" spans="2:7" ht="15.75" x14ac:dyDescent="0.25">
      <c r="B15" s="15"/>
    </row>
    <row r="16" spans="2:7" ht="15.75" x14ac:dyDescent="0.25">
      <c r="B16" s="16"/>
    </row>
    <row r="17" spans="2:2" ht="15.75" x14ac:dyDescent="0.25">
      <c r="B17" s="16"/>
    </row>
    <row r="18" spans="2:2" ht="15.75" x14ac:dyDescent="0.25">
      <c r="B18" s="16"/>
    </row>
    <row r="19" spans="2:2" ht="15.75" x14ac:dyDescent="0.25">
      <c r="B19" s="16"/>
    </row>
    <row r="20" spans="2:2" ht="15.75" x14ac:dyDescent="0.25">
      <c r="B20" s="16"/>
    </row>
    <row r="21" spans="2:2" ht="15.75" x14ac:dyDescent="0.25">
      <c r="B21" s="16"/>
    </row>
    <row r="22" spans="2:2" ht="15.75" x14ac:dyDescent="0.25">
      <c r="B22" s="16"/>
    </row>
    <row r="23" spans="2:2" ht="15.75" x14ac:dyDescent="0.25">
      <c r="B23" s="16"/>
    </row>
    <row r="24" spans="2:2" ht="15.75" x14ac:dyDescent="0.25">
      <c r="B24" s="16"/>
    </row>
    <row r="25" spans="2:2" ht="15.75" x14ac:dyDescent="0.25">
      <c r="B25" s="16"/>
    </row>
    <row r="26" spans="2:2" ht="15.75" x14ac:dyDescent="0.25">
      <c r="B26" s="16"/>
    </row>
    <row r="27" spans="2:2" ht="15.75" x14ac:dyDescent="0.25">
      <c r="B27" s="16"/>
    </row>
    <row r="28" spans="2:2" x14ac:dyDescent="0.25">
      <c r="B28" s="14"/>
    </row>
    <row r="29" spans="2:2" ht="15.75" x14ac:dyDescent="0.25">
      <c r="B29" s="15"/>
    </row>
    <row r="30" spans="2:2" ht="15.75" x14ac:dyDescent="0.25">
      <c r="B30" s="16"/>
    </row>
    <row r="31" spans="2:2" ht="15.75" x14ac:dyDescent="0.25">
      <c r="B31" s="16"/>
    </row>
    <row r="32" spans="2:2" ht="15.75" x14ac:dyDescent="0.25">
      <c r="B32" s="16"/>
    </row>
    <row r="33" spans="2:2" ht="15.75" x14ac:dyDescent="0.25">
      <c r="B33" s="16"/>
    </row>
    <row r="34" spans="2:2" ht="15.75" x14ac:dyDescent="0.25">
      <c r="B34" s="16"/>
    </row>
    <row r="35" spans="2:2" ht="15.75" x14ac:dyDescent="0.25">
      <c r="B35" s="16"/>
    </row>
    <row r="36" spans="2:2" ht="15.75" x14ac:dyDescent="0.25">
      <c r="B36" s="16"/>
    </row>
    <row r="37" spans="2:2" ht="15.75" x14ac:dyDescent="0.25">
      <c r="B37" s="16"/>
    </row>
    <row r="38" spans="2:2" ht="15.75" x14ac:dyDescent="0.25">
      <c r="B38" s="16"/>
    </row>
    <row r="39" spans="2:2" ht="15.75" x14ac:dyDescent="0.25">
      <c r="B39" s="16"/>
    </row>
    <row r="40" spans="2:2" ht="15.75" x14ac:dyDescent="0.25">
      <c r="B40" s="16"/>
    </row>
    <row r="41" spans="2:2" ht="15.75" x14ac:dyDescent="0.25">
      <c r="B41" s="16"/>
    </row>
    <row r="42" spans="2:2" ht="15.75" x14ac:dyDescent="0.25">
      <c r="B42" s="16"/>
    </row>
    <row r="43" spans="2:2" x14ac:dyDescent="0.25">
      <c r="B43" s="14"/>
    </row>
    <row r="44" spans="2:2" ht="15.75" x14ac:dyDescent="0.25">
      <c r="B44" s="15"/>
    </row>
    <row r="45" spans="2:2" ht="15.75" x14ac:dyDescent="0.25">
      <c r="B45" s="16"/>
    </row>
    <row r="46" spans="2:2" ht="15.75" x14ac:dyDescent="0.25">
      <c r="B46" s="16"/>
    </row>
    <row r="47" spans="2:2" ht="15.75" x14ac:dyDescent="0.25">
      <c r="B47" s="16"/>
    </row>
    <row r="48" spans="2:2" ht="15.75" x14ac:dyDescent="0.25">
      <c r="B48" s="16"/>
    </row>
    <row r="49" spans="2:2" ht="15.75" x14ac:dyDescent="0.25">
      <c r="B49" s="16"/>
    </row>
    <row r="50" spans="2:2" ht="15.75" x14ac:dyDescent="0.25">
      <c r="B50" s="16"/>
    </row>
    <row r="51" spans="2:2" ht="15.75" x14ac:dyDescent="0.25">
      <c r="B51" s="16"/>
    </row>
    <row r="52" spans="2:2" ht="15.75" x14ac:dyDescent="0.25">
      <c r="B52" s="16"/>
    </row>
    <row r="53" spans="2:2" ht="15.75" x14ac:dyDescent="0.25">
      <c r="B53" s="16"/>
    </row>
    <row r="54" spans="2:2" ht="15.75" x14ac:dyDescent="0.25">
      <c r="B54" s="16"/>
    </row>
    <row r="55" spans="2:2" ht="15.75" x14ac:dyDescent="0.25">
      <c r="B55" s="16"/>
    </row>
    <row r="56" spans="2:2" ht="15.75" x14ac:dyDescent="0.25">
      <c r="B56" s="16"/>
    </row>
    <row r="57" spans="2:2" x14ac:dyDescent="0.25">
      <c r="B57" s="14"/>
    </row>
    <row r="58" spans="2:2" ht="15.75" x14ac:dyDescent="0.25">
      <c r="B58" s="15"/>
    </row>
    <row r="59" spans="2:2" ht="15.75" x14ac:dyDescent="0.25">
      <c r="B59" s="16"/>
    </row>
    <row r="60" spans="2:2" ht="15.75" x14ac:dyDescent="0.25">
      <c r="B60" s="16"/>
    </row>
    <row r="61" spans="2:2" ht="15.75" x14ac:dyDescent="0.25">
      <c r="B61" s="16"/>
    </row>
    <row r="62" spans="2:2" ht="15.75" x14ac:dyDescent="0.25">
      <c r="B62" s="16"/>
    </row>
    <row r="63" spans="2:2" ht="15.75" x14ac:dyDescent="0.25">
      <c r="B63" s="16"/>
    </row>
    <row r="64" spans="2:2" ht="15.75" x14ac:dyDescent="0.25">
      <c r="B64" s="16"/>
    </row>
    <row r="65" spans="2:2" ht="15.75" x14ac:dyDescent="0.25">
      <c r="B65" s="16"/>
    </row>
    <row r="66" spans="2:2" ht="15.75" x14ac:dyDescent="0.25">
      <c r="B66" s="16"/>
    </row>
    <row r="67" spans="2:2" ht="15.75" x14ac:dyDescent="0.25">
      <c r="B67" s="16"/>
    </row>
    <row r="68" spans="2:2" ht="15.75" x14ac:dyDescent="0.25">
      <c r="B68" s="16"/>
    </row>
    <row r="69" spans="2:2" ht="15.75" x14ac:dyDescent="0.25">
      <c r="B69" s="16"/>
    </row>
    <row r="70" spans="2:2" ht="15.75" x14ac:dyDescent="0.25">
      <c r="B70" s="1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D665-E507-4D07-A050-D2217EF0A4A0}">
  <dimension ref="A3:Y341"/>
  <sheetViews>
    <sheetView showGridLines="0" tabSelected="1" topLeftCell="A5" workbookViewId="0">
      <pane xSplit="1" ySplit="20" topLeftCell="D25" activePane="bottomRight" state="frozen"/>
      <selection activeCell="A5" sqref="A5"/>
      <selection pane="topRight" activeCell="B5" sqref="B5"/>
      <selection pane="bottomLeft" activeCell="A6" sqref="A6"/>
      <selection pane="bottomRight" activeCell="P33" sqref="P33"/>
    </sheetView>
  </sheetViews>
  <sheetFormatPr defaultRowHeight="15" outlineLevelCol="1" x14ac:dyDescent="0.25"/>
  <cols>
    <col min="1" max="1" width="10.7109375" bestFit="1" customWidth="1"/>
    <col min="2" max="2" width="9.28515625" customWidth="1" outlineLevel="1"/>
    <col min="3" max="4" width="9.42578125" customWidth="1" outlineLevel="1"/>
    <col min="5" max="5" width="10.42578125" customWidth="1" outlineLevel="1"/>
    <col min="6" max="6" width="9.42578125" customWidth="1" outlineLevel="1"/>
    <col min="7" max="7" width="9.28515625" customWidth="1" outlineLevel="1"/>
    <col min="8" max="8" width="9.42578125" customWidth="1" outlineLevel="1"/>
    <col min="9" max="20" width="9.140625" customWidth="1" outlineLevel="1"/>
    <col min="21" max="25" width="16.28515625" customWidth="1"/>
  </cols>
  <sheetData>
    <row r="3" spans="1:22" ht="15.75" x14ac:dyDescent="0.25">
      <c r="A3" s="16"/>
      <c r="B3" s="18"/>
    </row>
    <row r="4" spans="1:22" ht="15.75" x14ac:dyDescent="0.25">
      <c r="A4" s="16"/>
      <c r="B4" s="18"/>
      <c r="C4" s="18"/>
      <c r="D4" s="18"/>
      <c r="E4" s="18"/>
      <c r="F4" s="18"/>
      <c r="G4" s="18"/>
    </row>
    <row r="5" spans="1:22" ht="15.75" x14ac:dyDescent="0.25">
      <c r="A5" s="16"/>
      <c r="B5" s="18"/>
      <c r="C5" s="18"/>
      <c r="D5" s="18"/>
      <c r="E5" s="18"/>
      <c r="F5" s="18"/>
      <c r="G5" s="18"/>
      <c r="U5" s="87" t="s">
        <v>2104</v>
      </c>
    </row>
    <row r="6" spans="1:22" ht="15.75" x14ac:dyDescent="0.25">
      <c r="A6" s="16"/>
      <c r="B6" s="18"/>
      <c r="C6" s="18"/>
      <c r="D6" s="18"/>
      <c r="E6" s="18"/>
      <c r="F6" s="18"/>
      <c r="G6" s="18"/>
    </row>
    <row r="7" spans="1:22" ht="15.75" x14ac:dyDescent="0.25">
      <c r="A7" s="16"/>
      <c r="B7" s="18"/>
      <c r="C7" s="18"/>
      <c r="D7" s="18"/>
      <c r="E7" s="18"/>
      <c r="F7" s="18"/>
      <c r="G7" s="18"/>
    </row>
    <row r="8" spans="1:22" ht="15.75" x14ac:dyDescent="0.25">
      <c r="A8" s="16"/>
      <c r="B8" s="18"/>
      <c r="C8" s="18"/>
      <c r="D8" s="18"/>
      <c r="E8" s="18"/>
      <c r="F8" s="18"/>
      <c r="G8" s="18"/>
    </row>
    <row r="9" spans="1:22" ht="15.75" x14ac:dyDescent="0.25">
      <c r="A9" s="16"/>
      <c r="B9" s="18"/>
      <c r="C9" s="18"/>
      <c r="D9" s="18"/>
      <c r="E9" s="18"/>
      <c r="F9" s="18"/>
      <c r="G9" s="18"/>
    </row>
    <row r="10" spans="1:22" ht="15.75" x14ac:dyDescent="0.25">
      <c r="A10" s="16"/>
      <c r="B10" s="18"/>
      <c r="C10" s="18"/>
      <c r="D10" s="18"/>
      <c r="E10" s="18"/>
      <c r="F10" s="18"/>
      <c r="G10" s="18"/>
    </row>
    <row r="11" spans="1:22" ht="15.75" x14ac:dyDescent="0.25">
      <c r="A11" s="16"/>
      <c r="B11" s="18"/>
      <c r="C11" s="18"/>
      <c r="D11" s="18"/>
      <c r="E11" s="18"/>
      <c r="F11" s="18"/>
      <c r="G11" s="18"/>
    </row>
    <row r="12" spans="1:22" ht="15.75" x14ac:dyDescent="0.25">
      <c r="A12" s="16"/>
      <c r="B12" s="18"/>
      <c r="C12" s="18"/>
      <c r="D12" s="18"/>
      <c r="E12" s="18"/>
      <c r="F12" s="18"/>
      <c r="G12" s="18"/>
    </row>
    <row r="13" spans="1:22" ht="15.75" x14ac:dyDescent="0.25">
      <c r="A13" s="16"/>
      <c r="B13" s="18"/>
      <c r="C13" s="18"/>
      <c r="D13" s="18"/>
      <c r="E13" s="18"/>
      <c r="F13" s="18"/>
      <c r="G13" s="18"/>
      <c r="U13" t="s">
        <v>2105</v>
      </c>
    </row>
    <row r="14" spans="1:22" ht="15.75" x14ac:dyDescent="0.25">
      <c r="A14" s="16"/>
      <c r="B14" s="18"/>
      <c r="C14" s="18"/>
      <c r="D14" s="18"/>
      <c r="E14" s="18"/>
      <c r="F14" s="18"/>
      <c r="G14" s="18"/>
      <c r="U14" s="81" t="s">
        <v>2095</v>
      </c>
      <c r="V14" s="86">
        <v>151</v>
      </c>
    </row>
    <row r="15" spans="1:22" ht="15.75" x14ac:dyDescent="0.25">
      <c r="A15" s="16"/>
      <c r="B15" s="18"/>
      <c r="C15" s="18"/>
      <c r="D15" s="18"/>
      <c r="E15" s="18"/>
      <c r="F15" s="18"/>
      <c r="G15" s="18"/>
      <c r="U15" s="81" t="s">
        <v>2096</v>
      </c>
      <c r="V15" s="86">
        <f>U23</f>
        <v>276426043317</v>
      </c>
    </row>
    <row r="16" spans="1:22" ht="15.75" x14ac:dyDescent="0.25">
      <c r="A16" s="16"/>
      <c r="B16" s="18"/>
      <c r="C16" s="18"/>
      <c r="D16" s="18"/>
      <c r="E16" s="18"/>
      <c r="F16" s="18"/>
      <c r="G16" s="18"/>
      <c r="U16" s="81" t="s">
        <v>2097</v>
      </c>
      <c r="V16" s="86">
        <f>X23</f>
        <v>21171224847</v>
      </c>
    </row>
    <row r="17" spans="1:25" ht="15.75" x14ac:dyDescent="0.25">
      <c r="A17" s="16"/>
      <c r="B17" s="18"/>
      <c r="C17" s="18"/>
      <c r="D17" s="18"/>
      <c r="E17" s="18"/>
      <c r="F17" s="18"/>
      <c r="G17" s="18"/>
      <c r="U17" s="81" t="s">
        <v>2098</v>
      </c>
      <c r="V17" s="86">
        <f>W23</f>
        <v>6457569</v>
      </c>
    </row>
    <row r="18" spans="1:25" ht="15.75" x14ac:dyDescent="0.25">
      <c r="A18" s="16"/>
      <c r="B18" s="18"/>
      <c r="C18" s="18"/>
      <c r="D18" s="18"/>
      <c r="E18" s="18"/>
      <c r="F18" s="18"/>
      <c r="G18" s="18"/>
      <c r="U18" s="81" t="s">
        <v>2099</v>
      </c>
      <c r="V18" s="86">
        <f>V23</f>
        <v>486738</v>
      </c>
    </row>
    <row r="19" spans="1:25" ht="15.75" x14ac:dyDescent="0.25">
      <c r="A19" s="16"/>
      <c r="B19" s="18"/>
      <c r="C19" s="18"/>
      <c r="D19" s="18"/>
      <c r="E19" s="18"/>
      <c r="F19" s="18"/>
      <c r="G19" s="18"/>
      <c r="U19" s="81" t="s">
        <v>2100</v>
      </c>
      <c r="V19" s="86">
        <f>((V14*V16)-(V17*V18))/((V14*V15)-V17^2)</f>
        <v>1.3382466614650548</v>
      </c>
    </row>
    <row r="20" spans="1:25" ht="15.75" x14ac:dyDescent="0.25">
      <c r="A20" s="16"/>
      <c r="B20" s="18"/>
      <c r="C20" s="18"/>
      <c r="D20" s="18"/>
      <c r="E20" s="18"/>
      <c r="F20" s="18"/>
      <c r="G20" s="18"/>
      <c r="U20" s="81" t="s">
        <v>2101</v>
      </c>
      <c r="V20" s="86">
        <f>(V18-(V19*V17))/V14</f>
        <v>-54007.166592253197</v>
      </c>
    </row>
    <row r="21" spans="1:25" ht="15.75" x14ac:dyDescent="0.25">
      <c r="A21" s="16"/>
      <c r="B21" s="18"/>
      <c r="C21" s="18"/>
      <c r="D21" s="18"/>
      <c r="E21" s="18"/>
      <c r="F21" s="18"/>
      <c r="G21" s="18"/>
    </row>
    <row r="22" spans="1:25" ht="15.75" x14ac:dyDescent="0.25">
      <c r="A22" s="16"/>
      <c r="B22" s="18"/>
      <c r="C22" s="18"/>
      <c r="D22" s="18"/>
      <c r="E22" s="18"/>
      <c r="F22" s="18"/>
      <c r="G22" s="18"/>
      <c r="U22" t="s">
        <v>2090</v>
      </c>
    </row>
    <row r="23" spans="1:25" ht="15.75" x14ac:dyDescent="0.25">
      <c r="A23" s="16"/>
      <c r="B23" s="18"/>
      <c r="C23" s="18"/>
      <c r="D23" s="18"/>
      <c r="E23" s="18"/>
      <c r="F23" s="18"/>
      <c r="G23" s="18"/>
      <c r="H23" s="81" t="s">
        <v>2089</v>
      </c>
      <c r="I23" s="82"/>
      <c r="J23" s="82"/>
      <c r="K23" s="82"/>
      <c r="L23" s="82"/>
      <c r="M23" s="83"/>
      <c r="T23" t="s">
        <v>2091</v>
      </c>
      <c r="U23" s="84">
        <f>SUM(U25:U175)</f>
        <v>276426043317</v>
      </c>
      <c r="V23" s="84">
        <f>SUM(V25:V175)</f>
        <v>486738</v>
      </c>
      <c r="W23" s="84">
        <f>SUM(W25:W175)</f>
        <v>6457569</v>
      </c>
      <c r="X23" s="84">
        <f>SUM(X25:X175)</f>
        <v>21171224847</v>
      </c>
      <c r="Y23" s="84"/>
    </row>
    <row r="24" spans="1:25" x14ac:dyDescent="0.25">
      <c r="A24" t="s">
        <v>0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201</v>
      </c>
      <c r="H24" t="s">
        <v>2067</v>
      </c>
      <c r="I24" t="s">
        <v>2068</v>
      </c>
      <c r="J24" t="s">
        <v>2069</v>
      </c>
      <c r="K24" t="s">
        <v>2070</v>
      </c>
      <c r="L24" t="s">
        <v>2071</v>
      </c>
      <c r="M24" t="s">
        <v>2072</v>
      </c>
      <c r="N24" t="s">
        <v>2073</v>
      </c>
      <c r="O24" t="s">
        <v>2074</v>
      </c>
      <c r="P24" t="s">
        <v>2075</v>
      </c>
      <c r="Q24" t="s">
        <v>2076</v>
      </c>
      <c r="U24" s="85" t="s">
        <v>2092</v>
      </c>
      <c r="V24" s="85" t="s">
        <v>2093</v>
      </c>
      <c r="W24" s="85" t="s">
        <v>2103</v>
      </c>
      <c r="X24" s="85" t="s">
        <v>2094</v>
      </c>
      <c r="Y24" s="85" t="s">
        <v>2102</v>
      </c>
    </row>
    <row r="25" spans="1:25" ht="18" thickBot="1" x14ac:dyDescent="0.3">
      <c r="A25" s="25">
        <v>40483</v>
      </c>
      <c r="B25" s="22">
        <v>108</v>
      </c>
      <c r="C25" s="22">
        <v>769</v>
      </c>
      <c r="D25" s="22">
        <v>2694</v>
      </c>
      <c r="E25" s="22">
        <v>2550</v>
      </c>
      <c r="F25" s="22">
        <v>858</v>
      </c>
      <c r="G25" s="13">
        <v>7.1087999999999996</v>
      </c>
      <c r="H25" s="79" cm="1">
        <f t="array" ref="H25">ROUND(TREND($B$25:$B$175,$A$25:$A$175,A25),0)</f>
        <v>85</v>
      </c>
      <c r="I25" s="79" cm="1">
        <f t="array" ref="I25">ROUND(TREND($C$25:$C$175,$A$25:$A$175,A25),0)</f>
        <v>169</v>
      </c>
      <c r="J25" s="79" cm="1">
        <f t="array" ref="J25">ROUND(TREND($D$25:$D$175,$A$25:$A$175,A25),0)</f>
        <v>2875</v>
      </c>
      <c r="K25" s="79" cm="1">
        <f t="array" ref="K25">ROUND(TREND($E$25:$E$175,$A$25:$A$175,A25),0)</f>
        <v>3422</v>
      </c>
      <c r="L25" s="79" cm="1">
        <f t="array" ref="L25">ROUND(TREND($F$25:$F$175,$A$25:$A$175,A25),0)</f>
        <v>562</v>
      </c>
      <c r="M25" s="80" cm="1">
        <f t="array" ref="M25">TREND($G$25:$G$175,$A$25:$A$175,A25)</f>
        <v>7.7406622200491739</v>
      </c>
      <c r="U25" s="50">
        <f>W25^2</f>
        <v>1638873289</v>
      </c>
      <c r="V25" s="50">
        <f>I25</f>
        <v>169</v>
      </c>
      <c r="W25" s="22">
        <f>A25</f>
        <v>40483</v>
      </c>
      <c r="X25">
        <f>V25*W25</f>
        <v>6841627</v>
      </c>
      <c r="Y25">
        <f>$V$19*W25+$V$20</f>
        <v>169.07300383661641</v>
      </c>
    </row>
    <row r="26" spans="1:25" ht="18" thickBot="1" x14ac:dyDescent="0.3">
      <c r="A26" s="25">
        <v>40513</v>
      </c>
      <c r="B26" s="22">
        <v>115</v>
      </c>
      <c r="C26" s="22">
        <v>760</v>
      </c>
      <c r="D26" s="22">
        <v>2855</v>
      </c>
      <c r="E26" s="22">
        <v>2670</v>
      </c>
      <c r="F26" s="22">
        <v>855</v>
      </c>
      <c r="G26" s="13">
        <v>6.5994999999999999</v>
      </c>
      <c r="H26" s="79" cm="1">
        <f t="array" ref="H26">ROUND(TREND($B$25:$B$175,$A$25:$A$175,A26),0)</f>
        <v>86</v>
      </c>
      <c r="I26" s="79" cm="1">
        <f t="array" ref="I26">ROUND(TREND($C$25:$C$175,$A$25:$A$175,A26),0)</f>
        <v>209</v>
      </c>
      <c r="J26" s="79" cm="1">
        <f t="array" ref="J26">ROUND(TREND($D$25:$D$175,$A$25:$A$175,A26),0)</f>
        <v>2899</v>
      </c>
      <c r="K26" s="79" cm="1">
        <f t="array" ref="K26">ROUND(TREND($E$25:$E$175,$A$25:$A$175,A26),0)</f>
        <v>3461</v>
      </c>
      <c r="L26" s="79" cm="1">
        <f t="array" ref="L26">ROUND(TREND($F$25:$F$175,$A$25:$A$175,A26),0)</f>
        <v>590</v>
      </c>
      <c r="M26" s="80" cm="1">
        <f t="array" ref="M26">TREND($G$25:$G$175,$A$25:$A$175,A26)</f>
        <v>7.8071767894591488</v>
      </c>
      <c r="U26" s="50">
        <f t="shared" ref="U26:U89" si="0">W26^2</f>
        <v>1641303169</v>
      </c>
      <c r="V26" s="50">
        <f t="shared" ref="V26:V89" si="1">I26</f>
        <v>209</v>
      </c>
      <c r="W26" s="22">
        <f t="shared" ref="W26:W89" si="2">A26</f>
        <v>40513</v>
      </c>
      <c r="X26">
        <f t="shared" ref="X26:X89" si="3">V26*W26</f>
        <v>8467217</v>
      </c>
      <c r="Y26">
        <f t="shared" ref="Y26:Y89" si="4">$V$19*W26+$V$20</f>
        <v>209.22040368056332</v>
      </c>
    </row>
    <row r="27" spans="1:25" ht="18" thickBot="1" x14ac:dyDescent="0.3">
      <c r="A27" s="25">
        <v>40544</v>
      </c>
      <c r="B27" s="22">
        <v>118</v>
      </c>
      <c r="C27" s="22">
        <v>845</v>
      </c>
      <c r="D27" s="22">
        <v>2808</v>
      </c>
      <c r="E27" s="22">
        <v>2572</v>
      </c>
      <c r="F27" s="22">
        <v>944</v>
      </c>
      <c r="G27" s="13">
        <v>7.1755000000000004</v>
      </c>
      <c r="H27" s="79" cm="1">
        <f t="array" ref="H27">ROUND(TREND($B$25:$B$175,$A$25:$A$175,A27),0)</f>
        <v>88</v>
      </c>
      <c r="I27" s="79" cm="1">
        <f t="array" ref="I27">ROUND(TREND($C$25:$C$175,$A$25:$A$175,A27),0)</f>
        <v>251</v>
      </c>
      <c r="J27" s="79" cm="1">
        <f t="array" ref="J27">ROUND(TREND($D$25:$D$175,$A$25:$A$175,A27),0)</f>
        <v>2924</v>
      </c>
      <c r="K27" s="79" cm="1">
        <f t="array" ref="K27">ROUND(TREND($E$25:$E$175,$A$25:$A$175,A27),0)</f>
        <v>3501</v>
      </c>
      <c r="L27" s="79" cm="1">
        <f t="array" ref="L27">ROUND(TREND($F$25:$F$175,$A$25:$A$175,A27),0)</f>
        <v>618</v>
      </c>
      <c r="M27" s="80" cm="1">
        <f t="array" ref="M27">TREND($G$25:$G$175,$A$25:$A$175,A27)</f>
        <v>7.8759085111828</v>
      </c>
      <c r="U27" s="50">
        <f t="shared" si="0"/>
        <v>1643815936</v>
      </c>
      <c r="V27" s="50">
        <f t="shared" si="1"/>
        <v>251</v>
      </c>
      <c r="W27" s="22">
        <f t="shared" si="2"/>
        <v>40544</v>
      </c>
      <c r="X27">
        <f t="shared" si="3"/>
        <v>10176544</v>
      </c>
      <c r="Y27">
        <f t="shared" si="4"/>
        <v>250.70605018598144</v>
      </c>
    </row>
    <row r="28" spans="1:25" ht="18" thickBot="1" x14ac:dyDescent="0.3">
      <c r="A28" s="25">
        <v>40575</v>
      </c>
      <c r="B28" s="22">
        <v>122</v>
      </c>
      <c r="C28" s="22">
        <v>842</v>
      </c>
      <c r="D28" s="22">
        <v>2890</v>
      </c>
      <c r="E28" s="22">
        <v>2623</v>
      </c>
      <c r="F28" s="22">
        <v>940</v>
      </c>
      <c r="G28" s="13">
        <v>6.9135</v>
      </c>
      <c r="H28" s="79" cm="1">
        <f t="array" ref="H28">ROUND(TREND($B$25:$B$175,$A$25:$A$175,A28),0)</f>
        <v>91</v>
      </c>
      <c r="I28" s="79" cm="1">
        <f t="array" ref="I28">ROUND(TREND($C$25:$C$175,$A$25:$A$175,A28),0)</f>
        <v>292</v>
      </c>
      <c r="J28" s="79" cm="1">
        <f t="array" ref="J28">ROUND(TREND($D$25:$D$175,$A$25:$A$175,A28),0)</f>
        <v>2949</v>
      </c>
      <c r="K28" s="79" cm="1">
        <f t="array" ref="K28">ROUND(TREND($E$25:$E$175,$A$25:$A$175,A28),0)</f>
        <v>3541</v>
      </c>
      <c r="L28" s="79" cm="1">
        <f t="array" ref="L28">ROUND(TREND($F$25:$F$175,$A$25:$A$175,A28),0)</f>
        <v>647</v>
      </c>
      <c r="M28" s="80" cm="1">
        <f t="array" ref="M28">TREND($G$25:$G$175,$A$25:$A$175,A28)</f>
        <v>7.9446402329064369</v>
      </c>
      <c r="U28" s="50">
        <f t="shared" si="0"/>
        <v>1646330625</v>
      </c>
      <c r="V28" s="50">
        <f t="shared" si="1"/>
        <v>292</v>
      </c>
      <c r="W28" s="22">
        <f t="shared" si="2"/>
        <v>40575</v>
      </c>
      <c r="X28">
        <f t="shared" si="3"/>
        <v>11847900</v>
      </c>
      <c r="Y28">
        <f t="shared" si="4"/>
        <v>292.19169669139956</v>
      </c>
    </row>
    <row r="29" spans="1:25" ht="18" thickBot="1" x14ac:dyDescent="0.3">
      <c r="A29" s="25">
        <v>40603</v>
      </c>
      <c r="B29" s="22">
        <v>121</v>
      </c>
      <c r="C29" s="22">
        <v>820</v>
      </c>
      <c r="D29" s="22">
        <v>2908</v>
      </c>
      <c r="E29" s="22">
        <v>2691</v>
      </c>
      <c r="F29" s="22">
        <v>922</v>
      </c>
      <c r="G29" s="13">
        <v>6.7656000000000001</v>
      </c>
      <c r="H29" s="79" cm="1">
        <f t="array" ref="H29">ROUND(TREND($B$25:$B$175,$A$25:$A$175,A29),0)</f>
        <v>92</v>
      </c>
      <c r="I29" s="79" cm="1">
        <f t="array" ref="I29">ROUND(TREND($C$25:$C$175,$A$25:$A$175,A29),0)</f>
        <v>330</v>
      </c>
      <c r="J29" s="79" cm="1">
        <f t="array" ref="J29">ROUND(TREND($D$25:$D$175,$A$25:$A$175,A29),0)</f>
        <v>2972</v>
      </c>
      <c r="K29" s="79" cm="1">
        <f t="array" ref="K29">ROUND(TREND($E$25:$E$175,$A$25:$A$175,A29),0)</f>
        <v>3578</v>
      </c>
      <c r="L29" s="79" cm="1">
        <f t="array" ref="L29">ROUND(TREND($F$25:$F$175,$A$25:$A$175,A29),0)</f>
        <v>673</v>
      </c>
      <c r="M29" s="80" cm="1">
        <f t="array" ref="M29">TREND($G$25:$G$175,$A$25:$A$175,A29)</f>
        <v>8.0067204976890878</v>
      </c>
      <c r="U29" s="50">
        <f t="shared" si="0"/>
        <v>1648603609</v>
      </c>
      <c r="V29" s="50">
        <f t="shared" si="1"/>
        <v>330</v>
      </c>
      <c r="W29" s="22">
        <f t="shared" si="2"/>
        <v>40603</v>
      </c>
      <c r="X29">
        <f t="shared" si="3"/>
        <v>13398990</v>
      </c>
      <c r="Y29">
        <f t="shared" si="4"/>
        <v>329.66260321241862</v>
      </c>
    </row>
    <row r="30" spans="1:25" ht="18" thickBot="1" x14ac:dyDescent="0.3">
      <c r="A30" s="25">
        <v>40634</v>
      </c>
      <c r="B30" s="22">
        <v>125</v>
      </c>
      <c r="C30" s="22">
        <v>819</v>
      </c>
      <c r="D30" s="22">
        <v>2964</v>
      </c>
      <c r="E30" s="22">
        <v>2793</v>
      </c>
      <c r="F30" s="22">
        <v>925</v>
      </c>
      <c r="G30" s="13">
        <v>6.5655999999999999</v>
      </c>
      <c r="H30" s="79" cm="1">
        <f t="array" ref="H30">ROUND(TREND($B$25:$B$175,$A$25:$A$175,A30),0)</f>
        <v>94</v>
      </c>
      <c r="I30" s="79" cm="1">
        <f t="array" ref="I30">ROUND(TREND($C$25:$C$175,$A$25:$A$175,A30),0)</f>
        <v>371</v>
      </c>
      <c r="J30" s="79" cm="1">
        <f t="array" ref="J30">ROUND(TREND($D$25:$D$175,$A$25:$A$175,A30),0)</f>
        <v>2997</v>
      </c>
      <c r="K30" s="79" cm="1">
        <f t="array" ref="K30">ROUND(TREND($E$25:$E$175,$A$25:$A$175,A30),0)</f>
        <v>3618</v>
      </c>
      <c r="L30" s="79" cm="1">
        <f t="array" ref="L30">ROUND(TREND($F$25:$F$175,$A$25:$A$175,A30),0)</f>
        <v>701</v>
      </c>
      <c r="M30" s="80" cm="1">
        <f t="array" ref="M30">TREND($G$25:$G$175,$A$25:$A$175,A30)</f>
        <v>8.0754522194127247</v>
      </c>
      <c r="U30" s="50">
        <f t="shared" si="0"/>
        <v>1651121956</v>
      </c>
      <c r="V30" s="50">
        <f t="shared" si="1"/>
        <v>371</v>
      </c>
      <c r="W30" s="22">
        <f t="shared" si="2"/>
        <v>40634</v>
      </c>
      <c r="X30">
        <f t="shared" si="3"/>
        <v>15075214</v>
      </c>
      <c r="Y30">
        <f t="shared" si="4"/>
        <v>371.14824971783673</v>
      </c>
    </row>
    <row r="31" spans="1:25" ht="18" thickBot="1" x14ac:dyDescent="0.3">
      <c r="A31" s="25">
        <v>40664</v>
      </c>
      <c r="B31" s="22">
        <v>123</v>
      </c>
      <c r="C31" s="22">
        <v>839</v>
      </c>
      <c r="D31" s="22">
        <v>2947</v>
      </c>
      <c r="E31" s="22">
        <v>2824</v>
      </c>
      <c r="F31" s="22">
        <v>943</v>
      </c>
      <c r="G31" s="13">
        <v>6.8041999999999998</v>
      </c>
      <c r="H31" s="79" cm="1">
        <f t="array" ref="H31">ROUND(TREND($B$25:$B$175,$A$25:$A$175,A31),0)</f>
        <v>96</v>
      </c>
      <c r="I31" s="79" cm="1">
        <f t="array" ref="I31">ROUND(TREND($C$25:$C$175,$A$25:$A$175,A31),0)</f>
        <v>411</v>
      </c>
      <c r="J31" s="79" cm="1">
        <f t="array" ref="J31">ROUND(TREND($D$25:$D$175,$A$25:$A$175,A31),0)</f>
        <v>3021</v>
      </c>
      <c r="K31" s="79" cm="1">
        <f t="array" ref="K31">ROUND(TREND($E$25:$E$175,$A$25:$A$175,A31),0)</f>
        <v>3657</v>
      </c>
      <c r="L31" s="79" cm="1">
        <f t="array" ref="L31">ROUND(TREND($F$25:$F$175,$A$25:$A$175,A31),0)</f>
        <v>729</v>
      </c>
      <c r="M31" s="80" cm="1">
        <f t="array" ref="M31">TREND($G$25:$G$175,$A$25:$A$175,A31)</f>
        <v>8.1419667888227139</v>
      </c>
      <c r="U31" s="50">
        <f t="shared" si="0"/>
        <v>1653560896</v>
      </c>
      <c r="V31" s="50">
        <f t="shared" si="1"/>
        <v>411</v>
      </c>
      <c r="W31" s="22">
        <f t="shared" si="2"/>
        <v>40664</v>
      </c>
      <c r="X31">
        <f t="shared" si="3"/>
        <v>16712904</v>
      </c>
      <c r="Y31">
        <f t="shared" si="4"/>
        <v>411.29564956179092</v>
      </c>
    </row>
    <row r="32" spans="1:25" ht="18" thickBot="1" x14ac:dyDescent="0.3">
      <c r="A32" s="25">
        <v>40695</v>
      </c>
      <c r="B32" s="22">
        <v>121</v>
      </c>
      <c r="C32" s="22">
        <v>814</v>
      </c>
      <c r="D32" s="22">
        <v>2850</v>
      </c>
      <c r="E32" s="22">
        <v>2775</v>
      </c>
      <c r="F32" s="22">
        <v>905</v>
      </c>
      <c r="G32" s="13">
        <v>6.7430000000000003</v>
      </c>
      <c r="H32" s="79" cm="1">
        <f t="array" ref="H32">ROUND(TREND($B$25:$B$175,$A$25:$A$175,A32),0)</f>
        <v>98</v>
      </c>
      <c r="I32" s="79" cm="1">
        <f t="array" ref="I32">ROUND(TREND($C$25:$C$175,$A$25:$A$175,A32),0)</f>
        <v>453</v>
      </c>
      <c r="J32" s="79" cm="1">
        <f t="array" ref="J32">ROUND(TREND($D$25:$D$175,$A$25:$A$175,A32),0)</f>
        <v>3046</v>
      </c>
      <c r="K32" s="79" cm="1">
        <f t="array" ref="K32">ROUND(TREND($E$25:$E$175,$A$25:$A$175,A32),0)</f>
        <v>3697</v>
      </c>
      <c r="L32" s="79" cm="1">
        <f t="array" ref="L32">ROUND(TREND($F$25:$F$175,$A$25:$A$175,A32),0)</f>
        <v>757</v>
      </c>
      <c r="M32" s="80" cm="1">
        <f t="array" ref="M32">TREND($G$25:$G$175,$A$25:$A$175,A32)</f>
        <v>8.2106985105463508</v>
      </c>
      <c r="U32" s="50">
        <f t="shared" si="0"/>
        <v>1656083025</v>
      </c>
      <c r="V32" s="50">
        <f t="shared" si="1"/>
        <v>453</v>
      </c>
      <c r="W32" s="22">
        <f t="shared" si="2"/>
        <v>40695</v>
      </c>
      <c r="X32">
        <f t="shared" si="3"/>
        <v>18434835</v>
      </c>
      <c r="Y32">
        <f t="shared" si="4"/>
        <v>452.78129606720904</v>
      </c>
    </row>
    <row r="33" spans="1:25" ht="18" thickBot="1" x14ac:dyDescent="0.3">
      <c r="A33" s="25">
        <v>40725</v>
      </c>
      <c r="B33" s="22">
        <v>118</v>
      </c>
      <c r="C33" s="22">
        <v>789</v>
      </c>
      <c r="D33" s="22">
        <v>2790</v>
      </c>
      <c r="E33" s="22">
        <v>2766</v>
      </c>
      <c r="F33" s="22">
        <v>876</v>
      </c>
      <c r="G33" s="13">
        <v>6.6725000000000003</v>
      </c>
      <c r="H33" s="79" cm="1">
        <f t="array" ref="H33">ROUND(TREND($B$25:$B$175,$A$25:$A$175,A33),0)</f>
        <v>100</v>
      </c>
      <c r="I33" s="79" cm="1">
        <f t="array" ref="I33">ROUND(TREND($C$25:$C$175,$A$25:$A$175,A33),0)</f>
        <v>493</v>
      </c>
      <c r="J33" s="79" cm="1">
        <f t="array" ref="J33">ROUND(TREND($D$25:$D$175,$A$25:$A$175,A33),0)</f>
        <v>3070</v>
      </c>
      <c r="K33" s="79" cm="1">
        <f t="array" ref="K33">ROUND(TREND($E$25:$E$175,$A$25:$A$175,A33),0)</f>
        <v>3736</v>
      </c>
      <c r="L33" s="79" cm="1">
        <f t="array" ref="L33">ROUND(TREND($F$25:$F$175,$A$25:$A$175,A33),0)</f>
        <v>785</v>
      </c>
      <c r="M33" s="80" cm="1">
        <f t="array" ref="M33">TREND($G$25:$G$175,$A$25:$A$175,A33)</f>
        <v>8.2772130799563257</v>
      </c>
      <c r="U33" s="50">
        <f t="shared" si="0"/>
        <v>1658525625</v>
      </c>
      <c r="V33" s="50">
        <f t="shared" si="1"/>
        <v>493</v>
      </c>
      <c r="W33" s="22">
        <f t="shared" si="2"/>
        <v>40725</v>
      </c>
      <c r="X33">
        <f t="shared" si="3"/>
        <v>20077425</v>
      </c>
      <c r="Y33">
        <f t="shared" si="4"/>
        <v>492.92869591115596</v>
      </c>
    </row>
    <row r="34" spans="1:25" ht="18" thickBot="1" x14ac:dyDescent="0.3">
      <c r="A34" s="25">
        <v>40756</v>
      </c>
      <c r="B34" s="22">
        <v>112</v>
      </c>
      <c r="C34" s="22">
        <v>780</v>
      </c>
      <c r="D34" s="22">
        <v>2778</v>
      </c>
      <c r="E34" s="22">
        <v>2773</v>
      </c>
      <c r="F34" s="22">
        <v>854</v>
      </c>
      <c r="G34" s="13">
        <v>6.9865000000000004</v>
      </c>
      <c r="H34" s="79" cm="1">
        <f t="array" ref="H34">ROUND(TREND($B$25:$B$175,$A$25:$A$175,A34),0)</f>
        <v>102</v>
      </c>
      <c r="I34" s="79" cm="1">
        <f t="array" ref="I34">ROUND(TREND($C$25:$C$175,$A$25:$A$175,A34),0)</f>
        <v>534</v>
      </c>
      <c r="J34" s="79" cm="1">
        <f t="array" ref="J34">ROUND(TREND($D$25:$D$175,$A$25:$A$175,A34),0)</f>
        <v>3095</v>
      </c>
      <c r="K34" s="79" cm="1">
        <f t="array" ref="K34">ROUND(TREND($E$25:$E$175,$A$25:$A$175,A34),0)</f>
        <v>3776</v>
      </c>
      <c r="L34" s="79" cm="1">
        <f t="array" ref="L34">ROUND(TREND($F$25:$F$175,$A$25:$A$175,A34),0)</f>
        <v>813</v>
      </c>
      <c r="M34" s="80" cm="1">
        <f t="array" ref="M34">TREND($G$25:$G$175,$A$25:$A$175,A34)</f>
        <v>8.3459448016799769</v>
      </c>
      <c r="U34" s="50">
        <f t="shared" si="0"/>
        <v>1661051536</v>
      </c>
      <c r="V34" s="50">
        <f t="shared" si="1"/>
        <v>534</v>
      </c>
      <c r="W34" s="22">
        <f t="shared" si="2"/>
        <v>40756</v>
      </c>
      <c r="X34">
        <f t="shared" si="3"/>
        <v>21763704</v>
      </c>
      <c r="Y34">
        <f t="shared" si="4"/>
        <v>534.41434241657407</v>
      </c>
    </row>
    <row r="35" spans="1:25" ht="18" thickBot="1" x14ac:dyDescent="0.3">
      <c r="A35" s="25">
        <v>40787</v>
      </c>
      <c r="B35" s="22">
        <v>104</v>
      </c>
      <c r="C35" s="22">
        <v>833</v>
      </c>
      <c r="D35" s="22">
        <v>2640</v>
      </c>
      <c r="E35" s="22">
        <v>2654</v>
      </c>
      <c r="F35" s="22">
        <v>895</v>
      </c>
      <c r="G35" s="13">
        <v>8.0463000000000005</v>
      </c>
      <c r="H35" s="79" cm="1">
        <f t="array" ref="H35">ROUND(TREND($B$25:$B$175,$A$25:$A$175,A35),0)</f>
        <v>104</v>
      </c>
      <c r="I35" s="79" cm="1">
        <f t="array" ref="I35">ROUND(TREND($C$25:$C$175,$A$25:$A$175,A35),0)</f>
        <v>576</v>
      </c>
      <c r="J35" s="79" cm="1">
        <f t="array" ref="J35">ROUND(TREND($D$25:$D$175,$A$25:$A$175,A35),0)</f>
        <v>3120</v>
      </c>
      <c r="K35" s="79" cm="1">
        <f t="array" ref="K35">ROUND(TREND($E$25:$E$175,$A$25:$A$175,A35),0)</f>
        <v>3817</v>
      </c>
      <c r="L35" s="79" cm="1">
        <f t="array" ref="L35">ROUND(TREND($F$25:$F$175,$A$25:$A$175,A35),0)</f>
        <v>842</v>
      </c>
      <c r="M35" s="80" cm="1">
        <f t="array" ref="M35">TREND($G$25:$G$175,$A$25:$A$175,A35)</f>
        <v>8.4146765234036138</v>
      </c>
      <c r="U35" s="50">
        <f t="shared" si="0"/>
        <v>1663579369</v>
      </c>
      <c r="V35" s="50">
        <f t="shared" si="1"/>
        <v>576</v>
      </c>
      <c r="W35" s="22">
        <f t="shared" si="2"/>
        <v>40787</v>
      </c>
      <c r="X35">
        <f t="shared" si="3"/>
        <v>23493312</v>
      </c>
      <c r="Y35">
        <f t="shared" si="4"/>
        <v>575.89998892199219</v>
      </c>
    </row>
    <row r="36" spans="1:25" ht="18" thickBot="1" x14ac:dyDescent="0.3">
      <c r="A36" s="25">
        <v>40817</v>
      </c>
      <c r="B36" s="22">
        <v>115</v>
      </c>
      <c r="C36" s="22">
        <v>910</v>
      </c>
      <c r="D36" s="22">
        <v>2912</v>
      </c>
      <c r="E36" s="22">
        <v>2930</v>
      </c>
      <c r="F36" s="22">
        <v>969</v>
      </c>
      <c r="G36" s="13">
        <v>7.9405999999999999</v>
      </c>
      <c r="H36" s="79" cm="1">
        <f t="array" ref="H36">ROUND(TREND($B$25:$B$175,$A$25:$A$175,A36),0)</f>
        <v>106</v>
      </c>
      <c r="I36" s="79" cm="1">
        <f t="array" ref="I36">ROUND(TREND($C$25:$C$175,$A$25:$A$175,A36),0)</f>
        <v>616</v>
      </c>
      <c r="J36" s="79" cm="1">
        <f t="array" ref="J36">ROUND(TREND($D$25:$D$175,$A$25:$A$175,A36),0)</f>
        <v>3144</v>
      </c>
      <c r="K36" s="79" cm="1">
        <f t="array" ref="K36">ROUND(TREND($E$25:$E$175,$A$25:$A$175,A36),0)</f>
        <v>3856</v>
      </c>
      <c r="L36" s="79" cm="1">
        <f t="array" ref="L36">ROUND(TREND($F$25:$F$175,$A$25:$A$175,A36),0)</f>
        <v>870</v>
      </c>
      <c r="M36" s="80" cm="1">
        <f t="array" ref="M36">TREND($G$25:$G$175,$A$25:$A$175,A36)</f>
        <v>8.4811910928136029</v>
      </c>
      <c r="U36" s="50">
        <f t="shared" si="0"/>
        <v>1666027489</v>
      </c>
      <c r="V36" s="50">
        <f t="shared" si="1"/>
        <v>616</v>
      </c>
      <c r="W36" s="22">
        <f t="shared" si="2"/>
        <v>40817</v>
      </c>
      <c r="X36">
        <f t="shared" si="3"/>
        <v>25143272</v>
      </c>
      <c r="Y36">
        <f t="shared" si="4"/>
        <v>616.04738876594638</v>
      </c>
    </row>
    <row r="37" spans="1:25" ht="18" thickBot="1" x14ac:dyDescent="0.3">
      <c r="A37" s="25">
        <v>40848</v>
      </c>
      <c r="B37" s="22">
        <v>114</v>
      </c>
      <c r="C37" s="22">
        <v>927</v>
      </c>
      <c r="D37" s="22">
        <v>2903</v>
      </c>
      <c r="E37" s="22">
        <v>2942</v>
      </c>
      <c r="F37" s="22">
        <v>962</v>
      </c>
      <c r="G37" s="13">
        <v>8.1114999999999995</v>
      </c>
      <c r="H37" s="79" cm="1">
        <f t="array" ref="H37">ROUND(TREND($B$25:$B$175,$A$25:$A$175,A37),0)</f>
        <v>108</v>
      </c>
      <c r="I37" s="79" cm="1">
        <f t="array" ref="I37">ROUND(TREND($C$25:$C$175,$A$25:$A$175,A37),0)</f>
        <v>658</v>
      </c>
      <c r="J37" s="79" cm="1">
        <f t="array" ref="J37">ROUND(TREND($D$25:$D$175,$A$25:$A$175,A37),0)</f>
        <v>3169</v>
      </c>
      <c r="K37" s="79" cm="1">
        <f t="array" ref="K37">ROUND(TREND($E$25:$E$175,$A$25:$A$175,A37),0)</f>
        <v>3896</v>
      </c>
      <c r="L37" s="79" cm="1">
        <f t="array" ref="L37">ROUND(TREND($F$25:$F$175,$A$25:$A$175,A37),0)</f>
        <v>898</v>
      </c>
      <c r="M37" s="80" cm="1">
        <f t="array" ref="M37">TREND($G$25:$G$175,$A$25:$A$175,A37)</f>
        <v>8.5499228145372399</v>
      </c>
      <c r="U37" s="50">
        <f t="shared" si="0"/>
        <v>1668559104</v>
      </c>
      <c r="V37" s="50">
        <f t="shared" si="1"/>
        <v>658</v>
      </c>
      <c r="W37" s="22">
        <f t="shared" si="2"/>
        <v>40848</v>
      </c>
      <c r="X37">
        <f t="shared" si="3"/>
        <v>26877984</v>
      </c>
      <c r="Y37">
        <f t="shared" si="4"/>
        <v>657.53303527135722</v>
      </c>
    </row>
    <row r="38" spans="1:25" ht="18" thickBot="1" x14ac:dyDescent="0.3">
      <c r="A38" s="25">
        <v>40878</v>
      </c>
      <c r="B38" s="22">
        <v>115</v>
      </c>
      <c r="C38" s="22">
        <v>927</v>
      </c>
      <c r="D38" s="22">
        <v>2851</v>
      </c>
      <c r="E38" s="22">
        <v>2885</v>
      </c>
      <c r="F38" s="22">
        <v>949</v>
      </c>
      <c r="G38" s="13">
        <v>8.0649999999999995</v>
      </c>
      <c r="H38" s="79" cm="1">
        <f t="array" ref="H38">ROUND(TREND($B$25:$B$175,$A$25:$A$175,A38),0)</f>
        <v>110</v>
      </c>
      <c r="I38" s="79" cm="1">
        <f t="array" ref="I38">ROUND(TREND($C$25:$C$175,$A$25:$A$175,A38),0)</f>
        <v>698</v>
      </c>
      <c r="J38" s="79" cm="1">
        <f t="array" ref="J38">ROUND(TREND($D$25:$D$175,$A$25:$A$175,A38),0)</f>
        <v>3193</v>
      </c>
      <c r="K38" s="79" cm="1">
        <f t="array" ref="K38">ROUND(TREND($E$25:$E$175,$A$25:$A$175,A38),0)</f>
        <v>3935</v>
      </c>
      <c r="L38" s="79" cm="1">
        <f t="array" ref="L38">ROUND(TREND($F$25:$F$175,$A$25:$A$175,A38),0)</f>
        <v>926</v>
      </c>
      <c r="M38" s="80" cm="1">
        <f t="array" ref="M38">TREND($G$25:$G$175,$A$25:$A$175,A38)</f>
        <v>8.6164373839472148</v>
      </c>
      <c r="U38" s="50">
        <f t="shared" si="0"/>
        <v>1671010884</v>
      </c>
      <c r="V38" s="50">
        <f t="shared" si="1"/>
        <v>698</v>
      </c>
      <c r="W38" s="22">
        <f t="shared" si="2"/>
        <v>40878</v>
      </c>
      <c r="X38">
        <f t="shared" si="3"/>
        <v>28532844</v>
      </c>
      <c r="Y38">
        <f t="shared" si="4"/>
        <v>697.68043511531141</v>
      </c>
    </row>
    <row r="39" spans="1:25" ht="18" thickBot="1" x14ac:dyDescent="0.3">
      <c r="A39" s="25">
        <v>40909</v>
      </c>
      <c r="B39" s="22">
        <v>120</v>
      </c>
      <c r="C39" s="22">
        <v>938</v>
      </c>
      <c r="D39" s="22">
        <v>3001</v>
      </c>
      <c r="E39" s="22">
        <v>2974</v>
      </c>
      <c r="F39" s="22">
        <v>963</v>
      </c>
      <c r="G39" s="13">
        <v>7.81</v>
      </c>
      <c r="H39" s="79" cm="1">
        <f t="array" ref="H39">ROUND(TREND($B$25:$B$175,$A$25:$A$175,A39),0)</f>
        <v>112</v>
      </c>
      <c r="I39" s="79" cm="1">
        <f t="array" ref="I39">ROUND(TREND($C$25:$C$175,$A$25:$A$175,A39),0)</f>
        <v>739</v>
      </c>
      <c r="J39" s="79" cm="1">
        <f t="array" ref="J39">ROUND(TREND($D$25:$D$175,$A$25:$A$175,A39),0)</f>
        <v>3218</v>
      </c>
      <c r="K39" s="79" cm="1">
        <f t="array" ref="K39">ROUND(TREND($E$25:$E$175,$A$25:$A$175,A39),0)</f>
        <v>3975</v>
      </c>
      <c r="L39" s="79" cm="1">
        <f t="array" ref="L39">ROUND(TREND($F$25:$F$175,$A$25:$A$175,A39),0)</f>
        <v>954</v>
      </c>
      <c r="M39" s="80" cm="1">
        <f t="array" ref="M39">TREND($G$25:$G$175,$A$25:$A$175,A39)</f>
        <v>8.685169105670866</v>
      </c>
      <c r="U39" s="50">
        <f t="shared" si="0"/>
        <v>1673546281</v>
      </c>
      <c r="V39" s="50">
        <f t="shared" si="1"/>
        <v>739</v>
      </c>
      <c r="W39" s="22">
        <f t="shared" si="2"/>
        <v>40909</v>
      </c>
      <c r="X39">
        <f t="shared" si="3"/>
        <v>30231751</v>
      </c>
      <c r="Y39">
        <f t="shared" si="4"/>
        <v>739.16608162072953</v>
      </c>
    </row>
    <row r="40" spans="1:25" ht="18" thickBot="1" x14ac:dyDescent="0.3">
      <c r="A40" s="25">
        <v>40940</v>
      </c>
      <c r="B40" s="22">
        <v>125</v>
      </c>
      <c r="C40" s="22">
        <v>937</v>
      </c>
      <c r="D40" s="22">
        <v>3050</v>
      </c>
      <c r="E40" s="22">
        <v>3097</v>
      </c>
      <c r="F40" s="22">
        <v>975</v>
      </c>
      <c r="G40" s="13">
        <v>7.4847999999999999</v>
      </c>
      <c r="H40" s="79" cm="1">
        <f t="array" ref="H40">ROUND(TREND($B$25:$B$175,$A$25:$A$175,A40),0)</f>
        <v>114</v>
      </c>
      <c r="I40" s="79" cm="1">
        <f t="array" ref="I40">ROUND(TREND($C$25:$C$175,$A$25:$A$175,A40),0)</f>
        <v>781</v>
      </c>
      <c r="J40" s="79" cm="1">
        <f t="array" ref="J40">ROUND(TREND($D$25:$D$175,$A$25:$A$175,A40),0)</f>
        <v>3243</v>
      </c>
      <c r="K40" s="79" cm="1">
        <f t="array" ref="K40">ROUND(TREND($E$25:$E$175,$A$25:$A$175,A40),0)</f>
        <v>4016</v>
      </c>
      <c r="L40" s="79" cm="1">
        <f t="array" ref="L40">ROUND(TREND($F$25:$F$175,$A$25:$A$175,A40),0)</f>
        <v>983</v>
      </c>
      <c r="M40" s="80" cm="1">
        <f t="array" ref="M40">TREND($G$25:$G$175,$A$25:$A$175,A40)</f>
        <v>8.7539008273945029</v>
      </c>
      <c r="U40" s="50">
        <f t="shared" si="0"/>
        <v>1676083600</v>
      </c>
      <c r="V40" s="50">
        <f t="shared" si="1"/>
        <v>781</v>
      </c>
      <c r="W40" s="22">
        <f t="shared" si="2"/>
        <v>40940</v>
      </c>
      <c r="X40">
        <f t="shared" si="3"/>
        <v>31974140</v>
      </c>
      <c r="Y40">
        <f t="shared" si="4"/>
        <v>780.65172812614765</v>
      </c>
    </row>
    <row r="41" spans="1:25" ht="18" thickBot="1" x14ac:dyDescent="0.3">
      <c r="A41" s="25">
        <v>40969</v>
      </c>
      <c r="B41" s="22">
        <v>129</v>
      </c>
      <c r="C41" s="22">
        <v>985</v>
      </c>
      <c r="D41" s="22">
        <v>2971</v>
      </c>
      <c r="E41" s="22">
        <v>3160</v>
      </c>
      <c r="F41" s="22">
        <v>1012</v>
      </c>
      <c r="G41" s="13">
        <v>7.65</v>
      </c>
      <c r="H41" s="79" cm="1">
        <f t="array" ref="H41">ROUND(TREND($B$25:$B$175,$A$25:$A$175,A41),0)</f>
        <v>116</v>
      </c>
      <c r="I41" s="79" cm="1">
        <f t="array" ref="I41">ROUND(TREND($C$25:$C$175,$A$25:$A$175,A41),0)</f>
        <v>819</v>
      </c>
      <c r="J41" s="79" cm="1">
        <f t="array" ref="J41">ROUND(TREND($D$25:$D$175,$A$25:$A$175,A41),0)</f>
        <v>3266</v>
      </c>
      <c r="K41" s="79" cm="1">
        <f t="array" ref="K41">ROUND(TREND($E$25:$E$175,$A$25:$A$175,A41),0)</f>
        <v>4053</v>
      </c>
      <c r="L41" s="79" cm="1">
        <f t="array" ref="L41">ROUND(TREND($F$25:$F$175,$A$25:$A$175,A41),0)</f>
        <v>1010</v>
      </c>
      <c r="M41" s="80" cm="1">
        <f t="array" ref="M41">TREND($G$25:$G$175,$A$25:$A$175,A41)</f>
        <v>8.8181982444908158</v>
      </c>
      <c r="U41" s="50">
        <f t="shared" si="0"/>
        <v>1678458961</v>
      </c>
      <c r="V41" s="50">
        <f t="shared" si="1"/>
        <v>819</v>
      </c>
      <c r="W41" s="22">
        <f t="shared" si="2"/>
        <v>40969</v>
      </c>
      <c r="X41">
        <f t="shared" si="3"/>
        <v>33553611</v>
      </c>
      <c r="Y41">
        <f t="shared" si="4"/>
        <v>819.46088130863063</v>
      </c>
    </row>
    <row r="42" spans="1:25" ht="18" thickBot="1" x14ac:dyDescent="0.3">
      <c r="A42" s="25">
        <v>41000</v>
      </c>
      <c r="B42" s="22">
        <v>128</v>
      </c>
      <c r="C42" s="22">
        <v>993</v>
      </c>
      <c r="D42" s="22">
        <v>3051</v>
      </c>
      <c r="E42" s="22">
        <v>3260</v>
      </c>
      <c r="F42" s="22">
        <v>1000</v>
      </c>
      <c r="G42" s="13">
        <v>7.7603999999999997</v>
      </c>
      <c r="H42" s="79" cm="1">
        <f t="array" ref="H42">ROUND(TREND($B$25:$B$175,$A$25:$A$175,A42),0)</f>
        <v>118</v>
      </c>
      <c r="I42" s="79" cm="1">
        <f t="array" ref="I42">ROUND(TREND($C$25:$C$175,$A$25:$A$175,A42),0)</f>
        <v>861</v>
      </c>
      <c r="J42" s="79" cm="1">
        <f t="array" ref="J42">ROUND(TREND($D$25:$D$175,$A$25:$A$175,A42),0)</f>
        <v>3291</v>
      </c>
      <c r="K42" s="79" cm="1">
        <f t="array" ref="K42">ROUND(TREND($E$25:$E$175,$A$25:$A$175,A42),0)</f>
        <v>4094</v>
      </c>
      <c r="L42" s="79" cm="1">
        <f t="array" ref="L42">ROUND(TREND($F$25:$F$175,$A$25:$A$175,A42),0)</f>
        <v>1038</v>
      </c>
      <c r="M42" s="80" cm="1">
        <f t="array" ref="M42">TREND($G$25:$G$175,$A$25:$A$175,A42)</f>
        <v>8.886929966214467</v>
      </c>
      <c r="U42" s="50">
        <f t="shared" si="0"/>
        <v>1681000000</v>
      </c>
      <c r="V42" s="50">
        <f t="shared" si="1"/>
        <v>861</v>
      </c>
      <c r="W42" s="22">
        <f t="shared" si="2"/>
        <v>41000</v>
      </c>
      <c r="X42">
        <f t="shared" si="3"/>
        <v>35301000</v>
      </c>
      <c r="Y42">
        <f t="shared" si="4"/>
        <v>860.94652781404875</v>
      </c>
    </row>
    <row r="43" spans="1:25" ht="18" thickBot="1" x14ac:dyDescent="0.3">
      <c r="A43" s="25">
        <v>41030</v>
      </c>
      <c r="B43" s="22">
        <v>120</v>
      </c>
      <c r="C43" s="22">
        <v>1022</v>
      </c>
      <c r="D43" s="22">
        <v>2945</v>
      </c>
      <c r="E43" s="22">
        <v>3204</v>
      </c>
      <c r="F43" s="22">
        <v>1003</v>
      </c>
      <c r="G43" s="13">
        <v>8.5030000000000001</v>
      </c>
      <c r="H43" s="79" cm="1">
        <f t="array" ref="H43">ROUND(TREND($B$25:$B$175,$A$25:$A$175,A43),0)</f>
        <v>120</v>
      </c>
      <c r="I43" s="79" cm="1">
        <f t="array" ref="I43">ROUND(TREND($C$25:$C$175,$A$25:$A$175,A43),0)</f>
        <v>901</v>
      </c>
      <c r="J43" s="79" cm="1">
        <f t="array" ref="J43">ROUND(TREND($D$25:$D$175,$A$25:$A$175,A43),0)</f>
        <v>3315</v>
      </c>
      <c r="K43" s="79" cm="1">
        <f t="array" ref="K43">ROUND(TREND($E$25:$E$175,$A$25:$A$175,A43),0)</f>
        <v>4133</v>
      </c>
      <c r="L43" s="79" cm="1">
        <f t="array" ref="L43">ROUND(TREND($F$25:$F$175,$A$25:$A$175,A43),0)</f>
        <v>1066</v>
      </c>
      <c r="M43" s="80" cm="1">
        <f t="array" ref="M43">TREND($G$25:$G$175,$A$25:$A$175,A43)</f>
        <v>8.9534445356244419</v>
      </c>
      <c r="U43" s="50">
        <f t="shared" si="0"/>
        <v>1683460900</v>
      </c>
      <c r="V43" s="50">
        <f t="shared" si="1"/>
        <v>901</v>
      </c>
      <c r="W43" s="22">
        <f t="shared" si="2"/>
        <v>41030</v>
      </c>
      <c r="X43">
        <f t="shared" si="3"/>
        <v>36968030</v>
      </c>
      <c r="Y43">
        <f t="shared" si="4"/>
        <v>901.09392765800294</v>
      </c>
    </row>
    <row r="44" spans="1:25" ht="18" thickBot="1" x14ac:dyDescent="0.3">
      <c r="A44" s="25">
        <v>41061</v>
      </c>
      <c r="B44" s="22">
        <v>125</v>
      </c>
      <c r="C44" s="22">
        <v>1016</v>
      </c>
      <c r="D44" s="22">
        <v>2955</v>
      </c>
      <c r="E44" s="22">
        <v>3221</v>
      </c>
      <c r="F44" s="22">
        <v>997</v>
      </c>
      <c r="G44" s="13">
        <v>8.16</v>
      </c>
      <c r="H44" s="79" cm="1">
        <f t="array" ref="H44">ROUND(TREND($B$25:$B$175,$A$25:$A$175,A44),0)</f>
        <v>122</v>
      </c>
      <c r="I44" s="79" cm="1">
        <f t="array" ref="I44">ROUND(TREND($C$25:$C$175,$A$25:$A$175,A44),0)</f>
        <v>943</v>
      </c>
      <c r="J44" s="79" cm="1">
        <f t="array" ref="J44">ROUND(TREND($D$25:$D$175,$A$25:$A$175,A44),0)</f>
        <v>3340</v>
      </c>
      <c r="K44" s="79" cm="1">
        <f t="array" ref="K44">ROUND(TREND($E$25:$E$175,$A$25:$A$175,A44),0)</f>
        <v>4173</v>
      </c>
      <c r="L44" s="79" cm="1">
        <f t="array" ref="L44">ROUND(TREND($F$25:$F$175,$A$25:$A$175,A44),0)</f>
        <v>1094</v>
      </c>
      <c r="M44" s="80" cm="1">
        <f t="array" ref="M44">TREND($G$25:$G$175,$A$25:$A$175,A44)</f>
        <v>9.0221762573480788</v>
      </c>
      <c r="U44" s="50">
        <f t="shared" si="0"/>
        <v>1686005721</v>
      </c>
      <c r="V44" s="50">
        <f t="shared" si="1"/>
        <v>943</v>
      </c>
      <c r="W44" s="22">
        <f t="shared" si="2"/>
        <v>41061</v>
      </c>
      <c r="X44">
        <f t="shared" si="3"/>
        <v>38720523</v>
      </c>
      <c r="Y44">
        <f t="shared" si="4"/>
        <v>942.57957416341378</v>
      </c>
    </row>
    <row r="45" spans="1:25" ht="18" thickBot="1" x14ac:dyDescent="0.3">
      <c r="A45" s="25">
        <v>41091</v>
      </c>
      <c r="B45" s="22">
        <v>126</v>
      </c>
      <c r="C45" s="22">
        <v>1035</v>
      </c>
      <c r="D45" s="22">
        <v>3043</v>
      </c>
      <c r="E45" s="22">
        <v>3434</v>
      </c>
      <c r="F45" s="22">
        <v>1028</v>
      </c>
      <c r="G45" s="13">
        <v>8.2088000000000001</v>
      </c>
      <c r="H45" s="79" cm="1">
        <f t="array" ref="H45">ROUND(TREND($B$25:$B$175,$A$25:$A$175,A45),0)</f>
        <v>124</v>
      </c>
      <c r="I45" s="79" cm="1">
        <f t="array" ref="I45">ROUND(TREND($C$25:$C$175,$A$25:$A$175,A45),0)</f>
        <v>983</v>
      </c>
      <c r="J45" s="79" cm="1">
        <f t="array" ref="J45">ROUND(TREND($D$25:$D$175,$A$25:$A$175,A45),0)</f>
        <v>3364</v>
      </c>
      <c r="K45" s="79" cm="1">
        <f t="array" ref="K45">ROUND(TREND($E$25:$E$175,$A$25:$A$175,A45),0)</f>
        <v>4212</v>
      </c>
      <c r="L45" s="79" cm="1">
        <f t="array" ref="L45">ROUND(TREND($F$25:$F$175,$A$25:$A$175,A45),0)</f>
        <v>1122</v>
      </c>
      <c r="M45" s="80" cm="1">
        <f t="array" ref="M45">TREND($G$25:$G$175,$A$25:$A$175,A45)</f>
        <v>9.0886908267580679</v>
      </c>
      <c r="U45" s="50">
        <f t="shared" si="0"/>
        <v>1688470281</v>
      </c>
      <c r="V45" s="50">
        <f t="shared" si="1"/>
        <v>983</v>
      </c>
      <c r="W45" s="22">
        <f t="shared" si="2"/>
        <v>41091</v>
      </c>
      <c r="X45">
        <f t="shared" si="3"/>
        <v>40392453</v>
      </c>
      <c r="Y45">
        <f t="shared" si="4"/>
        <v>982.72697400736797</v>
      </c>
    </row>
    <row r="46" spans="1:25" ht="18" thickBot="1" x14ac:dyDescent="0.3">
      <c r="A46" s="25">
        <v>41122</v>
      </c>
      <c r="B46" s="22">
        <v>129</v>
      </c>
      <c r="C46" s="22">
        <v>1085</v>
      </c>
      <c r="D46" s="22">
        <v>3127</v>
      </c>
      <c r="E46" s="22">
        <v>3633</v>
      </c>
      <c r="F46" s="22">
        <v>1082</v>
      </c>
      <c r="G46" s="13">
        <v>8.3949999999999996</v>
      </c>
      <c r="H46" s="79" cm="1">
        <f t="array" ref="H46">ROUND(TREND($B$25:$B$175,$A$25:$A$175,A46),0)</f>
        <v>126</v>
      </c>
      <c r="I46" s="79" cm="1">
        <f t="array" ref="I46">ROUND(TREND($C$25:$C$175,$A$25:$A$175,A46),0)</f>
        <v>1024</v>
      </c>
      <c r="J46" s="79" cm="1">
        <f t="array" ref="J46">ROUND(TREND($D$25:$D$175,$A$25:$A$175,A46),0)</f>
        <v>3389</v>
      </c>
      <c r="K46" s="79" cm="1">
        <f t="array" ref="K46">ROUND(TREND($E$25:$E$175,$A$25:$A$175,A46),0)</f>
        <v>4252</v>
      </c>
      <c r="L46" s="79" cm="1">
        <f t="array" ref="L46">ROUND(TREND($F$25:$F$175,$A$25:$A$175,A46),0)</f>
        <v>1150</v>
      </c>
      <c r="M46" s="80" cm="1">
        <f t="array" ref="M46">TREND($G$25:$G$175,$A$25:$A$175,A46)</f>
        <v>9.1574225484817049</v>
      </c>
      <c r="U46" s="50">
        <f t="shared" si="0"/>
        <v>1691018884</v>
      </c>
      <c r="V46" s="50">
        <f t="shared" si="1"/>
        <v>1024</v>
      </c>
      <c r="W46" s="22">
        <f t="shared" si="2"/>
        <v>41122</v>
      </c>
      <c r="X46">
        <f t="shared" si="3"/>
        <v>42108928</v>
      </c>
      <c r="Y46">
        <f t="shared" si="4"/>
        <v>1024.2126205127861</v>
      </c>
    </row>
    <row r="47" spans="1:25" ht="18" thickBot="1" x14ac:dyDescent="0.3">
      <c r="A47" s="25">
        <v>41153</v>
      </c>
      <c r="B47" s="22">
        <v>132</v>
      </c>
      <c r="C47" s="22">
        <v>1095</v>
      </c>
      <c r="D47" s="22">
        <v>3152</v>
      </c>
      <c r="E47" s="22">
        <v>3580</v>
      </c>
      <c r="F47" s="22">
        <v>1089</v>
      </c>
      <c r="G47" s="13">
        <v>8.3047000000000004</v>
      </c>
      <c r="H47" s="79" cm="1">
        <f t="array" ref="H47">ROUND(TREND($B$25:$B$175,$A$25:$A$175,A47),0)</f>
        <v>128</v>
      </c>
      <c r="I47" s="79" cm="1">
        <f t="array" ref="I47">ROUND(TREND($C$25:$C$175,$A$25:$A$175,A47),0)</f>
        <v>1066</v>
      </c>
      <c r="J47" s="79" cm="1">
        <f t="array" ref="J47">ROUND(TREND($D$25:$D$175,$A$25:$A$175,A47),0)</f>
        <v>3414</v>
      </c>
      <c r="K47" s="79" cm="1">
        <f t="array" ref="K47">ROUND(TREND($E$25:$E$175,$A$25:$A$175,A47),0)</f>
        <v>4293</v>
      </c>
      <c r="L47" s="79" cm="1">
        <f t="array" ref="L47">ROUND(TREND($F$25:$F$175,$A$25:$A$175,A47),0)</f>
        <v>1179</v>
      </c>
      <c r="M47" s="80" cm="1">
        <f t="array" ref="M47">TREND($G$25:$G$175,$A$25:$A$175,A47)</f>
        <v>9.2261542702053561</v>
      </c>
      <c r="U47" s="50">
        <f t="shared" si="0"/>
        <v>1693569409</v>
      </c>
      <c r="V47" s="50">
        <f t="shared" si="1"/>
        <v>1066</v>
      </c>
      <c r="W47" s="22">
        <f t="shared" si="2"/>
        <v>41153</v>
      </c>
      <c r="X47">
        <f t="shared" si="3"/>
        <v>43869098</v>
      </c>
      <c r="Y47">
        <f t="shared" si="4"/>
        <v>1065.6982670182042</v>
      </c>
    </row>
    <row r="48" spans="1:25" ht="18" thickBot="1" x14ac:dyDescent="0.3">
      <c r="A48" s="25">
        <v>41183</v>
      </c>
      <c r="B48" s="22">
        <v>129</v>
      </c>
      <c r="C48" s="22">
        <v>1121</v>
      </c>
      <c r="D48" s="22">
        <v>3306</v>
      </c>
      <c r="E48" s="22">
        <v>3741</v>
      </c>
      <c r="F48" s="22">
        <v>1136</v>
      </c>
      <c r="G48" s="13">
        <v>8.6692</v>
      </c>
      <c r="H48" s="79" cm="1">
        <f t="array" ref="H48">ROUND(TREND($B$25:$B$175,$A$25:$A$175,A48),0)</f>
        <v>130</v>
      </c>
      <c r="I48" s="79" cm="1">
        <f t="array" ref="I48">ROUND(TREND($C$25:$C$175,$A$25:$A$175,A48),0)</f>
        <v>1106</v>
      </c>
      <c r="J48" s="79" cm="1">
        <f t="array" ref="J48">ROUND(TREND($D$25:$D$175,$A$25:$A$175,A48),0)</f>
        <v>3438</v>
      </c>
      <c r="K48" s="79" cm="1">
        <f t="array" ref="K48">ROUND(TREND($E$25:$E$175,$A$25:$A$175,A48),0)</f>
        <v>4332</v>
      </c>
      <c r="L48" s="79" cm="1">
        <f t="array" ref="L48">ROUND(TREND($F$25:$F$175,$A$25:$A$175,A48),0)</f>
        <v>1207</v>
      </c>
      <c r="M48" s="80" cm="1">
        <f t="array" ref="M48">TREND($G$25:$G$175,$A$25:$A$175,A48)</f>
        <v>9.292668839615331</v>
      </c>
      <c r="U48" s="50">
        <f t="shared" si="0"/>
        <v>1696039489</v>
      </c>
      <c r="V48" s="50">
        <f t="shared" si="1"/>
        <v>1106</v>
      </c>
      <c r="W48" s="22">
        <f t="shared" si="2"/>
        <v>41183</v>
      </c>
      <c r="X48">
        <f t="shared" si="3"/>
        <v>45548398</v>
      </c>
      <c r="Y48">
        <f t="shared" si="4"/>
        <v>1105.8456668621511</v>
      </c>
    </row>
    <row r="49" spans="1:25" ht="18" thickBot="1" x14ac:dyDescent="0.3">
      <c r="A49" s="25">
        <v>41214</v>
      </c>
      <c r="B49" s="22">
        <v>130</v>
      </c>
      <c r="C49" s="22">
        <v>1155</v>
      </c>
      <c r="D49" s="22">
        <v>3389</v>
      </c>
      <c r="E49" s="22">
        <v>3946</v>
      </c>
      <c r="F49" s="22">
        <v>1167</v>
      </c>
      <c r="G49" s="13">
        <v>8.8854000000000006</v>
      </c>
      <c r="H49" s="79" cm="1">
        <f t="array" ref="H49">ROUND(TREND($B$25:$B$175,$A$25:$A$175,A49),0)</f>
        <v>132</v>
      </c>
      <c r="I49" s="79" cm="1">
        <f t="array" ref="I49">ROUND(TREND($C$25:$C$175,$A$25:$A$175,A49),0)</f>
        <v>1147</v>
      </c>
      <c r="J49" s="79" cm="1">
        <f t="array" ref="J49">ROUND(TREND($D$25:$D$175,$A$25:$A$175,A49),0)</f>
        <v>3463</v>
      </c>
      <c r="K49" s="79" cm="1">
        <f t="array" ref="K49">ROUND(TREND($E$25:$E$175,$A$25:$A$175,A49),0)</f>
        <v>4372</v>
      </c>
      <c r="L49" s="79" cm="1">
        <f t="array" ref="L49">ROUND(TREND($F$25:$F$175,$A$25:$A$175,A49),0)</f>
        <v>1235</v>
      </c>
      <c r="M49" s="80" cm="1">
        <f t="array" ref="M49">TREND($G$25:$G$175,$A$25:$A$175,A49)</f>
        <v>9.3614005613389679</v>
      </c>
      <c r="U49" s="50">
        <f t="shared" si="0"/>
        <v>1698593796</v>
      </c>
      <c r="V49" s="50">
        <f t="shared" si="1"/>
        <v>1147</v>
      </c>
      <c r="W49" s="22">
        <f t="shared" si="2"/>
        <v>41214</v>
      </c>
      <c r="X49">
        <f t="shared" si="3"/>
        <v>47272458</v>
      </c>
      <c r="Y49">
        <f t="shared" si="4"/>
        <v>1147.3313133675692</v>
      </c>
    </row>
    <row r="50" spans="1:25" ht="18" thickBot="1" x14ac:dyDescent="0.3">
      <c r="A50" s="25">
        <v>41244</v>
      </c>
      <c r="B50" s="22">
        <v>130</v>
      </c>
      <c r="C50" s="22">
        <v>1102</v>
      </c>
      <c r="D50" s="22">
        <v>3487</v>
      </c>
      <c r="E50" s="22">
        <v>4043</v>
      </c>
      <c r="F50" s="22">
        <v>1155</v>
      </c>
      <c r="G50" s="13">
        <v>8.4512</v>
      </c>
      <c r="H50" s="79" cm="1">
        <f t="array" ref="H50">ROUND(TREND($B$25:$B$175,$A$25:$A$175,A50),0)</f>
        <v>134</v>
      </c>
      <c r="I50" s="79" cm="1">
        <f t="array" ref="I50">ROUND(TREND($C$25:$C$175,$A$25:$A$175,A50),0)</f>
        <v>1187</v>
      </c>
      <c r="J50" s="79" cm="1">
        <f t="array" ref="J50">ROUND(TREND($D$25:$D$175,$A$25:$A$175,A50),0)</f>
        <v>3487</v>
      </c>
      <c r="K50" s="79" cm="1">
        <f t="array" ref="K50">ROUND(TREND($E$25:$E$175,$A$25:$A$175,A50),0)</f>
        <v>4411</v>
      </c>
      <c r="L50" s="79" cm="1">
        <f t="array" ref="L50">ROUND(TREND($F$25:$F$175,$A$25:$A$175,A50),0)</f>
        <v>1263</v>
      </c>
      <c r="M50" s="80" cm="1">
        <f t="array" ref="M50">TREND($G$25:$G$175,$A$25:$A$175,A50)</f>
        <v>9.427915130748957</v>
      </c>
      <c r="U50" s="50">
        <f t="shared" si="0"/>
        <v>1701067536</v>
      </c>
      <c r="V50" s="50">
        <f t="shared" si="1"/>
        <v>1187</v>
      </c>
      <c r="W50" s="22">
        <f t="shared" si="2"/>
        <v>41244</v>
      </c>
      <c r="X50">
        <f t="shared" si="3"/>
        <v>48956628</v>
      </c>
      <c r="Y50">
        <f t="shared" si="4"/>
        <v>1187.4787132115234</v>
      </c>
    </row>
    <row r="51" spans="1:25" ht="18" thickBot="1" x14ac:dyDescent="0.3">
      <c r="A51" s="25">
        <v>41275</v>
      </c>
      <c r="B51" s="22">
        <v>137</v>
      </c>
      <c r="C51" s="22">
        <v>1228</v>
      </c>
      <c r="D51" s="22">
        <v>3611</v>
      </c>
      <c r="E51" s="22">
        <v>4181</v>
      </c>
      <c r="F51" s="22">
        <v>1258</v>
      </c>
      <c r="G51" s="13">
        <v>8.9527999999999999</v>
      </c>
      <c r="H51" s="79" cm="1">
        <f t="array" ref="H51">ROUND(TREND($B$25:$B$175,$A$25:$A$175,A51),0)</f>
        <v>136</v>
      </c>
      <c r="I51" s="79" cm="1">
        <f t="array" ref="I51">ROUND(TREND($C$25:$C$175,$A$25:$A$175,A51),0)</f>
        <v>1229</v>
      </c>
      <c r="J51" s="79" cm="1">
        <f t="array" ref="J51">ROUND(TREND($D$25:$D$175,$A$25:$A$175,A51),0)</f>
        <v>3512</v>
      </c>
      <c r="K51" s="79" cm="1">
        <f t="array" ref="K51">ROUND(TREND($E$25:$E$175,$A$25:$A$175,A51),0)</f>
        <v>4451</v>
      </c>
      <c r="L51" s="79" cm="1">
        <f t="array" ref="L51">ROUND(TREND($F$25:$F$175,$A$25:$A$175,A51),0)</f>
        <v>1291</v>
      </c>
      <c r="M51" s="80" cm="1">
        <f t="array" ref="M51">TREND($G$25:$G$175,$A$25:$A$175,A51)</f>
        <v>9.496646852472594</v>
      </c>
      <c r="U51" s="50">
        <f t="shared" si="0"/>
        <v>1703625625</v>
      </c>
      <c r="V51" s="50">
        <f t="shared" si="1"/>
        <v>1229</v>
      </c>
      <c r="W51" s="22">
        <f t="shared" si="2"/>
        <v>41275</v>
      </c>
      <c r="X51">
        <f t="shared" si="3"/>
        <v>50726975</v>
      </c>
      <c r="Y51">
        <f t="shared" si="4"/>
        <v>1228.9643597169415</v>
      </c>
    </row>
    <row r="52" spans="1:25" ht="18" thickBot="1" x14ac:dyDescent="0.3">
      <c r="A52" s="25">
        <v>41306</v>
      </c>
      <c r="B52" s="22">
        <v>139</v>
      </c>
      <c r="C52" s="22">
        <v>1247</v>
      </c>
      <c r="D52" s="22">
        <v>3519</v>
      </c>
      <c r="E52" s="22">
        <v>4189</v>
      </c>
      <c r="F52" s="22">
        <v>1263</v>
      </c>
      <c r="G52" s="13">
        <v>8.9749999999999996</v>
      </c>
      <c r="H52" s="79" cm="1">
        <f t="array" ref="H52">ROUND(TREND($B$25:$B$175,$A$25:$A$175,A52),0)</f>
        <v>138</v>
      </c>
      <c r="I52" s="79" cm="1">
        <f t="array" ref="I52">ROUND(TREND($C$25:$C$175,$A$25:$A$175,A52),0)</f>
        <v>1270</v>
      </c>
      <c r="J52" s="79" cm="1">
        <f t="array" ref="J52">ROUND(TREND($D$25:$D$175,$A$25:$A$175,A52),0)</f>
        <v>3537</v>
      </c>
      <c r="K52" s="79" cm="1">
        <f t="array" ref="K52">ROUND(TREND($E$25:$E$175,$A$25:$A$175,A52),0)</f>
        <v>4491</v>
      </c>
      <c r="L52" s="79" cm="1">
        <f t="array" ref="L52">ROUND(TREND($F$25:$F$175,$A$25:$A$175,A52),0)</f>
        <v>1320</v>
      </c>
      <c r="M52" s="80" cm="1">
        <f t="array" ref="M52">TREND($G$25:$G$175,$A$25:$A$175,A52)</f>
        <v>9.5653785741962452</v>
      </c>
      <c r="U52" s="50">
        <f t="shared" si="0"/>
        <v>1706185636</v>
      </c>
      <c r="V52" s="50">
        <f t="shared" si="1"/>
        <v>1270</v>
      </c>
      <c r="W52" s="22">
        <f t="shared" si="2"/>
        <v>41306</v>
      </c>
      <c r="X52">
        <f t="shared" si="3"/>
        <v>52458620</v>
      </c>
      <c r="Y52">
        <f t="shared" si="4"/>
        <v>1270.4500062223524</v>
      </c>
    </row>
    <row r="53" spans="1:25" ht="18" thickBot="1" x14ac:dyDescent="0.3">
      <c r="A53" s="25">
        <v>41334</v>
      </c>
      <c r="B53" s="22">
        <v>143</v>
      </c>
      <c r="C53" s="22">
        <v>1321</v>
      </c>
      <c r="D53" s="22">
        <v>3532</v>
      </c>
      <c r="E53" s="22">
        <v>4293</v>
      </c>
      <c r="F53" s="22">
        <v>1328</v>
      </c>
      <c r="G53" s="13">
        <v>9.2174999999999994</v>
      </c>
      <c r="H53" s="79" cm="1">
        <f t="array" ref="H53">ROUND(TREND($B$25:$B$175,$A$25:$A$175,A53),0)</f>
        <v>140</v>
      </c>
      <c r="I53" s="79" cm="1">
        <f t="array" ref="I53">ROUND(TREND($C$25:$C$175,$A$25:$A$175,A53),0)</f>
        <v>1308</v>
      </c>
      <c r="J53" s="79" cm="1">
        <f t="array" ref="J53">ROUND(TREND($D$25:$D$175,$A$25:$A$175,A53),0)</f>
        <v>3560</v>
      </c>
      <c r="K53" s="79" cm="1">
        <f t="array" ref="K53">ROUND(TREND($E$25:$E$175,$A$25:$A$175,A53),0)</f>
        <v>4528</v>
      </c>
      <c r="L53" s="79" cm="1">
        <f t="array" ref="L53">ROUND(TREND($F$25:$F$175,$A$25:$A$175,A53),0)</f>
        <v>1346</v>
      </c>
      <c r="M53" s="80" cm="1">
        <f t="array" ref="M53">TREND($G$25:$G$175,$A$25:$A$175,A53)</f>
        <v>9.6274588389788818</v>
      </c>
      <c r="U53" s="50">
        <f t="shared" si="0"/>
        <v>1708499556</v>
      </c>
      <c r="V53" s="50">
        <f t="shared" si="1"/>
        <v>1308</v>
      </c>
      <c r="W53" s="22">
        <f t="shared" si="2"/>
        <v>41334</v>
      </c>
      <c r="X53">
        <f t="shared" si="3"/>
        <v>54064872</v>
      </c>
      <c r="Y53">
        <f t="shared" si="4"/>
        <v>1307.9209127433787</v>
      </c>
    </row>
    <row r="54" spans="1:25" ht="18" thickBot="1" x14ac:dyDescent="0.3">
      <c r="A54" s="25">
        <v>41365</v>
      </c>
      <c r="B54" s="22">
        <v>146</v>
      </c>
      <c r="C54" s="22">
        <v>1311</v>
      </c>
      <c r="D54" s="22">
        <v>3420</v>
      </c>
      <c r="E54" s="22">
        <v>4292</v>
      </c>
      <c r="F54" s="22">
        <v>1333</v>
      </c>
      <c r="G54" s="13">
        <v>8.9652999999999992</v>
      </c>
      <c r="H54" s="79" cm="1">
        <f t="array" ref="H54">ROUND(TREND($B$25:$B$175,$A$25:$A$175,A54),0)</f>
        <v>142</v>
      </c>
      <c r="I54" s="79" cm="1">
        <f t="array" ref="I54">ROUND(TREND($C$25:$C$175,$A$25:$A$175,A54),0)</f>
        <v>1349</v>
      </c>
      <c r="J54" s="79" cm="1">
        <f t="array" ref="J54">ROUND(TREND($D$25:$D$175,$A$25:$A$175,A54),0)</f>
        <v>3585</v>
      </c>
      <c r="K54" s="79" cm="1">
        <f t="array" ref="K54">ROUND(TREND($E$25:$E$175,$A$25:$A$175,A54),0)</f>
        <v>4568</v>
      </c>
      <c r="L54" s="79" cm="1">
        <f t="array" ref="L54">ROUND(TREND($F$25:$F$175,$A$25:$A$175,A54),0)</f>
        <v>1374</v>
      </c>
      <c r="M54" s="80" cm="1">
        <f t="array" ref="M54">TREND($G$25:$G$175,$A$25:$A$175,A54)</f>
        <v>9.6961905607025329</v>
      </c>
      <c r="U54" s="50">
        <f t="shared" si="0"/>
        <v>1711063225</v>
      </c>
      <c r="V54" s="50">
        <f t="shared" si="1"/>
        <v>1349</v>
      </c>
      <c r="W54" s="22">
        <f t="shared" si="2"/>
        <v>41365</v>
      </c>
      <c r="X54">
        <f t="shared" si="3"/>
        <v>55801385</v>
      </c>
      <c r="Y54">
        <f t="shared" si="4"/>
        <v>1349.4065592487968</v>
      </c>
    </row>
    <row r="55" spans="1:25" ht="18" thickBot="1" x14ac:dyDescent="0.3">
      <c r="A55" s="25">
        <v>41395</v>
      </c>
      <c r="B55" s="22">
        <v>150</v>
      </c>
      <c r="C55" s="22">
        <v>1503</v>
      </c>
      <c r="D55" s="22">
        <v>3773</v>
      </c>
      <c r="E55" s="22">
        <v>4767</v>
      </c>
      <c r="F55" s="22">
        <v>1509</v>
      </c>
      <c r="G55" s="13">
        <v>10.042999999999999</v>
      </c>
      <c r="H55" s="79" cm="1">
        <f t="array" ref="H55">ROUND(TREND($B$25:$B$175,$A$25:$A$175,A55),0)</f>
        <v>144</v>
      </c>
      <c r="I55" s="79" cm="1">
        <f t="array" ref="I55">ROUND(TREND($C$25:$C$175,$A$25:$A$175,A55),0)</f>
        <v>1390</v>
      </c>
      <c r="J55" s="79" cm="1">
        <f t="array" ref="J55">ROUND(TREND($D$25:$D$175,$A$25:$A$175,A55),0)</f>
        <v>3609</v>
      </c>
      <c r="K55" s="79" cm="1">
        <f t="array" ref="K55">ROUND(TREND($E$25:$E$175,$A$25:$A$175,A55),0)</f>
        <v>4607</v>
      </c>
      <c r="L55" s="79" cm="1">
        <f t="array" ref="L55">ROUND(TREND($F$25:$F$175,$A$25:$A$175,A55),0)</f>
        <v>1402</v>
      </c>
      <c r="M55" s="80" cm="1">
        <f t="array" ref="M55">TREND($G$25:$G$175,$A$25:$A$175,A55)</f>
        <v>9.7627051301125078</v>
      </c>
      <c r="U55" s="50">
        <f t="shared" si="0"/>
        <v>1713546025</v>
      </c>
      <c r="V55" s="50">
        <f t="shared" si="1"/>
        <v>1390</v>
      </c>
      <c r="W55" s="22">
        <f t="shared" si="2"/>
        <v>41395</v>
      </c>
      <c r="X55">
        <f t="shared" si="3"/>
        <v>57539050</v>
      </c>
      <c r="Y55">
        <f t="shared" si="4"/>
        <v>1389.5539590927438</v>
      </c>
    </row>
    <row r="56" spans="1:25" ht="18" thickBot="1" x14ac:dyDescent="0.3">
      <c r="A56" s="25">
        <v>41426</v>
      </c>
      <c r="B56" s="22">
        <v>147</v>
      </c>
      <c r="C56" s="22">
        <v>1442</v>
      </c>
      <c r="D56" s="22">
        <v>3477</v>
      </c>
      <c r="E56" s="22">
        <v>4575</v>
      </c>
      <c r="F56" s="22">
        <v>1428</v>
      </c>
      <c r="G56" s="13">
        <v>9.83</v>
      </c>
      <c r="H56" s="79" cm="1">
        <f t="array" ref="H56">ROUND(TREND($B$25:$B$175,$A$25:$A$175,A56),0)</f>
        <v>146</v>
      </c>
      <c r="I56" s="79" cm="1">
        <f t="array" ref="I56">ROUND(TREND($C$25:$C$175,$A$25:$A$175,A56),0)</f>
        <v>1431</v>
      </c>
      <c r="J56" s="79" cm="1">
        <f t="array" ref="J56">ROUND(TREND($D$25:$D$175,$A$25:$A$175,A56),0)</f>
        <v>3634</v>
      </c>
      <c r="K56" s="79" cm="1">
        <f t="array" ref="K56">ROUND(TREND($E$25:$E$175,$A$25:$A$175,A56),0)</f>
        <v>4647</v>
      </c>
      <c r="L56" s="79" cm="1">
        <f t="array" ref="L56">ROUND(TREND($F$25:$F$175,$A$25:$A$175,A56),0)</f>
        <v>1430</v>
      </c>
      <c r="M56" s="80" cm="1">
        <f t="array" ref="M56">TREND($G$25:$G$175,$A$25:$A$175,A56)</f>
        <v>9.831436851836159</v>
      </c>
      <c r="U56" s="50">
        <f t="shared" si="0"/>
        <v>1716113476</v>
      </c>
      <c r="V56" s="50">
        <f t="shared" si="1"/>
        <v>1431</v>
      </c>
      <c r="W56" s="22">
        <f t="shared" si="2"/>
        <v>41426</v>
      </c>
      <c r="X56">
        <f t="shared" si="3"/>
        <v>59280606</v>
      </c>
      <c r="Y56">
        <f t="shared" si="4"/>
        <v>1431.0396055981619</v>
      </c>
    </row>
    <row r="57" spans="1:25" ht="18" thickBot="1" x14ac:dyDescent="0.3">
      <c r="A57" s="25">
        <v>41456</v>
      </c>
      <c r="B57" s="22">
        <v>154</v>
      </c>
      <c r="C57" s="22">
        <v>1516</v>
      </c>
      <c r="D57" s="22">
        <v>3687</v>
      </c>
      <c r="E57" s="22">
        <v>4771</v>
      </c>
      <c r="F57" s="22">
        <v>1499</v>
      </c>
      <c r="G57" s="13">
        <v>9.8179999999999996</v>
      </c>
      <c r="H57" s="79" cm="1">
        <f t="array" ref="H57">ROUND(TREND($B$25:$B$175,$A$25:$A$175,A57),0)</f>
        <v>148</v>
      </c>
      <c r="I57" s="79" cm="1">
        <f t="array" ref="I57">ROUND(TREND($C$25:$C$175,$A$25:$A$175,A57),0)</f>
        <v>1471</v>
      </c>
      <c r="J57" s="79" cm="1">
        <f t="array" ref="J57">ROUND(TREND($D$25:$D$175,$A$25:$A$175,A57),0)</f>
        <v>3658</v>
      </c>
      <c r="K57" s="79" cm="1">
        <f t="array" ref="K57">ROUND(TREND($E$25:$E$175,$A$25:$A$175,A57),0)</f>
        <v>4686</v>
      </c>
      <c r="L57" s="79" cm="1">
        <f t="array" ref="L57">ROUND(TREND($F$25:$F$175,$A$25:$A$175,A57),0)</f>
        <v>1458</v>
      </c>
      <c r="M57" s="80" cm="1">
        <f t="array" ref="M57">TREND($G$25:$G$175,$A$25:$A$175,A57)</f>
        <v>9.8979514212461339</v>
      </c>
      <c r="U57" s="50">
        <f t="shared" si="0"/>
        <v>1718599936</v>
      </c>
      <c r="V57" s="50">
        <f t="shared" si="1"/>
        <v>1471</v>
      </c>
      <c r="W57" s="22">
        <f t="shared" si="2"/>
        <v>41456</v>
      </c>
      <c r="X57">
        <f t="shared" si="3"/>
        <v>60981776</v>
      </c>
      <c r="Y57">
        <f t="shared" si="4"/>
        <v>1471.1870054421161</v>
      </c>
    </row>
    <row r="58" spans="1:25" ht="18" thickBot="1" x14ac:dyDescent="0.3">
      <c r="A58" s="25">
        <v>41487</v>
      </c>
      <c r="B58" s="22">
        <v>150</v>
      </c>
      <c r="C58" s="22">
        <v>1531</v>
      </c>
      <c r="D58" s="22">
        <v>3805</v>
      </c>
      <c r="E58" s="22">
        <v>4847</v>
      </c>
      <c r="F58" s="22">
        <v>1513</v>
      </c>
      <c r="G58" s="13">
        <v>10.23</v>
      </c>
      <c r="H58" s="79" cm="1">
        <f t="array" ref="H58">ROUND(TREND($B$25:$B$175,$A$25:$A$175,A58),0)</f>
        <v>150</v>
      </c>
      <c r="I58" s="79" cm="1">
        <f t="array" ref="I58">ROUND(TREND($C$25:$C$175,$A$25:$A$175,A58),0)</f>
        <v>1513</v>
      </c>
      <c r="J58" s="79" cm="1">
        <f t="array" ref="J58">ROUND(TREND($D$25:$D$175,$A$25:$A$175,A58),0)</f>
        <v>3683</v>
      </c>
      <c r="K58" s="79" cm="1">
        <f t="array" ref="K58">ROUND(TREND($E$25:$E$175,$A$25:$A$175,A58),0)</f>
        <v>4727</v>
      </c>
      <c r="L58" s="79" cm="1">
        <f t="array" ref="L58">ROUND(TREND($F$25:$F$175,$A$25:$A$175,A58),0)</f>
        <v>1486</v>
      </c>
      <c r="M58" s="80" cm="1">
        <f t="array" ref="M58">TREND($G$25:$G$175,$A$25:$A$175,A58)</f>
        <v>9.9666831429697709</v>
      </c>
      <c r="U58" s="50">
        <f t="shared" si="0"/>
        <v>1721171169</v>
      </c>
      <c r="V58" s="50">
        <f t="shared" si="1"/>
        <v>1513</v>
      </c>
      <c r="W58" s="22">
        <f t="shared" si="2"/>
        <v>41487</v>
      </c>
      <c r="X58">
        <f t="shared" si="3"/>
        <v>62769831</v>
      </c>
      <c r="Y58">
        <f t="shared" si="4"/>
        <v>1512.6726519475269</v>
      </c>
    </row>
    <row r="59" spans="1:25" ht="18" thickBot="1" x14ac:dyDescent="0.3">
      <c r="A59" s="25">
        <v>41518</v>
      </c>
      <c r="B59" s="22">
        <v>154</v>
      </c>
      <c r="C59" s="22">
        <v>1543</v>
      </c>
      <c r="D59" s="22">
        <v>3949</v>
      </c>
      <c r="E59" s="22">
        <v>5102</v>
      </c>
      <c r="F59" s="22">
        <v>1551</v>
      </c>
      <c r="G59" s="13">
        <v>10.0205</v>
      </c>
      <c r="H59" s="79" cm="1">
        <f t="array" ref="H59">ROUND(TREND($B$25:$B$175,$A$25:$A$175,A59),0)</f>
        <v>152</v>
      </c>
      <c r="I59" s="79" cm="1">
        <f t="array" ref="I59">ROUND(TREND($C$25:$C$175,$A$25:$A$175,A59),0)</f>
        <v>1554</v>
      </c>
      <c r="J59" s="79" cm="1">
        <f t="array" ref="J59">ROUND(TREND($D$25:$D$175,$A$25:$A$175,A59),0)</f>
        <v>3708</v>
      </c>
      <c r="K59" s="79" cm="1">
        <f t="array" ref="K59">ROUND(TREND($E$25:$E$175,$A$25:$A$175,A59),0)</f>
        <v>4767</v>
      </c>
      <c r="L59" s="79" cm="1">
        <f t="array" ref="L59">ROUND(TREND($F$25:$F$175,$A$25:$A$175,A59),0)</f>
        <v>1515</v>
      </c>
      <c r="M59" s="80" cm="1">
        <f t="array" ref="M59">TREND($G$25:$G$175,$A$25:$A$175,A59)</f>
        <v>10.035414864693422</v>
      </c>
      <c r="U59" s="50">
        <f t="shared" si="0"/>
        <v>1723744324</v>
      </c>
      <c r="V59" s="50">
        <f t="shared" si="1"/>
        <v>1554</v>
      </c>
      <c r="W59" s="22">
        <f t="shared" si="2"/>
        <v>41518</v>
      </c>
      <c r="X59">
        <f t="shared" si="3"/>
        <v>64518972</v>
      </c>
      <c r="Y59">
        <f t="shared" si="4"/>
        <v>1554.158298452945</v>
      </c>
    </row>
    <row r="60" spans="1:25" ht="18" thickBot="1" x14ac:dyDescent="0.3">
      <c r="A60" s="25">
        <v>41548</v>
      </c>
      <c r="B60" s="22">
        <v>161</v>
      </c>
      <c r="C60" s="22">
        <v>1609</v>
      </c>
      <c r="D60" s="22">
        <v>4072</v>
      </c>
      <c r="E60" s="22">
        <v>5230</v>
      </c>
      <c r="F60" s="22">
        <v>1610</v>
      </c>
      <c r="G60" s="13">
        <v>9.9999000000000002</v>
      </c>
      <c r="H60" s="79" cm="1">
        <f t="array" ref="H60">ROUND(TREND($B$25:$B$175,$A$25:$A$175,A60),0)</f>
        <v>154</v>
      </c>
      <c r="I60" s="79" cm="1">
        <f t="array" ref="I60">ROUND(TREND($C$25:$C$175,$A$25:$A$175,A60),0)</f>
        <v>1594</v>
      </c>
      <c r="J60" s="79" cm="1">
        <f t="array" ref="J60">ROUND(TREND($D$25:$D$175,$A$25:$A$175,A60),0)</f>
        <v>3732</v>
      </c>
      <c r="K60" s="79" cm="1">
        <f t="array" ref="K60">ROUND(TREND($E$25:$E$175,$A$25:$A$175,A60),0)</f>
        <v>4806</v>
      </c>
      <c r="L60" s="79" cm="1">
        <f t="array" ref="L60">ROUND(TREND($F$25:$F$175,$A$25:$A$175,A60),0)</f>
        <v>1543</v>
      </c>
      <c r="M60" s="80" cm="1">
        <f t="array" ref="M60">TREND($G$25:$G$175,$A$25:$A$175,A60)</f>
        <v>10.101929434103397</v>
      </c>
      <c r="U60" s="50">
        <f t="shared" si="0"/>
        <v>1726236304</v>
      </c>
      <c r="V60" s="50">
        <f t="shared" si="1"/>
        <v>1594</v>
      </c>
      <c r="W60" s="22">
        <f t="shared" si="2"/>
        <v>41548</v>
      </c>
      <c r="X60">
        <f t="shared" si="3"/>
        <v>66227512</v>
      </c>
      <c r="Y60">
        <f t="shared" si="4"/>
        <v>1594.3056982968992</v>
      </c>
    </row>
    <row r="61" spans="1:25" ht="18" thickBot="1" x14ac:dyDescent="0.3">
      <c r="A61" s="25">
        <v>41579</v>
      </c>
      <c r="B61" s="22">
        <v>166</v>
      </c>
      <c r="C61" s="22">
        <v>1683</v>
      </c>
      <c r="D61" s="22">
        <v>4028</v>
      </c>
      <c r="E61" s="22">
        <v>5238</v>
      </c>
      <c r="F61" s="22">
        <v>1672</v>
      </c>
      <c r="G61" s="13">
        <v>10.154999999999999</v>
      </c>
      <c r="H61" s="79" cm="1">
        <f t="array" ref="H61">ROUND(TREND($B$25:$B$175,$A$25:$A$175,A61),0)</f>
        <v>156</v>
      </c>
      <c r="I61" s="79" cm="1">
        <f t="array" ref="I61">ROUND(TREND($C$25:$C$175,$A$25:$A$175,A61),0)</f>
        <v>1636</v>
      </c>
      <c r="J61" s="79" cm="1">
        <f t="array" ref="J61">ROUND(TREND($D$25:$D$175,$A$25:$A$175,A61),0)</f>
        <v>3757</v>
      </c>
      <c r="K61" s="79" cm="1">
        <f t="array" ref="K61">ROUND(TREND($E$25:$E$175,$A$25:$A$175,A61),0)</f>
        <v>4846</v>
      </c>
      <c r="L61" s="79" cm="1">
        <f t="array" ref="L61">ROUND(TREND($F$25:$F$175,$A$25:$A$175,A61),0)</f>
        <v>1571</v>
      </c>
      <c r="M61" s="80" cm="1">
        <f t="array" ref="M61">TREND($G$25:$G$175,$A$25:$A$175,A61)</f>
        <v>10.170661155827048</v>
      </c>
      <c r="U61" s="50">
        <f t="shared" si="0"/>
        <v>1728813241</v>
      </c>
      <c r="V61" s="50">
        <f t="shared" si="1"/>
        <v>1636</v>
      </c>
      <c r="W61" s="22">
        <f t="shared" si="2"/>
        <v>41579</v>
      </c>
      <c r="X61">
        <f t="shared" si="3"/>
        <v>68023244</v>
      </c>
      <c r="Y61">
        <f t="shared" si="4"/>
        <v>1635.7913448023173</v>
      </c>
    </row>
    <row r="62" spans="1:25" ht="18" thickBot="1" x14ac:dyDescent="0.3">
      <c r="A62" s="25">
        <v>41609</v>
      </c>
      <c r="B62" s="22">
        <v>169</v>
      </c>
      <c r="C62" s="22">
        <v>1767</v>
      </c>
      <c r="D62" s="22">
        <v>4144</v>
      </c>
      <c r="E62" s="22">
        <v>5450</v>
      </c>
      <c r="F62" s="22">
        <v>1744</v>
      </c>
      <c r="G62" s="13">
        <v>10.446999999999999</v>
      </c>
      <c r="H62" s="79" cm="1">
        <f t="array" ref="H62">ROUND(TREND($B$25:$B$175,$A$25:$A$175,A62),0)</f>
        <v>158</v>
      </c>
      <c r="I62" s="79" cm="1">
        <f t="array" ref="I62">ROUND(TREND($C$25:$C$175,$A$25:$A$175,A62),0)</f>
        <v>1676</v>
      </c>
      <c r="J62" s="79" cm="1">
        <f t="array" ref="J62">ROUND(TREND($D$25:$D$175,$A$25:$A$175,A62),0)</f>
        <v>3781</v>
      </c>
      <c r="K62" s="79" cm="1">
        <f t="array" ref="K62">ROUND(TREND($E$25:$E$175,$A$25:$A$175,A62),0)</f>
        <v>4885</v>
      </c>
      <c r="L62" s="79" cm="1">
        <f t="array" ref="L62">ROUND(TREND($F$25:$F$175,$A$25:$A$175,A62),0)</f>
        <v>1599</v>
      </c>
      <c r="M62" s="80" cm="1">
        <f t="array" ref="M62">TREND($G$25:$G$175,$A$25:$A$175,A62)</f>
        <v>10.237175725237023</v>
      </c>
      <c r="U62" s="50">
        <f t="shared" si="0"/>
        <v>1731308881</v>
      </c>
      <c r="V62" s="50">
        <f t="shared" si="1"/>
        <v>1676</v>
      </c>
      <c r="W62" s="22">
        <f t="shared" si="2"/>
        <v>41609</v>
      </c>
      <c r="X62">
        <f t="shared" si="3"/>
        <v>69736684</v>
      </c>
      <c r="Y62">
        <f t="shared" si="4"/>
        <v>1675.9387446462642</v>
      </c>
    </row>
    <row r="63" spans="1:25" ht="18" thickBot="1" x14ac:dyDescent="0.3">
      <c r="A63" s="25">
        <v>41640</v>
      </c>
      <c r="B63" s="22">
        <v>163</v>
      </c>
      <c r="C63" s="22">
        <v>1813</v>
      </c>
      <c r="D63" s="22">
        <v>4055</v>
      </c>
      <c r="E63" s="22">
        <v>5164</v>
      </c>
      <c r="F63" s="22">
        <v>1789</v>
      </c>
      <c r="G63" s="13">
        <v>11.109</v>
      </c>
      <c r="H63" s="79" cm="1">
        <f t="array" ref="H63">ROUND(TREND($B$25:$B$175,$A$25:$A$175,A63),0)</f>
        <v>160</v>
      </c>
      <c r="I63" s="79" cm="1">
        <f t="array" ref="I63">ROUND(TREND($C$25:$C$175,$A$25:$A$175,A63),0)</f>
        <v>1717</v>
      </c>
      <c r="J63" s="79" cm="1">
        <f t="array" ref="J63">ROUND(TREND($D$25:$D$175,$A$25:$A$175,A63),0)</f>
        <v>3806</v>
      </c>
      <c r="K63" s="79" cm="1">
        <f t="array" ref="K63">ROUND(TREND($E$25:$E$175,$A$25:$A$175,A63),0)</f>
        <v>4926</v>
      </c>
      <c r="L63" s="79" cm="1">
        <f t="array" ref="L63">ROUND(TREND($F$25:$F$175,$A$25:$A$175,A63),0)</f>
        <v>1627</v>
      </c>
      <c r="M63" s="80" cm="1">
        <f t="array" ref="M63">TREND($G$25:$G$175,$A$25:$A$175,A63)</f>
        <v>10.30590744696066</v>
      </c>
      <c r="U63" s="50">
        <f t="shared" si="0"/>
        <v>1733889600</v>
      </c>
      <c r="V63" s="50">
        <f t="shared" si="1"/>
        <v>1717</v>
      </c>
      <c r="W63" s="22">
        <f t="shared" si="2"/>
        <v>41640</v>
      </c>
      <c r="X63">
        <f t="shared" si="3"/>
        <v>71495880</v>
      </c>
      <c r="Y63">
        <f t="shared" si="4"/>
        <v>1717.4243911516824</v>
      </c>
    </row>
    <row r="64" spans="1:25" ht="18" thickBot="1" x14ac:dyDescent="0.3">
      <c r="A64" s="25">
        <v>41671</v>
      </c>
      <c r="B64" s="22">
        <v>171</v>
      </c>
      <c r="C64" s="22">
        <v>1835</v>
      </c>
      <c r="D64" s="22">
        <v>4270</v>
      </c>
      <c r="E64" s="22">
        <v>5429</v>
      </c>
      <c r="F64" s="22">
        <v>1800</v>
      </c>
      <c r="G64" s="13">
        <v>10.756500000000001</v>
      </c>
      <c r="H64" s="79" cm="1">
        <f t="array" ref="H64">ROUND(TREND($B$25:$B$175,$A$25:$A$175,A64),0)</f>
        <v>162</v>
      </c>
      <c r="I64" s="79" cm="1">
        <f t="array" ref="I64">ROUND(TREND($C$25:$C$175,$A$25:$A$175,A64),0)</f>
        <v>1759</v>
      </c>
      <c r="J64" s="79" cm="1">
        <f t="array" ref="J64">ROUND(TREND($D$25:$D$175,$A$25:$A$175,A64),0)</f>
        <v>3831</v>
      </c>
      <c r="K64" s="79" cm="1">
        <f t="array" ref="K64">ROUND(TREND($E$25:$E$175,$A$25:$A$175,A64),0)</f>
        <v>4966</v>
      </c>
      <c r="L64" s="79" cm="1">
        <f t="array" ref="L64">ROUND(TREND($F$25:$F$175,$A$25:$A$175,A64),0)</f>
        <v>1656</v>
      </c>
      <c r="M64" s="80" cm="1">
        <f t="array" ref="M64">TREND($G$25:$G$175,$A$25:$A$175,A64)</f>
        <v>10.374639168684311</v>
      </c>
      <c r="U64" s="50">
        <f t="shared" si="0"/>
        <v>1736472241</v>
      </c>
      <c r="V64" s="50">
        <f t="shared" si="1"/>
        <v>1759</v>
      </c>
      <c r="W64" s="22">
        <f t="shared" si="2"/>
        <v>41671</v>
      </c>
      <c r="X64">
        <f t="shared" si="3"/>
        <v>73299289</v>
      </c>
      <c r="Y64">
        <f t="shared" si="4"/>
        <v>1758.9100376571005</v>
      </c>
    </row>
    <row r="65" spans="1:25" ht="18" thickBot="1" x14ac:dyDescent="0.3">
      <c r="A65" s="25">
        <v>41699</v>
      </c>
      <c r="B65" s="22">
        <v>171</v>
      </c>
      <c r="C65" s="22">
        <v>1803</v>
      </c>
      <c r="D65" s="22">
        <v>4324</v>
      </c>
      <c r="E65" s="22">
        <v>5484</v>
      </c>
      <c r="F65" s="22">
        <v>1773</v>
      </c>
      <c r="G65" s="13">
        <v>10.522500000000001</v>
      </c>
      <c r="H65" s="79" cm="1">
        <f t="array" ref="H65">ROUND(TREND($B$25:$B$175,$A$25:$A$175,A65),0)</f>
        <v>164</v>
      </c>
      <c r="I65" s="79" cm="1">
        <f t="array" ref="I65">ROUND(TREND($C$25:$C$175,$A$25:$A$175,A65),0)</f>
        <v>1796</v>
      </c>
      <c r="J65" s="79" cm="1">
        <f t="array" ref="J65">ROUND(TREND($D$25:$D$175,$A$25:$A$175,A65),0)</f>
        <v>3854</v>
      </c>
      <c r="K65" s="79" cm="1">
        <f t="array" ref="K65">ROUND(TREND($E$25:$E$175,$A$25:$A$175,A65),0)</f>
        <v>5002</v>
      </c>
      <c r="L65" s="79" cm="1">
        <f t="array" ref="L65">ROUND(TREND($F$25:$F$175,$A$25:$A$175,A65),0)</f>
        <v>1682</v>
      </c>
      <c r="M65" s="80" cm="1">
        <f t="array" ref="M65">TREND($G$25:$G$175,$A$25:$A$175,A65)</f>
        <v>10.436719433466948</v>
      </c>
      <c r="U65" s="50">
        <f t="shared" si="0"/>
        <v>1738806601</v>
      </c>
      <c r="V65" s="50">
        <f t="shared" si="1"/>
        <v>1796</v>
      </c>
      <c r="W65" s="22">
        <f t="shared" si="2"/>
        <v>41699</v>
      </c>
      <c r="X65">
        <f t="shared" si="3"/>
        <v>74891404</v>
      </c>
      <c r="Y65">
        <f t="shared" si="4"/>
        <v>1796.3809441781195</v>
      </c>
    </row>
    <row r="66" spans="1:25" ht="18" thickBot="1" x14ac:dyDescent="0.3">
      <c r="A66" s="25">
        <v>41730</v>
      </c>
      <c r="B66" s="22">
        <v>173</v>
      </c>
      <c r="C66" s="22">
        <v>1808</v>
      </c>
      <c r="D66" s="22">
        <v>4404</v>
      </c>
      <c r="E66" s="22">
        <v>5555</v>
      </c>
      <c r="F66" s="22">
        <v>1779</v>
      </c>
      <c r="G66" s="13">
        <v>10.473000000000001</v>
      </c>
      <c r="H66" s="79" cm="1">
        <f t="array" ref="H66">ROUND(TREND($B$25:$B$175,$A$25:$A$175,A66),0)</f>
        <v>166</v>
      </c>
      <c r="I66" s="79" cm="1">
        <f t="array" ref="I66">ROUND(TREND($C$25:$C$175,$A$25:$A$175,A66),0)</f>
        <v>1838</v>
      </c>
      <c r="J66" s="79" cm="1">
        <f t="array" ref="J66">ROUND(TREND($D$25:$D$175,$A$25:$A$175,A66),0)</f>
        <v>3878</v>
      </c>
      <c r="K66" s="79" cm="1">
        <f t="array" ref="K66">ROUND(TREND($E$25:$E$175,$A$25:$A$175,A66),0)</f>
        <v>5043</v>
      </c>
      <c r="L66" s="79" cm="1">
        <f t="array" ref="L66">ROUND(TREND($F$25:$F$175,$A$25:$A$175,A66),0)</f>
        <v>1710</v>
      </c>
      <c r="M66" s="80" cm="1">
        <f t="array" ref="M66">TREND($G$25:$G$175,$A$25:$A$175,A66)</f>
        <v>10.505451155190599</v>
      </c>
      <c r="U66" s="50">
        <f t="shared" si="0"/>
        <v>1741392900</v>
      </c>
      <c r="V66" s="50">
        <f t="shared" si="1"/>
        <v>1838</v>
      </c>
      <c r="W66" s="22">
        <f t="shared" si="2"/>
        <v>41730</v>
      </c>
      <c r="X66">
        <f t="shared" si="3"/>
        <v>76699740</v>
      </c>
      <c r="Y66">
        <f t="shared" si="4"/>
        <v>1837.8665906835377</v>
      </c>
    </row>
    <row r="67" spans="1:25" ht="18" thickBot="1" x14ac:dyDescent="0.3">
      <c r="A67" s="25">
        <v>41760</v>
      </c>
      <c r="B67" s="22">
        <v>177</v>
      </c>
      <c r="C67" s="22">
        <v>1865</v>
      </c>
      <c r="D67" s="22">
        <v>4503</v>
      </c>
      <c r="E67" s="22">
        <v>5854</v>
      </c>
      <c r="F67" s="22">
        <v>1824</v>
      </c>
      <c r="G67" s="13">
        <v>10.566000000000001</v>
      </c>
      <c r="H67" s="79" cm="1">
        <f t="array" ref="H67">ROUND(TREND($B$25:$B$175,$A$25:$A$175,A67),0)</f>
        <v>168</v>
      </c>
      <c r="I67" s="79" cm="1">
        <f t="array" ref="I67">ROUND(TREND($C$25:$C$175,$A$25:$A$175,A67),0)</f>
        <v>1878</v>
      </c>
      <c r="J67" s="79" cm="1">
        <f t="array" ref="J67">ROUND(TREND($D$25:$D$175,$A$25:$A$175,A67),0)</f>
        <v>3903</v>
      </c>
      <c r="K67" s="79" cm="1">
        <f t="array" ref="K67">ROUND(TREND($E$25:$E$175,$A$25:$A$175,A67),0)</f>
        <v>5082</v>
      </c>
      <c r="L67" s="79" cm="1">
        <f t="array" ref="L67">ROUND(TREND($F$25:$F$175,$A$25:$A$175,A67),0)</f>
        <v>1738</v>
      </c>
      <c r="M67" s="80" cm="1">
        <f t="array" ref="M67">TREND($G$25:$G$175,$A$25:$A$175,A67)</f>
        <v>10.571965724600574</v>
      </c>
      <c r="U67" s="50">
        <f t="shared" si="0"/>
        <v>1743897600</v>
      </c>
      <c r="V67" s="50">
        <f t="shared" si="1"/>
        <v>1878</v>
      </c>
      <c r="W67" s="22">
        <f t="shared" si="2"/>
        <v>41760</v>
      </c>
      <c r="X67">
        <f t="shared" si="3"/>
        <v>78425280</v>
      </c>
      <c r="Y67">
        <f t="shared" si="4"/>
        <v>1878.0139905274918</v>
      </c>
    </row>
    <row r="68" spans="1:25" ht="18" thickBot="1" x14ac:dyDescent="0.3">
      <c r="A68" s="25">
        <v>41791</v>
      </c>
      <c r="B68" s="22">
        <v>179</v>
      </c>
      <c r="C68" s="22">
        <v>1908</v>
      </c>
      <c r="D68" s="22">
        <v>4591</v>
      </c>
      <c r="E68" s="22">
        <v>5958</v>
      </c>
      <c r="F68" s="22">
        <v>1853</v>
      </c>
      <c r="G68" s="13">
        <v>10.634</v>
      </c>
      <c r="H68" s="79" cm="1">
        <f t="array" ref="H68">ROUND(TREND($B$25:$B$175,$A$25:$A$175,A68),0)</f>
        <v>170</v>
      </c>
      <c r="I68" s="79" cm="1">
        <f t="array" ref="I68">ROUND(TREND($C$25:$C$175,$A$25:$A$175,A68),0)</f>
        <v>1920</v>
      </c>
      <c r="J68" s="79" cm="1">
        <f t="array" ref="J68">ROUND(TREND($D$25:$D$175,$A$25:$A$175,A68),0)</f>
        <v>3928</v>
      </c>
      <c r="K68" s="79" cm="1">
        <f t="array" ref="K68">ROUND(TREND($E$25:$E$175,$A$25:$A$175,A68),0)</f>
        <v>5122</v>
      </c>
      <c r="L68" s="79" cm="1">
        <f t="array" ref="L68">ROUND(TREND($F$25:$F$175,$A$25:$A$175,A68),0)</f>
        <v>1766</v>
      </c>
      <c r="M68" s="80" cm="1">
        <f t="array" ref="M68">TREND($G$25:$G$175,$A$25:$A$175,A68)</f>
        <v>10.640697446324225</v>
      </c>
      <c r="U68" s="50">
        <f t="shared" si="0"/>
        <v>1746487681</v>
      </c>
      <c r="V68" s="50">
        <f t="shared" si="1"/>
        <v>1920</v>
      </c>
      <c r="W68" s="22">
        <f t="shared" si="2"/>
        <v>41791</v>
      </c>
      <c r="X68">
        <f t="shared" si="3"/>
        <v>80238720</v>
      </c>
      <c r="Y68">
        <f t="shared" si="4"/>
        <v>1919.49963703291</v>
      </c>
    </row>
    <row r="69" spans="1:25" ht="18" thickBot="1" x14ac:dyDescent="0.3">
      <c r="A69" s="25">
        <v>41821</v>
      </c>
      <c r="B69" s="22">
        <v>177</v>
      </c>
      <c r="C69" s="22">
        <v>1894</v>
      </c>
      <c r="D69" s="22">
        <v>4630</v>
      </c>
      <c r="E69" s="22">
        <v>5900</v>
      </c>
      <c r="F69" s="22">
        <v>1844</v>
      </c>
      <c r="G69" s="13">
        <v>10.702</v>
      </c>
      <c r="H69" s="79" cm="1">
        <f t="array" ref="H69">ROUND(TREND($B$25:$B$175,$A$25:$A$175,A69),0)</f>
        <v>172</v>
      </c>
      <c r="I69" s="79" cm="1">
        <f t="array" ref="I69">ROUND(TREND($C$25:$C$175,$A$25:$A$175,A69),0)</f>
        <v>1960</v>
      </c>
      <c r="J69" s="79" cm="1">
        <f t="array" ref="J69">ROUND(TREND($D$25:$D$175,$A$25:$A$175,A69),0)</f>
        <v>3952</v>
      </c>
      <c r="K69" s="79" cm="1">
        <f t="array" ref="K69">ROUND(TREND($E$25:$E$175,$A$25:$A$175,A69),0)</f>
        <v>5161</v>
      </c>
      <c r="L69" s="79" cm="1">
        <f t="array" ref="L69">ROUND(TREND($F$25:$F$175,$A$25:$A$175,A69),0)</f>
        <v>1794</v>
      </c>
      <c r="M69" s="80" cm="1">
        <f t="array" ref="M69">TREND($G$25:$G$175,$A$25:$A$175,A69)</f>
        <v>10.7072120157342</v>
      </c>
      <c r="U69" s="50">
        <f t="shared" si="0"/>
        <v>1748996041</v>
      </c>
      <c r="V69" s="50">
        <f t="shared" si="1"/>
        <v>1960</v>
      </c>
      <c r="W69" s="22">
        <f t="shared" si="2"/>
        <v>41821</v>
      </c>
      <c r="X69">
        <f t="shared" si="3"/>
        <v>81969160</v>
      </c>
      <c r="Y69">
        <f t="shared" si="4"/>
        <v>1959.6470368768569</v>
      </c>
    </row>
    <row r="70" spans="1:25" ht="18" thickBot="1" x14ac:dyDescent="0.3">
      <c r="A70" s="25">
        <v>41852</v>
      </c>
      <c r="B70" s="22">
        <v>184</v>
      </c>
      <c r="C70" s="22">
        <v>1961</v>
      </c>
      <c r="D70" s="22">
        <v>4588</v>
      </c>
      <c r="E70" s="22">
        <v>5984</v>
      </c>
      <c r="F70" s="22">
        <v>1861</v>
      </c>
      <c r="G70" s="13">
        <v>10.6595</v>
      </c>
      <c r="H70" s="79" cm="1">
        <f t="array" ref="H70">ROUND(TREND($B$25:$B$175,$A$25:$A$175,A70),0)</f>
        <v>174</v>
      </c>
      <c r="I70" s="79" cm="1">
        <f t="array" ref="I70">ROUND(TREND($C$25:$C$175,$A$25:$A$175,A70),0)</f>
        <v>2001</v>
      </c>
      <c r="J70" s="79" cm="1">
        <f t="array" ref="J70">ROUND(TREND($D$25:$D$175,$A$25:$A$175,A70),0)</f>
        <v>3977</v>
      </c>
      <c r="K70" s="79" cm="1">
        <f t="array" ref="K70">ROUND(TREND($E$25:$E$175,$A$25:$A$175,A70),0)</f>
        <v>5201</v>
      </c>
      <c r="L70" s="79" cm="1">
        <f t="array" ref="L70">ROUND(TREND($F$25:$F$175,$A$25:$A$175,A70),0)</f>
        <v>1822</v>
      </c>
      <c r="M70" s="80" cm="1">
        <f t="array" ref="M70">TREND($G$25:$G$175,$A$25:$A$175,A70)</f>
        <v>10.775943737457837</v>
      </c>
      <c r="U70" s="50">
        <f t="shared" si="0"/>
        <v>1751589904</v>
      </c>
      <c r="V70" s="50">
        <f t="shared" si="1"/>
        <v>2001</v>
      </c>
      <c r="W70" s="22">
        <f t="shared" si="2"/>
        <v>41852</v>
      </c>
      <c r="X70">
        <f t="shared" si="3"/>
        <v>83745852</v>
      </c>
      <c r="Y70">
        <f t="shared" si="4"/>
        <v>2001.132683382275</v>
      </c>
    </row>
    <row r="71" spans="1:25" ht="18" thickBot="1" x14ac:dyDescent="0.3">
      <c r="A71" s="25">
        <v>41883</v>
      </c>
      <c r="B71" s="22">
        <v>181</v>
      </c>
      <c r="C71" s="22">
        <v>2037</v>
      </c>
      <c r="D71" s="22">
        <v>4422</v>
      </c>
      <c r="E71" s="22">
        <v>5848</v>
      </c>
      <c r="F71" s="22">
        <v>1974</v>
      </c>
      <c r="G71" s="13">
        <v>11.2805</v>
      </c>
      <c r="H71" s="79" cm="1">
        <f t="array" ref="H71">ROUND(TREND($B$25:$B$175,$A$25:$A$175,A71),0)</f>
        <v>176</v>
      </c>
      <c r="I71" s="79" cm="1">
        <f t="array" ref="I71">ROUND(TREND($C$25:$C$175,$A$25:$A$175,A71),0)</f>
        <v>2043</v>
      </c>
      <c r="J71" s="79" cm="1">
        <f t="array" ref="J71">ROUND(TREND($D$25:$D$175,$A$25:$A$175,A71),0)</f>
        <v>4002</v>
      </c>
      <c r="K71" s="79" cm="1">
        <f t="array" ref="K71">ROUND(TREND($E$25:$E$175,$A$25:$A$175,A71),0)</f>
        <v>5241</v>
      </c>
      <c r="L71" s="79" cm="1">
        <f t="array" ref="L71">ROUND(TREND($F$25:$F$175,$A$25:$A$175,A71),0)</f>
        <v>1851</v>
      </c>
      <c r="M71" s="80" cm="1">
        <f t="array" ref="M71">TREND($G$25:$G$175,$A$25:$A$175,A71)</f>
        <v>10.844675459181488</v>
      </c>
      <c r="U71" s="50">
        <f t="shared" si="0"/>
        <v>1754185689</v>
      </c>
      <c r="V71" s="50">
        <f t="shared" si="1"/>
        <v>2043</v>
      </c>
      <c r="W71" s="22">
        <f t="shared" si="2"/>
        <v>41883</v>
      </c>
      <c r="X71">
        <f t="shared" si="3"/>
        <v>85566969</v>
      </c>
      <c r="Y71">
        <f t="shared" si="4"/>
        <v>2042.6183298876931</v>
      </c>
    </row>
    <row r="72" spans="1:25" ht="18" thickBot="1" x14ac:dyDescent="0.3">
      <c r="A72" s="25">
        <v>41913</v>
      </c>
      <c r="B72" s="22">
        <v>185</v>
      </c>
      <c r="C72" s="22">
        <v>2041</v>
      </c>
      <c r="D72" s="22">
        <v>4454</v>
      </c>
      <c r="E72" s="22">
        <v>6078</v>
      </c>
      <c r="F72" s="22">
        <v>1878</v>
      </c>
      <c r="G72" s="13">
        <v>11.0345</v>
      </c>
      <c r="H72" s="79" cm="1">
        <f t="array" ref="H72">ROUND(TREND($B$25:$B$175,$A$25:$A$175,A72),0)</f>
        <v>178</v>
      </c>
      <c r="I72" s="79" cm="1">
        <f t="array" ref="I72">ROUND(TREND($C$25:$C$175,$A$25:$A$175,A72),0)</f>
        <v>2083</v>
      </c>
      <c r="J72" s="79" cm="1">
        <f t="array" ref="J72">ROUND(TREND($D$25:$D$175,$A$25:$A$175,A72),0)</f>
        <v>4026</v>
      </c>
      <c r="K72" s="79" cm="1">
        <f t="array" ref="K72">ROUND(TREND($E$25:$E$175,$A$25:$A$175,A72),0)</f>
        <v>5280</v>
      </c>
      <c r="L72" s="79" cm="1">
        <f t="array" ref="L72">ROUND(TREND($F$25:$F$175,$A$25:$A$175,A72),0)</f>
        <v>1879</v>
      </c>
      <c r="M72" s="80" cm="1">
        <f t="array" ref="M72">TREND($G$25:$G$175,$A$25:$A$175,A72)</f>
        <v>10.911190028591463</v>
      </c>
      <c r="U72" s="50">
        <f t="shared" si="0"/>
        <v>1756699569</v>
      </c>
      <c r="V72" s="50">
        <f t="shared" si="1"/>
        <v>2083</v>
      </c>
      <c r="W72" s="22">
        <f t="shared" si="2"/>
        <v>41913</v>
      </c>
      <c r="X72">
        <f t="shared" si="3"/>
        <v>87304779</v>
      </c>
      <c r="Y72">
        <f t="shared" si="4"/>
        <v>2082.76572973164</v>
      </c>
    </row>
    <row r="73" spans="1:25" ht="18" thickBot="1" x14ac:dyDescent="0.3">
      <c r="A73" s="25">
        <v>41944</v>
      </c>
      <c r="B73" s="22">
        <v>190</v>
      </c>
      <c r="C73" s="22">
        <v>2105</v>
      </c>
      <c r="D73" s="22">
        <v>4442</v>
      </c>
      <c r="E73" s="22">
        <v>6201</v>
      </c>
      <c r="F73" s="22">
        <v>1924</v>
      </c>
      <c r="G73" s="13">
        <v>11.076000000000001</v>
      </c>
      <c r="H73" s="79" cm="1">
        <f t="array" ref="H73">ROUND(TREND($B$25:$B$175,$A$25:$A$175,A73),0)</f>
        <v>180</v>
      </c>
      <c r="I73" s="79" cm="1">
        <f t="array" ref="I73">ROUND(TREND($C$25:$C$175,$A$25:$A$175,A73),0)</f>
        <v>2124</v>
      </c>
      <c r="J73" s="79" cm="1">
        <f t="array" ref="J73">ROUND(TREND($D$25:$D$175,$A$25:$A$175,A73),0)</f>
        <v>4051</v>
      </c>
      <c r="K73" s="79" cm="1">
        <f t="array" ref="K73">ROUND(TREND($E$25:$E$175,$A$25:$A$175,A73),0)</f>
        <v>5321</v>
      </c>
      <c r="L73" s="79" cm="1">
        <f t="array" ref="L73">ROUND(TREND($F$25:$F$175,$A$25:$A$175,A73),0)</f>
        <v>1907</v>
      </c>
      <c r="M73" s="80" cm="1">
        <f t="array" ref="M73">TREND($G$25:$G$175,$A$25:$A$175,A73)</f>
        <v>10.979921750315114</v>
      </c>
      <c r="U73" s="50">
        <f t="shared" si="0"/>
        <v>1759299136</v>
      </c>
      <c r="V73" s="50">
        <f t="shared" si="1"/>
        <v>2124</v>
      </c>
      <c r="W73" s="22">
        <f t="shared" si="2"/>
        <v>41944</v>
      </c>
      <c r="X73">
        <f t="shared" si="3"/>
        <v>89089056</v>
      </c>
      <c r="Y73">
        <f t="shared" si="4"/>
        <v>2124.2513762370581</v>
      </c>
    </row>
    <row r="74" spans="1:25" ht="18" thickBot="1" x14ac:dyDescent="0.3">
      <c r="A74" s="25">
        <v>41974</v>
      </c>
      <c r="B74" s="22">
        <v>188</v>
      </c>
      <c r="C74" s="22">
        <v>2179</v>
      </c>
      <c r="D74" s="22">
        <v>4405</v>
      </c>
      <c r="E74" s="22">
        <v>6244</v>
      </c>
      <c r="F74" s="22">
        <v>1995</v>
      </c>
      <c r="G74" s="13">
        <v>11.566000000000001</v>
      </c>
      <c r="H74" s="79" cm="1">
        <f t="array" ref="H74">ROUND(TREND($B$25:$B$175,$A$25:$A$175,A74),0)</f>
        <v>182</v>
      </c>
      <c r="I74" s="79" cm="1">
        <f t="array" ref="I74">ROUND(TREND($C$25:$C$175,$A$25:$A$175,A74),0)</f>
        <v>2164</v>
      </c>
      <c r="J74" s="79" cm="1">
        <f t="array" ref="J74">ROUND(TREND($D$25:$D$175,$A$25:$A$175,A74),0)</f>
        <v>4075</v>
      </c>
      <c r="K74" s="79" cm="1">
        <f t="array" ref="K74">ROUND(TREND($E$25:$E$175,$A$25:$A$175,A74),0)</f>
        <v>5360</v>
      </c>
      <c r="L74" s="79" cm="1">
        <f t="array" ref="L74">ROUND(TREND($F$25:$F$175,$A$25:$A$175,A74),0)</f>
        <v>1935</v>
      </c>
      <c r="M74" s="80" cm="1">
        <f t="array" ref="M74">TREND($G$25:$G$175,$A$25:$A$175,A74)</f>
        <v>11.046436319725089</v>
      </c>
      <c r="U74" s="50">
        <f t="shared" si="0"/>
        <v>1761816676</v>
      </c>
      <c r="V74" s="50">
        <f t="shared" si="1"/>
        <v>2164</v>
      </c>
      <c r="W74" s="22">
        <f t="shared" si="2"/>
        <v>41974</v>
      </c>
      <c r="X74">
        <f t="shared" si="3"/>
        <v>90831736</v>
      </c>
      <c r="Y74">
        <f t="shared" si="4"/>
        <v>2164.3987760810123</v>
      </c>
    </row>
    <row r="75" spans="1:25" ht="18" thickBot="1" x14ac:dyDescent="0.3">
      <c r="A75" s="25">
        <v>42005</v>
      </c>
      <c r="B75" s="22">
        <v>183</v>
      </c>
      <c r="C75" s="22">
        <v>2131</v>
      </c>
      <c r="D75" s="22">
        <v>4511</v>
      </c>
      <c r="E75" s="22">
        <v>6440</v>
      </c>
      <c r="F75" s="22">
        <v>1958</v>
      </c>
      <c r="G75" s="13">
        <v>11.6435</v>
      </c>
      <c r="H75" s="79" cm="1">
        <f t="array" ref="H75">ROUND(TREND($B$25:$B$175,$A$25:$A$175,A75),0)</f>
        <v>184</v>
      </c>
      <c r="I75" s="79" cm="1">
        <f t="array" ref="I75">ROUND(TREND($C$25:$C$175,$A$25:$A$175,A75),0)</f>
        <v>2206</v>
      </c>
      <c r="J75" s="79" cm="1">
        <f t="array" ref="J75">ROUND(TREND($D$25:$D$175,$A$25:$A$175,A75),0)</f>
        <v>4100</v>
      </c>
      <c r="K75" s="79" cm="1">
        <f t="array" ref="K75">ROUND(TREND($E$25:$E$175,$A$25:$A$175,A75),0)</f>
        <v>5400</v>
      </c>
      <c r="L75" s="79" cm="1">
        <f t="array" ref="L75">ROUND(TREND($F$25:$F$175,$A$25:$A$175,A75),0)</f>
        <v>1963</v>
      </c>
      <c r="M75" s="80" cm="1">
        <f t="array" ref="M75">TREND($G$25:$G$175,$A$25:$A$175,A75)</f>
        <v>11.115168041448726</v>
      </c>
      <c r="U75" s="50">
        <f t="shared" si="0"/>
        <v>1764420025</v>
      </c>
      <c r="V75" s="50">
        <f t="shared" si="1"/>
        <v>2206</v>
      </c>
      <c r="W75" s="22">
        <f t="shared" si="2"/>
        <v>42005</v>
      </c>
      <c r="X75">
        <f t="shared" si="3"/>
        <v>92663030</v>
      </c>
      <c r="Y75">
        <f t="shared" si="4"/>
        <v>2205.8844225864304</v>
      </c>
    </row>
    <row r="76" spans="1:25" ht="18" thickBot="1" x14ac:dyDescent="0.3">
      <c r="A76" s="25">
        <v>42036</v>
      </c>
      <c r="B76" s="22">
        <v>193</v>
      </c>
      <c r="C76" s="22">
        <v>2253</v>
      </c>
      <c r="D76" s="22">
        <v>4725</v>
      </c>
      <c r="E76" s="22">
        <v>6633</v>
      </c>
      <c r="F76" s="22">
        <v>2064</v>
      </c>
      <c r="G76" s="13">
        <v>11.663</v>
      </c>
      <c r="H76" s="79" cm="1">
        <f t="array" ref="H76">ROUND(TREND($B$25:$B$175,$A$25:$A$175,A76),0)</f>
        <v>186</v>
      </c>
      <c r="I76" s="79" cm="1">
        <f t="array" ref="I76">ROUND(TREND($C$25:$C$175,$A$25:$A$175,A76),0)</f>
        <v>2247</v>
      </c>
      <c r="J76" s="79" cm="1">
        <f t="array" ref="J76">ROUND(TREND($D$25:$D$175,$A$25:$A$175,A76),0)</f>
        <v>4125</v>
      </c>
      <c r="K76" s="79" cm="1">
        <f t="array" ref="K76">ROUND(TREND($E$25:$E$175,$A$25:$A$175,A76),0)</f>
        <v>5440</v>
      </c>
      <c r="L76" s="79" cm="1">
        <f t="array" ref="L76">ROUND(TREND($F$25:$F$175,$A$25:$A$175,A76),0)</f>
        <v>1992</v>
      </c>
      <c r="M76" s="80" cm="1">
        <f t="array" ref="M76">TREND($G$25:$G$175,$A$25:$A$175,A76)</f>
        <v>11.183899763172377</v>
      </c>
      <c r="U76" s="50">
        <f t="shared" si="0"/>
        <v>1767025296</v>
      </c>
      <c r="V76" s="50">
        <f t="shared" si="1"/>
        <v>2247</v>
      </c>
      <c r="W76" s="22">
        <f t="shared" si="2"/>
        <v>42036</v>
      </c>
      <c r="X76">
        <f t="shared" si="3"/>
        <v>94454892</v>
      </c>
      <c r="Y76">
        <f t="shared" si="4"/>
        <v>2247.3700690918486</v>
      </c>
    </row>
    <row r="77" spans="1:25" ht="18" thickBot="1" x14ac:dyDescent="0.3">
      <c r="A77" s="25">
        <v>42064</v>
      </c>
      <c r="B77" s="22">
        <v>189</v>
      </c>
      <c r="C77" s="22">
        <v>2294</v>
      </c>
      <c r="D77" s="22">
        <v>4625</v>
      </c>
      <c r="E77" s="22">
        <v>6598</v>
      </c>
      <c r="F77" s="22">
        <v>2127</v>
      </c>
      <c r="G77" s="13">
        <v>12.125500000000001</v>
      </c>
      <c r="H77" s="79" cm="1">
        <f t="array" ref="H77">ROUND(TREND($B$25:$B$175,$A$25:$A$175,A77),0)</f>
        <v>188</v>
      </c>
      <c r="I77" s="79" cm="1">
        <f t="array" ref="I77">ROUND(TREND($C$25:$C$175,$A$25:$A$175,A77),0)</f>
        <v>2285</v>
      </c>
      <c r="J77" s="79" cm="1">
        <f t="array" ref="J77">ROUND(TREND($D$25:$D$175,$A$25:$A$175,A77),0)</f>
        <v>4147</v>
      </c>
      <c r="K77" s="79" cm="1">
        <f t="array" ref="K77">ROUND(TREND($E$25:$E$175,$A$25:$A$175,A77),0)</f>
        <v>5477</v>
      </c>
      <c r="L77" s="79" cm="1">
        <f t="array" ref="L77">ROUND(TREND($F$25:$F$175,$A$25:$A$175,A77),0)</f>
        <v>2018</v>
      </c>
      <c r="M77" s="80" cm="1">
        <f t="array" ref="M77">TREND($G$25:$G$175,$A$25:$A$175,A77)</f>
        <v>11.245980027955028</v>
      </c>
      <c r="U77" s="50">
        <f t="shared" si="0"/>
        <v>1769380096</v>
      </c>
      <c r="V77" s="50">
        <f t="shared" si="1"/>
        <v>2285</v>
      </c>
      <c r="W77" s="22">
        <f t="shared" si="2"/>
        <v>42064</v>
      </c>
      <c r="X77">
        <f t="shared" si="3"/>
        <v>96116240</v>
      </c>
      <c r="Y77">
        <f t="shared" si="4"/>
        <v>2284.8409756128676</v>
      </c>
    </row>
    <row r="78" spans="1:25" ht="18" thickBot="1" x14ac:dyDescent="0.3">
      <c r="A78" s="25">
        <v>42095</v>
      </c>
      <c r="B78" s="22">
        <v>191</v>
      </c>
      <c r="C78" s="22">
        <v>2276</v>
      </c>
      <c r="D78" s="22">
        <v>4854</v>
      </c>
      <c r="E78" s="22">
        <v>6883</v>
      </c>
      <c r="F78" s="22">
        <v>2135</v>
      </c>
      <c r="G78" s="13">
        <v>11.909000000000001</v>
      </c>
      <c r="H78" s="79" cm="1">
        <f t="array" ref="H78">ROUND(TREND($B$25:$B$175,$A$25:$A$175,A78),0)</f>
        <v>190</v>
      </c>
      <c r="I78" s="79" cm="1">
        <f t="array" ref="I78">ROUND(TREND($C$25:$C$175,$A$25:$A$175,A78),0)</f>
        <v>2326</v>
      </c>
      <c r="J78" s="79" cm="1">
        <f t="array" ref="J78">ROUND(TREND($D$25:$D$175,$A$25:$A$175,A78),0)</f>
        <v>4172</v>
      </c>
      <c r="K78" s="79" cm="1">
        <f t="array" ref="K78">ROUND(TREND($E$25:$E$175,$A$25:$A$175,A78),0)</f>
        <v>5517</v>
      </c>
      <c r="L78" s="79" cm="1">
        <f t="array" ref="L78">ROUND(TREND($F$25:$F$175,$A$25:$A$175,A78),0)</f>
        <v>2046</v>
      </c>
      <c r="M78" s="80" cm="1">
        <f t="array" ref="M78">TREND($G$25:$G$175,$A$25:$A$175,A78)</f>
        <v>11.314711749678665</v>
      </c>
      <c r="U78" s="50">
        <f t="shared" si="0"/>
        <v>1771989025</v>
      </c>
      <c r="V78" s="50">
        <f t="shared" si="1"/>
        <v>2326</v>
      </c>
      <c r="W78" s="22">
        <f t="shared" si="2"/>
        <v>42095</v>
      </c>
      <c r="X78">
        <f t="shared" si="3"/>
        <v>97912970</v>
      </c>
      <c r="Y78">
        <f t="shared" si="4"/>
        <v>2326.3266221182857</v>
      </c>
    </row>
    <row r="79" spans="1:25" ht="18" thickBot="1" x14ac:dyDescent="0.3">
      <c r="A79" s="25">
        <v>42125</v>
      </c>
      <c r="B79" s="22">
        <v>193</v>
      </c>
      <c r="C79" s="22">
        <v>2352</v>
      </c>
      <c r="D79" s="22">
        <v>4672</v>
      </c>
      <c r="E79" s="22">
        <v>6669</v>
      </c>
      <c r="F79" s="22">
        <v>2180</v>
      </c>
      <c r="G79" s="13">
        <v>12.1531</v>
      </c>
      <c r="H79" s="79" cm="1">
        <f t="array" ref="H79">ROUND(TREND($B$25:$B$175,$A$25:$A$175,A79),0)</f>
        <v>192</v>
      </c>
      <c r="I79" s="79" cm="1">
        <f t="array" ref="I79">ROUND(TREND($C$25:$C$175,$A$25:$A$175,A79),0)</f>
        <v>2366</v>
      </c>
      <c r="J79" s="79" cm="1">
        <f t="array" ref="J79">ROUND(TREND($D$25:$D$175,$A$25:$A$175,A79),0)</f>
        <v>4196</v>
      </c>
      <c r="K79" s="79" cm="1">
        <f t="array" ref="K79">ROUND(TREND($E$25:$E$175,$A$25:$A$175,A79),0)</f>
        <v>5556</v>
      </c>
      <c r="L79" s="79" cm="1">
        <f t="array" ref="L79">ROUND(TREND($F$25:$F$175,$A$25:$A$175,A79),0)</f>
        <v>2074</v>
      </c>
      <c r="M79" s="80" cm="1">
        <f t="array" ref="M79">TREND($G$25:$G$175,$A$25:$A$175,A79)</f>
        <v>11.38122631908864</v>
      </c>
      <c r="U79" s="50">
        <f t="shared" si="0"/>
        <v>1774515625</v>
      </c>
      <c r="V79" s="50">
        <f t="shared" si="1"/>
        <v>2366</v>
      </c>
      <c r="W79" s="22">
        <f t="shared" si="2"/>
        <v>42125</v>
      </c>
      <c r="X79">
        <f t="shared" si="3"/>
        <v>99667750</v>
      </c>
      <c r="Y79">
        <f t="shared" si="4"/>
        <v>2366.4740219622327</v>
      </c>
    </row>
    <row r="80" spans="1:25" ht="18" thickBot="1" x14ac:dyDescent="0.3">
      <c r="A80" s="25">
        <v>42156</v>
      </c>
      <c r="B80" s="22">
        <v>189</v>
      </c>
      <c r="C80" s="22">
        <v>2297</v>
      </c>
      <c r="D80" s="22">
        <v>4618</v>
      </c>
      <c r="E80" s="22">
        <v>6682</v>
      </c>
      <c r="F80" s="22">
        <v>2118</v>
      </c>
      <c r="G80" s="13">
        <v>12.164899999999999</v>
      </c>
      <c r="H80" s="79" cm="1">
        <f t="array" ref="H80">ROUND(TREND($B$25:$B$175,$A$25:$A$175,A80),0)</f>
        <v>194</v>
      </c>
      <c r="I80" s="79" cm="1">
        <f t="array" ref="I80">ROUND(TREND($C$25:$C$175,$A$25:$A$175,A80),0)</f>
        <v>2408</v>
      </c>
      <c r="J80" s="79" cm="1">
        <f t="array" ref="J80">ROUND(TREND($D$25:$D$175,$A$25:$A$175,A80),0)</f>
        <v>4221</v>
      </c>
      <c r="K80" s="79" cm="1">
        <f t="array" ref="K80">ROUND(TREND($E$25:$E$175,$A$25:$A$175,A80),0)</f>
        <v>5596</v>
      </c>
      <c r="L80" s="79" cm="1">
        <f t="array" ref="L80">ROUND(TREND($F$25:$F$175,$A$25:$A$175,A80),0)</f>
        <v>2102</v>
      </c>
      <c r="M80" s="80" cm="1">
        <f t="array" ref="M80">TREND($G$25:$G$175,$A$25:$A$175,A80)</f>
        <v>11.449958040812291</v>
      </c>
      <c r="U80" s="50">
        <f t="shared" si="0"/>
        <v>1777128336</v>
      </c>
      <c r="V80" s="50">
        <f t="shared" si="1"/>
        <v>2408</v>
      </c>
      <c r="W80" s="22">
        <f t="shared" si="2"/>
        <v>42156</v>
      </c>
      <c r="X80">
        <f t="shared" si="3"/>
        <v>101511648</v>
      </c>
      <c r="Y80">
        <f t="shared" si="4"/>
        <v>2407.9596684676508</v>
      </c>
    </row>
    <row r="81" spans="1:25" ht="18" thickBot="1" x14ac:dyDescent="0.3">
      <c r="A81" s="25">
        <v>42186</v>
      </c>
      <c r="B81" s="22">
        <v>193</v>
      </c>
      <c r="C81" s="22">
        <v>2445</v>
      </c>
      <c r="D81" s="22">
        <v>4665</v>
      </c>
      <c r="E81" s="22">
        <v>6777</v>
      </c>
      <c r="F81" s="22">
        <v>2221</v>
      </c>
      <c r="G81" s="13">
        <v>12.670999999999999</v>
      </c>
      <c r="H81" s="79" cm="1">
        <f t="array" ref="H81">ROUND(TREND($B$25:$B$175,$A$25:$A$175,A81),0)</f>
        <v>196</v>
      </c>
      <c r="I81" s="79" cm="1">
        <f t="array" ref="I81">ROUND(TREND($C$25:$C$175,$A$25:$A$175,A81),0)</f>
        <v>2448</v>
      </c>
      <c r="J81" s="79" cm="1">
        <f t="array" ref="J81">ROUND(TREND($D$25:$D$175,$A$25:$A$175,A81),0)</f>
        <v>4245</v>
      </c>
      <c r="K81" s="79" cm="1">
        <f t="array" ref="K81">ROUND(TREND($E$25:$E$175,$A$25:$A$175,A81),0)</f>
        <v>5635</v>
      </c>
      <c r="L81" s="79" cm="1">
        <f t="array" ref="L81">ROUND(TREND($F$25:$F$175,$A$25:$A$175,A81),0)</f>
        <v>2130</v>
      </c>
      <c r="M81" s="80" cm="1">
        <f t="array" ref="M81">TREND($G$25:$G$175,$A$25:$A$175,A81)</f>
        <v>11.516472610222266</v>
      </c>
      <c r="U81" s="50">
        <f t="shared" si="0"/>
        <v>1779658596</v>
      </c>
      <c r="V81" s="50">
        <f t="shared" si="1"/>
        <v>2448</v>
      </c>
      <c r="W81" s="22">
        <f t="shared" si="2"/>
        <v>42186</v>
      </c>
      <c r="X81">
        <f t="shared" si="3"/>
        <v>103271328</v>
      </c>
      <c r="Y81">
        <f t="shared" si="4"/>
        <v>2448.107068311605</v>
      </c>
    </row>
    <row r="82" spans="1:25" ht="18" thickBot="1" x14ac:dyDescent="0.3">
      <c r="A82" s="25">
        <v>42217</v>
      </c>
      <c r="B82" s="22">
        <v>181</v>
      </c>
      <c r="C82" s="22">
        <v>2402</v>
      </c>
      <c r="D82" s="22">
        <v>4447</v>
      </c>
      <c r="E82" s="22">
        <v>6454</v>
      </c>
      <c r="F82" s="22">
        <v>2180</v>
      </c>
      <c r="G82" s="13">
        <v>13.260999999999999</v>
      </c>
      <c r="H82" s="79" cm="1">
        <f t="array" ref="H82">ROUND(TREND($B$25:$B$175,$A$25:$A$175,A82),0)</f>
        <v>198</v>
      </c>
      <c r="I82" s="79" cm="1">
        <f t="array" ref="I82">ROUND(TREND($C$25:$C$175,$A$25:$A$175,A82),0)</f>
        <v>2490</v>
      </c>
      <c r="J82" s="79" cm="1">
        <f t="array" ref="J82">ROUND(TREND($D$25:$D$175,$A$25:$A$175,A82),0)</f>
        <v>4270</v>
      </c>
      <c r="K82" s="79" cm="1">
        <f t="array" ref="K82">ROUND(TREND($E$25:$E$175,$A$25:$A$175,A82),0)</f>
        <v>5676</v>
      </c>
      <c r="L82" s="79" cm="1">
        <f t="array" ref="L82">ROUND(TREND($F$25:$F$175,$A$25:$A$175,A82),0)</f>
        <v>2158</v>
      </c>
      <c r="M82" s="80" cm="1">
        <f t="array" ref="M82">TREND($G$25:$G$175,$A$25:$A$175,A82)</f>
        <v>11.585204331945903</v>
      </c>
      <c r="U82" s="50">
        <f t="shared" si="0"/>
        <v>1782275089</v>
      </c>
      <c r="V82" s="50">
        <f t="shared" si="1"/>
        <v>2490</v>
      </c>
      <c r="W82" s="22">
        <f t="shared" si="2"/>
        <v>42217</v>
      </c>
      <c r="X82">
        <f t="shared" si="3"/>
        <v>105120330</v>
      </c>
      <c r="Y82">
        <f t="shared" si="4"/>
        <v>2489.5927148170231</v>
      </c>
    </row>
    <row r="83" spans="1:25" ht="18" thickBot="1" x14ac:dyDescent="0.3">
      <c r="A83" s="25">
        <v>42248</v>
      </c>
      <c r="B83" s="22">
        <v>176</v>
      </c>
      <c r="C83" s="22">
        <v>2432</v>
      </c>
      <c r="D83" s="22">
        <v>4508</v>
      </c>
      <c r="E83" s="22">
        <v>6736</v>
      </c>
      <c r="F83" s="22">
        <v>2187</v>
      </c>
      <c r="G83" s="13">
        <v>13.8406</v>
      </c>
      <c r="H83" s="79" cm="1">
        <f t="array" ref="H83">ROUND(TREND($B$25:$B$175,$A$25:$A$175,A83),0)</f>
        <v>200</v>
      </c>
      <c r="I83" s="79" cm="1">
        <f t="array" ref="I83">ROUND(TREND($C$25:$C$175,$A$25:$A$175,A83),0)</f>
        <v>2531</v>
      </c>
      <c r="J83" s="79" cm="1">
        <f t="array" ref="J83">ROUND(TREND($D$25:$D$175,$A$25:$A$175,A83),0)</f>
        <v>4295</v>
      </c>
      <c r="K83" s="79" cm="1">
        <f t="array" ref="K83">ROUND(TREND($E$25:$E$175,$A$25:$A$175,A83),0)</f>
        <v>5716</v>
      </c>
      <c r="L83" s="79" cm="1">
        <f t="array" ref="L83">ROUND(TREND($F$25:$F$175,$A$25:$A$175,A83),0)</f>
        <v>2187</v>
      </c>
      <c r="M83" s="80" cm="1">
        <f t="array" ref="M83">TREND($G$25:$G$175,$A$25:$A$175,A83)</f>
        <v>11.653936053669554</v>
      </c>
      <c r="U83" s="50">
        <f t="shared" si="0"/>
        <v>1784893504</v>
      </c>
      <c r="V83" s="50">
        <f t="shared" si="1"/>
        <v>2531</v>
      </c>
      <c r="W83" s="22">
        <f t="shared" si="2"/>
        <v>42248</v>
      </c>
      <c r="X83">
        <f t="shared" si="3"/>
        <v>106929688</v>
      </c>
      <c r="Y83">
        <f t="shared" si="4"/>
        <v>2531.0783613224339</v>
      </c>
    </row>
    <row r="84" spans="1:25" ht="18" thickBot="1" x14ac:dyDescent="0.3">
      <c r="A84" s="25">
        <v>42278</v>
      </c>
      <c r="B84" s="22">
        <v>191</v>
      </c>
      <c r="C84" s="22">
        <v>2633</v>
      </c>
      <c r="D84" s="22">
        <v>4857</v>
      </c>
      <c r="E84" s="22">
        <v>7315</v>
      </c>
      <c r="F84" s="22">
        <v>2368</v>
      </c>
      <c r="G84" s="13">
        <v>13.8185</v>
      </c>
      <c r="H84" s="79" cm="1">
        <f t="array" ref="H84">ROUND(TREND($B$25:$B$175,$A$25:$A$175,A84),0)</f>
        <v>202</v>
      </c>
      <c r="I84" s="79" cm="1">
        <f t="array" ref="I84">ROUND(TREND($C$25:$C$175,$A$25:$A$175,A84),0)</f>
        <v>2571</v>
      </c>
      <c r="J84" s="79" cm="1">
        <f t="array" ref="J84">ROUND(TREND($D$25:$D$175,$A$25:$A$175,A84),0)</f>
        <v>4319</v>
      </c>
      <c r="K84" s="79" cm="1">
        <f t="array" ref="K84">ROUND(TREND($E$25:$E$175,$A$25:$A$175,A84),0)</f>
        <v>5755</v>
      </c>
      <c r="L84" s="79" cm="1">
        <f t="array" ref="L84">ROUND(TREND($F$25:$F$175,$A$25:$A$175,A84),0)</f>
        <v>2215</v>
      </c>
      <c r="M84" s="80" cm="1">
        <f t="array" ref="M84">TREND($G$25:$G$175,$A$25:$A$175,A84)</f>
        <v>11.720450623079529</v>
      </c>
      <c r="U84" s="50">
        <f t="shared" si="0"/>
        <v>1787429284</v>
      </c>
      <c r="V84" s="50">
        <f t="shared" si="1"/>
        <v>2571</v>
      </c>
      <c r="W84" s="22">
        <f t="shared" si="2"/>
        <v>42278</v>
      </c>
      <c r="X84">
        <f t="shared" si="3"/>
        <v>108696738</v>
      </c>
      <c r="Y84">
        <f t="shared" si="4"/>
        <v>2571.2257611663881</v>
      </c>
    </row>
    <row r="85" spans="1:25" ht="18" thickBot="1" x14ac:dyDescent="0.3">
      <c r="A85" s="25">
        <v>42309</v>
      </c>
      <c r="B85" s="22">
        <v>191</v>
      </c>
      <c r="C85" s="22">
        <v>2765</v>
      </c>
      <c r="D85" s="22">
        <v>4652</v>
      </c>
      <c r="E85" s="22">
        <v>7238</v>
      </c>
      <c r="F85" s="22">
        <v>2458</v>
      </c>
      <c r="G85" s="13">
        <v>14.447900000000001</v>
      </c>
      <c r="H85" s="79" cm="1">
        <f t="array" ref="H85">ROUND(TREND($B$25:$B$175,$A$25:$A$175,A85),0)</f>
        <v>204</v>
      </c>
      <c r="I85" s="79" cm="1">
        <f t="array" ref="I85">ROUND(TREND($C$25:$C$175,$A$25:$A$175,A85),0)</f>
        <v>2613</v>
      </c>
      <c r="J85" s="79" cm="1">
        <f t="array" ref="J85">ROUND(TREND($D$25:$D$175,$A$25:$A$175,A85),0)</f>
        <v>4344</v>
      </c>
      <c r="K85" s="79" cm="1">
        <f t="array" ref="K85">ROUND(TREND($E$25:$E$175,$A$25:$A$175,A85),0)</f>
        <v>5795</v>
      </c>
      <c r="L85" s="79" cm="1">
        <f t="array" ref="L85">ROUND(TREND($F$25:$F$175,$A$25:$A$175,A85),0)</f>
        <v>2243</v>
      </c>
      <c r="M85" s="80" cm="1">
        <f t="array" ref="M85">TREND($G$25:$G$175,$A$25:$A$175,A85)</f>
        <v>11.78918234480318</v>
      </c>
      <c r="U85" s="50">
        <f t="shared" si="0"/>
        <v>1790051481</v>
      </c>
      <c r="V85" s="50">
        <f t="shared" si="1"/>
        <v>2613</v>
      </c>
      <c r="W85" s="22">
        <f t="shared" si="2"/>
        <v>42309</v>
      </c>
      <c r="X85">
        <f t="shared" si="3"/>
        <v>110553417</v>
      </c>
      <c r="Y85">
        <f t="shared" si="4"/>
        <v>2612.7114076718062</v>
      </c>
    </row>
    <row r="86" spans="1:25" ht="18" thickBot="1" x14ac:dyDescent="0.3">
      <c r="A86" s="25">
        <v>42339</v>
      </c>
      <c r="B86" s="22">
        <v>187</v>
      </c>
      <c r="C86" s="22">
        <v>2890</v>
      </c>
      <c r="D86" s="22">
        <v>4584</v>
      </c>
      <c r="E86" s="22">
        <v>7175</v>
      </c>
      <c r="F86" s="22">
        <v>2616</v>
      </c>
      <c r="G86" s="13">
        <v>15.461499999999999</v>
      </c>
      <c r="H86" s="79" cm="1">
        <f t="array" ref="H86">ROUND(TREND($B$25:$B$175,$A$25:$A$175,A86),0)</f>
        <v>206</v>
      </c>
      <c r="I86" s="79" cm="1">
        <f t="array" ref="I86">ROUND(TREND($C$25:$C$175,$A$25:$A$175,A86),0)</f>
        <v>2653</v>
      </c>
      <c r="J86" s="79" cm="1">
        <f t="array" ref="J86">ROUND(TREND($D$25:$D$175,$A$25:$A$175,A86),0)</f>
        <v>4368</v>
      </c>
      <c r="K86" s="79" cm="1">
        <f t="array" ref="K86">ROUND(TREND($E$25:$E$175,$A$25:$A$175,A86),0)</f>
        <v>5834</v>
      </c>
      <c r="L86" s="79" cm="1">
        <f t="array" ref="L86">ROUND(TREND($F$25:$F$175,$A$25:$A$175,A86),0)</f>
        <v>2271</v>
      </c>
      <c r="M86" s="80" cm="1">
        <f t="array" ref="M86">TREND($G$25:$G$175,$A$25:$A$175,A86)</f>
        <v>11.855696914213155</v>
      </c>
      <c r="U86" s="50">
        <f t="shared" si="0"/>
        <v>1792590921</v>
      </c>
      <c r="V86" s="50">
        <f t="shared" si="1"/>
        <v>2653</v>
      </c>
      <c r="W86" s="22">
        <f t="shared" si="2"/>
        <v>42339</v>
      </c>
      <c r="X86">
        <f t="shared" si="3"/>
        <v>112325367</v>
      </c>
      <c r="Y86">
        <f t="shared" si="4"/>
        <v>2652.8588075157531</v>
      </c>
    </row>
    <row r="87" spans="1:25" ht="18" thickBot="1" x14ac:dyDescent="0.3">
      <c r="A87" s="25">
        <v>42370</v>
      </c>
      <c r="B87" s="22">
        <v>178</v>
      </c>
      <c r="C87" s="22">
        <v>2821</v>
      </c>
      <c r="D87" s="22">
        <v>4375</v>
      </c>
      <c r="E87" s="22">
        <v>6967</v>
      </c>
      <c r="F87" s="22">
        <v>2468</v>
      </c>
      <c r="G87" s="13">
        <v>15.871</v>
      </c>
      <c r="H87" s="79" cm="1">
        <f t="array" ref="H87">ROUND(TREND($B$25:$B$175,$A$25:$A$175,A87),0)</f>
        <v>208</v>
      </c>
      <c r="I87" s="79" cm="1">
        <f t="array" ref="I87">ROUND(TREND($C$25:$C$175,$A$25:$A$175,A87),0)</f>
        <v>2694</v>
      </c>
      <c r="J87" s="79" cm="1">
        <f t="array" ref="J87">ROUND(TREND($D$25:$D$175,$A$25:$A$175,A87),0)</f>
        <v>4393</v>
      </c>
      <c r="K87" s="79" cm="1">
        <f t="array" ref="K87">ROUND(TREND($E$25:$E$175,$A$25:$A$175,A87),0)</f>
        <v>5875</v>
      </c>
      <c r="L87" s="79" cm="1">
        <f t="array" ref="L87">ROUND(TREND($F$25:$F$175,$A$25:$A$175,A87),0)</f>
        <v>2299</v>
      </c>
      <c r="M87" s="80" cm="1">
        <f t="array" ref="M87">TREND($G$25:$G$175,$A$25:$A$175,A87)</f>
        <v>11.924428635936792</v>
      </c>
      <c r="U87" s="50">
        <f t="shared" si="0"/>
        <v>1795216900</v>
      </c>
      <c r="V87" s="50">
        <f t="shared" si="1"/>
        <v>2694</v>
      </c>
      <c r="W87" s="22">
        <f t="shared" si="2"/>
        <v>42370</v>
      </c>
      <c r="X87">
        <f t="shared" si="3"/>
        <v>114144780</v>
      </c>
      <c r="Y87">
        <f t="shared" si="4"/>
        <v>2694.3444540211713</v>
      </c>
    </row>
    <row r="88" spans="1:25" ht="18" thickBot="1" x14ac:dyDescent="0.3">
      <c r="A88" s="25">
        <v>42401</v>
      </c>
      <c r="B88" s="22">
        <v>177</v>
      </c>
      <c r="C88" s="22">
        <v>2813</v>
      </c>
      <c r="D88" s="22">
        <v>4382</v>
      </c>
      <c r="E88" s="22">
        <v>6793</v>
      </c>
      <c r="F88" s="22">
        <v>2483</v>
      </c>
      <c r="G88" s="13">
        <v>15.8565</v>
      </c>
      <c r="H88" s="79" cm="1">
        <f t="array" ref="H88">ROUND(TREND($B$25:$B$175,$A$25:$A$175,A88),0)</f>
        <v>210</v>
      </c>
      <c r="I88" s="79" cm="1">
        <f t="array" ref="I88">ROUND(TREND($C$25:$C$175,$A$25:$A$175,A88),0)</f>
        <v>2736</v>
      </c>
      <c r="J88" s="79" cm="1">
        <f t="array" ref="J88">ROUND(TREND($D$25:$D$175,$A$25:$A$175,A88),0)</f>
        <v>4418</v>
      </c>
      <c r="K88" s="79" cm="1">
        <f t="array" ref="K88">ROUND(TREND($E$25:$E$175,$A$25:$A$175,A88),0)</f>
        <v>5915</v>
      </c>
      <c r="L88" s="79" cm="1">
        <f t="array" ref="L88">ROUND(TREND($F$25:$F$175,$A$25:$A$175,A88),0)</f>
        <v>2328</v>
      </c>
      <c r="M88" s="80" cm="1">
        <f t="array" ref="M88">TREND($G$25:$G$175,$A$25:$A$175,A88)</f>
        <v>11.993160357660443</v>
      </c>
      <c r="U88" s="50">
        <f t="shared" si="0"/>
        <v>1797844801</v>
      </c>
      <c r="V88" s="50">
        <f t="shared" si="1"/>
        <v>2736</v>
      </c>
      <c r="W88" s="22">
        <f t="shared" si="2"/>
        <v>42401</v>
      </c>
      <c r="X88">
        <f t="shared" si="3"/>
        <v>116009136</v>
      </c>
      <c r="Y88">
        <f t="shared" si="4"/>
        <v>2735.8301005265894</v>
      </c>
    </row>
    <row r="89" spans="1:25" ht="18" thickBot="1" x14ac:dyDescent="0.3">
      <c r="A89" s="25">
        <v>42430</v>
      </c>
      <c r="B89" s="22">
        <v>189</v>
      </c>
      <c r="C89" s="22">
        <v>2784</v>
      </c>
      <c r="D89" s="22">
        <v>4613</v>
      </c>
      <c r="E89" s="22">
        <v>7104</v>
      </c>
      <c r="F89" s="22">
        <v>2435</v>
      </c>
      <c r="G89" s="13">
        <v>14.7637</v>
      </c>
      <c r="H89" s="79" cm="1">
        <f t="array" ref="H89">ROUND(TREND($B$25:$B$175,$A$25:$A$175,A89),0)</f>
        <v>212</v>
      </c>
      <c r="I89" s="79" cm="1">
        <f t="array" ref="I89">ROUND(TREND($C$25:$C$175,$A$25:$A$175,A89),0)</f>
        <v>2775</v>
      </c>
      <c r="J89" s="79" cm="1">
        <f t="array" ref="J89">ROUND(TREND($D$25:$D$175,$A$25:$A$175,A89),0)</f>
        <v>4442</v>
      </c>
      <c r="K89" s="79" cm="1">
        <f t="array" ref="K89">ROUND(TREND($E$25:$E$175,$A$25:$A$175,A89),0)</f>
        <v>5953</v>
      </c>
      <c r="L89" s="79" cm="1">
        <f t="array" ref="L89">ROUND(TREND($F$25:$F$175,$A$25:$A$175,A89),0)</f>
        <v>2354</v>
      </c>
      <c r="M89" s="80" cm="1">
        <f t="array" ref="M89">TREND($G$25:$G$175,$A$25:$A$175,A89)</f>
        <v>12.057457774756756</v>
      </c>
      <c r="U89" s="50">
        <f t="shared" si="0"/>
        <v>1800304900</v>
      </c>
      <c r="V89" s="50">
        <f t="shared" si="1"/>
        <v>2775</v>
      </c>
      <c r="W89" s="22">
        <f t="shared" si="2"/>
        <v>42430</v>
      </c>
      <c r="X89">
        <f t="shared" si="3"/>
        <v>117743250</v>
      </c>
      <c r="Y89">
        <f t="shared" si="4"/>
        <v>2774.6392537090796</v>
      </c>
    </row>
    <row r="90" spans="1:25" ht="18" thickBot="1" x14ac:dyDescent="0.3">
      <c r="A90" s="25">
        <v>42461</v>
      </c>
      <c r="B90" s="22">
        <v>189</v>
      </c>
      <c r="C90" s="22">
        <v>2693</v>
      </c>
      <c r="D90" s="22">
        <v>4695</v>
      </c>
      <c r="E90" s="22">
        <v>7032</v>
      </c>
      <c r="F90" s="22">
        <v>2378</v>
      </c>
      <c r="G90" s="13">
        <v>14.2295</v>
      </c>
      <c r="H90" s="79" cm="1">
        <f t="array" ref="H90">ROUND(TREND($B$25:$B$175,$A$25:$A$175,A90),0)</f>
        <v>214</v>
      </c>
      <c r="I90" s="79" cm="1">
        <f t="array" ref="I90">ROUND(TREND($C$25:$C$175,$A$25:$A$175,A90),0)</f>
        <v>2816</v>
      </c>
      <c r="J90" s="79" cm="1">
        <f t="array" ref="J90">ROUND(TREND($D$25:$D$175,$A$25:$A$175,A90),0)</f>
        <v>4467</v>
      </c>
      <c r="K90" s="79" cm="1">
        <f t="array" ref="K90">ROUND(TREND($E$25:$E$175,$A$25:$A$175,A90),0)</f>
        <v>5993</v>
      </c>
      <c r="L90" s="79" cm="1">
        <f t="array" ref="L90">ROUND(TREND($F$25:$F$175,$A$25:$A$175,A90),0)</f>
        <v>2383</v>
      </c>
      <c r="M90" s="80" cm="1">
        <f t="array" ref="M90">TREND($G$25:$G$175,$A$25:$A$175,A90)</f>
        <v>12.126189496480393</v>
      </c>
      <c r="U90" s="50">
        <f t="shared" ref="U90:U153" si="5">W90^2</f>
        <v>1802936521</v>
      </c>
      <c r="V90" s="50">
        <f t="shared" ref="V90:V153" si="6">I90</f>
        <v>2816</v>
      </c>
      <c r="W90" s="22">
        <f t="shared" ref="W90:W153" si="7">A90</f>
        <v>42461</v>
      </c>
      <c r="X90">
        <f t="shared" ref="X90:X153" si="8">V90*W90</f>
        <v>119570176</v>
      </c>
      <c r="Y90">
        <f t="shared" ref="Y90:Y153" si="9">$V$19*W90+$V$20</f>
        <v>2816.1249002144905</v>
      </c>
    </row>
    <row r="91" spans="1:25" ht="18" thickBot="1" x14ac:dyDescent="0.3">
      <c r="A91" s="25">
        <v>42491</v>
      </c>
      <c r="B91" s="22">
        <v>193</v>
      </c>
      <c r="C91" s="22">
        <v>3024</v>
      </c>
      <c r="D91" s="22">
        <v>4846</v>
      </c>
      <c r="E91" s="22">
        <v>7439</v>
      </c>
      <c r="F91" s="22">
        <v>2660</v>
      </c>
      <c r="G91" s="13">
        <v>15.7081</v>
      </c>
      <c r="H91" s="79" cm="1">
        <f t="array" ref="H91">ROUND(TREND($B$25:$B$175,$A$25:$A$175,A91),0)</f>
        <v>216</v>
      </c>
      <c r="I91" s="79" cm="1">
        <f t="array" ref="I91">ROUND(TREND($C$25:$C$175,$A$25:$A$175,A91),0)</f>
        <v>2856</v>
      </c>
      <c r="J91" s="79" cm="1">
        <f t="array" ref="J91">ROUND(TREND($D$25:$D$175,$A$25:$A$175,A91),0)</f>
        <v>4491</v>
      </c>
      <c r="K91" s="79" cm="1">
        <f t="array" ref="K91">ROUND(TREND($E$25:$E$175,$A$25:$A$175,A91),0)</f>
        <v>6032</v>
      </c>
      <c r="L91" s="79" cm="1">
        <f t="array" ref="L91">ROUND(TREND($F$25:$F$175,$A$25:$A$175,A91),0)</f>
        <v>2411</v>
      </c>
      <c r="M91" s="80" cm="1">
        <f t="array" ref="M91">TREND($G$25:$G$175,$A$25:$A$175,A91)</f>
        <v>12.192704065890382</v>
      </c>
      <c r="U91" s="50">
        <f t="shared" si="5"/>
        <v>1805485081</v>
      </c>
      <c r="V91" s="50">
        <f t="shared" si="6"/>
        <v>2856</v>
      </c>
      <c r="W91" s="22">
        <f t="shared" si="7"/>
        <v>42491</v>
      </c>
      <c r="X91">
        <f t="shared" si="8"/>
        <v>121354296</v>
      </c>
      <c r="Y91">
        <f t="shared" si="9"/>
        <v>2856.2723000584447</v>
      </c>
    </row>
    <row r="92" spans="1:25" ht="18" thickBot="1" x14ac:dyDescent="0.3">
      <c r="A92" s="25">
        <v>42522</v>
      </c>
      <c r="B92" s="22">
        <v>192</v>
      </c>
      <c r="C92" s="22">
        <v>2821</v>
      </c>
      <c r="D92" s="22">
        <v>4605</v>
      </c>
      <c r="E92" s="22">
        <v>7108</v>
      </c>
      <c r="F92" s="22">
        <v>2395</v>
      </c>
      <c r="G92" s="13">
        <v>14.68</v>
      </c>
      <c r="H92" s="79" cm="1">
        <f t="array" ref="H92">ROUND(TREND($B$25:$B$175,$A$25:$A$175,A92),0)</f>
        <v>218</v>
      </c>
      <c r="I92" s="79" cm="1">
        <f t="array" ref="I92">ROUND(TREND($C$25:$C$175,$A$25:$A$175,A92),0)</f>
        <v>2898</v>
      </c>
      <c r="J92" s="79" cm="1">
        <f t="array" ref="J92">ROUND(TREND($D$25:$D$175,$A$25:$A$175,A92),0)</f>
        <v>4516</v>
      </c>
      <c r="K92" s="79" cm="1">
        <f t="array" ref="K92">ROUND(TREND($E$25:$E$175,$A$25:$A$175,A92),0)</f>
        <v>6072</v>
      </c>
      <c r="L92" s="79" cm="1">
        <f t="array" ref="L92">ROUND(TREND($F$25:$F$175,$A$25:$A$175,A92),0)</f>
        <v>2439</v>
      </c>
      <c r="M92" s="80" cm="1">
        <f t="array" ref="M92">TREND($G$25:$G$175,$A$25:$A$175,A92)</f>
        <v>12.261435787614019</v>
      </c>
      <c r="U92" s="50">
        <f t="shared" si="5"/>
        <v>1808120484</v>
      </c>
      <c r="V92" s="50">
        <f t="shared" si="6"/>
        <v>2898</v>
      </c>
      <c r="W92" s="22">
        <f t="shared" si="7"/>
        <v>42522</v>
      </c>
      <c r="X92">
        <f t="shared" si="8"/>
        <v>123228756</v>
      </c>
      <c r="Y92">
        <f t="shared" si="9"/>
        <v>2897.7579465638628</v>
      </c>
    </row>
    <row r="93" spans="1:25" ht="18" thickBot="1" x14ac:dyDescent="0.3">
      <c r="A93" s="25">
        <v>42552</v>
      </c>
      <c r="B93" s="22">
        <v>199</v>
      </c>
      <c r="C93" s="22">
        <v>2765</v>
      </c>
      <c r="D93" s="22">
        <v>4607</v>
      </c>
      <c r="E93" s="22">
        <v>7064</v>
      </c>
      <c r="F93" s="22">
        <v>2380</v>
      </c>
      <c r="G93" s="13">
        <v>13.875</v>
      </c>
      <c r="H93" s="79" cm="1">
        <f t="array" ref="H93">ROUND(TREND($B$25:$B$175,$A$25:$A$175,A93),0)</f>
        <v>220</v>
      </c>
      <c r="I93" s="79" cm="1">
        <f t="array" ref="I93">ROUND(TREND($C$25:$C$175,$A$25:$A$175,A93),0)</f>
        <v>2938</v>
      </c>
      <c r="J93" s="79" cm="1">
        <f t="array" ref="J93">ROUND(TREND($D$25:$D$175,$A$25:$A$175,A93),0)</f>
        <v>4540</v>
      </c>
      <c r="K93" s="79" cm="1">
        <f t="array" ref="K93">ROUND(TREND($E$25:$E$175,$A$25:$A$175,A93),0)</f>
        <v>6111</v>
      </c>
      <c r="L93" s="79" cm="1">
        <f t="array" ref="L93">ROUND(TREND($F$25:$F$175,$A$25:$A$175,A93),0)</f>
        <v>2467</v>
      </c>
      <c r="M93" s="80" cm="1">
        <f t="array" ref="M93">TREND($G$25:$G$175,$A$25:$A$175,A93)</f>
        <v>12.327950357023994</v>
      </c>
      <c r="U93" s="50">
        <f t="shared" si="5"/>
        <v>1810672704</v>
      </c>
      <c r="V93" s="50">
        <f t="shared" si="6"/>
        <v>2938</v>
      </c>
      <c r="W93" s="22">
        <f t="shared" si="7"/>
        <v>42552</v>
      </c>
      <c r="X93">
        <f t="shared" si="8"/>
        <v>125017776</v>
      </c>
      <c r="Y93">
        <f t="shared" si="9"/>
        <v>2937.905346407817</v>
      </c>
    </row>
    <row r="94" spans="1:25" ht="18" thickBot="1" x14ac:dyDescent="0.3">
      <c r="A94" s="25">
        <v>42583</v>
      </c>
      <c r="B94" s="22">
        <v>200</v>
      </c>
      <c r="C94" s="22">
        <v>2939</v>
      </c>
      <c r="D94" s="22">
        <v>4647</v>
      </c>
      <c r="E94" s="22">
        <v>7174</v>
      </c>
      <c r="F94" s="22">
        <v>2513</v>
      </c>
      <c r="G94" s="13">
        <v>14.73</v>
      </c>
      <c r="H94" s="79" cm="1">
        <f t="array" ref="H94">ROUND(TREND($B$25:$B$175,$A$25:$A$175,A94),0)</f>
        <v>222</v>
      </c>
      <c r="I94" s="79" cm="1">
        <f t="array" ref="I94">ROUND(TREND($C$25:$C$175,$A$25:$A$175,A94),0)</f>
        <v>2979</v>
      </c>
      <c r="J94" s="79" cm="1">
        <f t="array" ref="J94">ROUND(TREND($D$25:$D$175,$A$25:$A$175,A94),0)</f>
        <v>4565</v>
      </c>
      <c r="K94" s="79" cm="1">
        <f t="array" ref="K94">ROUND(TREND($E$25:$E$175,$A$25:$A$175,A94),0)</f>
        <v>6151</v>
      </c>
      <c r="L94" s="79" cm="1">
        <f t="array" ref="L94">ROUND(TREND($F$25:$F$175,$A$25:$A$175,A94),0)</f>
        <v>2495</v>
      </c>
      <c r="M94" s="80" cm="1">
        <f t="array" ref="M94">TREND($G$25:$G$175,$A$25:$A$175,A94)</f>
        <v>12.396682078747645</v>
      </c>
      <c r="U94" s="50">
        <f t="shared" si="5"/>
        <v>1813311889</v>
      </c>
      <c r="V94" s="50">
        <f t="shared" si="6"/>
        <v>2979</v>
      </c>
      <c r="W94" s="22">
        <f t="shared" si="7"/>
        <v>42583</v>
      </c>
      <c r="X94">
        <f t="shared" si="8"/>
        <v>126854757</v>
      </c>
      <c r="Y94">
        <f t="shared" si="9"/>
        <v>2979.3909929132278</v>
      </c>
    </row>
    <row r="95" spans="1:25" ht="18" thickBot="1" x14ac:dyDescent="0.3">
      <c r="A95" s="25">
        <v>42614</v>
      </c>
      <c r="B95" s="22">
        <v>199</v>
      </c>
      <c r="C95" s="22">
        <v>2724</v>
      </c>
      <c r="D95" s="22">
        <v>4555</v>
      </c>
      <c r="E95" s="22">
        <v>6846</v>
      </c>
      <c r="F95" s="22">
        <v>2353</v>
      </c>
      <c r="G95" s="13">
        <v>13.71</v>
      </c>
      <c r="H95" s="79" cm="1">
        <f t="array" ref="H95">ROUND(TREND($B$25:$B$175,$A$25:$A$175,A95),0)</f>
        <v>224</v>
      </c>
      <c r="I95" s="79" cm="1">
        <f t="array" ref="I95">ROUND(TREND($C$25:$C$175,$A$25:$A$175,A95),0)</f>
        <v>3021</v>
      </c>
      <c r="J95" s="79" cm="1">
        <f t="array" ref="J95">ROUND(TREND($D$25:$D$175,$A$25:$A$175,A95),0)</f>
        <v>4590</v>
      </c>
      <c r="K95" s="79" cm="1">
        <f t="array" ref="K95">ROUND(TREND($E$25:$E$175,$A$25:$A$175,A95),0)</f>
        <v>6192</v>
      </c>
      <c r="L95" s="79" cm="1">
        <f t="array" ref="L95">ROUND(TREND($F$25:$F$175,$A$25:$A$175,A95),0)</f>
        <v>2524</v>
      </c>
      <c r="M95" s="80" cm="1">
        <f t="array" ref="M95">TREND($G$25:$G$175,$A$25:$A$175,A95)</f>
        <v>12.465413800471282</v>
      </c>
      <c r="U95" s="50">
        <f t="shared" si="5"/>
        <v>1815952996</v>
      </c>
      <c r="V95" s="50">
        <f t="shared" si="6"/>
        <v>3021</v>
      </c>
      <c r="W95" s="22">
        <f t="shared" si="7"/>
        <v>42614</v>
      </c>
      <c r="X95">
        <f t="shared" si="8"/>
        <v>128736894</v>
      </c>
      <c r="Y95">
        <f t="shared" si="9"/>
        <v>3020.8766394186459</v>
      </c>
    </row>
    <row r="96" spans="1:25" ht="18" thickBot="1" x14ac:dyDescent="0.3">
      <c r="A96" s="25">
        <v>42644</v>
      </c>
      <c r="B96" s="22">
        <v>195</v>
      </c>
      <c r="C96" s="22">
        <v>2626</v>
      </c>
      <c r="D96" s="22">
        <v>4408</v>
      </c>
      <c r="E96" s="22">
        <v>6606</v>
      </c>
      <c r="F96" s="22">
        <v>2304</v>
      </c>
      <c r="G96" s="13">
        <v>13.46</v>
      </c>
      <c r="H96" s="79" cm="1">
        <f t="array" ref="H96">ROUND(TREND($B$25:$B$175,$A$25:$A$175,A96),0)</f>
        <v>226</v>
      </c>
      <c r="I96" s="79" cm="1">
        <f t="array" ref="I96">ROUND(TREND($C$25:$C$175,$A$25:$A$175,A96),0)</f>
        <v>3061</v>
      </c>
      <c r="J96" s="79" cm="1">
        <f t="array" ref="J96">ROUND(TREND($D$25:$D$175,$A$25:$A$175,A96),0)</f>
        <v>4614</v>
      </c>
      <c r="K96" s="79" cm="1">
        <f t="array" ref="K96">ROUND(TREND($E$25:$E$175,$A$25:$A$175,A96),0)</f>
        <v>6231</v>
      </c>
      <c r="L96" s="79" cm="1">
        <f t="array" ref="L96">ROUND(TREND($F$25:$F$175,$A$25:$A$175,A96),0)</f>
        <v>2551</v>
      </c>
      <c r="M96" s="80" cm="1">
        <f t="array" ref="M96">TREND($G$25:$G$175,$A$25:$A$175,A96)</f>
        <v>12.531928369881271</v>
      </c>
      <c r="U96" s="50">
        <f t="shared" si="5"/>
        <v>1818510736</v>
      </c>
      <c r="V96" s="50">
        <f t="shared" si="6"/>
        <v>3061</v>
      </c>
      <c r="W96" s="22">
        <f t="shared" si="7"/>
        <v>42644</v>
      </c>
      <c r="X96">
        <f t="shared" si="8"/>
        <v>130533284</v>
      </c>
      <c r="Y96">
        <f t="shared" si="9"/>
        <v>3061.0240392626001</v>
      </c>
    </row>
    <row r="97" spans="1:25" ht="18" thickBot="1" x14ac:dyDescent="0.3">
      <c r="A97" s="25">
        <v>42675</v>
      </c>
      <c r="B97" s="22">
        <v>202</v>
      </c>
      <c r="C97" s="22">
        <v>2850</v>
      </c>
      <c r="D97" s="22">
        <v>4400</v>
      </c>
      <c r="E97" s="22">
        <v>6337</v>
      </c>
      <c r="F97" s="22">
        <v>2403</v>
      </c>
      <c r="G97" s="13">
        <v>14.08</v>
      </c>
      <c r="H97" s="79" cm="1">
        <f t="array" ref="H97">ROUND(TREND($B$25:$B$175,$A$25:$A$175,A97),0)</f>
        <v>228</v>
      </c>
      <c r="I97" s="79" cm="1">
        <f t="array" ref="I97">ROUND(TREND($C$25:$C$175,$A$25:$A$175,A97),0)</f>
        <v>3103</v>
      </c>
      <c r="J97" s="79" cm="1">
        <f t="array" ref="J97">ROUND(TREND($D$25:$D$175,$A$25:$A$175,A97),0)</f>
        <v>4639</v>
      </c>
      <c r="K97" s="79" cm="1">
        <f t="array" ref="K97">ROUND(TREND($E$25:$E$175,$A$25:$A$175,A97),0)</f>
        <v>6271</v>
      </c>
      <c r="L97" s="79" cm="1">
        <f t="array" ref="L97">ROUND(TREND($F$25:$F$175,$A$25:$A$175,A97),0)</f>
        <v>2580</v>
      </c>
      <c r="M97" s="80" cm="1">
        <f t="array" ref="M97">TREND($G$25:$G$175,$A$25:$A$175,A97)</f>
        <v>12.600660091604908</v>
      </c>
      <c r="U97" s="50">
        <f t="shared" si="5"/>
        <v>1821155625</v>
      </c>
      <c r="V97" s="50">
        <f t="shared" si="6"/>
        <v>3103</v>
      </c>
      <c r="W97" s="22">
        <f t="shared" si="7"/>
        <v>42675</v>
      </c>
      <c r="X97">
        <f t="shared" si="8"/>
        <v>132420525</v>
      </c>
      <c r="Y97">
        <f t="shared" si="9"/>
        <v>3102.5096857680182</v>
      </c>
    </row>
    <row r="98" spans="1:25" ht="18" thickBot="1" x14ac:dyDescent="0.3">
      <c r="A98" s="25">
        <v>42705</v>
      </c>
      <c r="B98" s="22">
        <v>205</v>
      </c>
      <c r="C98" s="22">
        <v>2819</v>
      </c>
      <c r="D98" s="22">
        <v>4372</v>
      </c>
      <c r="E98" s="22">
        <v>6411</v>
      </c>
      <c r="F98" s="22">
        <v>2408</v>
      </c>
      <c r="G98" s="13">
        <v>13.7311</v>
      </c>
      <c r="H98" s="79" cm="1">
        <f t="array" ref="H98">ROUND(TREND($B$25:$B$175,$A$25:$A$175,A98),0)</f>
        <v>230</v>
      </c>
      <c r="I98" s="79" cm="1">
        <f t="array" ref="I98">ROUND(TREND($C$25:$C$175,$A$25:$A$175,A98),0)</f>
        <v>3143</v>
      </c>
      <c r="J98" s="79" cm="1">
        <f t="array" ref="J98">ROUND(TREND($D$25:$D$175,$A$25:$A$175,A98),0)</f>
        <v>4663</v>
      </c>
      <c r="K98" s="79" cm="1">
        <f t="array" ref="K98">ROUND(TREND($E$25:$E$175,$A$25:$A$175,A98),0)</f>
        <v>6310</v>
      </c>
      <c r="L98" s="79" cm="1">
        <f t="array" ref="L98">ROUND(TREND($F$25:$F$175,$A$25:$A$175,A98),0)</f>
        <v>2608</v>
      </c>
      <c r="M98" s="80" cm="1">
        <f t="array" ref="M98">TREND($G$25:$G$175,$A$25:$A$175,A98)</f>
        <v>12.667174661014883</v>
      </c>
      <c r="U98" s="50">
        <f t="shared" si="5"/>
        <v>1823717025</v>
      </c>
      <c r="V98" s="50">
        <f t="shared" si="6"/>
        <v>3143</v>
      </c>
      <c r="W98" s="22">
        <f t="shared" si="7"/>
        <v>42705</v>
      </c>
      <c r="X98">
        <f t="shared" si="8"/>
        <v>134221815</v>
      </c>
      <c r="Y98">
        <f t="shared" si="9"/>
        <v>3142.6570856119652</v>
      </c>
    </row>
    <row r="99" spans="1:25" ht="18" thickBot="1" x14ac:dyDescent="0.3">
      <c r="A99" s="25">
        <v>42736</v>
      </c>
      <c r="B99" s="22">
        <v>209</v>
      </c>
      <c r="C99" s="22">
        <v>2813</v>
      </c>
      <c r="D99" s="22">
        <v>4589</v>
      </c>
      <c r="E99" s="22">
        <v>6719</v>
      </c>
      <c r="F99" s="22">
        <v>2393</v>
      </c>
      <c r="G99" s="13">
        <v>13.460100000000001</v>
      </c>
      <c r="H99" s="79" cm="1">
        <f t="array" ref="H99">ROUND(TREND($B$25:$B$175,$A$25:$A$175,A99),0)</f>
        <v>232</v>
      </c>
      <c r="I99" s="79" cm="1">
        <f t="array" ref="I99">ROUND(TREND($C$25:$C$175,$A$25:$A$175,A99),0)</f>
        <v>3184</v>
      </c>
      <c r="J99" s="79" cm="1">
        <f t="array" ref="J99">ROUND(TREND($D$25:$D$175,$A$25:$A$175,A99),0)</f>
        <v>4688</v>
      </c>
      <c r="K99" s="79" cm="1">
        <f t="array" ref="K99">ROUND(TREND($E$25:$E$175,$A$25:$A$175,A99),0)</f>
        <v>6350</v>
      </c>
      <c r="L99" s="79" cm="1">
        <f t="array" ref="L99">ROUND(TREND($F$25:$F$175,$A$25:$A$175,A99),0)</f>
        <v>2636</v>
      </c>
      <c r="M99" s="80" cm="1">
        <f t="array" ref="M99">TREND($G$25:$G$175,$A$25:$A$175,A99)</f>
        <v>12.735906382738534</v>
      </c>
      <c r="U99" s="50">
        <f t="shared" si="5"/>
        <v>1826365696</v>
      </c>
      <c r="V99" s="50">
        <f t="shared" si="6"/>
        <v>3184</v>
      </c>
      <c r="W99" s="22">
        <f t="shared" si="7"/>
        <v>42736</v>
      </c>
      <c r="X99">
        <f t="shared" si="8"/>
        <v>136071424</v>
      </c>
      <c r="Y99">
        <f t="shared" si="9"/>
        <v>3184.1427321173833</v>
      </c>
    </row>
    <row r="100" spans="1:25" ht="18" thickBot="1" x14ac:dyDescent="0.3">
      <c r="A100" s="25">
        <v>42767</v>
      </c>
      <c r="B100" s="22">
        <v>217</v>
      </c>
      <c r="C100" s="22">
        <v>2847</v>
      </c>
      <c r="D100" s="22">
        <v>4432</v>
      </c>
      <c r="E100" s="22">
        <v>6596</v>
      </c>
      <c r="F100" s="22">
        <v>2385</v>
      </c>
      <c r="G100" s="13">
        <v>13.1149</v>
      </c>
      <c r="H100" s="79" cm="1">
        <f t="array" ref="H100">ROUND(TREND($B$25:$B$175,$A$25:$A$175,A100),0)</f>
        <v>234</v>
      </c>
      <c r="I100" s="79" cm="1">
        <f t="array" ref="I100">ROUND(TREND($C$25:$C$175,$A$25:$A$175,A100),0)</f>
        <v>3226</v>
      </c>
      <c r="J100" s="79" cm="1">
        <f t="array" ref="J100">ROUND(TREND($D$25:$D$175,$A$25:$A$175,A100),0)</f>
        <v>4713</v>
      </c>
      <c r="K100" s="79" cm="1">
        <f t="array" ref="K100">ROUND(TREND($E$25:$E$175,$A$25:$A$175,A100),0)</f>
        <v>6391</v>
      </c>
      <c r="L100" s="79" cm="1">
        <f t="array" ref="L100">ROUND(TREND($F$25:$F$175,$A$25:$A$175,A100),0)</f>
        <v>2665</v>
      </c>
      <c r="M100" s="80" cm="1">
        <f t="array" ref="M100">TREND($G$25:$G$175,$A$25:$A$175,A100)</f>
        <v>12.804638104462171</v>
      </c>
      <c r="U100" s="50">
        <f t="shared" si="5"/>
        <v>1829016289</v>
      </c>
      <c r="V100" s="50">
        <f t="shared" si="6"/>
        <v>3226</v>
      </c>
      <c r="W100" s="22">
        <f t="shared" si="7"/>
        <v>42767</v>
      </c>
      <c r="X100">
        <f t="shared" si="8"/>
        <v>137966342</v>
      </c>
      <c r="Y100">
        <f t="shared" si="9"/>
        <v>3225.6283786228014</v>
      </c>
    </row>
    <row r="101" spans="1:25" ht="18" thickBot="1" x14ac:dyDescent="0.3">
      <c r="A101" s="25">
        <v>42795</v>
      </c>
      <c r="B101" s="22">
        <v>216</v>
      </c>
      <c r="C101" s="22">
        <v>2903</v>
      </c>
      <c r="D101" s="22">
        <v>4550</v>
      </c>
      <c r="E101" s="22">
        <v>6844</v>
      </c>
      <c r="F101" s="22">
        <v>2472</v>
      </c>
      <c r="G101" s="13">
        <v>13.419700000000001</v>
      </c>
      <c r="H101" s="79" cm="1">
        <f t="array" ref="H101">ROUND(TREND($B$25:$B$175,$A$25:$A$175,A101),0)</f>
        <v>235</v>
      </c>
      <c r="I101" s="79" cm="1">
        <f t="array" ref="I101">ROUND(TREND($C$25:$C$175,$A$25:$A$175,A101),0)</f>
        <v>3263</v>
      </c>
      <c r="J101" s="79" cm="1">
        <f t="array" ref="J101">ROUND(TREND($D$25:$D$175,$A$25:$A$175,A101),0)</f>
        <v>4735</v>
      </c>
      <c r="K101" s="79" cm="1">
        <f t="array" ref="K101">ROUND(TREND($E$25:$E$175,$A$25:$A$175,A101),0)</f>
        <v>6427</v>
      </c>
      <c r="L101" s="79" cm="1">
        <f t="array" ref="L101">ROUND(TREND($F$25:$F$175,$A$25:$A$175,A101),0)</f>
        <v>2690</v>
      </c>
      <c r="M101" s="80" cm="1">
        <f t="array" ref="M101">TREND($G$25:$G$175,$A$25:$A$175,A101)</f>
        <v>12.866718369244822</v>
      </c>
      <c r="U101" s="50">
        <f t="shared" si="5"/>
        <v>1831412025</v>
      </c>
      <c r="V101" s="50">
        <f t="shared" si="6"/>
        <v>3263</v>
      </c>
      <c r="W101" s="22">
        <f t="shared" si="7"/>
        <v>42795</v>
      </c>
      <c r="X101">
        <f t="shared" si="8"/>
        <v>139640085</v>
      </c>
      <c r="Y101">
        <f t="shared" si="9"/>
        <v>3263.0992851438205</v>
      </c>
    </row>
    <row r="102" spans="1:25" ht="18" thickBot="1" x14ac:dyDescent="0.3">
      <c r="A102" s="25">
        <v>42826</v>
      </c>
      <c r="B102" s="22">
        <v>219</v>
      </c>
      <c r="C102" s="22">
        <v>2921</v>
      </c>
      <c r="D102" s="22">
        <v>4727</v>
      </c>
      <c r="E102" s="22">
        <v>7251</v>
      </c>
      <c r="F102" s="22">
        <v>2507</v>
      </c>
      <c r="G102" s="13">
        <v>13.361800000000001</v>
      </c>
      <c r="H102" s="79" cm="1">
        <f t="array" ref="H102">ROUND(TREND($B$25:$B$175,$A$25:$A$175,A102),0)</f>
        <v>237</v>
      </c>
      <c r="I102" s="79" cm="1">
        <f t="array" ref="I102">ROUND(TREND($C$25:$C$175,$A$25:$A$175,A102),0)</f>
        <v>3305</v>
      </c>
      <c r="J102" s="79" cm="1">
        <f t="array" ref="J102">ROUND(TREND($D$25:$D$175,$A$25:$A$175,A102),0)</f>
        <v>4760</v>
      </c>
      <c r="K102" s="79" cm="1">
        <f t="array" ref="K102">ROUND(TREND($E$25:$E$175,$A$25:$A$175,A102),0)</f>
        <v>6467</v>
      </c>
      <c r="L102" s="79" cm="1">
        <f t="array" ref="L102">ROUND(TREND($F$25:$F$175,$A$25:$A$175,A102),0)</f>
        <v>2719</v>
      </c>
      <c r="M102" s="80" cm="1">
        <f t="array" ref="M102">TREND($G$25:$G$175,$A$25:$A$175,A102)</f>
        <v>12.935450090968473</v>
      </c>
      <c r="U102" s="50">
        <f t="shared" si="5"/>
        <v>1834066276</v>
      </c>
      <c r="V102" s="50">
        <f t="shared" si="6"/>
        <v>3305</v>
      </c>
      <c r="W102" s="22">
        <f t="shared" si="7"/>
        <v>42826</v>
      </c>
      <c r="X102">
        <f t="shared" si="8"/>
        <v>141539930</v>
      </c>
      <c r="Y102">
        <f t="shared" si="9"/>
        <v>3304.5849316492386</v>
      </c>
    </row>
    <row r="103" spans="1:25" ht="18" thickBot="1" x14ac:dyDescent="0.3">
      <c r="A103" s="25">
        <v>42856</v>
      </c>
      <c r="B103" s="22">
        <v>222</v>
      </c>
      <c r="C103" s="22">
        <v>2904</v>
      </c>
      <c r="D103" s="22">
        <v>4701</v>
      </c>
      <c r="E103" s="22">
        <v>7357</v>
      </c>
      <c r="F103" s="22">
        <v>2526</v>
      </c>
      <c r="G103" s="13">
        <v>13.1015</v>
      </c>
      <c r="H103" s="79" cm="1">
        <f t="array" ref="H103">ROUND(TREND($B$25:$B$175,$A$25:$A$175,A103),0)</f>
        <v>239</v>
      </c>
      <c r="I103" s="79" cm="1">
        <f t="array" ref="I103">ROUND(TREND($C$25:$C$175,$A$25:$A$175,A103),0)</f>
        <v>3345</v>
      </c>
      <c r="J103" s="79" cm="1">
        <f t="array" ref="J103">ROUND(TREND($D$25:$D$175,$A$25:$A$175,A103),0)</f>
        <v>4784</v>
      </c>
      <c r="K103" s="79" cm="1">
        <f t="array" ref="K103">ROUND(TREND($E$25:$E$175,$A$25:$A$175,A103),0)</f>
        <v>6506</v>
      </c>
      <c r="L103" s="79" cm="1">
        <f t="array" ref="L103">ROUND(TREND($F$25:$F$175,$A$25:$A$175,A103),0)</f>
        <v>2747</v>
      </c>
      <c r="M103" s="80" cm="1">
        <f t="array" ref="M103">TREND($G$25:$G$175,$A$25:$A$175,A103)</f>
        <v>13.001964660378448</v>
      </c>
      <c r="U103" s="50">
        <f t="shared" si="5"/>
        <v>1836636736</v>
      </c>
      <c r="V103" s="50">
        <f t="shared" si="6"/>
        <v>3345</v>
      </c>
      <c r="W103" s="22">
        <f t="shared" si="7"/>
        <v>42856</v>
      </c>
      <c r="X103">
        <f t="shared" si="8"/>
        <v>143353320</v>
      </c>
      <c r="Y103">
        <f t="shared" si="9"/>
        <v>3344.7323314931928</v>
      </c>
    </row>
    <row r="104" spans="1:25" ht="18" thickBot="1" x14ac:dyDescent="0.3">
      <c r="A104" s="25">
        <v>42887</v>
      </c>
      <c r="B104" s="22">
        <v>222</v>
      </c>
      <c r="C104" s="22">
        <v>2897</v>
      </c>
      <c r="D104" s="22">
        <v>4595</v>
      </c>
      <c r="E104" s="22">
        <v>7066</v>
      </c>
      <c r="F104" s="22">
        <v>2519</v>
      </c>
      <c r="G104" s="13">
        <v>13.047599999999999</v>
      </c>
      <c r="H104" s="79" cm="1">
        <f t="array" ref="H104">ROUND(TREND($B$25:$B$175,$A$25:$A$175,A104),0)</f>
        <v>241</v>
      </c>
      <c r="I104" s="79" cm="1">
        <f t="array" ref="I104">ROUND(TREND($C$25:$C$175,$A$25:$A$175,A104),0)</f>
        <v>3386</v>
      </c>
      <c r="J104" s="79" cm="1">
        <f t="array" ref="J104">ROUND(TREND($D$25:$D$175,$A$25:$A$175,A104),0)</f>
        <v>4809</v>
      </c>
      <c r="K104" s="79" cm="1">
        <f t="array" ref="K104">ROUND(TREND($E$25:$E$175,$A$25:$A$175,A104),0)</f>
        <v>6547</v>
      </c>
      <c r="L104" s="79" cm="1">
        <f t="array" ref="L104">ROUND(TREND($F$25:$F$175,$A$25:$A$175,A104),0)</f>
        <v>2775</v>
      </c>
      <c r="M104" s="80" cm="1">
        <f t="array" ref="M104">TREND($G$25:$G$175,$A$25:$A$175,A104)</f>
        <v>13.070696382102085</v>
      </c>
      <c r="U104" s="50">
        <f t="shared" si="5"/>
        <v>1839294769</v>
      </c>
      <c r="V104" s="50">
        <f t="shared" si="6"/>
        <v>3386</v>
      </c>
      <c r="W104" s="22">
        <f t="shared" si="7"/>
        <v>42887</v>
      </c>
      <c r="X104">
        <f t="shared" si="8"/>
        <v>145215382</v>
      </c>
      <c r="Y104">
        <f t="shared" si="9"/>
        <v>3386.2179779986036</v>
      </c>
    </row>
    <row r="105" spans="1:25" ht="18" thickBot="1" x14ac:dyDescent="0.3">
      <c r="A105" s="25">
        <v>42917</v>
      </c>
      <c r="B105" s="22">
        <v>227</v>
      </c>
      <c r="C105" s="22">
        <v>2984</v>
      </c>
      <c r="D105" s="22">
        <v>4809</v>
      </c>
      <c r="E105" s="22">
        <v>7496</v>
      </c>
      <c r="F105" s="22">
        <v>2585</v>
      </c>
      <c r="G105" s="13">
        <v>13.1653</v>
      </c>
      <c r="H105" s="79" cm="1">
        <f t="array" ref="H105">ROUND(TREND($B$25:$B$175,$A$25:$A$175,A105),0)</f>
        <v>243</v>
      </c>
      <c r="I105" s="79" cm="1">
        <f t="array" ref="I105">ROUND(TREND($C$25:$C$175,$A$25:$A$175,A105),0)</f>
        <v>3426</v>
      </c>
      <c r="J105" s="79" cm="1">
        <f t="array" ref="J105">ROUND(TREND($D$25:$D$175,$A$25:$A$175,A105),0)</f>
        <v>4833</v>
      </c>
      <c r="K105" s="79" cm="1">
        <f t="array" ref="K105">ROUND(TREND($E$25:$E$175,$A$25:$A$175,A105),0)</f>
        <v>6586</v>
      </c>
      <c r="L105" s="79" cm="1">
        <f t="array" ref="L105">ROUND(TREND($F$25:$F$175,$A$25:$A$175,A105),0)</f>
        <v>2803</v>
      </c>
      <c r="M105" s="80" cm="1">
        <f t="array" ref="M105">TREND($G$25:$G$175,$A$25:$A$175,A105)</f>
        <v>13.13721095151206</v>
      </c>
      <c r="U105" s="50">
        <f t="shared" si="5"/>
        <v>1841868889</v>
      </c>
      <c r="V105" s="50">
        <f t="shared" si="6"/>
        <v>3426</v>
      </c>
      <c r="W105" s="22">
        <f t="shared" si="7"/>
        <v>42917</v>
      </c>
      <c r="X105">
        <f t="shared" si="8"/>
        <v>147033642</v>
      </c>
      <c r="Y105">
        <f t="shared" si="9"/>
        <v>3426.3653778425578</v>
      </c>
    </row>
    <row r="106" spans="1:25" ht="18" thickBot="1" x14ac:dyDescent="0.3">
      <c r="A106" s="25">
        <v>42948</v>
      </c>
      <c r="B106" s="22">
        <v>227</v>
      </c>
      <c r="C106" s="22">
        <v>2953</v>
      </c>
      <c r="D106" s="22">
        <v>5014</v>
      </c>
      <c r="E106" s="22">
        <v>7618</v>
      </c>
      <c r="F106" s="22">
        <v>2544</v>
      </c>
      <c r="G106" s="13">
        <v>12.9902</v>
      </c>
      <c r="H106" s="79" cm="1">
        <f t="array" ref="H106">ROUND(TREND($B$25:$B$175,$A$25:$A$175,A106),0)</f>
        <v>245</v>
      </c>
      <c r="I106" s="79" cm="1">
        <f t="array" ref="I106">ROUND(TREND($C$25:$C$175,$A$25:$A$175,A106),0)</f>
        <v>3468</v>
      </c>
      <c r="J106" s="79" cm="1">
        <f t="array" ref="J106">ROUND(TREND($D$25:$D$175,$A$25:$A$175,A106),0)</f>
        <v>4858</v>
      </c>
      <c r="K106" s="79" cm="1">
        <f t="array" ref="K106">ROUND(TREND($E$25:$E$175,$A$25:$A$175,A106),0)</f>
        <v>6626</v>
      </c>
      <c r="L106" s="79" cm="1">
        <f t="array" ref="L106">ROUND(TREND($F$25:$F$175,$A$25:$A$175,A106),0)</f>
        <v>2831</v>
      </c>
      <c r="M106" s="80" cm="1">
        <f t="array" ref="M106">TREND($G$25:$G$175,$A$25:$A$175,A106)</f>
        <v>13.205942673235711</v>
      </c>
      <c r="U106" s="50">
        <f t="shared" si="5"/>
        <v>1844530704</v>
      </c>
      <c r="V106" s="50">
        <f t="shared" si="6"/>
        <v>3468</v>
      </c>
      <c r="W106" s="22">
        <f t="shared" si="7"/>
        <v>42948</v>
      </c>
      <c r="X106">
        <f t="shared" si="8"/>
        <v>148943664</v>
      </c>
      <c r="Y106">
        <f t="shared" si="9"/>
        <v>3467.8510243479759</v>
      </c>
    </row>
    <row r="107" spans="1:25" ht="18" thickBot="1" x14ac:dyDescent="0.3">
      <c r="A107" s="25">
        <v>42979</v>
      </c>
      <c r="B107" s="22">
        <v>231</v>
      </c>
      <c r="C107" s="22">
        <v>3126</v>
      </c>
      <c r="D107" s="22">
        <v>4947</v>
      </c>
      <c r="E107" s="22">
        <v>7590</v>
      </c>
      <c r="F107" s="22">
        <v>2690</v>
      </c>
      <c r="G107" s="13">
        <v>13.546099999999999</v>
      </c>
      <c r="H107" s="79" cm="1">
        <f t="array" ref="H107">ROUND(TREND($B$25:$B$175,$A$25:$A$175,A107),0)</f>
        <v>247</v>
      </c>
      <c r="I107" s="79" cm="1">
        <f t="array" ref="I107">ROUND(TREND($C$25:$C$175,$A$25:$A$175,A107),0)</f>
        <v>3509</v>
      </c>
      <c r="J107" s="79" cm="1">
        <f t="array" ref="J107">ROUND(TREND($D$25:$D$175,$A$25:$A$175,A107),0)</f>
        <v>4883</v>
      </c>
      <c r="K107" s="79" cm="1">
        <f t="array" ref="K107">ROUND(TREND($E$25:$E$175,$A$25:$A$175,A107),0)</f>
        <v>6666</v>
      </c>
      <c r="L107" s="79" cm="1">
        <f t="array" ref="L107">ROUND(TREND($F$25:$F$175,$A$25:$A$175,A107),0)</f>
        <v>2860</v>
      </c>
      <c r="M107" s="80" cm="1">
        <f t="array" ref="M107">TREND($G$25:$G$175,$A$25:$A$175,A107)</f>
        <v>13.274674394959348</v>
      </c>
      <c r="U107" s="50">
        <f t="shared" si="5"/>
        <v>1847194441</v>
      </c>
      <c r="V107" s="50">
        <f t="shared" si="6"/>
        <v>3509</v>
      </c>
      <c r="W107" s="22">
        <f t="shared" si="7"/>
        <v>42979</v>
      </c>
      <c r="X107">
        <f t="shared" si="8"/>
        <v>150813311</v>
      </c>
      <c r="Y107">
        <f t="shared" si="9"/>
        <v>3509.336670853394</v>
      </c>
    </row>
    <row r="108" spans="1:25" ht="18" thickBot="1" x14ac:dyDescent="0.3">
      <c r="A108" s="25">
        <v>43009</v>
      </c>
      <c r="B108" s="22">
        <v>236</v>
      </c>
      <c r="C108" s="22">
        <v>3335</v>
      </c>
      <c r="D108" s="22">
        <v>5289</v>
      </c>
      <c r="E108" s="22">
        <v>8223</v>
      </c>
      <c r="F108" s="22">
        <v>2906</v>
      </c>
      <c r="G108" s="13">
        <v>14.123900000000001</v>
      </c>
      <c r="H108" s="79" cm="1">
        <f t="array" ref="H108">ROUND(TREND($B$25:$B$175,$A$25:$A$175,A108),0)</f>
        <v>249</v>
      </c>
      <c r="I108" s="79" cm="1">
        <f t="array" ref="I108">ROUND(TREND($C$25:$C$175,$A$25:$A$175,A108),0)</f>
        <v>3549</v>
      </c>
      <c r="J108" s="79" cm="1">
        <f t="array" ref="J108">ROUND(TREND($D$25:$D$175,$A$25:$A$175,A108),0)</f>
        <v>4907</v>
      </c>
      <c r="K108" s="79" cm="1">
        <f t="array" ref="K108">ROUND(TREND($E$25:$E$175,$A$25:$A$175,A108),0)</f>
        <v>6705</v>
      </c>
      <c r="L108" s="79" cm="1">
        <f t="array" ref="L108">ROUND(TREND($F$25:$F$175,$A$25:$A$175,A108),0)</f>
        <v>2887</v>
      </c>
      <c r="M108" s="80" cm="1">
        <f t="array" ref="M108">TREND($G$25:$G$175,$A$25:$A$175,A108)</f>
        <v>13.341188964369337</v>
      </c>
      <c r="U108" s="50">
        <f t="shared" si="5"/>
        <v>1849774081</v>
      </c>
      <c r="V108" s="50">
        <f t="shared" si="6"/>
        <v>3549</v>
      </c>
      <c r="W108" s="22">
        <f t="shared" si="7"/>
        <v>43009</v>
      </c>
      <c r="X108">
        <f t="shared" si="8"/>
        <v>152638941</v>
      </c>
      <c r="Y108">
        <f t="shared" si="9"/>
        <v>3549.4840706973409</v>
      </c>
    </row>
    <row r="109" spans="1:25" ht="18" thickBot="1" x14ac:dyDescent="0.3">
      <c r="A109" s="25">
        <v>43040</v>
      </c>
      <c r="B109" s="22">
        <v>243</v>
      </c>
      <c r="C109" s="22">
        <v>3332</v>
      </c>
      <c r="D109" s="22">
        <v>5371</v>
      </c>
      <c r="E109" s="22">
        <v>8370</v>
      </c>
      <c r="F109" s="22">
        <v>2830</v>
      </c>
      <c r="G109" s="13">
        <v>13.691000000000001</v>
      </c>
      <c r="H109" s="79" cm="1">
        <f t="array" ref="H109">ROUND(TREND($B$25:$B$175,$A$25:$A$175,A109),0)</f>
        <v>251</v>
      </c>
      <c r="I109" s="79" cm="1">
        <f t="array" ref="I109">ROUND(TREND($C$25:$C$175,$A$25:$A$175,A109),0)</f>
        <v>3591</v>
      </c>
      <c r="J109" s="79" cm="1">
        <f t="array" ref="J109">ROUND(TREND($D$25:$D$175,$A$25:$A$175,A109),0)</f>
        <v>4932</v>
      </c>
      <c r="K109" s="79" cm="1">
        <f t="array" ref="K109">ROUND(TREND($E$25:$E$175,$A$25:$A$175,A109),0)</f>
        <v>6745</v>
      </c>
      <c r="L109" s="79" cm="1">
        <f t="array" ref="L109">ROUND(TREND($F$25:$F$175,$A$25:$A$175,A109),0)</f>
        <v>2916</v>
      </c>
      <c r="M109" s="80" cm="1">
        <f t="array" ref="M109">TREND($G$25:$G$175,$A$25:$A$175,A109)</f>
        <v>13.409920686092974</v>
      </c>
      <c r="U109" s="50">
        <f t="shared" si="5"/>
        <v>1852441600</v>
      </c>
      <c r="V109" s="50">
        <f t="shared" si="6"/>
        <v>3591</v>
      </c>
      <c r="W109" s="22">
        <f t="shared" si="7"/>
        <v>43040</v>
      </c>
      <c r="X109">
        <f t="shared" si="8"/>
        <v>154556640</v>
      </c>
      <c r="Y109">
        <f t="shared" si="9"/>
        <v>3590.9697172027591</v>
      </c>
    </row>
    <row r="110" spans="1:25" ht="18" thickBot="1" x14ac:dyDescent="0.3">
      <c r="A110" s="25">
        <v>43070</v>
      </c>
      <c r="B110" s="22">
        <v>245</v>
      </c>
      <c r="C110" s="22">
        <v>3031</v>
      </c>
      <c r="D110" s="22">
        <v>5271</v>
      </c>
      <c r="E110" s="22">
        <v>7947</v>
      </c>
      <c r="F110" s="22">
        <v>2616</v>
      </c>
      <c r="G110" s="13">
        <v>12.3574</v>
      </c>
      <c r="H110" s="79" cm="1">
        <f t="array" ref="H110">ROUND(TREND($B$25:$B$175,$A$25:$A$175,A110),0)</f>
        <v>253</v>
      </c>
      <c r="I110" s="79" cm="1">
        <f t="array" ref="I110">ROUND(TREND($C$25:$C$175,$A$25:$A$175,A110),0)</f>
        <v>3631</v>
      </c>
      <c r="J110" s="79" cm="1">
        <f t="array" ref="J110">ROUND(TREND($D$25:$D$175,$A$25:$A$175,A110),0)</f>
        <v>4957</v>
      </c>
      <c r="K110" s="79" cm="1">
        <f t="array" ref="K110">ROUND(TREND($E$25:$E$175,$A$25:$A$175,A110),0)</f>
        <v>6784</v>
      </c>
      <c r="L110" s="79" cm="1">
        <f t="array" ref="L110">ROUND(TREND($F$25:$F$175,$A$25:$A$175,A110),0)</f>
        <v>2944</v>
      </c>
      <c r="M110" s="80" cm="1">
        <f t="array" ref="M110">TREND($G$25:$G$175,$A$25:$A$175,A110)</f>
        <v>13.476435255502949</v>
      </c>
      <c r="U110" s="50">
        <f t="shared" si="5"/>
        <v>1855024900</v>
      </c>
      <c r="V110" s="50">
        <f t="shared" si="6"/>
        <v>3631</v>
      </c>
      <c r="W110" s="22">
        <f t="shared" si="7"/>
        <v>43070</v>
      </c>
      <c r="X110">
        <f t="shared" si="8"/>
        <v>156387170</v>
      </c>
      <c r="Y110">
        <f t="shared" si="9"/>
        <v>3631.1171170467132</v>
      </c>
    </row>
    <row r="111" spans="1:25" ht="18" thickBot="1" x14ac:dyDescent="0.3">
      <c r="A111" s="25">
        <v>43101</v>
      </c>
      <c r="B111" s="22">
        <v>259</v>
      </c>
      <c r="C111" s="22">
        <v>3071</v>
      </c>
      <c r="D111" s="22">
        <v>5272</v>
      </c>
      <c r="E111" s="22">
        <v>7945</v>
      </c>
      <c r="F111" s="22">
        <v>2640</v>
      </c>
      <c r="G111" s="13">
        <v>11.8575</v>
      </c>
      <c r="H111" s="79" cm="1">
        <f t="array" ref="H111">ROUND(TREND($B$25:$B$175,$A$25:$A$175,A111),0)</f>
        <v>255</v>
      </c>
      <c r="I111" s="79" cm="1">
        <f t="array" ref="I111">ROUND(TREND($C$25:$C$175,$A$25:$A$175,A111),0)</f>
        <v>3673</v>
      </c>
      <c r="J111" s="79" cm="1">
        <f t="array" ref="J111">ROUND(TREND($D$25:$D$175,$A$25:$A$175,A111),0)</f>
        <v>4981</v>
      </c>
      <c r="K111" s="79" cm="1">
        <f t="array" ref="K111">ROUND(TREND($E$25:$E$175,$A$25:$A$175,A111),0)</f>
        <v>6825</v>
      </c>
      <c r="L111" s="79" cm="1">
        <f t="array" ref="L111">ROUND(TREND($F$25:$F$175,$A$25:$A$175,A111),0)</f>
        <v>2972</v>
      </c>
      <c r="M111" s="80" cm="1">
        <f t="array" ref="M111">TREND($G$25:$G$175,$A$25:$A$175,A111)</f>
        <v>13.5451669772266</v>
      </c>
      <c r="U111" s="50">
        <f t="shared" si="5"/>
        <v>1857696201</v>
      </c>
      <c r="V111" s="50">
        <f t="shared" si="6"/>
        <v>3673</v>
      </c>
      <c r="W111" s="22">
        <f t="shared" si="7"/>
        <v>43101</v>
      </c>
      <c r="X111">
        <f t="shared" si="8"/>
        <v>158309973</v>
      </c>
      <c r="Y111">
        <f t="shared" si="9"/>
        <v>3672.6027635521314</v>
      </c>
    </row>
    <row r="112" spans="1:25" ht="18" thickBot="1" x14ac:dyDescent="0.3">
      <c r="A112" s="25">
        <v>43132</v>
      </c>
      <c r="B112" s="22">
        <v>249</v>
      </c>
      <c r="C112" s="22">
        <v>2939</v>
      </c>
      <c r="D112" s="22">
        <v>5148</v>
      </c>
      <c r="E112" s="22">
        <v>7651</v>
      </c>
      <c r="F112" s="22">
        <v>2539</v>
      </c>
      <c r="G112" s="13">
        <v>11.7883</v>
      </c>
      <c r="H112" s="79" cm="1">
        <f t="array" ref="H112">ROUND(TREND($B$25:$B$175,$A$25:$A$175,A112),0)</f>
        <v>257</v>
      </c>
      <c r="I112" s="79" cm="1">
        <f t="array" ref="I112">ROUND(TREND($C$25:$C$175,$A$25:$A$175,A112),0)</f>
        <v>3714</v>
      </c>
      <c r="J112" s="79" cm="1">
        <f t="array" ref="J112">ROUND(TREND($D$25:$D$175,$A$25:$A$175,A112),0)</f>
        <v>5006</v>
      </c>
      <c r="K112" s="79" cm="1">
        <f t="array" ref="K112">ROUND(TREND($E$25:$E$175,$A$25:$A$175,A112),0)</f>
        <v>6865</v>
      </c>
      <c r="L112" s="79" cm="1">
        <f t="array" ref="L112">ROUND(TREND($F$25:$F$175,$A$25:$A$175,A112),0)</f>
        <v>3001</v>
      </c>
      <c r="M112" s="80" cm="1">
        <f t="array" ref="M112">TREND($G$25:$G$175,$A$25:$A$175,A112)</f>
        <v>13.613898698950237</v>
      </c>
      <c r="U112" s="50">
        <f t="shared" si="5"/>
        <v>1860369424</v>
      </c>
      <c r="V112" s="50">
        <f t="shared" si="6"/>
        <v>3714</v>
      </c>
      <c r="W112" s="22">
        <f t="shared" si="7"/>
        <v>43132</v>
      </c>
      <c r="X112">
        <f t="shared" si="8"/>
        <v>160192248</v>
      </c>
      <c r="Y112">
        <f t="shared" si="9"/>
        <v>3714.0884100575422</v>
      </c>
    </row>
    <row r="113" spans="1:25" ht="18" thickBot="1" x14ac:dyDescent="0.3">
      <c r="A113" s="25">
        <v>43160</v>
      </c>
      <c r="B113" s="22">
        <v>242</v>
      </c>
      <c r="C113" s="22">
        <v>2864</v>
      </c>
      <c r="D113" s="22">
        <v>4940</v>
      </c>
      <c r="E113" s="22">
        <v>7354</v>
      </c>
      <c r="F113" s="22">
        <v>2492</v>
      </c>
      <c r="G113" s="13">
        <v>11.831</v>
      </c>
      <c r="H113" s="79" cm="1">
        <f t="array" ref="H113">ROUND(TREND($B$25:$B$175,$A$25:$A$175,A113),0)</f>
        <v>259</v>
      </c>
      <c r="I113" s="79" cm="1">
        <f t="array" ref="I113">ROUND(TREND($C$25:$C$175,$A$25:$A$175,A113),0)</f>
        <v>3752</v>
      </c>
      <c r="J113" s="79" cm="1">
        <f t="array" ref="J113">ROUND(TREND($D$25:$D$175,$A$25:$A$175,A113),0)</f>
        <v>5029</v>
      </c>
      <c r="K113" s="79" cm="1">
        <f t="array" ref="K113">ROUND(TREND($E$25:$E$175,$A$25:$A$175,A113),0)</f>
        <v>6901</v>
      </c>
      <c r="L113" s="79" cm="1">
        <f t="array" ref="L113">ROUND(TREND($F$25:$F$175,$A$25:$A$175,A113),0)</f>
        <v>3026</v>
      </c>
      <c r="M113" s="80" cm="1">
        <f t="array" ref="M113">TREND($G$25:$G$175,$A$25:$A$175,A113)</f>
        <v>13.675978963732888</v>
      </c>
      <c r="U113" s="50">
        <f t="shared" si="5"/>
        <v>1862785600</v>
      </c>
      <c r="V113" s="50">
        <f t="shared" si="6"/>
        <v>3752</v>
      </c>
      <c r="W113" s="22">
        <f t="shared" si="7"/>
        <v>43160</v>
      </c>
      <c r="X113">
        <f t="shared" si="8"/>
        <v>161936320</v>
      </c>
      <c r="Y113">
        <f t="shared" si="9"/>
        <v>3751.5593165785685</v>
      </c>
    </row>
    <row r="114" spans="1:25" ht="18" thickBot="1" x14ac:dyDescent="0.3">
      <c r="A114" s="25">
        <v>43191</v>
      </c>
      <c r="B114" s="22">
        <v>243</v>
      </c>
      <c r="C114" s="22">
        <v>3028</v>
      </c>
      <c r="D114" s="22">
        <v>5151</v>
      </c>
      <c r="E114" s="22">
        <v>7695</v>
      </c>
      <c r="F114" s="22">
        <v>2628</v>
      </c>
      <c r="G114" s="13">
        <v>12.463800000000001</v>
      </c>
      <c r="H114" s="79" cm="1">
        <f t="array" ref="H114">ROUND(TREND($B$25:$B$175,$A$25:$A$175,A114),0)</f>
        <v>261</v>
      </c>
      <c r="I114" s="79" cm="1">
        <f t="array" ref="I114">ROUND(TREND($C$25:$C$175,$A$25:$A$175,A114),0)</f>
        <v>3793</v>
      </c>
      <c r="J114" s="79" cm="1">
        <f t="array" ref="J114">ROUND(TREND($D$25:$D$175,$A$25:$A$175,A114),0)</f>
        <v>5054</v>
      </c>
      <c r="K114" s="79" cm="1">
        <f t="array" ref="K114">ROUND(TREND($E$25:$E$175,$A$25:$A$175,A114),0)</f>
        <v>6942</v>
      </c>
      <c r="L114" s="79" cm="1">
        <f t="array" ref="L114">ROUND(TREND($F$25:$F$175,$A$25:$A$175,A114),0)</f>
        <v>3055</v>
      </c>
      <c r="M114" s="80" cm="1">
        <f t="array" ref="M114">TREND($G$25:$G$175,$A$25:$A$175,A114)</f>
        <v>13.744710685456539</v>
      </c>
      <c r="U114" s="50">
        <f t="shared" si="5"/>
        <v>1865462481</v>
      </c>
      <c r="V114" s="50">
        <f t="shared" si="6"/>
        <v>3793</v>
      </c>
      <c r="W114" s="22">
        <f t="shared" si="7"/>
        <v>43191</v>
      </c>
      <c r="X114">
        <f t="shared" si="8"/>
        <v>163823463</v>
      </c>
      <c r="Y114">
        <f t="shared" si="9"/>
        <v>3793.0449630839867</v>
      </c>
    </row>
    <row r="115" spans="1:25" ht="18" thickBot="1" x14ac:dyDescent="0.3">
      <c r="A115" s="25">
        <v>43221</v>
      </c>
      <c r="B115" s="22">
        <v>249</v>
      </c>
      <c r="C115" s="22">
        <v>3158</v>
      </c>
      <c r="D115" s="22">
        <v>5020</v>
      </c>
      <c r="E115" s="22">
        <v>7307</v>
      </c>
      <c r="F115" s="22">
        <v>2663</v>
      </c>
      <c r="G115" s="13">
        <v>12.695</v>
      </c>
      <c r="H115" s="79" cm="1">
        <f t="array" ref="H115">ROUND(TREND($B$25:$B$175,$A$25:$A$175,A115),0)</f>
        <v>263</v>
      </c>
      <c r="I115" s="79" cm="1">
        <f t="array" ref="I115">ROUND(TREND($C$25:$C$175,$A$25:$A$175,A115),0)</f>
        <v>3833</v>
      </c>
      <c r="J115" s="79" cm="1">
        <f t="array" ref="J115">ROUND(TREND($D$25:$D$175,$A$25:$A$175,A115),0)</f>
        <v>5078</v>
      </c>
      <c r="K115" s="79" cm="1">
        <f t="array" ref="K115">ROUND(TREND($E$25:$E$175,$A$25:$A$175,A115),0)</f>
        <v>6981</v>
      </c>
      <c r="L115" s="79" cm="1">
        <f t="array" ref="L115">ROUND(TREND($F$25:$F$175,$A$25:$A$175,A115),0)</f>
        <v>3083</v>
      </c>
      <c r="M115" s="80" cm="1">
        <f t="array" ref="M115">TREND($G$25:$G$175,$A$25:$A$175,A115)</f>
        <v>13.811225254866514</v>
      </c>
      <c r="U115" s="50">
        <f t="shared" si="5"/>
        <v>1868054841</v>
      </c>
      <c r="V115" s="50">
        <f t="shared" si="6"/>
        <v>3833</v>
      </c>
      <c r="W115" s="22">
        <f t="shared" si="7"/>
        <v>43221</v>
      </c>
      <c r="X115">
        <f t="shared" si="8"/>
        <v>165666093</v>
      </c>
      <c r="Y115">
        <f t="shared" si="9"/>
        <v>3833.1923629279336</v>
      </c>
    </row>
    <row r="116" spans="1:25" ht="18" thickBot="1" x14ac:dyDescent="0.3">
      <c r="A116" s="25">
        <v>43252</v>
      </c>
      <c r="B116" s="22">
        <v>250</v>
      </c>
      <c r="C116" s="22">
        <v>3424</v>
      </c>
      <c r="D116" s="22">
        <v>5060</v>
      </c>
      <c r="E116" s="22">
        <v>7482</v>
      </c>
      <c r="F116" s="22">
        <v>2912</v>
      </c>
      <c r="G116" s="13">
        <v>13.7225</v>
      </c>
      <c r="H116" s="79" cm="1">
        <f t="array" ref="H116">ROUND(TREND($B$25:$B$175,$A$25:$A$175,A116),0)</f>
        <v>265</v>
      </c>
      <c r="I116" s="79" cm="1">
        <f t="array" ref="I116">ROUND(TREND($C$25:$C$175,$A$25:$A$175,A116),0)</f>
        <v>3875</v>
      </c>
      <c r="J116" s="79" cm="1">
        <f t="array" ref="J116">ROUND(TREND($D$25:$D$175,$A$25:$A$175,A116),0)</f>
        <v>5103</v>
      </c>
      <c r="K116" s="79" cm="1">
        <f t="array" ref="K116">ROUND(TREND($E$25:$E$175,$A$25:$A$175,A116),0)</f>
        <v>7021</v>
      </c>
      <c r="L116" s="79" cm="1">
        <f t="array" ref="L116">ROUND(TREND($F$25:$F$175,$A$25:$A$175,A116),0)</f>
        <v>3111</v>
      </c>
      <c r="M116" s="80" cm="1">
        <f t="array" ref="M116">TREND($G$25:$G$175,$A$25:$A$175,A116)</f>
        <v>13.879956976590151</v>
      </c>
      <c r="U116" s="50">
        <f t="shared" si="5"/>
        <v>1870735504</v>
      </c>
      <c r="V116" s="50">
        <f t="shared" si="6"/>
        <v>3875</v>
      </c>
      <c r="W116" s="22">
        <f t="shared" si="7"/>
        <v>43252</v>
      </c>
      <c r="X116">
        <f t="shared" si="8"/>
        <v>167601500</v>
      </c>
      <c r="Y116">
        <f t="shared" si="9"/>
        <v>3874.6780094333517</v>
      </c>
    </row>
    <row r="117" spans="1:25" ht="18" thickBot="1" x14ac:dyDescent="0.3">
      <c r="A117" s="25">
        <v>43282</v>
      </c>
      <c r="B117" s="22">
        <v>258</v>
      </c>
      <c r="C117" s="22">
        <v>3429</v>
      </c>
      <c r="D117" s="22">
        <v>5145</v>
      </c>
      <c r="E117" s="22">
        <v>7398</v>
      </c>
      <c r="F117" s="22">
        <v>2819</v>
      </c>
      <c r="G117" s="13">
        <v>13.27</v>
      </c>
      <c r="H117" s="79" cm="1">
        <f t="array" ref="H117">ROUND(TREND($B$25:$B$175,$A$25:$A$175,A117),0)</f>
        <v>267</v>
      </c>
      <c r="I117" s="79" cm="1">
        <f t="array" ref="I117">ROUND(TREND($C$25:$C$175,$A$25:$A$175,A117),0)</f>
        <v>3915</v>
      </c>
      <c r="J117" s="79" cm="1">
        <f t="array" ref="J117">ROUND(TREND($D$25:$D$175,$A$25:$A$175,A117),0)</f>
        <v>5127</v>
      </c>
      <c r="K117" s="79" cm="1">
        <f t="array" ref="K117">ROUND(TREND($E$25:$E$175,$A$25:$A$175,A117),0)</f>
        <v>7060</v>
      </c>
      <c r="L117" s="79" cm="1">
        <f t="array" ref="L117">ROUND(TREND($F$25:$F$175,$A$25:$A$175,A117),0)</f>
        <v>3139</v>
      </c>
      <c r="M117" s="80" cm="1">
        <f t="array" ref="M117">TREND($G$25:$G$175,$A$25:$A$175,A117)</f>
        <v>13.94647154600014</v>
      </c>
      <c r="U117" s="50">
        <f t="shared" si="5"/>
        <v>1873331524</v>
      </c>
      <c r="V117" s="50">
        <f t="shared" si="6"/>
        <v>3915</v>
      </c>
      <c r="W117" s="22">
        <f t="shared" si="7"/>
        <v>43282</v>
      </c>
      <c r="X117">
        <f t="shared" si="8"/>
        <v>169449030</v>
      </c>
      <c r="Y117">
        <f t="shared" si="9"/>
        <v>3914.8254092773059</v>
      </c>
    </row>
    <row r="118" spans="1:25" ht="18" thickBot="1" x14ac:dyDescent="0.3">
      <c r="A118" s="25">
        <v>43313</v>
      </c>
      <c r="B118" s="22">
        <v>267</v>
      </c>
      <c r="C118" s="22">
        <v>3915</v>
      </c>
      <c r="D118" s="22">
        <v>5250</v>
      </c>
      <c r="E118" s="22">
        <v>7569</v>
      </c>
      <c r="F118" s="22">
        <v>3193</v>
      </c>
      <c r="G118" s="13">
        <v>14.68</v>
      </c>
      <c r="H118" s="79" cm="1">
        <f t="array" ref="H118">ROUND(TREND($B$25:$B$175,$A$25:$A$175,A118),0)</f>
        <v>269</v>
      </c>
      <c r="I118" s="79" cm="1">
        <f t="array" ref="I118">ROUND(TREND($C$25:$C$175,$A$25:$A$175,A118),0)</f>
        <v>3956</v>
      </c>
      <c r="J118" s="79" cm="1">
        <f t="array" ref="J118">ROUND(TREND($D$25:$D$175,$A$25:$A$175,A118),0)</f>
        <v>5152</v>
      </c>
      <c r="K118" s="79" cm="1">
        <f t="array" ref="K118">ROUND(TREND($E$25:$E$175,$A$25:$A$175,A118),0)</f>
        <v>7100</v>
      </c>
      <c r="L118" s="79" cm="1">
        <f t="array" ref="L118">ROUND(TREND($F$25:$F$175,$A$25:$A$175,A118),0)</f>
        <v>3167</v>
      </c>
      <c r="M118" s="80" cm="1">
        <f t="array" ref="M118">TREND($G$25:$G$175,$A$25:$A$175,A118)</f>
        <v>14.015203267723777</v>
      </c>
      <c r="U118" s="50">
        <f t="shared" si="5"/>
        <v>1876015969</v>
      </c>
      <c r="V118" s="50">
        <f t="shared" si="6"/>
        <v>3956</v>
      </c>
      <c r="W118" s="22">
        <f t="shared" si="7"/>
        <v>43313</v>
      </c>
      <c r="X118">
        <f t="shared" si="8"/>
        <v>171346228</v>
      </c>
      <c r="Y118">
        <f t="shared" si="9"/>
        <v>3956.3110557827167</v>
      </c>
    </row>
    <row r="119" spans="1:25" ht="18" thickBot="1" x14ac:dyDescent="0.3">
      <c r="A119" s="25">
        <v>43344</v>
      </c>
      <c r="B119" s="22">
        <v>267</v>
      </c>
      <c r="C119" s="22">
        <v>3776</v>
      </c>
      <c r="D119" s="22">
        <v>5008</v>
      </c>
      <c r="E119" s="22">
        <v>6900</v>
      </c>
      <c r="F119" s="22">
        <v>3102</v>
      </c>
      <c r="G119" s="13">
        <v>14.139799999999999</v>
      </c>
      <c r="H119" s="79" cm="1">
        <f t="array" ref="H119">ROUND(TREND($B$25:$B$175,$A$25:$A$175,A119),0)</f>
        <v>271</v>
      </c>
      <c r="I119" s="79" cm="1">
        <f t="array" ref="I119">ROUND(TREND($C$25:$C$175,$A$25:$A$175,A119),0)</f>
        <v>3998</v>
      </c>
      <c r="J119" s="79" cm="1">
        <f t="array" ref="J119">ROUND(TREND($D$25:$D$175,$A$25:$A$175,A119),0)</f>
        <v>5177</v>
      </c>
      <c r="K119" s="79" cm="1">
        <f t="array" ref="K119">ROUND(TREND($E$25:$E$175,$A$25:$A$175,A119),0)</f>
        <v>7141</v>
      </c>
      <c r="L119" s="79" cm="1">
        <f t="array" ref="L119">ROUND(TREND($F$25:$F$175,$A$25:$A$175,A119),0)</f>
        <v>3196</v>
      </c>
      <c r="M119" s="80" cm="1">
        <f t="array" ref="M119">TREND($G$25:$G$175,$A$25:$A$175,A119)</f>
        <v>14.083934989447428</v>
      </c>
      <c r="U119" s="50">
        <f t="shared" si="5"/>
        <v>1878702336</v>
      </c>
      <c r="V119" s="50">
        <f t="shared" si="6"/>
        <v>3998</v>
      </c>
      <c r="W119" s="22">
        <f t="shared" si="7"/>
        <v>43344</v>
      </c>
      <c r="X119">
        <f t="shared" si="8"/>
        <v>173289312</v>
      </c>
      <c r="Y119">
        <f t="shared" si="9"/>
        <v>3997.7967022881348</v>
      </c>
    </row>
    <row r="120" spans="1:25" ht="18" thickBot="1" x14ac:dyDescent="0.3">
      <c r="A120" s="25">
        <v>43374</v>
      </c>
      <c r="B120" s="22">
        <v>249</v>
      </c>
      <c r="C120" s="22">
        <v>3678</v>
      </c>
      <c r="D120" s="22">
        <v>4615</v>
      </c>
      <c r="E120" s="22">
        <v>6300</v>
      </c>
      <c r="F120" s="22">
        <v>3021</v>
      </c>
      <c r="G120" s="13">
        <v>14.784800000000001</v>
      </c>
      <c r="H120" s="79" cm="1">
        <f t="array" ref="H120">ROUND(TREND($B$25:$B$175,$A$25:$A$175,A120),0)</f>
        <v>273</v>
      </c>
      <c r="I120" s="79" cm="1">
        <f t="array" ref="I120">ROUND(TREND($C$25:$C$175,$A$25:$A$175,A120),0)</f>
        <v>4038</v>
      </c>
      <c r="J120" s="79" cm="1">
        <f t="array" ref="J120">ROUND(TREND($D$25:$D$175,$A$25:$A$175,A120),0)</f>
        <v>5201</v>
      </c>
      <c r="K120" s="79" cm="1">
        <f t="array" ref="K120">ROUND(TREND($E$25:$E$175,$A$25:$A$175,A120),0)</f>
        <v>7180</v>
      </c>
      <c r="L120" s="79" cm="1">
        <f t="array" ref="L120">ROUND(TREND($F$25:$F$175,$A$25:$A$175,A120),0)</f>
        <v>3223</v>
      </c>
      <c r="M120" s="80" cm="1">
        <f t="array" ref="M120">TREND($G$25:$G$175,$A$25:$A$175,A120)</f>
        <v>14.150449558857403</v>
      </c>
      <c r="U120" s="50">
        <f t="shared" si="5"/>
        <v>1881303876</v>
      </c>
      <c r="V120" s="50">
        <f t="shared" si="6"/>
        <v>4038</v>
      </c>
      <c r="W120" s="22">
        <f t="shared" si="7"/>
        <v>43374</v>
      </c>
      <c r="X120">
        <f t="shared" si="8"/>
        <v>175144212</v>
      </c>
      <c r="Y120">
        <f t="shared" si="9"/>
        <v>4037.944102132089</v>
      </c>
    </row>
    <row r="121" spans="1:25" ht="18" thickBot="1" x14ac:dyDescent="0.3">
      <c r="A121" s="25">
        <v>43405</v>
      </c>
      <c r="B121" s="22">
        <v>253</v>
      </c>
      <c r="C121" s="22">
        <v>3513</v>
      </c>
      <c r="D121" s="22">
        <v>4552</v>
      </c>
      <c r="E121" s="22">
        <v>6270</v>
      </c>
      <c r="F121" s="22">
        <v>2833</v>
      </c>
      <c r="G121" s="13">
        <v>13.8592</v>
      </c>
      <c r="H121" s="79" cm="1">
        <f t="array" ref="H121">ROUND(TREND($B$25:$B$175,$A$25:$A$175,A121),0)</f>
        <v>275</v>
      </c>
      <c r="I121" s="79" cm="1">
        <f t="array" ref="I121">ROUND(TREND($C$25:$C$175,$A$25:$A$175,A121),0)</f>
        <v>4079</v>
      </c>
      <c r="J121" s="79" cm="1">
        <f t="array" ref="J121">ROUND(TREND($D$25:$D$175,$A$25:$A$175,A121),0)</f>
        <v>5226</v>
      </c>
      <c r="K121" s="79" cm="1">
        <f t="array" ref="K121">ROUND(TREND($E$25:$E$175,$A$25:$A$175,A121),0)</f>
        <v>7220</v>
      </c>
      <c r="L121" s="79" cm="1">
        <f t="array" ref="L121">ROUND(TREND($F$25:$F$175,$A$25:$A$175,A121),0)</f>
        <v>3252</v>
      </c>
      <c r="M121" s="80" cm="1">
        <f t="array" ref="M121">TREND($G$25:$G$175,$A$25:$A$175,A121)</f>
        <v>14.21918128058104</v>
      </c>
      <c r="U121" s="50">
        <f t="shared" si="5"/>
        <v>1883994025</v>
      </c>
      <c r="V121" s="50">
        <f t="shared" si="6"/>
        <v>4079</v>
      </c>
      <c r="W121" s="22">
        <f t="shared" si="7"/>
        <v>43405</v>
      </c>
      <c r="X121">
        <f t="shared" si="8"/>
        <v>177048995</v>
      </c>
      <c r="Y121">
        <f t="shared" si="9"/>
        <v>4079.4297486375071</v>
      </c>
    </row>
    <row r="122" spans="1:25" ht="18" thickBot="1" x14ac:dyDescent="0.3">
      <c r="A122" s="25">
        <v>43435</v>
      </c>
      <c r="B122" s="22">
        <v>230</v>
      </c>
      <c r="C122" s="22">
        <v>3297</v>
      </c>
      <c r="D122" s="22">
        <v>4699</v>
      </c>
      <c r="E122" s="22">
        <v>6360</v>
      </c>
      <c r="F122" s="22">
        <v>2742</v>
      </c>
      <c r="G122" s="13">
        <v>14.347300000000001</v>
      </c>
      <c r="H122" s="79" cm="1">
        <f t="array" ref="H122">ROUND(TREND($B$25:$B$175,$A$25:$A$175,A122),0)</f>
        <v>277</v>
      </c>
      <c r="I122" s="79" cm="1">
        <f t="array" ref="I122">ROUND(TREND($C$25:$C$175,$A$25:$A$175,A122),0)</f>
        <v>4120</v>
      </c>
      <c r="J122" s="79" cm="1">
        <f t="array" ref="J122">ROUND(TREND($D$25:$D$175,$A$25:$A$175,A122),0)</f>
        <v>5250</v>
      </c>
      <c r="K122" s="79" cm="1">
        <f t="array" ref="K122">ROUND(TREND($E$25:$E$175,$A$25:$A$175,A122),0)</f>
        <v>7259</v>
      </c>
      <c r="L122" s="79" cm="1">
        <f t="array" ref="L122">ROUND(TREND($F$25:$F$175,$A$25:$A$175,A122),0)</f>
        <v>3280</v>
      </c>
      <c r="M122" s="80" cm="1">
        <f t="array" ref="M122">TREND($G$25:$G$175,$A$25:$A$175,A122)</f>
        <v>14.285695849991029</v>
      </c>
      <c r="U122" s="50">
        <f t="shared" si="5"/>
        <v>1886599225</v>
      </c>
      <c r="V122" s="50">
        <f t="shared" si="6"/>
        <v>4120</v>
      </c>
      <c r="W122" s="22">
        <f t="shared" si="7"/>
        <v>43435</v>
      </c>
      <c r="X122">
        <f t="shared" si="8"/>
        <v>178952200</v>
      </c>
      <c r="Y122">
        <f t="shared" si="9"/>
        <v>4119.5771484814541</v>
      </c>
    </row>
    <row r="123" spans="1:25" ht="18" thickBot="1" x14ac:dyDescent="0.3">
      <c r="A123" s="25">
        <v>43466</v>
      </c>
      <c r="B123" s="22">
        <v>248</v>
      </c>
      <c r="C123" s="22">
        <v>3286</v>
      </c>
      <c r="D123" s="22">
        <v>4797</v>
      </c>
      <c r="E123" s="22">
        <v>6359</v>
      </c>
      <c r="F123" s="22">
        <v>2682</v>
      </c>
      <c r="G123" s="13">
        <v>13.2477</v>
      </c>
      <c r="H123" s="79" cm="1">
        <f t="array" ref="H123">ROUND(TREND($B$25:$B$175,$A$25:$A$175,A123),0)</f>
        <v>279</v>
      </c>
      <c r="I123" s="79" cm="1">
        <f t="array" ref="I123">ROUND(TREND($C$25:$C$175,$A$25:$A$175,A123),0)</f>
        <v>4161</v>
      </c>
      <c r="J123" s="79" cm="1">
        <f t="array" ref="J123">ROUND(TREND($D$25:$D$175,$A$25:$A$175,A123),0)</f>
        <v>5275</v>
      </c>
      <c r="K123" s="79" cm="1">
        <f t="array" ref="K123">ROUND(TREND($E$25:$E$175,$A$25:$A$175,A123),0)</f>
        <v>7299</v>
      </c>
      <c r="L123" s="79" cm="1">
        <f t="array" ref="L123">ROUND(TREND($F$25:$F$175,$A$25:$A$175,A123),0)</f>
        <v>3308</v>
      </c>
      <c r="M123" s="80" cm="1">
        <f t="array" ref="M123">TREND($G$25:$G$175,$A$25:$A$175,A123)</f>
        <v>14.354427571714666</v>
      </c>
      <c r="U123" s="50">
        <f t="shared" si="5"/>
        <v>1889293156</v>
      </c>
      <c r="V123" s="50">
        <f t="shared" si="6"/>
        <v>4161</v>
      </c>
      <c r="W123" s="22">
        <f t="shared" si="7"/>
        <v>43466</v>
      </c>
      <c r="X123">
        <f t="shared" si="8"/>
        <v>180862026</v>
      </c>
      <c r="Y123">
        <f t="shared" si="9"/>
        <v>4161.0627949868722</v>
      </c>
    </row>
    <row r="124" spans="1:25" ht="18" thickBot="1" x14ac:dyDescent="0.3">
      <c r="A124" s="25">
        <v>43497</v>
      </c>
      <c r="B124" s="22">
        <v>256</v>
      </c>
      <c r="C124" s="22">
        <v>3605</v>
      </c>
      <c r="D124" s="22">
        <v>4973</v>
      </c>
      <c r="E124" s="22">
        <v>6639</v>
      </c>
      <c r="F124" s="22">
        <v>2938</v>
      </c>
      <c r="G124" s="13">
        <v>14.079700000000001</v>
      </c>
      <c r="H124" s="79" cm="1">
        <f t="array" ref="H124">ROUND(TREND($B$25:$B$175,$A$25:$A$175,A124),0)</f>
        <v>281</v>
      </c>
      <c r="I124" s="79" cm="1">
        <f t="array" ref="I124">ROUND(TREND($C$25:$C$175,$A$25:$A$175,A124),0)</f>
        <v>4203</v>
      </c>
      <c r="J124" s="79" cm="1">
        <f t="array" ref="J124">ROUND(TREND($D$25:$D$175,$A$25:$A$175,A124),0)</f>
        <v>5300</v>
      </c>
      <c r="K124" s="79" cm="1">
        <f t="array" ref="K124">ROUND(TREND($E$25:$E$175,$A$25:$A$175,A124),0)</f>
        <v>7340</v>
      </c>
      <c r="L124" s="79" cm="1">
        <f t="array" ref="L124">ROUND(TREND($F$25:$F$175,$A$25:$A$175,A124),0)</f>
        <v>3337</v>
      </c>
      <c r="M124" s="80" cm="1">
        <f t="array" ref="M124">TREND($G$25:$G$175,$A$25:$A$175,A124)</f>
        <v>14.423159293438317</v>
      </c>
      <c r="U124" s="50">
        <f t="shared" si="5"/>
        <v>1891989009</v>
      </c>
      <c r="V124" s="50">
        <f t="shared" si="6"/>
        <v>4203</v>
      </c>
      <c r="W124" s="22">
        <f t="shared" si="7"/>
        <v>43497</v>
      </c>
      <c r="X124">
        <f t="shared" si="8"/>
        <v>182817891</v>
      </c>
      <c r="Y124">
        <f t="shared" si="9"/>
        <v>4202.5484414922903</v>
      </c>
    </row>
    <row r="125" spans="1:25" ht="18" thickBot="1" x14ac:dyDescent="0.3">
      <c r="A125" s="25">
        <v>43525</v>
      </c>
      <c r="B125" s="22">
        <v>260</v>
      </c>
      <c r="C125" s="22">
        <v>3759</v>
      </c>
      <c r="D125" s="22">
        <v>5065</v>
      </c>
      <c r="E125" s="22">
        <v>6755</v>
      </c>
      <c r="F125" s="22">
        <v>3065</v>
      </c>
      <c r="G125" s="13">
        <v>14.4825</v>
      </c>
      <c r="H125" s="79" cm="1">
        <f t="array" ref="H125">ROUND(TREND($B$25:$B$175,$A$25:$A$175,A125),0)</f>
        <v>283</v>
      </c>
      <c r="I125" s="79" cm="1">
        <f t="array" ref="I125">ROUND(TREND($C$25:$C$175,$A$25:$A$175,A125),0)</f>
        <v>4240</v>
      </c>
      <c r="J125" s="79" cm="1">
        <f t="array" ref="J125">ROUND(TREND($D$25:$D$175,$A$25:$A$175,A125),0)</f>
        <v>5323</v>
      </c>
      <c r="K125" s="79" cm="1">
        <f t="array" ref="K125">ROUND(TREND($E$25:$E$175,$A$25:$A$175,A125),0)</f>
        <v>7376</v>
      </c>
      <c r="L125" s="79" cm="1">
        <f t="array" ref="L125">ROUND(TREND($F$25:$F$175,$A$25:$A$175,A125),0)</f>
        <v>3362</v>
      </c>
      <c r="M125" s="80" cm="1">
        <f t="array" ref="M125">TREND($G$25:$G$175,$A$25:$A$175,A125)</f>
        <v>14.485239558220954</v>
      </c>
      <c r="U125" s="50">
        <f t="shared" si="5"/>
        <v>1894425625</v>
      </c>
      <c r="V125" s="50">
        <f t="shared" si="6"/>
        <v>4240</v>
      </c>
      <c r="W125" s="22">
        <f t="shared" si="7"/>
        <v>43525</v>
      </c>
      <c r="X125">
        <f t="shared" si="8"/>
        <v>184546000</v>
      </c>
      <c r="Y125">
        <f t="shared" si="9"/>
        <v>4240.0193480133094</v>
      </c>
    </row>
    <row r="126" spans="1:25" ht="18" thickBot="1" x14ac:dyDescent="0.3">
      <c r="A126" s="25">
        <v>43556</v>
      </c>
      <c r="B126" s="22">
        <v>270</v>
      </c>
      <c r="C126" s="22">
        <v>3859</v>
      </c>
      <c r="D126" s="22">
        <v>5267</v>
      </c>
      <c r="E126" s="22">
        <v>7124</v>
      </c>
      <c r="F126" s="22">
        <v>3141</v>
      </c>
      <c r="G126" s="13">
        <v>14.2935</v>
      </c>
      <c r="H126" s="79" cm="1">
        <f t="array" ref="H126">ROUND(TREND($B$25:$B$175,$A$25:$A$175,A126),0)</f>
        <v>285</v>
      </c>
      <c r="I126" s="79" cm="1">
        <f t="array" ref="I126">ROUND(TREND($C$25:$C$175,$A$25:$A$175,A126),0)</f>
        <v>4281</v>
      </c>
      <c r="J126" s="79" cm="1">
        <f t="array" ref="J126">ROUND(TREND($D$25:$D$175,$A$25:$A$175,A126),0)</f>
        <v>5348</v>
      </c>
      <c r="K126" s="79" cm="1">
        <f t="array" ref="K126">ROUND(TREND($E$25:$E$175,$A$25:$A$175,A126),0)</f>
        <v>7416</v>
      </c>
      <c r="L126" s="79" cm="1">
        <f t="array" ref="L126">ROUND(TREND($F$25:$F$175,$A$25:$A$175,A126),0)</f>
        <v>3391</v>
      </c>
      <c r="M126" s="80" cm="1">
        <f t="array" ref="M126">TREND($G$25:$G$175,$A$25:$A$175,A126)</f>
        <v>14.553971279944605</v>
      </c>
      <c r="U126" s="50">
        <f t="shared" si="5"/>
        <v>1897125136</v>
      </c>
      <c r="V126" s="50">
        <f t="shared" si="6"/>
        <v>4281</v>
      </c>
      <c r="W126" s="22">
        <f t="shared" si="7"/>
        <v>43556</v>
      </c>
      <c r="X126">
        <f t="shared" si="8"/>
        <v>186463236</v>
      </c>
      <c r="Y126">
        <f t="shared" si="9"/>
        <v>4281.5049945187275</v>
      </c>
    </row>
    <row r="127" spans="1:25" ht="18" thickBot="1" x14ac:dyDescent="0.3">
      <c r="A127" s="25">
        <v>43586</v>
      </c>
      <c r="B127" s="22">
        <v>253</v>
      </c>
      <c r="C127" s="22">
        <v>3687</v>
      </c>
      <c r="D127" s="22">
        <v>4991</v>
      </c>
      <c r="E127" s="22">
        <v>6732</v>
      </c>
      <c r="F127" s="22">
        <v>3020</v>
      </c>
      <c r="G127" s="13">
        <v>14.58</v>
      </c>
      <c r="H127" s="79" cm="1">
        <f t="array" ref="H127">ROUND(TREND($B$25:$B$175,$A$25:$A$175,A127),0)</f>
        <v>287</v>
      </c>
      <c r="I127" s="79" cm="1">
        <f t="array" ref="I127">ROUND(TREND($C$25:$C$175,$A$25:$A$175,A127),0)</f>
        <v>4322</v>
      </c>
      <c r="J127" s="79" cm="1">
        <f t="array" ref="J127">ROUND(TREND($D$25:$D$175,$A$25:$A$175,A127),0)</f>
        <v>5372</v>
      </c>
      <c r="K127" s="79" cm="1">
        <f t="array" ref="K127">ROUND(TREND($E$25:$E$175,$A$25:$A$175,A127),0)</f>
        <v>7455</v>
      </c>
      <c r="L127" s="79" cm="1">
        <f t="array" ref="L127">ROUND(TREND($F$25:$F$175,$A$25:$A$175,A127),0)</f>
        <v>3419</v>
      </c>
      <c r="M127" s="80" cm="1">
        <f t="array" ref="M127">TREND($G$25:$G$175,$A$25:$A$175,A127)</f>
        <v>14.62048584935458</v>
      </c>
      <c r="U127" s="50">
        <f t="shared" si="5"/>
        <v>1899739396</v>
      </c>
      <c r="V127" s="50">
        <f t="shared" si="6"/>
        <v>4322</v>
      </c>
      <c r="W127" s="22">
        <f t="shared" si="7"/>
        <v>43586</v>
      </c>
      <c r="X127">
        <f t="shared" si="8"/>
        <v>188378692</v>
      </c>
      <c r="Y127">
        <f t="shared" si="9"/>
        <v>4321.6523943626817</v>
      </c>
    </row>
    <row r="128" spans="1:25" ht="18" thickBot="1" x14ac:dyDescent="0.3">
      <c r="A128" s="25">
        <v>43617</v>
      </c>
      <c r="B128" s="22">
        <v>269</v>
      </c>
      <c r="C128" s="22">
        <v>3788</v>
      </c>
      <c r="D128" s="22">
        <v>5265</v>
      </c>
      <c r="E128" s="22">
        <v>7052</v>
      </c>
      <c r="F128" s="22">
        <v>3101</v>
      </c>
      <c r="G128" s="13">
        <v>14.0733</v>
      </c>
      <c r="H128" s="79" cm="1">
        <f t="array" ref="H128">ROUND(TREND($B$25:$B$175,$A$25:$A$175,A128),0)</f>
        <v>289</v>
      </c>
      <c r="I128" s="79" cm="1">
        <f t="array" ref="I128">ROUND(TREND($C$25:$C$175,$A$25:$A$175,A128),0)</f>
        <v>4363</v>
      </c>
      <c r="J128" s="79" cm="1">
        <f t="array" ref="J128">ROUND(TREND($D$25:$D$175,$A$25:$A$175,A128),0)</f>
        <v>5397</v>
      </c>
      <c r="K128" s="79" cm="1">
        <f t="array" ref="K128">ROUND(TREND($E$25:$E$175,$A$25:$A$175,A128),0)</f>
        <v>7496</v>
      </c>
      <c r="L128" s="79" cm="1">
        <f t="array" ref="L128">ROUND(TREND($F$25:$F$175,$A$25:$A$175,A128),0)</f>
        <v>3447</v>
      </c>
      <c r="M128" s="80" cm="1">
        <f t="array" ref="M128">TREND($G$25:$G$175,$A$25:$A$175,A128)</f>
        <v>14.689217571078217</v>
      </c>
      <c r="U128" s="50">
        <f t="shared" si="5"/>
        <v>1902442689</v>
      </c>
      <c r="V128" s="50">
        <f t="shared" si="6"/>
        <v>4363</v>
      </c>
      <c r="W128" s="22">
        <f t="shared" si="7"/>
        <v>43617</v>
      </c>
      <c r="X128">
        <f t="shared" si="8"/>
        <v>190300971</v>
      </c>
      <c r="Y128">
        <f t="shared" si="9"/>
        <v>4363.1380408680998</v>
      </c>
    </row>
    <row r="129" spans="1:25" ht="18" thickBot="1" x14ac:dyDescent="0.3">
      <c r="A129" s="25">
        <v>43647</v>
      </c>
      <c r="B129" s="22">
        <v>273</v>
      </c>
      <c r="C129" s="22">
        <v>3915</v>
      </c>
      <c r="D129" s="22">
        <v>5098</v>
      </c>
      <c r="E129" s="22">
        <v>7102</v>
      </c>
      <c r="F129" s="22">
        <v>3145</v>
      </c>
      <c r="G129" s="13">
        <v>14.336399999999999</v>
      </c>
      <c r="H129" s="79" cm="1">
        <f t="array" ref="H129">ROUND(TREND($B$25:$B$175,$A$25:$A$175,A129),0)</f>
        <v>291</v>
      </c>
      <c r="I129" s="79" cm="1">
        <f t="array" ref="I129">ROUND(TREND($C$25:$C$175,$A$25:$A$175,A129),0)</f>
        <v>4403</v>
      </c>
      <c r="J129" s="79" cm="1">
        <f t="array" ref="J129">ROUND(TREND($D$25:$D$175,$A$25:$A$175,A129),0)</f>
        <v>5421</v>
      </c>
      <c r="K129" s="79" cm="1">
        <f t="array" ref="K129">ROUND(TREND($E$25:$E$175,$A$25:$A$175,A129),0)</f>
        <v>7535</v>
      </c>
      <c r="L129" s="79" cm="1">
        <f t="array" ref="L129">ROUND(TREND($F$25:$F$175,$A$25:$A$175,A129),0)</f>
        <v>3475</v>
      </c>
      <c r="M129" s="80" cm="1">
        <f t="array" ref="M129">TREND($G$25:$G$175,$A$25:$A$175,A129)</f>
        <v>14.755732140488206</v>
      </c>
      <c r="U129" s="50">
        <f t="shared" si="5"/>
        <v>1905060609</v>
      </c>
      <c r="V129" s="50">
        <f t="shared" si="6"/>
        <v>4403</v>
      </c>
      <c r="W129" s="22">
        <f t="shared" si="7"/>
        <v>43647</v>
      </c>
      <c r="X129">
        <f t="shared" si="8"/>
        <v>192177741</v>
      </c>
      <c r="Y129">
        <f t="shared" si="9"/>
        <v>4403.2854407120467</v>
      </c>
    </row>
    <row r="130" spans="1:25" ht="18" thickBot="1" x14ac:dyDescent="0.3">
      <c r="A130" s="25">
        <v>43678</v>
      </c>
      <c r="B130" s="22">
        <v>269</v>
      </c>
      <c r="C130" s="22">
        <v>4077</v>
      </c>
      <c r="D130" s="22">
        <v>4939</v>
      </c>
      <c r="E130" s="22">
        <v>6871</v>
      </c>
      <c r="F130" s="22">
        <v>3283</v>
      </c>
      <c r="G130" s="13">
        <v>15.18</v>
      </c>
      <c r="H130" s="79" cm="1">
        <f t="array" ref="H130">ROUND(TREND($B$25:$B$175,$A$25:$A$175,A130),0)</f>
        <v>293</v>
      </c>
      <c r="I130" s="79" cm="1">
        <f t="array" ref="I130">ROUND(TREND($C$25:$C$175,$A$25:$A$175,A130),0)</f>
        <v>4445</v>
      </c>
      <c r="J130" s="79" cm="1">
        <f t="array" ref="J130">ROUND(TREND($D$25:$D$175,$A$25:$A$175,A130),0)</f>
        <v>5446</v>
      </c>
      <c r="K130" s="79" cm="1">
        <f t="array" ref="K130">ROUND(TREND($E$25:$E$175,$A$25:$A$175,A130),0)</f>
        <v>7575</v>
      </c>
      <c r="L130" s="79" cm="1">
        <f t="array" ref="L130">ROUND(TREND($F$25:$F$175,$A$25:$A$175,A130),0)</f>
        <v>3503</v>
      </c>
      <c r="M130" s="80" cm="1">
        <f t="array" ref="M130">TREND($G$25:$G$175,$A$25:$A$175,A130)</f>
        <v>14.824463862211843</v>
      </c>
      <c r="U130" s="50">
        <f t="shared" si="5"/>
        <v>1907767684</v>
      </c>
      <c r="V130" s="50">
        <f t="shared" si="6"/>
        <v>4445</v>
      </c>
      <c r="W130" s="22">
        <f t="shared" si="7"/>
        <v>43678</v>
      </c>
      <c r="X130">
        <f t="shared" si="8"/>
        <v>194148710</v>
      </c>
      <c r="Y130">
        <f t="shared" si="9"/>
        <v>4444.7710872174648</v>
      </c>
    </row>
    <row r="131" spans="1:25" ht="18" thickBot="1" x14ac:dyDescent="0.3">
      <c r="A131" s="25">
        <v>43709</v>
      </c>
      <c r="B131" s="22">
        <v>273</v>
      </c>
      <c r="C131" s="22">
        <v>4125</v>
      </c>
      <c r="D131" s="22">
        <v>4957</v>
      </c>
      <c r="E131" s="22">
        <v>6819</v>
      </c>
      <c r="F131" s="22">
        <v>3362</v>
      </c>
      <c r="G131" s="13">
        <v>15.132999999999999</v>
      </c>
      <c r="H131" s="79" cm="1">
        <f t="array" ref="H131">ROUND(TREND($B$25:$B$175,$A$25:$A$175,A131),0)</f>
        <v>295</v>
      </c>
      <c r="I131" s="79" cm="1">
        <f t="array" ref="I131">ROUND(TREND($C$25:$C$175,$A$25:$A$175,A131),0)</f>
        <v>4486</v>
      </c>
      <c r="J131" s="79" cm="1">
        <f t="array" ref="J131">ROUND(TREND($D$25:$D$175,$A$25:$A$175,A131),0)</f>
        <v>5471</v>
      </c>
      <c r="K131" s="79" cm="1">
        <f t="array" ref="K131">ROUND(TREND($E$25:$E$175,$A$25:$A$175,A131),0)</f>
        <v>7615</v>
      </c>
      <c r="L131" s="79" cm="1">
        <f t="array" ref="L131">ROUND(TREND($F$25:$F$175,$A$25:$A$175,A131),0)</f>
        <v>3532</v>
      </c>
      <c r="M131" s="80" cm="1">
        <f t="array" ref="M131">TREND($G$25:$G$175,$A$25:$A$175,A131)</f>
        <v>14.893195583935494</v>
      </c>
      <c r="U131" s="50">
        <f t="shared" si="5"/>
        <v>1910476681</v>
      </c>
      <c r="V131" s="50">
        <f t="shared" si="6"/>
        <v>4486</v>
      </c>
      <c r="W131" s="22">
        <f t="shared" si="7"/>
        <v>43709</v>
      </c>
      <c r="X131">
        <f t="shared" si="8"/>
        <v>196078574</v>
      </c>
      <c r="Y131">
        <f t="shared" si="9"/>
        <v>4486.2567337228829</v>
      </c>
    </row>
    <row r="132" spans="1:25" ht="18" thickBot="1" x14ac:dyDescent="0.3">
      <c r="A132" s="25">
        <v>43739</v>
      </c>
      <c r="B132" s="22">
        <v>279</v>
      </c>
      <c r="C132" s="22">
        <v>4204</v>
      </c>
      <c r="D132" s="22">
        <v>5043</v>
      </c>
      <c r="E132" s="22">
        <v>6812</v>
      </c>
      <c r="F132" s="22">
        <v>3394</v>
      </c>
      <c r="G132" s="13">
        <v>15.093</v>
      </c>
      <c r="H132" s="79" cm="1">
        <f t="array" ref="H132">ROUND(TREND($B$25:$B$175,$A$25:$A$175,A132),0)</f>
        <v>297</v>
      </c>
      <c r="I132" s="79" cm="1">
        <f t="array" ref="I132">ROUND(TREND($C$25:$C$175,$A$25:$A$175,A132),0)</f>
        <v>4526</v>
      </c>
      <c r="J132" s="79" cm="1">
        <f t="array" ref="J132">ROUND(TREND($D$25:$D$175,$A$25:$A$175,A132),0)</f>
        <v>5495</v>
      </c>
      <c r="K132" s="79" cm="1">
        <f t="array" ref="K132">ROUND(TREND($E$25:$E$175,$A$25:$A$175,A132),0)</f>
        <v>7654</v>
      </c>
      <c r="L132" s="79" cm="1">
        <f t="array" ref="L132">ROUND(TREND($F$25:$F$175,$A$25:$A$175,A132),0)</f>
        <v>3559</v>
      </c>
      <c r="M132" s="80" cm="1">
        <f t="array" ref="M132">TREND($G$25:$G$175,$A$25:$A$175,A132)</f>
        <v>14.959710153345469</v>
      </c>
      <c r="U132" s="50">
        <f t="shared" si="5"/>
        <v>1913100121</v>
      </c>
      <c r="V132" s="50">
        <f t="shared" si="6"/>
        <v>4526</v>
      </c>
      <c r="W132" s="22">
        <f t="shared" si="7"/>
        <v>43739</v>
      </c>
      <c r="X132">
        <f t="shared" si="8"/>
        <v>197962714</v>
      </c>
      <c r="Y132">
        <f t="shared" si="9"/>
        <v>4526.4041335668298</v>
      </c>
    </row>
    <row r="133" spans="1:25" ht="18" thickBot="1" x14ac:dyDescent="0.3">
      <c r="A133" s="25">
        <v>43770</v>
      </c>
      <c r="B133" s="22">
        <v>289</v>
      </c>
      <c r="C133" s="22">
        <v>4225</v>
      </c>
      <c r="D133" s="22">
        <v>4921</v>
      </c>
      <c r="E133" s="22">
        <v>6639</v>
      </c>
      <c r="F133" s="22">
        <v>3390</v>
      </c>
      <c r="G133" s="13">
        <v>14.638500000000001</v>
      </c>
      <c r="H133" s="79" cm="1">
        <f t="array" ref="H133">ROUND(TREND($B$25:$B$175,$A$25:$A$175,A133),0)</f>
        <v>299</v>
      </c>
      <c r="I133" s="79" cm="1">
        <f t="array" ref="I133">ROUND(TREND($C$25:$C$175,$A$25:$A$175,A133),0)</f>
        <v>4568</v>
      </c>
      <c r="J133" s="79" cm="1">
        <f t="array" ref="J133">ROUND(TREND($D$25:$D$175,$A$25:$A$175,A133),0)</f>
        <v>5520</v>
      </c>
      <c r="K133" s="79" cm="1">
        <f t="array" ref="K133">ROUND(TREND($E$25:$E$175,$A$25:$A$175,A133),0)</f>
        <v>7694</v>
      </c>
      <c r="L133" s="79" cm="1">
        <f t="array" ref="L133">ROUND(TREND($F$25:$F$175,$A$25:$A$175,A133),0)</f>
        <v>3588</v>
      </c>
      <c r="M133" s="80" cm="1">
        <f t="array" ref="M133">TREND($G$25:$G$175,$A$25:$A$175,A133)</f>
        <v>15.028441875069106</v>
      </c>
      <c r="U133" s="50">
        <f t="shared" si="5"/>
        <v>1915812900</v>
      </c>
      <c r="V133" s="50">
        <f t="shared" si="6"/>
        <v>4568</v>
      </c>
      <c r="W133" s="22">
        <f t="shared" si="7"/>
        <v>43770</v>
      </c>
      <c r="X133">
        <f t="shared" si="8"/>
        <v>199941360</v>
      </c>
      <c r="Y133">
        <f t="shared" si="9"/>
        <v>4567.889780072248</v>
      </c>
    </row>
    <row r="134" spans="1:25" ht="18" thickBot="1" x14ac:dyDescent="0.3">
      <c r="A134" s="25">
        <v>43800</v>
      </c>
      <c r="B134" s="22">
        <v>296</v>
      </c>
      <c r="C134" s="22">
        <v>4139</v>
      </c>
      <c r="D134" s="22">
        <v>5108</v>
      </c>
      <c r="E134" s="22">
        <v>6769</v>
      </c>
      <c r="F134" s="22">
        <v>3336</v>
      </c>
      <c r="G134" s="13">
        <v>13.9937</v>
      </c>
      <c r="H134" s="79" cm="1">
        <f t="array" ref="H134">ROUND(TREND($B$25:$B$175,$A$25:$A$175,A134),0)</f>
        <v>301</v>
      </c>
      <c r="I134" s="79" cm="1">
        <f t="array" ref="I134">ROUND(TREND($C$25:$C$175,$A$25:$A$175,A134),0)</f>
        <v>4608</v>
      </c>
      <c r="J134" s="79" cm="1">
        <f t="array" ref="J134">ROUND(TREND($D$25:$D$175,$A$25:$A$175,A134),0)</f>
        <v>5544</v>
      </c>
      <c r="K134" s="79" cm="1">
        <f t="array" ref="K134">ROUND(TREND($E$25:$E$175,$A$25:$A$175,A134),0)</f>
        <v>7733</v>
      </c>
      <c r="L134" s="79" cm="1">
        <f t="array" ref="L134">ROUND(TREND($F$25:$F$175,$A$25:$A$175,A134),0)</f>
        <v>3616</v>
      </c>
      <c r="M134" s="80" cm="1">
        <f t="array" ref="M134">TREND($G$25:$G$175,$A$25:$A$175,A134)</f>
        <v>15.094956444479095</v>
      </c>
      <c r="U134" s="50">
        <f t="shared" si="5"/>
        <v>1918440000</v>
      </c>
      <c r="V134" s="50">
        <f t="shared" si="6"/>
        <v>4608</v>
      </c>
      <c r="W134" s="22">
        <f t="shared" si="7"/>
        <v>43800</v>
      </c>
      <c r="X134">
        <f t="shared" si="8"/>
        <v>201830400</v>
      </c>
      <c r="Y134">
        <f t="shared" si="9"/>
        <v>4608.0371799162021</v>
      </c>
    </row>
    <row r="135" spans="1:25" ht="18" thickBot="1" x14ac:dyDescent="0.3">
      <c r="A135" s="25">
        <v>43831</v>
      </c>
      <c r="B135" s="22">
        <v>296</v>
      </c>
      <c r="C135" s="22">
        <v>4434</v>
      </c>
      <c r="D135" s="22">
        <v>5011</v>
      </c>
      <c r="E135" s="22">
        <v>6867</v>
      </c>
      <c r="F135" s="22">
        <v>3538</v>
      </c>
      <c r="G135" s="13">
        <v>14.995799999999999</v>
      </c>
      <c r="H135" s="79" cm="1">
        <f t="array" ref="H135">ROUND(TREND($B$25:$B$175,$A$25:$A$175,A135),0)</f>
        <v>303</v>
      </c>
      <c r="I135" s="79" cm="1">
        <f t="array" ref="I135">ROUND(TREND($C$25:$C$175,$A$25:$A$175,A135),0)</f>
        <v>4650</v>
      </c>
      <c r="J135" s="79" cm="1">
        <f t="array" ref="J135">ROUND(TREND($D$25:$D$175,$A$25:$A$175,A135),0)</f>
        <v>5569</v>
      </c>
      <c r="K135" s="79" cm="1">
        <f t="array" ref="K135">ROUND(TREND($E$25:$E$175,$A$25:$A$175,A135),0)</f>
        <v>7774</v>
      </c>
      <c r="L135" s="79" cm="1">
        <f t="array" ref="L135">ROUND(TREND($F$25:$F$175,$A$25:$A$175,A135),0)</f>
        <v>3644</v>
      </c>
      <c r="M135" s="80" cm="1">
        <f t="array" ref="M135">TREND($G$25:$G$175,$A$25:$A$175,A135)</f>
        <v>15.163688166202732</v>
      </c>
      <c r="U135" s="50">
        <f t="shared" si="5"/>
        <v>1921156561</v>
      </c>
      <c r="V135" s="50">
        <f t="shared" si="6"/>
        <v>4650</v>
      </c>
      <c r="W135" s="22">
        <f t="shared" si="7"/>
        <v>43831</v>
      </c>
      <c r="X135">
        <f t="shared" si="8"/>
        <v>203814150</v>
      </c>
      <c r="Y135">
        <f t="shared" si="9"/>
        <v>4649.5228264216203</v>
      </c>
    </row>
    <row r="136" spans="1:25" ht="18" thickBot="1" x14ac:dyDescent="0.3">
      <c r="A136" s="25">
        <v>43862</v>
      </c>
      <c r="B136" s="22">
        <v>272</v>
      </c>
      <c r="C136" s="22">
        <v>4256</v>
      </c>
      <c r="D136" s="22">
        <v>4607</v>
      </c>
      <c r="E136" s="22">
        <v>6432</v>
      </c>
      <c r="F136" s="22">
        <v>3304</v>
      </c>
      <c r="G136" s="13">
        <v>15.661899999999999</v>
      </c>
      <c r="H136" s="79" cm="1">
        <f t="array" ref="H136">ROUND(TREND($B$25:$B$175,$A$25:$A$175,A136),0)</f>
        <v>305</v>
      </c>
      <c r="I136" s="79" cm="1">
        <f t="array" ref="I136">ROUND(TREND($C$25:$C$175,$A$25:$A$175,A136),0)</f>
        <v>4691</v>
      </c>
      <c r="J136" s="79" cm="1">
        <f t="array" ref="J136">ROUND(TREND($D$25:$D$175,$A$25:$A$175,A136),0)</f>
        <v>5594</v>
      </c>
      <c r="K136" s="79" cm="1">
        <f t="array" ref="K136">ROUND(TREND($E$25:$E$175,$A$25:$A$175,A136),0)</f>
        <v>7814</v>
      </c>
      <c r="L136" s="79" cm="1">
        <f t="array" ref="L136">ROUND(TREND($F$25:$F$175,$A$25:$A$175,A136),0)</f>
        <v>3673</v>
      </c>
      <c r="M136" s="80" cm="1">
        <f t="array" ref="M136">TREND($G$25:$G$175,$A$25:$A$175,A136)</f>
        <v>15.232419887926383</v>
      </c>
      <c r="U136" s="50">
        <f t="shared" si="5"/>
        <v>1923875044</v>
      </c>
      <c r="V136" s="50">
        <f t="shared" si="6"/>
        <v>4691</v>
      </c>
      <c r="W136" s="22">
        <f t="shared" si="7"/>
        <v>43862</v>
      </c>
      <c r="X136">
        <f t="shared" si="8"/>
        <v>205756642</v>
      </c>
      <c r="Y136">
        <f t="shared" si="9"/>
        <v>4691.0084729270384</v>
      </c>
    </row>
    <row r="137" spans="1:25" ht="18" thickBot="1" x14ac:dyDescent="0.3">
      <c r="A137" s="25">
        <v>43891</v>
      </c>
      <c r="B137" s="22">
        <v>237</v>
      </c>
      <c r="C137" s="22">
        <v>4225</v>
      </c>
      <c r="D137" s="22">
        <v>4093</v>
      </c>
      <c r="E137" s="22">
        <v>6218</v>
      </c>
      <c r="F137" s="22">
        <v>3346</v>
      </c>
      <c r="G137" s="13">
        <v>17.840199999999999</v>
      </c>
      <c r="H137" s="79" cm="1">
        <f t="array" ref="H137">ROUND(TREND($B$25:$B$175,$A$25:$A$175,A137),0)</f>
        <v>307</v>
      </c>
      <c r="I137" s="79" cm="1">
        <f t="array" ref="I137">ROUND(TREND($C$25:$C$175,$A$25:$A$175,A137),0)</f>
        <v>4730</v>
      </c>
      <c r="J137" s="79" cm="1">
        <f t="array" ref="J137">ROUND(TREND($D$25:$D$175,$A$25:$A$175,A137),0)</f>
        <v>5617</v>
      </c>
      <c r="K137" s="79" cm="1">
        <f t="array" ref="K137">ROUND(TREND($E$25:$E$175,$A$25:$A$175,A137),0)</f>
        <v>7852</v>
      </c>
      <c r="L137" s="79" cm="1">
        <f t="array" ref="L137">ROUND(TREND($F$25:$F$175,$A$25:$A$175,A137),0)</f>
        <v>3699</v>
      </c>
      <c r="M137" s="80" cm="1">
        <f t="array" ref="M137">TREND($G$25:$G$175,$A$25:$A$175,A137)</f>
        <v>15.296717305022696</v>
      </c>
      <c r="U137" s="50">
        <f t="shared" si="5"/>
        <v>1926419881</v>
      </c>
      <c r="V137" s="50">
        <f t="shared" si="6"/>
        <v>4730</v>
      </c>
      <c r="W137" s="22">
        <f t="shared" si="7"/>
        <v>43891</v>
      </c>
      <c r="X137">
        <f t="shared" si="8"/>
        <v>207604430</v>
      </c>
      <c r="Y137">
        <f t="shared" si="9"/>
        <v>4729.8176261095214</v>
      </c>
    </row>
    <row r="138" spans="1:25" ht="18" thickBot="1" x14ac:dyDescent="0.3">
      <c r="A138" s="25">
        <v>43922</v>
      </c>
      <c r="B138" s="22">
        <v>267</v>
      </c>
      <c r="C138" s="22">
        <v>4946</v>
      </c>
      <c r="D138" s="22">
        <v>4659</v>
      </c>
      <c r="E138" s="22">
        <v>6746</v>
      </c>
      <c r="F138" s="22">
        <v>3766</v>
      </c>
      <c r="G138" s="13">
        <v>18.5166</v>
      </c>
      <c r="H138" s="79" cm="1">
        <f t="array" ref="H138">ROUND(TREND($B$25:$B$175,$A$25:$A$175,A138),0)</f>
        <v>309</v>
      </c>
      <c r="I138" s="79" cm="1">
        <f t="array" ref="I138">ROUND(TREND($C$25:$C$175,$A$25:$A$175,A138),0)</f>
        <v>4771</v>
      </c>
      <c r="J138" s="79" cm="1">
        <f t="array" ref="J138">ROUND(TREND($D$25:$D$175,$A$25:$A$175,A138),0)</f>
        <v>5642</v>
      </c>
      <c r="K138" s="79" cm="1">
        <f t="array" ref="K138">ROUND(TREND($E$25:$E$175,$A$25:$A$175,A138),0)</f>
        <v>7892</v>
      </c>
      <c r="L138" s="79" cm="1">
        <f t="array" ref="L138">ROUND(TREND($F$25:$F$175,$A$25:$A$175,A138),0)</f>
        <v>3728</v>
      </c>
      <c r="M138" s="80" cm="1">
        <f t="array" ref="M138">TREND($G$25:$G$175,$A$25:$A$175,A138)</f>
        <v>15.365449026746333</v>
      </c>
      <c r="U138" s="50">
        <f t="shared" si="5"/>
        <v>1929142084</v>
      </c>
      <c r="V138" s="50">
        <f t="shared" si="6"/>
        <v>4771</v>
      </c>
      <c r="W138" s="22">
        <f t="shared" si="7"/>
        <v>43922</v>
      </c>
      <c r="X138">
        <f t="shared" si="8"/>
        <v>209551862</v>
      </c>
      <c r="Y138">
        <f t="shared" si="9"/>
        <v>4771.3032726149395</v>
      </c>
    </row>
    <row r="139" spans="1:25" ht="18" thickBot="1" x14ac:dyDescent="0.3">
      <c r="A139" s="25">
        <v>43952</v>
      </c>
      <c r="B139" s="22">
        <v>280</v>
      </c>
      <c r="C139" s="22">
        <v>4907</v>
      </c>
      <c r="D139" s="22">
        <v>4696</v>
      </c>
      <c r="E139" s="22">
        <v>6691</v>
      </c>
      <c r="F139" s="22">
        <v>3757</v>
      </c>
      <c r="G139" s="13">
        <v>17.540500000000002</v>
      </c>
      <c r="H139" s="79" cm="1">
        <f t="array" ref="H139">ROUND(TREND($B$25:$B$175,$A$25:$A$175,A139),0)</f>
        <v>311</v>
      </c>
      <c r="I139" s="79" cm="1">
        <f t="array" ref="I139">ROUND(TREND($C$25:$C$175,$A$25:$A$175,A139),0)</f>
        <v>4811</v>
      </c>
      <c r="J139" s="79" cm="1">
        <f t="array" ref="J139">ROUND(TREND($D$25:$D$175,$A$25:$A$175,A139),0)</f>
        <v>5666</v>
      </c>
      <c r="K139" s="79" cm="1">
        <f t="array" ref="K139">ROUND(TREND($E$25:$E$175,$A$25:$A$175,A139),0)</f>
        <v>7931</v>
      </c>
      <c r="L139" s="79" cm="1">
        <f t="array" ref="L139">ROUND(TREND($F$25:$F$175,$A$25:$A$175,A139),0)</f>
        <v>3755</v>
      </c>
      <c r="M139" s="80" cm="1">
        <f t="array" ref="M139">TREND($G$25:$G$175,$A$25:$A$175,A139)</f>
        <v>15.431963596156308</v>
      </c>
      <c r="U139" s="50">
        <f t="shared" si="5"/>
        <v>1931778304</v>
      </c>
      <c r="V139" s="50">
        <f t="shared" si="6"/>
        <v>4811</v>
      </c>
      <c r="W139" s="22">
        <f t="shared" si="7"/>
        <v>43952</v>
      </c>
      <c r="X139">
        <f t="shared" si="8"/>
        <v>211453072</v>
      </c>
      <c r="Y139">
        <f t="shared" si="9"/>
        <v>4811.4506724588937</v>
      </c>
    </row>
    <row r="140" spans="1:25" ht="18" thickBot="1" x14ac:dyDescent="0.3">
      <c r="A140" s="25">
        <v>43983</v>
      </c>
      <c r="B140" s="22">
        <v>283</v>
      </c>
      <c r="C140" s="22">
        <v>4909</v>
      </c>
      <c r="D140" s="22">
        <v>5038</v>
      </c>
      <c r="E140" s="22">
        <v>7161</v>
      </c>
      <c r="F140" s="22">
        <v>3841</v>
      </c>
      <c r="G140" s="13">
        <v>17.321000000000002</v>
      </c>
      <c r="H140" s="79" cm="1">
        <f t="array" ref="H140">ROUND(TREND($B$25:$B$175,$A$25:$A$175,A140),0)</f>
        <v>313</v>
      </c>
      <c r="I140" s="79" cm="1">
        <f t="array" ref="I140">ROUND(TREND($C$25:$C$175,$A$25:$A$175,A140),0)</f>
        <v>4853</v>
      </c>
      <c r="J140" s="79" cm="1">
        <f t="array" ref="J140">ROUND(TREND($D$25:$D$175,$A$25:$A$175,A140),0)</f>
        <v>5691</v>
      </c>
      <c r="K140" s="79" cm="1">
        <f t="array" ref="K140">ROUND(TREND($E$25:$E$175,$A$25:$A$175,A140),0)</f>
        <v>7971</v>
      </c>
      <c r="L140" s="79" cm="1">
        <f t="array" ref="L140">ROUND(TREND($F$25:$F$175,$A$25:$A$175,A140),0)</f>
        <v>3784</v>
      </c>
      <c r="M140" s="80" cm="1">
        <f t="array" ref="M140">TREND($G$25:$G$175,$A$25:$A$175,A140)</f>
        <v>15.500695317879959</v>
      </c>
      <c r="U140" s="50">
        <f t="shared" si="5"/>
        <v>1934504289</v>
      </c>
      <c r="V140" s="50">
        <f t="shared" si="6"/>
        <v>4853</v>
      </c>
      <c r="W140" s="22">
        <f t="shared" si="7"/>
        <v>43983</v>
      </c>
      <c r="X140">
        <f t="shared" si="8"/>
        <v>213449499</v>
      </c>
      <c r="Y140">
        <f t="shared" si="9"/>
        <v>4852.9363189643045</v>
      </c>
    </row>
    <row r="141" spans="1:25" ht="18" thickBot="1" x14ac:dyDescent="0.3">
      <c r="A141" s="25">
        <v>44013</v>
      </c>
      <c r="B141" s="22">
        <v>300</v>
      </c>
      <c r="C141" s="22">
        <v>5104</v>
      </c>
      <c r="D141" s="22">
        <v>5134</v>
      </c>
      <c r="E141" s="22">
        <v>7036</v>
      </c>
      <c r="F141" s="22">
        <v>3936</v>
      </c>
      <c r="G141" s="13">
        <v>17.008800000000001</v>
      </c>
      <c r="H141" s="79" cm="1">
        <f t="array" ref="H141">ROUND(TREND($B$25:$B$175,$A$25:$A$175,A141),0)</f>
        <v>315</v>
      </c>
      <c r="I141" s="79" cm="1">
        <f t="array" ref="I141">ROUND(TREND($C$25:$C$175,$A$25:$A$175,A141),0)</f>
        <v>4893</v>
      </c>
      <c r="J141" s="79" cm="1">
        <f t="array" ref="J141">ROUND(TREND($D$25:$D$175,$A$25:$A$175,A141),0)</f>
        <v>5715</v>
      </c>
      <c r="K141" s="79" cm="1">
        <f t="array" ref="K141">ROUND(TREND($E$25:$E$175,$A$25:$A$175,A141),0)</f>
        <v>8010</v>
      </c>
      <c r="L141" s="79" cm="1">
        <f t="array" ref="L141">ROUND(TREND($F$25:$F$175,$A$25:$A$175,A141),0)</f>
        <v>3812</v>
      </c>
      <c r="M141" s="80" cm="1">
        <f t="array" ref="M141">TREND($G$25:$G$175,$A$25:$A$175,A141)</f>
        <v>15.567209887289934</v>
      </c>
      <c r="U141" s="50">
        <f t="shared" si="5"/>
        <v>1937144169</v>
      </c>
      <c r="V141" s="50">
        <f t="shared" si="6"/>
        <v>4893</v>
      </c>
      <c r="W141" s="22">
        <f t="shared" si="7"/>
        <v>44013</v>
      </c>
      <c r="X141">
        <f t="shared" si="8"/>
        <v>215355609</v>
      </c>
      <c r="Y141">
        <f t="shared" si="9"/>
        <v>4893.0837188082587</v>
      </c>
    </row>
    <row r="142" spans="1:25" ht="18" thickBot="1" x14ac:dyDescent="0.3">
      <c r="A142" s="25">
        <v>44044</v>
      </c>
      <c r="B142" s="22">
        <v>321</v>
      </c>
      <c r="C142" s="22">
        <v>5437</v>
      </c>
      <c r="D142" s="22">
        <v>5145</v>
      </c>
      <c r="E142" s="22">
        <v>7104</v>
      </c>
      <c r="F142" s="22">
        <v>4165</v>
      </c>
      <c r="G142" s="13">
        <v>16.9361</v>
      </c>
      <c r="H142" s="79" cm="1">
        <f t="array" ref="H142">ROUND(TREND($B$25:$B$175,$A$25:$A$175,A142),0)</f>
        <v>317</v>
      </c>
      <c r="I142" s="79" cm="1">
        <f t="array" ref="I142">ROUND(TREND($C$25:$C$175,$A$25:$A$175,A142),0)</f>
        <v>4935</v>
      </c>
      <c r="J142" s="79" cm="1">
        <f t="array" ref="J142">ROUND(TREND($D$25:$D$175,$A$25:$A$175,A142),0)</f>
        <v>5740</v>
      </c>
      <c r="K142" s="79" cm="1">
        <f t="array" ref="K142">ROUND(TREND($E$25:$E$175,$A$25:$A$175,A142),0)</f>
        <v>8051</v>
      </c>
      <c r="L142" s="79" cm="1">
        <f t="array" ref="L142">ROUND(TREND($F$25:$F$175,$A$25:$A$175,A142),0)</f>
        <v>3840</v>
      </c>
      <c r="M142" s="80" cm="1">
        <f t="array" ref="M142">TREND($G$25:$G$175,$A$25:$A$175,A142)</f>
        <v>15.635941609013585</v>
      </c>
      <c r="U142" s="50">
        <f t="shared" si="5"/>
        <v>1939873936</v>
      </c>
      <c r="V142" s="50">
        <f t="shared" si="6"/>
        <v>4935</v>
      </c>
      <c r="W142" s="22">
        <f t="shared" si="7"/>
        <v>44044</v>
      </c>
      <c r="X142">
        <f t="shared" si="8"/>
        <v>217357140</v>
      </c>
      <c r="Y142">
        <f t="shared" si="9"/>
        <v>4934.5693653136768</v>
      </c>
    </row>
    <row r="143" spans="1:25" ht="18" thickBot="1" x14ac:dyDescent="0.3">
      <c r="A143" s="25">
        <v>44075</v>
      </c>
      <c r="B143" s="22">
        <v>308</v>
      </c>
      <c r="C143" s="22">
        <v>5148</v>
      </c>
      <c r="D143" s="22">
        <v>5073</v>
      </c>
      <c r="E143" s="22">
        <v>7036</v>
      </c>
      <c r="F143" s="22">
        <v>4007</v>
      </c>
      <c r="G143" s="13">
        <v>16.733899999999998</v>
      </c>
      <c r="H143" s="79" cm="1">
        <f t="array" ref="H143">ROUND(TREND($B$25:$B$175,$A$25:$A$175,A143),0)</f>
        <v>319</v>
      </c>
      <c r="I143" s="79" cm="1">
        <f t="array" ref="I143">ROUND(TREND($C$25:$C$175,$A$25:$A$175,A143),0)</f>
        <v>4976</v>
      </c>
      <c r="J143" s="79" cm="1">
        <f t="array" ref="J143">ROUND(TREND($D$25:$D$175,$A$25:$A$175,A143),0)</f>
        <v>5765</v>
      </c>
      <c r="K143" s="79" cm="1">
        <f t="array" ref="K143">ROUND(TREND($E$25:$E$175,$A$25:$A$175,A143),0)</f>
        <v>8091</v>
      </c>
      <c r="L143" s="79" cm="1">
        <f t="array" ref="L143">ROUND(TREND($F$25:$F$175,$A$25:$A$175,A143),0)</f>
        <v>3869</v>
      </c>
      <c r="M143" s="80" cm="1">
        <f t="array" ref="M143">TREND($G$25:$G$175,$A$25:$A$175,A143)</f>
        <v>15.704673330737222</v>
      </c>
      <c r="U143" s="50">
        <f t="shared" si="5"/>
        <v>1942605625</v>
      </c>
      <c r="V143" s="50">
        <f t="shared" si="6"/>
        <v>4976</v>
      </c>
      <c r="W143" s="22">
        <f t="shared" si="7"/>
        <v>44075</v>
      </c>
      <c r="X143">
        <f t="shared" si="8"/>
        <v>219317200</v>
      </c>
      <c r="Y143">
        <f t="shared" si="9"/>
        <v>4976.0550118190949</v>
      </c>
    </row>
    <row r="144" spans="1:25" ht="18" thickBot="1" x14ac:dyDescent="0.3">
      <c r="A144" s="25">
        <v>44105</v>
      </c>
      <c r="B144" s="22">
        <v>300</v>
      </c>
      <c r="C144" s="22">
        <v>4870</v>
      </c>
      <c r="D144" s="22">
        <v>4757</v>
      </c>
      <c r="E144" s="22">
        <v>6945</v>
      </c>
      <c r="F144" s="22">
        <v>3754</v>
      </c>
      <c r="G144" s="13">
        <v>16.2438</v>
      </c>
      <c r="H144" s="79" cm="1">
        <f t="array" ref="H144">ROUND(TREND($B$25:$B$175,$A$25:$A$175,A144),0)</f>
        <v>321</v>
      </c>
      <c r="I144" s="79" cm="1">
        <f t="array" ref="I144">ROUND(TREND($C$25:$C$175,$A$25:$A$175,A144),0)</f>
        <v>5016</v>
      </c>
      <c r="J144" s="79" cm="1">
        <f t="array" ref="J144">ROUND(TREND($D$25:$D$175,$A$25:$A$175,A144),0)</f>
        <v>5789</v>
      </c>
      <c r="K144" s="79" cm="1">
        <f t="array" ref="K144">ROUND(TREND($E$25:$E$175,$A$25:$A$175,A144),0)</f>
        <v>8130</v>
      </c>
      <c r="L144" s="79" cm="1">
        <f t="array" ref="L144">ROUND(TREND($F$25:$F$175,$A$25:$A$175,A144),0)</f>
        <v>3896</v>
      </c>
      <c r="M144" s="80" cm="1">
        <f t="array" ref="M144">TREND($G$25:$G$175,$A$25:$A$175,A144)</f>
        <v>15.771187900147197</v>
      </c>
      <c r="U144" s="50">
        <f t="shared" si="5"/>
        <v>1945251025</v>
      </c>
      <c r="V144" s="50">
        <f t="shared" si="6"/>
        <v>5016</v>
      </c>
      <c r="W144" s="22">
        <f t="shared" si="7"/>
        <v>44105</v>
      </c>
      <c r="X144">
        <f t="shared" si="8"/>
        <v>221230680</v>
      </c>
      <c r="Y144">
        <f t="shared" si="9"/>
        <v>5016.2024116630419</v>
      </c>
    </row>
    <row r="145" spans="1:25" ht="18" thickBot="1" x14ac:dyDescent="0.3">
      <c r="A145" s="25">
        <v>44136</v>
      </c>
      <c r="B145" s="22">
        <v>333</v>
      </c>
      <c r="C145" s="22">
        <v>5145</v>
      </c>
      <c r="D145" s="22">
        <v>5228</v>
      </c>
      <c r="E145" s="22">
        <v>7580</v>
      </c>
      <c r="F145" s="22">
        <v>4035</v>
      </c>
      <c r="G145" s="13">
        <v>15.466200000000001</v>
      </c>
      <c r="H145" s="79" cm="1">
        <f t="array" ref="H145">ROUND(TREND($B$25:$B$175,$A$25:$A$175,A145),0)</f>
        <v>323</v>
      </c>
      <c r="I145" s="79" cm="1">
        <f t="array" ref="I145">ROUND(TREND($C$25:$C$175,$A$25:$A$175,A145),0)</f>
        <v>5058</v>
      </c>
      <c r="J145" s="79" cm="1">
        <f t="array" ref="J145">ROUND(TREND($D$25:$D$175,$A$25:$A$175,A145),0)</f>
        <v>5814</v>
      </c>
      <c r="K145" s="79" cm="1">
        <f t="array" ref="K145">ROUND(TREND($E$25:$E$175,$A$25:$A$175,A145),0)</f>
        <v>8170</v>
      </c>
      <c r="L145" s="79" cm="1">
        <f t="array" ref="L145">ROUND(TREND($F$25:$F$175,$A$25:$A$175,A145),0)</f>
        <v>3925</v>
      </c>
      <c r="M145" s="80" cm="1">
        <f t="array" ref="M145">TREND($G$25:$G$175,$A$25:$A$175,A145)</f>
        <v>15.839919621870848</v>
      </c>
      <c r="U145" s="50">
        <f t="shared" si="5"/>
        <v>1947986496</v>
      </c>
      <c r="V145" s="50">
        <f t="shared" si="6"/>
        <v>5058</v>
      </c>
      <c r="W145" s="22">
        <f t="shared" si="7"/>
        <v>44136</v>
      </c>
      <c r="X145">
        <f t="shared" si="8"/>
        <v>223239888</v>
      </c>
      <c r="Y145">
        <f t="shared" si="9"/>
        <v>5057.68805816846</v>
      </c>
    </row>
    <row r="146" spans="1:25" ht="18" thickBot="1" x14ac:dyDescent="0.3">
      <c r="A146" s="25">
        <v>44166</v>
      </c>
      <c r="B146" s="22">
        <v>344</v>
      </c>
      <c r="C146" s="22">
        <v>5048</v>
      </c>
      <c r="D146" s="22">
        <v>5460</v>
      </c>
      <c r="E146" s="22">
        <v>7516</v>
      </c>
      <c r="F146" s="22">
        <v>4002</v>
      </c>
      <c r="G146" s="13">
        <v>14.687799999999999</v>
      </c>
      <c r="H146" s="79" cm="1">
        <f t="array" ref="H146">ROUND(TREND($B$25:$B$175,$A$25:$A$175,A146),0)</f>
        <v>325</v>
      </c>
      <c r="I146" s="79" cm="1">
        <f t="array" ref="I146">ROUND(TREND($C$25:$C$175,$A$25:$A$175,A146),0)</f>
        <v>5098</v>
      </c>
      <c r="J146" s="79" cm="1">
        <f t="array" ref="J146">ROUND(TREND($D$25:$D$175,$A$25:$A$175,A146),0)</f>
        <v>5838</v>
      </c>
      <c r="K146" s="79" cm="1">
        <f t="array" ref="K146">ROUND(TREND($E$25:$E$175,$A$25:$A$175,A146),0)</f>
        <v>8209</v>
      </c>
      <c r="L146" s="79" cm="1">
        <f t="array" ref="L146">ROUND(TREND($F$25:$F$175,$A$25:$A$175,A146),0)</f>
        <v>3952</v>
      </c>
      <c r="M146" s="80" cm="1">
        <f t="array" ref="M146">TREND($G$25:$G$175,$A$25:$A$175,A146)</f>
        <v>15.906434191280823</v>
      </c>
      <c r="U146" s="50">
        <f t="shared" si="5"/>
        <v>1950635556</v>
      </c>
      <c r="V146" s="50">
        <f t="shared" si="6"/>
        <v>5098</v>
      </c>
      <c r="W146" s="22">
        <f t="shared" si="7"/>
        <v>44166</v>
      </c>
      <c r="X146">
        <f t="shared" si="8"/>
        <v>225158268</v>
      </c>
      <c r="Y146">
        <f t="shared" si="9"/>
        <v>5097.8354580124142</v>
      </c>
    </row>
    <row r="147" spans="1:25" ht="18" thickBot="1" x14ac:dyDescent="0.3">
      <c r="A147" s="25">
        <v>44197</v>
      </c>
      <c r="B147" s="22">
        <v>340</v>
      </c>
      <c r="C147" s="22">
        <v>5156</v>
      </c>
      <c r="D147" s="22">
        <v>5751</v>
      </c>
      <c r="E147" s="22">
        <v>8058</v>
      </c>
      <c r="F147" s="22">
        <v>4076</v>
      </c>
      <c r="G147" s="13">
        <v>15.157500000000001</v>
      </c>
      <c r="H147" s="79" cm="1">
        <f t="array" ref="H147">ROUND(TREND($B$25:$B$175,$A$25:$A$175,A147),0)</f>
        <v>327</v>
      </c>
      <c r="I147" s="79" cm="1">
        <f t="array" ref="I147">ROUND(TREND($C$25:$C$175,$A$25:$A$175,A147),0)</f>
        <v>5139</v>
      </c>
      <c r="J147" s="79" cm="1">
        <f t="array" ref="J147">ROUND(TREND($D$25:$D$175,$A$25:$A$175,A147),0)</f>
        <v>5863</v>
      </c>
      <c r="K147" s="79" cm="1">
        <f t="array" ref="K147">ROUND(TREND($E$25:$E$175,$A$25:$A$175,A147),0)</f>
        <v>8249</v>
      </c>
      <c r="L147" s="79" cm="1">
        <f t="array" ref="L147">ROUND(TREND($F$25:$F$175,$A$25:$A$175,A147),0)</f>
        <v>3981</v>
      </c>
      <c r="M147" s="80" cm="1">
        <f t="array" ref="M147">TREND($G$25:$G$175,$A$25:$A$175,A147)</f>
        <v>15.975165913004474</v>
      </c>
      <c r="U147" s="50">
        <f t="shared" si="5"/>
        <v>1953374809</v>
      </c>
      <c r="V147" s="50">
        <f t="shared" si="6"/>
        <v>5139</v>
      </c>
      <c r="W147" s="22">
        <f t="shared" si="7"/>
        <v>44197</v>
      </c>
      <c r="X147">
        <f t="shared" si="8"/>
        <v>227128383</v>
      </c>
      <c r="Y147">
        <f t="shared" si="9"/>
        <v>5139.321104517825</v>
      </c>
    </row>
    <row r="148" spans="1:25" ht="18" thickBot="1" x14ac:dyDescent="0.3">
      <c r="A148" s="25">
        <v>44228</v>
      </c>
      <c r="B148" s="22">
        <v>350</v>
      </c>
      <c r="C148" s="22">
        <v>5276</v>
      </c>
      <c r="D148" s="22">
        <v>6093</v>
      </c>
      <c r="E148" s="22">
        <v>8218</v>
      </c>
      <c r="F148" s="22">
        <v>4145</v>
      </c>
      <c r="G148" s="13">
        <v>15.092599999999999</v>
      </c>
      <c r="H148" s="79" cm="1">
        <f t="array" ref="H148">ROUND(TREND($B$25:$B$175,$A$25:$A$175,A148),0)</f>
        <v>329</v>
      </c>
      <c r="I148" s="79" cm="1">
        <f t="array" ref="I148">ROUND(TREND($C$25:$C$175,$A$25:$A$175,A148),0)</f>
        <v>5181</v>
      </c>
      <c r="J148" s="79" cm="1">
        <f t="array" ref="J148">ROUND(TREND($D$25:$D$175,$A$25:$A$175,A148),0)</f>
        <v>5888</v>
      </c>
      <c r="K148" s="79" cm="1">
        <f t="array" ref="K148">ROUND(TREND($E$25:$E$175,$A$25:$A$175,A148),0)</f>
        <v>8290</v>
      </c>
      <c r="L148" s="79" cm="1">
        <f t="array" ref="L148">ROUND(TREND($F$25:$F$175,$A$25:$A$175,A148),0)</f>
        <v>4010</v>
      </c>
      <c r="M148" s="80" cm="1">
        <f t="array" ref="M148">TREND($G$25:$G$175,$A$25:$A$175,A148)</f>
        <v>16.043897634728111</v>
      </c>
      <c r="U148" s="50">
        <f t="shared" si="5"/>
        <v>1956115984</v>
      </c>
      <c r="V148" s="50">
        <f t="shared" si="6"/>
        <v>5181</v>
      </c>
      <c r="W148" s="22">
        <f t="shared" si="7"/>
        <v>44228</v>
      </c>
      <c r="X148">
        <f t="shared" si="8"/>
        <v>229145268</v>
      </c>
      <c r="Y148">
        <f t="shared" si="9"/>
        <v>5180.8067510232431</v>
      </c>
    </row>
    <row r="149" spans="1:25" ht="18" thickBot="1" x14ac:dyDescent="0.3">
      <c r="A149" s="25">
        <v>44256</v>
      </c>
      <c r="B149" s="22">
        <v>364</v>
      </c>
      <c r="C149" s="22">
        <v>5379</v>
      </c>
      <c r="D149" s="22">
        <v>6162</v>
      </c>
      <c r="E149" s="22">
        <v>8381</v>
      </c>
      <c r="F149" s="22">
        <v>4156</v>
      </c>
      <c r="G149" s="13">
        <v>14.766500000000001</v>
      </c>
      <c r="H149" s="79" cm="1">
        <f t="array" ref="H149">ROUND(TREND($B$25:$B$175,$A$25:$A$175,A149),0)</f>
        <v>331</v>
      </c>
      <c r="I149" s="79" cm="1">
        <f t="array" ref="I149">ROUND(TREND($C$25:$C$175,$A$25:$A$175,A149),0)</f>
        <v>5218</v>
      </c>
      <c r="J149" s="79" cm="1">
        <f t="array" ref="J149">ROUND(TREND($D$25:$D$175,$A$25:$A$175,A149),0)</f>
        <v>5911</v>
      </c>
      <c r="K149" s="79" cm="1">
        <f t="array" ref="K149">ROUND(TREND($E$25:$E$175,$A$25:$A$175,A149),0)</f>
        <v>8326</v>
      </c>
      <c r="L149" s="79" cm="1">
        <f t="array" ref="L149">ROUND(TREND($F$25:$F$175,$A$25:$A$175,A149),0)</f>
        <v>4035</v>
      </c>
      <c r="M149" s="80" cm="1">
        <f t="array" ref="M149">TREND($G$25:$G$175,$A$25:$A$175,A149)</f>
        <v>16.105977899510762</v>
      </c>
      <c r="U149" s="50">
        <f t="shared" si="5"/>
        <v>1958593536</v>
      </c>
      <c r="V149" s="50">
        <f t="shared" si="6"/>
        <v>5218</v>
      </c>
      <c r="W149" s="22">
        <f t="shared" si="7"/>
        <v>44256</v>
      </c>
      <c r="X149">
        <f t="shared" si="8"/>
        <v>230927808</v>
      </c>
      <c r="Y149">
        <f t="shared" si="9"/>
        <v>5218.2776575442695</v>
      </c>
    </row>
    <row r="150" spans="1:25" ht="18" thickBot="1" x14ac:dyDescent="0.3">
      <c r="A150" s="25">
        <v>44287</v>
      </c>
      <c r="B150" s="22">
        <v>384</v>
      </c>
      <c r="C150" s="22">
        <v>5559</v>
      </c>
      <c r="D150" s="22">
        <v>6157</v>
      </c>
      <c r="E150" s="22">
        <v>8305</v>
      </c>
      <c r="F150" s="22">
        <v>4271</v>
      </c>
      <c r="G150" s="13">
        <v>14.4938</v>
      </c>
      <c r="H150" s="79" cm="1">
        <f t="array" ref="H150">ROUND(TREND($B$25:$B$175,$A$25:$A$175,A150),0)</f>
        <v>333</v>
      </c>
      <c r="I150" s="79" cm="1">
        <f t="array" ref="I150">ROUND(TREND($C$25:$C$175,$A$25:$A$175,A150),0)</f>
        <v>5260</v>
      </c>
      <c r="J150" s="79" cm="1">
        <f t="array" ref="J150">ROUND(TREND($D$25:$D$175,$A$25:$A$175,A150),0)</f>
        <v>5936</v>
      </c>
      <c r="K150" s="79" cm="1">
        <f t="array" ref="K150">ROUND(TREND($E$25:$E$175,$A$25:$A$175,A150),0)</f>
        <v>8366</v>
      </c>
      <c r="L150" s="79" cm="1">
        <f t="array" ref="L150">ROUND(TREND($F$25:$F$175,$A$25:$A$175,A150),0)</f>
        <v>4064</v>
      </c>
      <c r="M150" s="80" cm="1">
        <f t="array" ref="M150">TREND($G$25:$G$175,$A$25:$A$175,A150)</f>
        <v>16.174709621234399</v>
      </c>
      <c r="U150" s="50">
        <f t="shared" si="5"/>
        <v>1961338369</v>
      </c>
      <c r="V150" s="50">
        <f t="shared" si="6"/>
        <v>5260</v>
      </c>
      <c r="W150" s="22">
        <f t="shared" si="7"/>
        <v>44287</v>
      </c>
      <c r="X150">
        <f t="shared" si="8"/>
        <v>232949620</v>
      </c>
      <c r="Y150">
        <f t="shared" si="9"/>
        <v>5259.7633040496803</v>
      </c>
    </row>
    <row r="151" spans="1:25" ht="18" thickBot="1" x14ac:dyDescent="0.3">
      <c r="A151" s="25">
        <v>44317</v>
      </c>
      <c r="B151" s="22">
        <v>386</v>
      </c>
      <c r="C151" s="22">
        <v>5297</v>
      </c>
      <c r="D151" s="22">
        <v>6223</v>
      </c>
      <c r="E151" s="22">
        <v>8502</v>
      </c>
      <c r="F151" s="22">
        <v>4116</v>
      </c>
      <c r="G151" s="13">
        <v>13.718299999999999</v>
      </c>
      <c r="H151" s="79" cm="1">
        <f t="array" ref="H151">ROUND(TREND($B$25:$B$175,$A$25:$A$175,A151),0)</f>
        <v>335</v>
      </c>
      <c r="I151" s="79" cm="1">
        <f t="array" ref="I151">ROUND(TREND($C$25:$C$175,$A$25:$A$175,A151),0)</f>
        <v>5300</v>
      </c>
      <c r="J151" s="79" cm="1">
        <f t="array" ref="J151">ROUND(TREND($D$25:$D$175,$A$25:$A$175,A151),0)</f>
        <v>5960</v>
      </c>
      <c r="K151" s="79" cm="1">
        <f t="array" ref="K151">ROUND(TREND($E$25:$E$175,$A$25:$A$175,A151),0)</f>
        <v>8405</v>
      </c>
      <c r="L151" s="79" cm="1">
        <f t="array" ref="L151">ROUND(TREND($F$25:$F$175,$A$25:$A$175,A151),0)</f>
        <v>4091</v>
      </c>
      <c r="M151" s="80" cm="1">
        <f t="array" ref="M151">TREND($G$25:$G$175,$A$25:$A$175,A151)</f>
        <v>16.241224190644374</v>
      </c>
      <c r="U151" s="50">
        <f t="shared" si="5"/>
        <v>1963996489</v>
      </c>
      <c r="V151" s="50">
        <f t="shared" si="6"/>
        <v>5300</v>
      </c>
      <c r="W151" s="22">
        <f t="shared" si="7"/>
        <v>44317</v>
      </c>
      <c r="X151">
        <f t="shared" si="8"/>
        <v>234880100</v>
      </c>
      <c r="Y151">
        <f t="shared" si="9"/>
        <v>5299.9107038936345</v>
      </c>
    </row>
    <row r="152" spans="1:25" ht="18" thickBot="1" x14ac:dyDescent="0.3">
      <c r="A152" s="25">
        <v>44348</v>
      </c>
      <c r="B152" s="22">
        <v>394</v>
      </c>
      <c r="C152" s="22">
        <v>5615</v>
      </c>
      <c r="D152" s="22">
        <v>6066</v>
      </c>
      <c r="E152" s="22">
        <v>8563</v>
      </c>
      <c r="F152" s="22">
        <v>4298</v>
      </c>
      <c r="G152" s="13">
        <v>14.2676</v>
      </c>
      <c r="H152" s="79" cm="1">
        <f t="array" ref="H152">ROUND(TREND($B$25:$B$175,$A$25:$A$175,A152),0)</f>
        <v>337</v>
      </c>
      <c r="I152" s="79" cm="1">
        <f t="array" ref="I152">ROUND(TREND($C$25:$C$175,$A$25:$A$175,A152),0)</f>
        <v>5341</v>
      </c>
      <c r="J152" s="79" cm="1">
        <f t="array" ref="J152">ROUND(TREND($D$25:$D$175,$A$25:$A$175,A152),0)</f>
        <v>5985</v>
      </c>
      <c r="K152" s="79" cm="1">
        <f t="array" ref="K152">ROUND(TREND($E$25:$E$175,$A$25:$A$175,A152),0)</f>
        <v>8446</v>
      </c>
      <c r="L152" s="79" cm="1">
        <f t="array" ref="L152">ROUND(TREND($F$25:$F$175,$A$25:$A$175,A152),0)</f>
        <v>4120</v>
      </c>
      <c r="M152" s="80" cm="1">
        <f t="array" ref="M152">TREND($G$25:$G$175,$A$25:$A$175,A152)</f>
        <v>16.309955912368025</v>
      </c>
      <c r="U152" s="50">
        <f t="shared" si="5"/>
        <v>1966745104</v>
      </c>
      <c r="V152" s="50">
        <f t="shared" si="6"/>
        <v>5341</v>
      </c>
      <c r="W152" s="22">
        <f t="shared" si="7"/>
        <v>44348</v>
      </c>
      <c r="X152">
        <f t="shared" si="8"/>
        <v>236862668</v>
      </c>
      <c r="Y152">
        <f t="shared" si="9"/>
        <v>5341.3963503990526</v>
      </c>
    </row>
    <row r="153" spans="1:25" ht="18" thickBot="1" x14ac:dyDescent="0.3">
      <c r="A153" s="25">
        <v>44378</v>
      </c>
      <c r="B153" s="22">
        <v>403</v>
      </c>
      <c r="C153" s="22">
        <v>5871</v>
      </c>
      <c r="D153" s="22">
        <v>6300</v>
      </c>
      <c r="E153" s="22">
        <v>8669</v>
      </c>
      <c r="F153" s="22">
        <v>4471</v>
      </c>
      <c r="G153" s="13">
        <v>14.562200000000001</v>
      </c>
      <c r="H153" s="79" cm="1">
        <f t="array" ref="H153">ROUND(TREND($B$25:$B$175,$A$25:$A$175,A153),0)</f>
        <v>339</v>
      </c>
      <c r="I153" s="79" cm="1">
        <f t="array" ref="I153">ROUND(TREND($C$25:$C$175,$A$25:$A$175,A153),0)</f>
        <v>5382</v>
      </c>
      <c r="J153" s="79" cm="1">
        <f t="array" ref="J153">ROUND(TREND($D$25:$D$175,$A$25:$A$175,A153),0)</f>
        <v>6009</v>
      </c>
      <c r="K153" s="79" cm="1">
        <f t="array" ref="K153">ROUND(TREND($E$25:$E$175,$A$25:$A$175,A153),0)</f>
        <v>8485</v>
      </c>
      <c r="L153" s="79" cm="1">
        <f t="array" ref="L153">ROUND(TREND($F$25:$F$175,$A$25:$A$175,A153),0)</f>
        <v>4148</v>
      </c>
      <c r="M153" s="80" cm="1">
        <f t="array" ref="M153">TREND($G$25:$G$175,$A$25:$A$175,A153)</f>
        <v>16.376470481778</v>
      </c>
      <c r="U153" s="50">
        <f t="shared" si="5"/>
        <v>1969406884</v>
      </c>
      <c r="V153" s="50">
        <f t="shared" si="6"/>
        <v>5382</v>
      </c>
      <c r="W153" s="22">
        <f t="shared" si="7"/>
        <v>44378</v>
      </c>
      <c r="X153">
        <f t="shared" si="8"/>
        <v>238842396</v>
      </c>
      <c r="Y153">
        <f t="shared" si="9"/>
        <v>5381.5437502430068</v>
      </c>
    </row>
    <row r="154" spans="1:25" ht="18" thickBot="1" x14ac:dyDescent="0.3">
      <c r="A154" s="25">
        <v>44409</v>
      </c>
      <c r="B154" s="22">
        <v>415</v>
      </c>
      <c r="C154" s="22">
        <v>6023</v>
      </c>
      <c r="D154" s="22">
        <v>6144</v>
      </c>
      <c r="E154" s="22">
        <v>8235</v>
      </c>
      <c r="F154" s="22">
        <v>4570</v>
      </c>
      <c r="G154" s="13">
        <v>14.511200000000001</v>
      </c>
      <c r="H154" s="79" cm="1">
        <f t="array" ref="H154">ROUND(TREND($B$25:$B$175,$A$25:$A$175,A154),0)</f>
        <v>341</v>
      </c>
      <c r="I154" s="79" cm="1">
        <f t="array" ref="I154">ROUND(TREND($C$25:$C$175,$A$25:$A$175,A154),0)</f>
        <v>5423</v>
      </c>
      <c r="J154" s="79" cm="1">
        <f t="array" ref="J154">ROUND(TREND($D$25:$D$175,$A$25:$A$175,A154),0)</f>
        <v>6034</v>
      </c>
      <c r="K154" s="79" cm="1">
        <f t="array" ref="K154">ROUND(TREND($E$25:$E$175,$A$25:$A$175,A154),0)</f>
        <v>8525</v>
      </c>
      <c r="L154" s="79" cm="1">
        <f t="array" ref="L154">ROUND(TREND($F$25:$F$175,$A$25:$A$175,A154),0)</f>
        <v>4176</v>
      </c>
      <c r="M154" s="80" cm="1">
        <f t="array" ref="M154">TREND($G$25:$G$175,$A$25:$A$175,A154)</f>
        <v>16.445202203501651</v>
      </c>
      <c r="U154" s="50">
        <f t="shared" ref="U154:U175" si="10">W154^2</f>
        <v>1972159281</v>
      </c>
      <c r="V154" s="50">
        <f t="shared" ref="V154:V175" si="11">I154</f>
        <v>5423</v>
      </c>
      <c r="W154" s="22">
        <f t="shared" ref="W154:W175" si="12">A154</f>
        <v>44409</v>
      </c>
      <c r="X154">
        <f t="shared" ref="X154:X175" si="13">V154*W154</f>
        <v>240830007</v>
      </c>
      <c r="Y154">
        <f t="shared" ref="Y154:Y175" si="14">$V$19*W154+$V$20</f>
        <v>5423.0293967484176</v>
      </c>
    </row>
    <row r="155" spans="1:25" ht="18" thickBot="1" x14ac:dyDescent="0.3">
      <c r="A155" s="25">
        <v>44440</v>
      </c>
      <c r="B155" s="22">
        <v>394</v>
      </c>
      <c r="C155" s="22">
        <v>5951</v>
      </c>
      <c r="D155" s="22">
        <v>5934</v>
      </c>
      <c r="E155" s="22">
        <v>8151</v>
      </c>
      <c r="F155" s="22">
        <v>4566</v>
      </c>
      <c r="G155" s="13">
        <v>15.0884</v>
      </c>
      <c r="H155" s="79" cm="1">
        <f t="array" ref="H155">ROUND(TREND($B$25:$B$175,$A$25:$A$175,A155),0)</f>
        <v>343</v>
      </c>
      <c r="I155" s="79" cm="1">
        <f t="array" ref="I155">ROUND(TREND($C$25:$C$175,$A$25:$A$175,A155),0)</f>
        <v>5464</v>
      </c>
      <c r="J155" s="79" cm="1">
        <f t="array" ref="J155">ROUND(TREND($D$25:$D$175,$A$25:$A$175,A155),0)</f>
        <v>6059</v>
      </c>
      <c r="K155" s="79" cm="1">
        <f t="array" ref="K155">ROUND(TREND($E$25:$E$175,$A$25:$A$175,A155),0)</f>
        <v>8565</v>
      </c>
      <c r="L155" s="79" cm="1">
        <f t="array" ref="L155">ROUND(TREND($F$25:$F$175,$A$25:$A$175,A155),0)</f>
        <v>4205</v>
      </c>
      <c r="M155" s="80" cm="1">
        <f t="array" ref="M155">TREND($G$25:$G$175,$A$25:$A$175,A155)</f>
        <v>16.513933925225288</v>
      </c>
      <c r="U155" s="50">
        <f t="shared" si="10"/>
        <v>1974913600</v>
      </c>
      <c r="V155" s="50">
        <f t="shared" si="11"/>
        <v>5464</v>
      </c>
      <c r="W155" s="22">
        <f t="shared" si="12"/>
        <v>44440</v>
      </c>
      <c r="X155">
        <f t="shared" si="13"/>
        <v>242820160</v>
      </c>
      <c r="Y155">
        <f t="shared" si="14"/>
        <v>5464.5150432538358</v>
      </c>
    </row>
    <row r="156" spans="1:25" ht="18" thickBot="1" x14ac:dyDescent="0.3">
      <c r="A156" s="25">
        <v>44470</v>
      </c>
      <c r="B156" s="22">
        <v>422</v>
      </c>
      <c r="C156" s="22">
        <v>6418</v>
      </c>
      <c r="D156" s="22">
        <v>6106</v>
      </c>
      <c r="E156" s="22">
        <v>8614</v>
      </c>
      <c r="F156" s="22">
        <v>4824</v>
      </c>
      <c r="G156" s="13">
        <v>15.203799999999999</v>
      </c>
      <c r="H156" s="79" cm="1">
        <f t="array" ref="H156">ROUND(TREND($B$25:$B$175,$A$25:$A$175,A156),0)</f>
        <v>345</v>
      </c>
      <c r="I156" s="79" cm="1">
        <f t="array" ref="I156">ROUND(TREND($C$25:$C$175,$A$25:$A$175,A156),0)</f>
        <v>5505</v>
      </c>
      <c r="J156" s="79" cm="1">
        <f t="array" ref="J156">ROUND(TREND($D$25:$D$175,$A$25:$A$175,A156),0)</f>
        <v>6083</v>
      </c>
      <c r="K156" s="79" cm="1">
        <f t="array" ref="K156">ROUND(TREND($E$25:$E$175,$A$25:$A$175,A156),0)</f>
        <v>8604</v>
      </c>
      <c r="L156" s="79" cm="1">
        <f t="array" ref="L156">ROUND(TREND($F$25:$F$175,$A$25:$A$175,A156),0)</f>
        <v>4232</v>
      </c>
      <c r="M156" s="80" cm="1">
        <f t="array" ref="M156">TREND($G$25:$G$175,$A$25:$A$175,A156)</f>
        <v>16.580448494635263</v>
      </c>
      <c r="U156" s="50">
        <f t="shared" si="10"/>
        <v>1977580900</v>
      </c>
      <c r="V156" s="50">
        <f t="shared" si="11"/>
        <v>5505</v>
      </c>
      <c r="W156" s="22">
        <f t="shared" si="12"/>
        <v>44470</v>
      </c>
      <c r="X156">
        <f t="shared" si="13"/>
        <v>244807350</v>
      </c>
      <c r="Y156">
        <f t="shared" si="14"/>
        <v>5504.6624430977899</v>
      </c>
    </row>
    <row r="157" spans="1:25" ht="18" thickBot="1" x14ac:dyDescent="0.3">
      <c r="A157" s="25">
        <v>44501</v>
      </c>
      <c r="B157" s="22">
        <v>419</v>
      </c>
      <c r="C157" s="22">
        <v>6652</v>
      </c>
      <c r="D157" s="22">
        <v>6434</v>
      </c>
      <c r="E157" s="22">
        <v>9207</v>
      </c>
      <c r="F157" s="22">
        <v>4993</v>
      </c>
      <c r="G157" s="13">
        <v>15.8735</v>
      </c>
      <c r="H157" s="79" cm="1">
        <f t="array" ref="H157">ROUND(TREND($B$25:$B$175,$A$25:$A$175,A157),0)</f>
        <v>347</v>
      </c>
      <c r="I157" s="79" cm="1">
        <f t="array" ref="I157">ROUND(TREND($C$25:$C$175,$A$25:$A$175,A157),0)</f>
        <v>5546</v>
      </c>
      <c r="J157" s="79" cm="1">
        <f t="array" ref="J157">ROUND(TREND($D$25:$D$175,$A$25:$A$175,A157),0)</f>
        <v>6108</v>
      </c>
      <c r="K157" s="79" cm="1">
        <f t="array" ref="K157">ROUND(TREND($E$25:$E$175,$A$25:$A$175,A157),0)</f>
        <v>8645</v>
      </c>
      <c r="L157" s="79" cm="1">
        <f t="array" ref="L157">ROUND(TREND($F$25:$F$175,$A$25:$A$175,A157),0)</f>
        <v>4261</v>
      </c>
      <c r="M157" s="80" cm="1">
        <f t="array" ref="M157">TREND($G$25:$G$175,$A$25:$A$175,A157)</f>
        <v>16.649180216358914</v>
      </c>
      <c r="U157" s="50">
        <f t="shared" si="10"/>
        <v>1980339001</v>
      </c>
      <c r="V157" s="50">
        <f t="shared" si="11"/>
        <v>5546</v>
      </c>
      <c r="W157" s="22">
        <f t="shared" si="12"/>
        <v>44501</v>
      </c>
      <c r="X157">
        <f t="shared" si="13"/>
        <v>246802546</v>
      </c>
      <c r="Y157">
        <f t="shared" si="14"/>
        <v>5546.1480896032081</v>
      </c>
    </row>
    <row r="158" spans="1:25" ht="18" thickBot="1" x14ac:dyDescent="0.3">
      <c r="A158" s="25">
        <v>44531</v>
      </c>
      <c r="B158" s="22">
        <v>437</v>
      </c>
      <c r="C158" s="22">
        <v>6982</v>
      </c>
      <c r="D158" s="22">
        <v>6720</v>
      </c>
      <c r="E158" s="22">
        <v>9426</v>
      </c>
      <c r="F158" s="22">
        <v>5146</v>
      </c>
      <c r="G158" s="13">
        <v>15.992100000000001</v>
      </c>
      <c r="H158" s="79" cm="1">
        <f t="array" ref="H158">ROUND(TREND($B$25:$B$175,$A$25:$A$175,A158),0)</f>
        <v>349</v>
      </c>
      <c r="I158" s="79" cm="1">
        <f t="array" ref="I158">ROUND(TREND($C$25:$C$175,$A$25:$A$175,A158),0)</f>
        <v>5586</v>
      </c>
      <c r="J158" s="79" cm="1">
        <f t="array" ref="J158">ROUND(TREND($D$25:$D$175,$A$25:$A$175,A158),0)</f>
        <v>6132</v>
      </c>
      <c r="K158" s="79" cm="1">
        <f t="array" ref="K158">ROUND(TREND($E$25:$E$175,$A$25:$A$175,A158),0)</f>
        <v>8684</v>
      </c>
      <c r="L158" s="79" cm="1">
        <f t="array" ref="L158">ROUND(TREND($F$25:$F$175,$A$25:$A$175,A158),0)</f>
        <v>4288</v>
      </c>
      <c r="M158" s="80" cm="1">
        <f t="array" ref="M158">TREND($G$25:$G$175,$A$25:$A$175,A158)</f>
        <v>16.715694785768889</v>
      </c>
      <c r="U158" s="50">
        <f t="shared" si="10"/>
        <v>1983009961</v>
      </c>
      <c r="V158" s="50">
        <f t="shared" si="11"/>
        <v>5586</v>
      </c>
      <c r="W158" s="22">
        <f t="shared" si="12"/>
        <v>44531</v>
      </c>
      <c r="X158">
        <f t="shared" si="13"/>
        <v>248750166</v>
      </c>
      <c r="Y158">
        <f t="shared" si="14"/>
        <v>5586.295489447155</v>
      </c>
    </row>
    <row r="159" spans="1:25" ht="18" thickBot="1" x14ac:dyDescent="0.3">
      <c r="A159" s="25">
        <v>44562</v>
      </c>
      <c r="B159" s="22">
        <v>414</v>
      </c>
      <c r="C159" s="22">
        <v>6363</v>
      </c>
      <c r="D159" s="22">
        <v>6792</v>
      </c>
      <c r="E159" s="22">
        <v>9287</v>
      </c>
      <c r="F159" s="22">
        <v>4714</v>
      </c>
      <c r="G159" s="13">
        <v>15.380800000000001</v>
      </c>
      <c r="H159" s="79" cm="1">
        <f t="array" ref="H159">ROUND(TREND($B$25:$B$175,$A$25:$A$175,A159),0)</f>
        <v>351</v>
      </c>
      <c r="I159" s="79" cm="1">
        <f t="array" ref="I159">ROUND(TREND($C$25:$C$175,$A$25:$A$175,A159),0)</f>
        <v>5628</v>
      </c>
      <c r="J159" s="79" cm="1">
        <f t="array" ref="J159">ROUND(TREND($D$25:$D$175,$A$25:$A$175,A159),0)</f>
        <v>6157</v>
      </c>
      <c r="K159" s="79" cm="1">
        <f t="array" ref="K159">ROUND(TREND($E$25:$E$175,$A$25:$A$175,A159),0)</f>
        <v>8724</v>
      </c>
      <c r="L159" s="79" cm="1">
        <f t="array" ref="L159">ROUND(TREND($F$25:$F$175,$A$25:$A$175,A159),0)</f>
        <v>4317</v>
      </c>
      <c r="M159" s="80" cm="1">
        <f t="array" ref="M159">TREND($G$25:$G$175,$A$25:$A$175,A159)</f>
        <v>16.78442650749254</v>
      </c>
      <c r="U159" s="50">
        <f t="shared" si="10"/>
        <v>1985771844</v>
      </c>
      <c r="V159" s="50">
        <f t="shared" si="11"/>
        <v>5628</v>
      </c>
      <c r="W159" s="22">
        <f t="shared" si="12"/>
        <v>44562</v>
      </c>
      <c r="X159">
        <f t="shared" si="13"/>
        <v>250794936</v>
      </c>
      <c r="Y159">
        <f t="shared" si="14"/>
        <v>5627.7811359525731</v>
      </c>
    </row>
    <row r="160" spans="1:25" ht="18" thickBot="1" x14ac:dyDescent="0.3">
      <c r="A160" s="25">
        <v>44593</v>
      </c>
      <c r="B160" s="22">
        <v>401</v>
      </c>
      <c r="C160" s="22">
        <v>6165</v>
      </c>
      <c r="D160" s="22">
        <v>6973</v>
      </c>
      <c r="E160" s="22">
        <v>8522</v>
      </c>
      <c r="F160" s="22">
        <v>4623</v>
      </c>
      <c r="G160" s="13">
        <v>15.3614</v>
      </c>
      <c r="H160" s="79" cm="1">
        <f t="array" ref="H160">ROUND(TREND($B$25:$B$175,$A$25:$A$175,A160),0)</f>
        <v>353</v>
      </c>
      <c r="I160" s="79" cm="1">
        <f t="array" ref="I160">ROUND(TREND($C$25:$C$175,$A$25:$A$175,A160),0)</f>
        <v>5669</v>
      </c>
      <c r="J160" s="79" cm="1">
        <f t="array" ref="J160">ROUND(TREND($D$25:$D$175,$A$25:$A$175,A160),0)</f>
        <v>6182</v>
      </c>
      <c r="K160" s="79" cm="1">
        <f t="array" ref="K160">ROUND(TREND($E$25:$E$175,$A$25:$A$175,A160),0)</f>
        <v>8764</v>
      </c>
      <c r="L160" s="79" cm="1">
        <f t="array" ref="L160">ROUND(TREND($F$25:$F$175,$A$25:$A$175,A160),0)</f>
        <v>4346</v>
      </c>
      <c r="M160" s="80" cm="1">
        <f t="array" ref="M160">TREND($G$25:$G$175,$A$25:$A$175,A160)</f>
        <v>16.853158229216177</v>
      </c>
      <c r="U160" s="50">
        <f t="shared" si="10"/>
        <v>1988535649</v>
      </c>
      <c r="V160" s="50">
        <f t="shared" si="11"/>
        <v>5669</v>
      </c>
      <c r="W160" s="22">
        <f t="shared" si="12"/>
        <v>44593</v>
      </c>
      <c r="X160">
        <f t="shared" si="13"/>
        <v>252797717</v>
      </c>
      <c r="Y160">
        <f t="shared" si="14"/>
        <v>5669.2667824579912</v>
      </c>
    </row>
    <row r="161" spans="1:25" ht="18" thickBot="1" x14ac:dyDescent="0.3">
      <c r="A161" s="25">
        <v>44621</v>
      </c>
      <c r="B161" s="22">
        <v>415</v>
      </c>
      <c r="C161" s="22">
        <v>6063</v>
      </c>
      <c r="D161" s="22">
        <v>6933</v>
      </c>
      <c r="E161" s="22">
        <v>8147</v>
      </c>
      <c r="F161" s="22">
        <v>4557</v>
      </c>
      <c r="G161" s="13">
        <v>14.6038</v>
      </c>
      <c r="H161" s="79" cm="1">
        <f t="array" ref="H161">ROUND(TREND($B$25:$B$175,$A$25:$A$175,A161),0)</f>
        <v>355</v>
      </c>
      <c r="I161" s="79" cm="1">
        <f t="array" ref="I161">ROUND(TREND($C$25:$C$175,$A$25:$A$175,A161),0)</f>
        <v>5707</v>
      </c>
      <c r="J161" s="79" cm="1">
        <f t="array" ref="J161">ROUND(TREND($D$25:$D$175,$A$25:$A$175,A161),0)</f>
        <v>6204</v>
      </c>
      <c r="K161" s="79" cm="1">
        <f t="array" ref="K161">ROUND(TREND($E$25:$E$175,$A$25:$A$175,A161),0)</f>
        <v>8801</v>
      </c>
      <c r="L161" s="79" cm="1">
        <f t="array" ref="L161">ROUND(TREND($F$25:$F$175,$A$25:$A$175,A161),0)</f>
        <v>4371</v>
      </c>
      <c r="M161" s="80" cm="1">
        <f t="array" ref="M161">TREND($G$25:$G$175,$A$25:$A$175,A161)</f>
        <v>16.915238493998828</v>
      </c>
      <c r="U161" s="50">
        <f t="shared" si="10"/>
        <v>1991033641</v>
      </c>
      <c r="V161" s="50">
        <f t="shared" si="11"/>
        <v>5707</v>
      </c>
      <c r="W161" s="22">
        <f t="shared" si="12"/>
        <v>44621</v>
      </c>
      <c r="X161">
        <f t="shared" si="13"/>
        <v>254652047</v>
      </c>
      <c r="Y161">
        <f t="shared" si="14"/>
        <v>5706.7376889790103</v>
      </c>
    </row>
    <row r="162" spans="1:25" ht="18" thickBot="1" x14ac:dyDescent="0.3">
      <c r="A162" s="25">
        <v>44652</v>
      </c>
      <c r="B162" s="22">
        <v>379</v>
      </c>
      <c r="C162" s="22">
        <v>5986</v>
      </c>
      <c r="D162" s="22">
        <v>6612</v>
      </c>
      <c r="E162" s="22">
        <v>7982</v>
      </c>
      <c r="F162" s="22">
        <v>4517</v>
      </c>
      <c r="G162" s="13">
        <v>15.8079</v>
      </c>
      <c r="H162" s="79" cm="1">
        <f t="array" ref="H162">ROUND(TREND($B$25:$B$175,$A$25:$A$175,A162),0)</f>
        <v>357</v>
      </c>
      <c r="I162" s="79" cm="1">
        <f t="array" ref="I162">ROUND(TREND($C$25:$C$175,$A$25:$A$175,A162),0)</f>
        <v>5748</v>
      </c>
      <c r="J162" s="79" cm="1">
        <f t="array" ref="J162">ROUND(TREND($D$25:$D$175,$A$25:$A$175,A162),0)</f>
        <v>6229</v>
      </c>
      <c r="K162" s="79" cm="1">
        <f t="array" ref="K162">ROUND(TREND($E$25:$E$175,$A$25:$A$175,A162),0)</f>
        <v>8841</v>
      </c>
      <c r="L162" s="79" cm="1">
        <f t="array" ref="L162">ROUND(TREND($F$25:$F$175,$A$25:$A$175,A162),0)</f>
        <v>4400</v>
      </c>
      <c r="M162" s="80" cm="1">
        <f t="array" ref="M162">TREND($G$25:$G$175,$A$25:$A$175,A162)</f>
        <v>16.983970215722465</v>
      </c>
      <c r="U162" s="50">
        <f t="shared" si="10"/>
        <v>1993801104</v>
      </c>
      <c r="V162" s="50">
        <f t="shared" si="11"/>
        <v>5748</v>
      </c>
      <c r="W162" s="22">
        <f t="shared" si="12"/>
        <v>44652</v>
      </c>
      <c r="X162">
        <f t="shared" si="13"/>
        <v>256659696</v>
      </c>
      <c r="Y162">
        <f t="shared" si="14"/>
        <v>5748.2233354844284</v>
      </c>
    </row>
    <row r="163" spans="1:25" ht="18" thickBot="1" x14ac:dyDescent="0.3">
      <c r="A163" s="25">
        <v>44682</v>
      </c>
      <c r="B163" s="22">
        <v>380</v>
      </c>
      <c r="C163" s="22">
        <v>5933</v>
      </c>
      <c r="D163" s="22">
        <v>6582</v>
      </c>
      <c r="E163" s="22">
        <v>7769</v>
      </c>
      <c r="F163" s="22">
        <v>4402</v>
      </c>
      <c r="G163" s="13">
        <v>15.6258</v>
      </c>
      <c r="H163" s="79" cm="1">
        <f t="array" ref="H163">ROUND(TREND($B$25:$B$175,$A$25:$A$175,A163),0)</f>
        <v>359</v>
      </c>
      <c r="I163" s="79" cm="1">
        <f t="array" ref="I163">ROUND(TREND($C$25:$C$175,$A$25:$A$175,A163),0)</f>
        <v>5788</v>
      </c>
      <c r="J163" s="79" cm="1">
        <f t="array" ref="J163">ROUND(TREND($D$25:$D$175,$A$25:$A$175,A163),0)</f>
        <v>6253</v>
      </c>
      <c r="K163" s="79" cm="1">
        <f t="array" ref="K163">ROUND(TREND($E$25:$E$175,$A$25:$A$175,A163),0)</f>
        <v>8880</v>
      </c>
      <c r="L163" s="79" cm="1">
        <f t="array" ref="L163">ROUND(TREND($F$25:$F$175,$A$25:$A$175,A163),0)</f>
        <v>4427</v>
      </c>
      <c r="M163" s="80" cm="1">
        <f t="array" ref="M163">TREND($G$25:$G$175,$A$25:$A$175,A163)</f>
        <v>17.050484785132454</v>
      </c>
      <c r="U163" s="50">
        <f t="shared" si="10"/>
        <v>1996481124</v>
      </c>
      <c r="V163" s="50">
        <f t="shared" si="11"/>
        <v>5788</v>
      </c>
      <c r="W163" s="22">
        <f t="shared" si="12"/>
        <v>44682</v>
      </c>
      <c r="X163">
        <f t="shared" si="13"/>
        <v>258619416</v>
      </c>
      <c r="Y163">
        <f t="shared" si="14"/>
        <v>5788.3707353283826</v>
      </c>
    </row>
    <row r="164" spans="1:25" ht="18" thickBot="1" x14ac:dyDescent="0.3">
      <c r="A164" s="25">
        <v>44713</v>
      </c>
      <c r="B164" s="22">
        <v>347</v>
      </c>
      <c r="C164" s="22">
        <v>5644</v>
      </c>
      <c r="D164" s="22">
        <v>6157</v>
      </c>
      <c r="E164" s="22">
        <v>7926</v>
      </c>
      <c r="F164" s="22">
        <v>4217</v>
      </c>
      <c r="G164" s="13">
        <v>16.271999999999998</v>
      </c>
      <c r="H164" s="79" cm="1">
        <f t="array" ref="H164">ROUND(TREND($B$25:$B$175,$A$25:$A$175,A164),0)</f>
        <v>361</v>
      </c>
      <c r="I164" s="79" cm="1">
        <f t="array" ref="I164">ROUND(TREND($C$25:$C$175,$A$25:$A$175,A164),0)</f>
        <v>5830</v>
      </c>
      <c r="J164" s="79" cm="1">
        <f t="array" ref="J164">ROUND(TREND($D$25:$D$175,$A$25:$A$175,A164),0)</f>
        <v>6278</v>
      </c>
      <c r="K164" s="79" cm="1">
        <f t="array" ref="K164">ROUND(TREND($E$25:$E$175,$A$25:$A$175,A164),0)</f>
        <v>8920</v>
      </c>
      <c r="L164" s="79" cm="1">
        <f t="array" ref="L164">ROUND(TREND($F$25:$F$175,$A$25:$A$175,A164),0)</f>
        <v>4456</v>
      </c>
      <c r="M164" s="80" cm="1">
        <f t="array" ref="M164">TREND($G$25:$G$175,$A$25:$A$175,A164)</f>
        <v>17.119216506856091</v>
      </c>
      <c r="U164" s="50">
        <f t="shared" si="10"/>
        <v>1999252369</v>
      </c>
      <c r="V164" s="50">
        <f t="shared" si="11"/>
        <v>5830</v>
      </c>
      <c r="W164" s="22">
        <f t="shared" si="12"/>
        <v>44713</v>
      </c>
      <c r="X164">
        <f t="shared" si="13"/>
        <v>260676790</v>
      </c>
      <c r="Y164">
        <f t="shared" si="14"/>
        <v>5829.8563818337934</v>
      </c>
    </row>
    <row r="165" spans="1:25" ht="18" thickBot="1" x14ac:dyDescent="0.3">
      <c r="A165" s="25">
        <v>44743</v>
      </c>
      <c r="B165" s="22">
        <v>379</v>
      </c>
      <c r="C165" s="22">
        <v>6303</v>
      </c>
      <c r="D165" s="22">
        <v>6254</v>
      </c>
      <c r="E165" s="22">
        <v>8346</v>
      </c>
      <c r="F165" s="22">
        <v>4595</v>
      </c>
      <c r="G165" s="13">
        <v>16.6389</v>
      </c>
      <c r="H165" s="79" cm="1">
        <f t="array" ref="H165">ROUND(TREND($B$25:$B$175,$A$25:$A$175,A165),0)</f>
        <v>363</v>
      </c>
      <c r="I165" s="79" cm="1">
        <f t="array" ref="I165">ROUND(TREND($C$25:$C$175,$A$25:$A$175,A165),0)</f>
        <v>5870</v>
      </c>
      <c r="J165" s="79" cm="1">
        <f t="array" ref="J165">ROUND(TREND($D$25:$D$175,$A$25:$A$175,A165),0)</f>
        <v>6302</v>
      </c>
      <c r="K165" s="79" cm="1">
        <f t="array" ref="K165">ROUND(TREND($E$25:$E$175,$A$25:$A$175,A165),0)</f>
        <v>8959</v>
      </c>
      <c r="L165" s="79" cm="1">
        <f t="array" ref="L165">ROUND(TREND($F$25:$F$175,$A$25:$A$175,A165),0)</f>
        <v>4484</v>
      </c>
      <c r="M165" s="80" cm="1">
        <f t="array" ref="M165">TREND($G$25:$G$175,$A$25:$A$175,A165)</f>
        <v>17.185731076266066</v>
      </c>
      <c r="U165" s="50">
        <f t="shared" si="10"/>
        <v>2001936049</v>
      </c>
      <c r="V165" s="50">
        <f t="shared" si="11"/>
        <v>5870</v>
      </c>
      <c r="W165" s="22">
        <f t="shared" si="12"/>
        <v>44743</v>
      </c>
      <c r="X165">
        <f t="shared" si="13"/>
        <v>262641410</v>
      </c>
      <c r="Y165">
        <f t="shared" si="14"/>
        <v>5870.0037816777476</v>
      </c>
    </row>
    <row r="166" spans="1:25" ht="18" thickBot="1" x14ac:dyDescent="0.3">
      <c r="A166" s="25">
        <v>44774</v>
      </c>
      <c r="B166" s="22">
        <v>363</v>
      </c>
      <c r="C166" s="22">
        <v>6212</v>
      </c>
      <c r="D166" s="22">
        <v>6144</v>
      </c>
      <c r="E166" s="22">
        <v>8304</v>
      </c>
      <c r="F166" s="22">
        <v>4490</v>
      </c>
      <c r="G166" s="13">
        <v>17.1069</v>
      </c>
      <c r="H166" s="79" cm="1">
        <f t="array" ref="H166">ROUND(TREND($B$25:$B$175,$A$25:$A$175,A166),0)</f>
        <v>365</v>
      </c>
      <c r="I166" s="79" cm="1">
        <f t="array" ref="I166">ROUND(TREND($C$25:$C$175,$A$25:$A$175,A166),0)</f>
        <v>5911</v>
      </c>
      <c r="J166" s="79" cm="1">
        <f t="array" ref="J166">ROUND(TREND($D$25:$D$175,$A$25:$A$175,A166),0)</f>
        <v>6327</v>
      </c>
      <c r="K166" s="79" cm="1">
        <f t="array" ref="K166">ROUND(TREND($E$25:$E$175,$A$25:$A$175,A166),0)</f>
        <v>9000</v>
      </c>
      <c r="L166" s="79" cm="1">
        <f t="array" ref="L166">ROUND(TREND($F$25:$F$175,$A$25:$A$175,A166),0)</f>
        <v>4512</v>
      </c>
      <c r="M166" s="80" cm="1">
        <f t="array" ref="M166">TREND($G$25:$G$175,$A$25:$A$175,A166)</f>
        <v>17.254462797989717</v>
      </c>
      <c r="U166" s="50">
        <f t="shared" si="10"/>
        <v>2004711076</v>
      </c>
      <c r="V166" s="50">
        <f t="shared" si="11"/>
        <v>5911</v>
      </c>
      <c r="W166" s="22">
        <f t="shared" si="12"/>
        <v>44774</v>
      </c>
      <c r="X166">
        <f t="shared" si="13"/>
        <v>264659114</v>
      </c>
      <c r="Y166">
        <f t="shared" si="14"/>
        <v>5911.4894281831657</v>
      </c>
    </row>
    <row r="167" spans="1:25" ht="18" thickBot="1" x14ac:dyDescent="0.3">
      <c r="A167" s="25">
        <v>44805</v>
      </c>
      <c r="B167" s="22">
        <v>328</v>
      </c>
      <c r="C167" s="22">
        <v>5957</v>
      </c>
      <c r="D167" s="22">
        <v>5857</v>
      </c>
      <c r="E167" s="22">
        <v>7745</v>
      </c>
      <c r="F167" s="22">
        <v>4319</v>
      </c>
      <c r="G167" s="13">
        <v>18.1462</v>
      </c>
      <c r="H167" s="79" cm="1">
        <f t="array" ref="H167">ROUND(TREND($B$25:$B$175,$A$25:$A$175,A167),0)</f>
        <v>367</v>
      </c>
      <c r="I167" s="79" cm="1">
        <f t="array" ref="I167">ROUND(TREND($C$25:$C$175,$A$25:$A$175,A167),0)</f>
        <v>5953</v>
      </c>
      <c r="J167" s="79" cm="1">
        <f t="array" ref="J167">ROUND(TREND($D$25:$D$175,$A$25:$A$175,A167),0)</f>
        <v>6352</v>
      </c>
      <c r="K167" s="79" cm="1">
        <f t="array" ref="K167">ROUND(TREND($E$25:$E$175,$A$25:$A$175,A167),0)</f>
        <v>9040</v>
      </c>
      <c r="L167" s="79" cm="1">
        <f t="array" ref="L167">ROUND(TREND($F$25:$F$175,$A$25:$A$175,A167),0)</f>
        <v>4541</v>
      </c>
      <c r="M167" s="80" cm="1">
        <f t="array" ref="M167">TREND($G$25:$G$175,$A$25:$A$175,A167)</f>
        <v>17.323194519713354</v>
      </c>
      <c r="U167" s="50">
        <f t="shared" si="10"/>
        <v>2007488025</v>
      </c>
      <c r="V167" s="50">
        <f t="shared" si="11"/>
        <v>5953</v>
      </c>
      <c r="W167" s="22">
        <f t="shared" si="12"/>
        <v>44805</v>
      </c>
      <c r="X167">
        <f t="shared" si="13"/>
        <v>266724165</v>
      </c>
      <c r="Y167">
        <f t="shared" si="14"/>
        <v>5952.9750746885838</v>
      </c>
    </row>
    <row r="168" spans="1:25" ht="18" thickBot="1" x14ac:dyDescent="0.3">
      <c r="A168" s="25">
        <v>44835</v>
      </c>
      <c r="B168" s="22">
        <v>355</v>
      </c>
      <c r="C168" s="22">
        <v>6492</v>
      </c>
      <c r="D168" s="22">
        <v>6026</v>
      </c>
      <c r="E168" s="22">
        <v>7803</v>
      </c>
      <c r="F168" s="22">
        <v>4674</v>
      </c>
      <c r="G168" s="13">
        <v>18.290299999999998</v>
      </c>
      <c r="H168" s="79" cm="1">
        <f t="array" ref="H168">ROUND(TREND($B$25:$B$175,$A$25:$A$175,A168),0)</f>
        <v>369</v>
      </c>
      <c r="I168" s="79" cm="1">
        <f t="array" ref="I168">ROUND(TREND($C$25:$C$175,$A$25:$A$175,A168),0)</f>
        <v>5993</v>
      </c>
      <c r="J168" s="79" cm="1">
        <f t="array" ref="J168">ROUND(TREND($D$25:$D$175,$A$25:$A$175,A168),0)</f>
        <v>6376</v>
      </c>
      <c r="K168" s="79" cm="1">
        <f t="array" ref="K168">ROUND(TREND($E$25:$E$175,$A$25:$A$175,A168),0)</f>
        <v>9079</v>
      </c>
      <c r="L168" s="79" cm="1">
        <f t="array" ref="L168">ROUND(TREND($F$25:$F$175,$A$25:$A$175,A168),0)</f>
        <v>4568</v>
      </c>
      <c r="M168" s="80" cm="1">
        <f t="array" ref="M168">TREND($G$25:$G$175,$A$25:$A$175,A168)</f>
        <v>17.389709089123343</v>
      </c>
      <c r="U168" s="50">
        <f t="shared" si="10"/>
        <v>2010177225</v>
      </c>
      <c r="V168" s="50">
        <f t="shared" si="11"/>
        <v>5993</v>
      </c>
      <c r="W168" s="22">
        <f t="shared" si="12"/>
        <v>44835</v>
      </c>
      <c r="X168">
        <f t="shared" si="13"/>
        <v>268696155</v>
      </c>
      <c r="Y168">
        <f t="shared" si="14"/>
        <v>5993.1224745325308</v>
      </c>
    </row>
    <row r="169" spans="1:25" ht="18" thickBot="1" x14ac:dyDescent="0.3">
      <c r="A169" s="25">
        <v>44866</v>
      </c>
      <c r="B169" s="22">
        <v>374</v>
      </c>
      <c r="C169" s="22">
        <v>6430</v>
      </c>
      <c r="D169" s="22">
        <v>6864</v>
      </c>
      <c r="E169" s="22">
        <v>8979</v>
      </c>
      <c r="F169" s="22">
        <v>4562</v>
      </c>
      <c r="G169" s="13">
        <v>17.171299999999999</v>
      </c>
      <c r="H169" s="79" cm="1">
        <f t="array" ref="H169">ROUND(TREND($B$25:$B$175,$A$25:$A$175,A169),0)</f>
        <v>371</v>
      </c>
      <c r="I169" s="79" cm="1">
        <f t="array" ref="I169">ROUND(TREND($C$25:$C$175,$A$25:$A$175,A169),0)</f>
        <v>6035</v>
      </c>
      <c r="J169" s="79" cm="1">
        <f t="array" ref="J169">ROUND(TREND($D$25:$D$175,$A$25:$A$175,A169),0)</f>
        <v>6401</v>
      </c>
      <c r="K169" s="79" cm="1">
        <f t="array" ref="K169">ROUND(TREND($E$25:$E$175,$A$25:$A$175,A169),0)</f>
        <v>9119</v>
      </c>
      <c r="L169" s="79" cm="1">
        <f t="array" ref="L169">ROUND(TREND($F$25:$F$175,$A$25:$A$175,A169),0)</f>
        <v>4597</v>
      </c>
      <c r="M169" s="80" cm="1">
        <f t="array" ref="M169">TREND($G$25:$G$175,$A$25:$A$175,A169)</f>
        <v>17.45844081084698</v>
      </c>
      <c r="U169" s="50">
        <f t="shared" si="10"/>
        <v>2012957956</v>
      </c>
      <c r="V169" s="50">
        <f t="shared" si="11"/>
        <v>6035</v>
      </c>
      <c r="W169" s="22">
        <f t="shared" si="12"/>
        <v>44866</v>
      </c>
      <c r="X169">
        <f t="shared" si="13"/>
        <v>270766310</v>
      </c>
      <c r="Y169">
        <f t="shared" si="14"/>
        <v>6034.6081210379489</v>
      </c>
    </row>
    <row r="170" spans="1:25" ht="18" thickBot="1" x14ac:dyDescent="0.3">
      <c r="A170" s="25">
        <v>44896</v>
      </c>
      <c r="B170" s="22">
        <v>351</v>
      </c>
      <c r="C170" s="22">
        <v>5974</v>
      </c>
      <c r="D170" s="22">
        <v>6728</v>
      </c>
      <c r="E170" s="22">
        <v>8982</v>
      </c>
      <c r="F170" s="22">
        <v>4506</v>
      </c>
      <c r="G170" s="13">
        <v>17.0044</v>
      </c>
      <c r="H170" s="79" cm="1">
        <f t="array" ref="H170">ROUND(TREND($B$25:$B$175,$A$25:$A$175,A170),0)</f>
        <v>373</v>
      </c>
      <c r="I170" s="79" cm="1">
        <f t="array" ref="I170">ROUND(TREND($C$25:$C$175,$A$25:$A$175,A170),0)</f>
        <v>6075</v>
      </c>
      <c r="J170" s="79" cm="1">
        <f t="array" ref="J170">ROUND(TREND($D$25:$D$175,$A$25:$A$175,A170),0)</f>
        <v>6426</v>
      </c>
      <c r="K170" s="79" cm="1">
        <f t="array" ref="K170">ROUND(TREND($E$25:$E$175,$A$25:$A$175,A170),0)</f>
        <v>9158</v>
      </c>
      <c r="L170" s="79" cm="1">
        <f t="array" ref="L170">ROUND(TREND($F$25:$F$175,$A$25:$A$175,A170),0)</f>
        <v>4624</v>
      </c>
      <c r="M170" s="80" cm="1">
        <f t="array" ref="M170">TREND($G$25:$G$175,$A$25:$A$175,A170)</f>
        <v>17.524955380256955</v>
      </c>
      <c r="U170" s="50">
        <f t="shared" si="10"/>
        <v>2015650816</v>
      </c>
      <c r="V170" s="50">
        <f t="shared" si="11"/>
        <v>6075</v>
      </c>
      <c r="W170" s="22">
        <f t="shared" si="12"/>
        <v>44896</v>
      </c>
      <c r="X170">
        <f t="shared" si="13"/>
        <v>272743200</v>
      </c>
      <c r="Y170">
        <f t="shared" si="14"/>
        <v>6074.7555208819031</v>
      </c>
    </row>
    <row r="171" spans="1:25" ht="18" thickBot="1" x14ac:dyDescent="0.3">
      <c r="A171" s="25">
        <v>44927</v>
      </c>
      <c r="B171" s="22">
        <v>373</v>
      </c>
      <c r="C171" s="22">
        <v>6497</v>
      </c>
      <c r="D171" s="22">
        <v>7354</v>
      </c>
      <c r="E171" s="22">
        <v>10120</v>
      </c>
      <c r="F171" s="22">
        <v>4876</v>
      </c>
      <c r="G171" s="13">
        <v>17.398499999999999</v>
      </c>
      <c r="H171" s="79" cm="1">
        <f t="array" ref="H171">ROUND(TREND($B$25:$B$175,$A$25:$A$175,A171),0)</f>
        <v>375</v>
      </c>
      <c r="I171" s="79" cm="1">
        <f t="array" ref="I171">ROUND(TREND($C$25:$C$175,$A$25:$A$175,A171),0)</f>
        <v>6116</v>
      </c>
      <c r="J171" s="79" cm="1">
        <f t="array" ref="J171">ROUND(TREND($D$25:$D$175,$A$25:$A$175,A171),0)</f>
        <v>6450</v>
      </c>
      <c r="K171" s="79" cm="1">
        <f t="array" ref="K171">ROUND(TREND($E$25:$E$175,$A$25:$A$175,A171),0)</f>
        <v>9198</v>
      </c>
      <c r="L171" s="79" cm="1">
        <f t="array" ref="L171">ROUND(TREND($F$25:$F$175,$A$25:$A$175,A171),0)</f>
        <v>4653</v>
      </c>
      <c r="M171" s="80" cm="1">
        <f t="array" ref="M171">TREND($G$25:$G$175,$A$25:$A$175,A171)</f>
        <v>17.593687101980606</v>
      </c>
      <c r="U171" s="50">
        <f t="shared" si="10"/>
        <v>2018435329</v>
      </c>
      <c r="V171" s="50">
        <f t="shared" si="11"/>
        <v>6116</v>
      </c>
      <c r="W171" s="22">
        <f t="shared" si="12"/>
        <v>44927</v>
      </c>
      <c r="X171">
        <f t="shared" si="13"/>
        <v>274773532</v>
      </c>
      <c r="Y171">
        <f t="shared" si="14"/>
        <v>6116.2411673873212</v>
      </c>
    </row>
    <row r="172" spans="1:25" ht="18" thickBot="1" x14ac:dyDescent="0.3">
      <c r="A172" s="25">
        <v>44958</v>
      </c>
      <c r="B172" s="22">
        <v>364</v>
      </c>
      <c r="C172" s="22">
        <v>6681</v>
      </c>
      <c r="D172" s="22">
        <v>7183</v>
      </c>
      <c r="E172" s="22">
        <v>10286</v>
      </c>
      <c r="F172" s="22">
        <v>4963</v>
      </c>
      <c r="G172" s="13">
        <v>18.348700000000001</v>
      </c>
      <c r="H172" s="79" cm="1">
        <f t="array" ref="H172">ROUND(TREND($B$25:$B$175,$A$25:$A$175,A172),0)</f>
        <v>377</v>
      </c>
      <c r="I172" s="79" cm="1">
        <f t="array" ref="I172">ROUND(TREND($C$25:$C$175,$A$25:$A$175,A172),0)</f>
        <v>6158</v>
      </c>
      <c r="J172" s="79" cm="1">
        <f t="array" ref="J172">ROUND(TREND($D$25:$D$175,$A$25:$A$175,A172),0)</f>
        <v>6475</v>
      </c>
      <c r="K172" s="79" cm="1">
        <f t="array" ref="K172">ROUND(TREND($E$25:$E$175,$A$25:$A$175,A172),0)</f>
        <v>9239</v>
      </c>
      <c r="L172" s="79" cm="1">
        <f t="array" ref="L172">ROUND(TREND($F$25:$F$175,$A$25:$A$175,A172),0)</f>
        <v>4682</v>
      </c>
      <c r="M172" s="80" cm="1">
        <f t="array" ref="M172">TREND($G$25:$G$175,$A$25:$A$175,A172)</f>
        <v>17.662418823704243</v>
      </c>
      <c r="U172" s="50">
        <f t="shared" si="10"/>
        <v>2021221764</v>
      </c>
      <c r="V172" s="50">
        <f t="shared" si="11"/>
        <v>6158</v>
      </c>
      <c r="W172" s="22">
        <f t="shared" si="12"/>
        <v>44958</v>
      </c>
      <c r="X172">
        <f t="shared" si="13"/>
        <v>276851364</v>
      </c>
      <c r="Y172">
        <f t="shared" si="14"/>
        <v>6157.726813892732</v>
      </c>
    </row>
    <row r="173" spans="1:25" ht="18" thickBot="1" x14ac:dyDescent="0.3">
      <c r="A173" s="25">
        <v>44986</v>
      </c>
      <c r="B173" s="22">
        <v>376</v>
      </c>
      <c r="C173" s="22">
        <v>6687</v>
      </c>
      <c r="D173" s="22">
        <v>7115</v>
      </c>
      <c r="E173" s="22">
        <v>10191</v>
      </c>
      <c r="F173" s="22">
        <v>5001</v>
      </c>
      <c r="G173" s="13">
        <v>17.7803</v>
      </c>
      <c r="H173" s="79" cm="1">
        <f t="array" ref="H173">ROUND(TREND($B$25:$B$175,$A$25:$A$175,A173),0)</f>
        <v>378</v>
      </c>
      <c r="I173" s="79" cm="1">
        <f t="array" ref="I173">ROUND(TREND($C$25:$C$175,$A$25:$A$175,A173),0)</f>
        <v>6195</v>
      </c>
      <c r="J173" s="79" cm="1">
        <f t="array" ref="J173">ROUND(TREND($D$25:$D$175,$A$25:$A$175,A173),0)</f>
        <v>6498</v>
      </c>
      <c r="K173" s="79" cm="1">
        <f t="array" ref="K173">ROUND(TREND($E$25:$E$175,$A$25:$A$175,A173),0)</f>
        <v>9275</v>
      </c>
      <c r="L173" s="79" cm="1">
        <f t="array" ref="L173">ROUND(TREND($F$25:$F$175,$A$25:$A$175,A173),0)</f>
        <v>4707</v>
      </c>
      <c r="M173" s="80" cm="1">
        <f t="array" ref="M173">TREND($G$25:$G$175,$A$25:$A$175,A173)</f>
        <v>17.724499088486894</v>
      </c>
      <c r="U173" s="50">
        <f t="shared" si="10"/>
        <v>2023740196</v>
      </c>
      <c r="V173" s="50">
        <f t="shared" si="11"/>
        <v>6195</v>
      </c>
      <c r="W173" s="22">
        <f t="shared" si="12"/>
        <v>44986</v>
      </c>
      <c r="X173">
        <f t="shared" si="13"/>
        <v>278688270</v>
      </c>
      <c r="Y173">
        <f t="shared" si="14"/>
        <v>6195.1977204137584</v>
      </c>
    </row>
    <row r="174" spans="1:25" ht="18" thickBot="1" x14ac:dyDescent="0.3">
      <c r="A174" s="25">
        <v>45017</v>
      </c>
      <c r="B174" s="22">
        <v>382</v>
      </c>
      <c r="C174" s="22">
        <v>6980</v>
      </c>
      <c r="D174" s="22">
        <v>7322</v>
      </c>
      <c r="E174" s="22">
        <v>10449</v>
      </c>
      <c r="F174" s="22">
        <v>5221</v>
      </c>
      <c r="G174" s="13">
        <v>18.268799999999999</v>
      </c>
      <c r="H174" s="79" cm="1">
        <f t="array" ref="H174">ROUND(TREND($B$25:$B$175,$A$25:$A$175,A174),0)</f>
        <v>380</v>
      </c>
      <c r="I174" s="79" cm="1">
        <f t="array" ref="I174">ROUND(TREND($C$25:$C$175,$A$25:$A$175,A174),0)</f>
        <v>6237</v>
      </c>
      <c r="J174" s="79" cm="1">
        <f t="array" ref="J174">ROUND(TREND($D$25:$D$175,$A$25:$A$175,A174),0)</f>
        <v>6523</v>
      </c>
      <c r="K174" s="79" cm="1">
        <f t="array" ref="K174">ROUND(TREND($E$25:$E$175,$A$25:$A$175,A174),0)</f>
        <v>9315</v>
      </c>
      <c r="L174" s="79" cm="1">
        <f t="array" ref="L174">ROUND(TREND($F$25:$F$175,$A$25:$A$175,A174),0)</f>
        <v>4736</v>
      </c>
      <c r="M174" s="80" cm="1">
        <f t="array" ref="M174">TREND($G$25:$G$175,$A$25:$A$175,A174)</f>
        <v>17.793230810210531</v>
      </c>
      <c r="U174" s="50">
        <f t="shared" si="10"/>
        <v>2026530289</v>
      </c>
      <c r="V174" s="50">
        <f t="shared" si="11"/>
        <v>6237</v>
      </c>
      <c r="W174" s="22">
        <f t="shared" si="12"/>
        <v>45017</v>
      </c>
      <c r="X174">
        <f t="shared" si="13"/>
        <v>280771029</v>
      </c>
      <c r="Y174">
        <f t="shared" si="14"/>
        <v>6236.6833669191765</v>
      </c>
    </row>
    <row r="175" spans="1:25" ht="18" thickBot="1" x14ac:dyDescent="0.3">
      <c r="A175" s="25">
        <v>45047</v>
      </c>
      <c r="B175" s="22">
        <v>379</v>
      </c>
      <c r="C175" s="22">
        <v>6999</v>
      </c>
      <c r="D175" s="22">
        <v>7365</v>
      </c>
      <c r="E175" s="22">
        <v>10325</v>
      </c>
      <c r="F175" s="22">
        <v>5201</v>
      </c>
      <c r="G175" s="13">
        <v>18.445900000000002</v>
      </c>
      <c r="H175" s="79" cm="1">
        <f t="array" ref="H175">ROUND(TREND($B$25:$B$175,$A$25:$A$175,A175),0)</f>
        <v>382</v>
      </c>
      <c r="I175" s="79" cm="1">
        <f t="array" ref="I175">ROUND(TREND($C$25:$C$175,$A$25:$A$175,A175),0)</f>
        <v>6277</v>
      </c>
      <c r="J175" s="79" cm="1">
        <f t="array" ref="J175">ROUND(TREND($D$25:$D$175,$A$25:$A$175,A175),0)</f>
        <v>6547</v>
      </c>
      <c r="K175" s="79" cm="1">
        <f t="array" ref="K175">ROUND(TREND($E$25:$E$175,$A$25:$A$175,A175),0)</f>
        <v>9354</v>
      </c>
      <c r="L175" s="79" cm="1">
        <f t="array" ref="L175">ROUND(TREND($F$25:$F$175,$A$25:$A$175,A175),0)</f>
        <v>4763</v>
      </c>
      <c r="M175" s="80" cm="1">
        <f t="array" ref="M175">TREND($G$25:$G$175,$A$25:$A$175,A175)</f>
        <v>17.85974537962052</v>
      </c>
      <c r="N175" s="50">
        <v>100000</v>
      </c>
      <c r="O175" s="50">
        <v>100000</v>
      </c>
      <c r="P175" s="50">
        <v>100000</v>
      </c>
      <c r="Q175" s="50">
        <v>100000</v>
      </c>
      <c r="R175" s="52">
        <f>E175/E25-1</f>
        <v>3.0490196078431371</v>
      </c>
      <c r="S175" s="52">
        <f>F175/F25-1</f>
        <v>5.061771561771562</v>
      </c>
      <c r="U175" s="50">
        <f t="shared" si="10"/>
        <v>2029232209</v>
      </c>
      <c r="V175" s="50">
        <f t="shared" si="11"/>
        <v>6277</v>
      </c>
      <c r="W175" s="22">
        <f t="shared" si="12"/>
        <v>45047</v>
      </c>
      <c r="X175">
        <f t="shared" si="13"/>
        <v>282760019</v>
      </c>
      <c r="Y175">
        <f t="shared" si="14"/>
        <v>6276.8307667631234</v>
      </c>
    </row>
    <row r="176" spans="1:25" ht="18" thickBot="1" x14ac:dyDescent="0.3">
      <c r="A176" s="25">
        <v>45078</v>
      </c>
      <c r="B176" s="51">
        <f t="shared" ref="B176:G176" si="15">H176/H175*B175</f>
        <v>380.98429319371724</v>
      </c>
      <c r="C176" s="51">
        <f t="shared" si="15"/>
        <v>7044.7159471084915</v>
      </c>
      <c r="D176" s="51">
        <f t="shared" si="15"/>
        <v>7393.1235680464333</v>
      </c>
      <c r="E176" s="51">
        <f t="shared" si="15"/>
        <v>10370.256040196706</v>
      </c>
      <c r="F176" s="51">
        <f t="shared" si="15"/>
        <v>5232.6668066344746</v>
      </c>
      <c r="G176" s="51">
        <f t="shared" si="15"/>
        <v>18.516887488275657</v>
      </c>
      <c r="H176" s="79" cm="1">
        <f t="array" ref="H176">ROUND(TREND($B$25:$B$175,$A$25:$A$175,A176),0)</f>
        <v>384</v>
      </c>
      <c r="I176" s="79" cm="1">
        <f t="array" ref="I176">ROUND(TREND($C$25:$C$175,$A$25:$A$175,A176),0)</f>
        <v>6318</v>
      </c>
      <c r="J176" s="79" cm="1">
        <f t="array" ref="J176">ROUND(TREND($D$25:$D$175,$A$25:$A$175,A176),0)</f>
        <v>6572</v>
      </c>
      <c r="K176" s="79" cm="1">
        <f t="array" ref="K176">ROUND(TREND($E$25:$E$175,$A$25:$A$175,A176),0)</f>
        <v>9395</v>
      </c>
      <c r="L176" s="79" cm="1">
        <f t="array" ref="L176">ROUND(TREND($F$25:$F$175,$A$25:$A$175,A176),0)</f>
        <v>4792</v>
      </c>
      <c r="M176" s="80" cm="1">
        <f t="array" ref="M176">TREND($G$25:$G$175,$A$25:$A$175,A176)</f>
        <v>17.928477101344157</v>
      </c>
      <c r="N176" s="50">
        <f>ROUND(C176/C175*N175,0)</f>
        <v>100653</v>
      </c>
      <c r="O176" s="50">
        <f t="shared" ref="O176:Q176" si="16">ROUND(D176/D175*O175,0)</f>
        <v>100382</v>
      </c>
      <c r="P176" s="50">
        <f t="shared" si="16"/>
        <v>100438</v>
      </c>
      <c r="Q176" s="50">
        <f t="shared" si="16"/>
        <v>100609</v>
      </c>
    </row>
    <row r="177" spans="1:17" ht="18" thickBot="1" x14ac:dyDescent="0.3">
      <c r="A177" s="25">
        <v>45108</v>
      </c>
      <c r="B177" s="51">
        <f t="shared" ref="B177:G199" si="17">H177/H176*B176</f>
        <v>382.96858638743447</v>
      </c>
      <c r="C177" s="51">
        <f t="shared" si="17"/>
        <v>7089.3168711167755</v>
      </c>
      <c r="D177" s="51">
        <f t="shared" si="17"/>
        <v>7420.1221933710094</v>
      </c>
      <c r="E177" s="51">
        <f t="shared" si="17"/>
        <v>10413.304468676501</v>
      </c>
      <c r="F177" s="51">
        <f t="shared" si="17"/>
        <v>5263.2416544194839</v>
      </c>
      <c r="G177" s="51">
        <f t="shared" si="17"/>
        <v>18.585585057574683</v>
      </c>
      <c r="H177" s="79" cm="1">
        <f t="array" ref="H177">ROUND(TREND($B$25:$B$175,$A$25:$A$175,A177),0)</f>
        <v>386</v>
      </c>
      <c r="I177" s="79" cm="1">
        <f t="array" ref="I177">ROUND(TREND($C$25:$C$175,$A$25:$A$175,A177),0)</f>
        <v>6358</v>
      </c>
      <c r="J177" s="79" cm="1">
        <f t="array" ref="J177">ROUND(TREND($D$25:$D$175,$A$25:$A$175,A177),0)</f>
        <v>6596</v>
      </c>
      <c r="K177" s="79" cm="1">
        <f t="array" ref="K177">ROUND(TREND($E$25:$E$175,$A$25:$A$175,A177),0)</f>
        <v>9434</v>
      </c>
      <c r="L177" s="79" cm="1">
        <f t="array" ref="L177">ROUND(TREND($F$25:$F$175,$A$25:$A$175,A177),0)</f>
        <v>4820</v>
      </c>
      <c r="M177" s="80" cm="1">
        <f t="array" ref="M177">TREND($G$25:$G$175,$A$25:$A$175,A177)</f>
        <v>17.994991670754132</v>
      </c>
      <c r="N177" s="50">
        <f t="shared" ref="N177:N199" si="18">ROUND(C177/C176*N176,0)</f>
        <v>101290</v>
      </c>
      <c r="O177" s="50">
        <f t="shared" ref="O177:O199" si="19">ROUND(D177/D176*O176,0)</f>
        <v>100749</v>
      </c>
      <c r="P177" s="50">
        <f t="shared" ref="P177:P199" si="20">ROUND(E177/E176*P176,0)</f>
        <v>100855</v>
      </c>
      <c r="Q177" s="50">
        <f t="shared" ref="Q177:Q199" si="21">ROUND(F177/F176*Q176,0)</f>
        <v>101197</v>
      </c>
    </row>
    <row r="178" spans="1:17" ht="18" thickBot="1" x14ac:dyDescent="0.3">
      <c r="A178" s="25">
        <v>45139</v>
      </c>
      <c r="B178" s="51">
        <f t="shared" si="17"/>
        <v>384.95287958115176</v>
      </c>
      <c r="C178" s="51">
        <f t="shared" si="17"/>
        <v>7136.1478413254736</v>
      </c>
      <c r="D178" s="51">
        <f t="shared" si="17"/>
        <v>7448.2457614174427</v>
      </c>
      <c r="E178" s="51">
        <f t="shared" si="17"/>
        <v>10457.456703014752</v>
      </c>
      <c r="F178" s="51">
        <f t="shared" si="17"/>
        <v>5293.8165022044932</v>
      </c>
      <c r="G178" s="51">
        <f t="shared" si="17"/>
        <v>18.656572545850356</v>
      </c>
      <c r="H178" s="79" cm="1">
        <f t="array" ref="H178">ROUND(TREND($B$25:$B$175,$A$25:$A$175,A178),0)</f>
        <v>388</v>
      </c>
      <c r="I178" s="79" cm="1">
        <f t="array" ref="I178">ROUND(TREND($C$25:$C$175,$A$25:$A$175,A178),0)</f>
        <v>6400</v>
      </c>
      <c r="J178" s="79" cm="1">
        <f t="array" ref="J178">ROUND(TREND($D$25:$D$175,$A$25:$A$175,A178),0)</f>
        <v>6621</v>
      </c>
      <c r="K178" s="79" cm="1">
        <f t="array" ref="K178">ROUND(TREND($E$25:$E$175,$A$25:$A$175,A178),0)</f>
        <v>9474</v>
      </c>
      <c r="L178" s="79" cm="1">
        <f t="array" ref="L178">ROUND(TREND($F$25:$F$175,$A$25:$A$175,A178),0)</f>
        <v>4848</v>
      </c>
      <c r="M178" s="80" cm="1">
        <f t="array" ref="M178">TREND($G$25:$G$175,$A$25:$A$175,A178)</f>
        <v>18.063723392477783</v>
      </c>
      <c r="N178" s="50">
        <f t="shared" si="18"/>
        <v>101959</v>
      </c>
      <c r="O178" s="50">
        <f t="shared" si="19"/>
        <v>101131</v>
      </c>
      <c r="P178" s="50">
        <f t="shared" si="20"/>
        <v>101283</v>
      </c>
      <c r="Q178" s="50">
        <f t="shared" si="21"/>
        <v>101785</v>
      </c>
    </row>
    <row r="179" spans="1:17" ht="18" thickBot="1" x14ac:dyDescent="0.3">
      <c r="A179" s="25">
        <v>45170</v>
      </c>
      <c r="B179" s="51">
        <f t="shared" si="17"/>
        <v>386.93717277486905</v>
      </c>
      <c r="C179" s="51">
        <f t="shared" si="17"/>
        <v>7181.8637884339641</v>
      </c>
      <c r="D179" s="51">
        <f t="shared" si="17"/>
        <v>7476.369329463877</v>
      </c>
      <c r="E179" s="51">
        <f t="shared" si="17"/>
        <v>10501.608937353003</v>
      </c>
      <c r="F179" s="51">
        <f t="shared" si="17"/>
        <v>5325.4833088389669</v>
      </c>
      <c r="G179" s="51">
        <f t="shared" si="17"/>
        <v>18.727560034126011</v>
      </c>
      <c r="H179" s="79" cm="1">
        <f t="array" ref="H179">ROUND(TREND($B$25:$B$175,$A$25:$A$175,A179),0)</f>
        <v>390</v>
      </c>
      <c r="I179" s="79" cm="1">
        <f t="array" ref="I179">ROUND(TREND($C$25:$C$175,$A$25:$A$175,A179),0)</f>
        <v>6441</v>
      </c>
      <c r="J179" s="79" cm="1">
        <f t="array" ref="J179">ROUND(TREND($D$25:$D$175,$A$25:$A$175,A179),0)</f>
        <v>6646</v>
      </c>
      <c r="K179" s="79" cm="1">
        <f t="array" ref="K179">ROUND(TREND($E$25:$E$175,$A$25:$A$175,A179),0)</f>
        <v>9514</v>
      </c>
      <c r="L179" s="79" cm="1">
        <f t="array" ref="L179">ROUND(TREND($F$25:$F$175,$A$25:$A$175,A179),0)</f>
        <v>4877</v>
      </c>
      <c r="M179" s="80" cm="1">
        <f t="array" ref="M179">TREND($G$25:$G$175,$A$25:$A$175,A179)</f>
        <v>18.13245511420142</v>
      </c>
      <c r="N179" s="50">
        <f t="shared" si="18"/>
        <v>102612</v>
      </c>
      <c r="O179" s="50">
        <f t="shared" si="19"/>
        <v>101513</v>
      </c>
      <c r="P179" s="50">
        <f t="shared" si="20"/>
        <v>101711</v>
      </c>
      <c r="Q179" s="50">
        <f t="shared" si="21"/>
        <v>102394</v>
      </c>
    </row>
    <row r="180" spans="1:17" ht="18" thickBot="1" x14ac:dyDescent="0.3">
      <c r="A180" s="25">
        <v>45200</v>
      </c>
      <c r="B180" s="51">
        <f t="shared" si="17"/>
        <v>388.92146596858635</v>
      </c>
      <c r="C180" s="51">
        <f t="shared" si="17"/>
        <v>7227.5797355424556</v>
      </c>
      <c r="D180" s="51">
        <f t="shared" si="17"/>
        <v>7503.3679547884531</v>
      </c>
      <c r="E180" s="51">
        <f t="shared" si="17"/>
        <v>10544.6573658328</v>
      </c>
      <c r="F180" s="51">
        <f t="shared" si="17"/>
        <v>5354.9661977745118</v>
      </c>
      <c r="G180" s="51">
        <f t="shared" si="17"/>
        <v>18.796257603425055</v>
      </c>
      <c r="H180" s="79" cm="1">
        <f t="array" ref="H180">ROUND(TREND($B$25:$B$175,$A$25:$A$175,A180),0)</f>
        <v>392</v>
      </c>
      <c r="I180" s="79" cm="1">
        <f t="array" ref="I180">ROUND(TREND($C$25:$C$175,$A$25:$A$175,A180),0)</f>
        <v>6482</v>
      </c>
      <c r="J180" s="79" cm="1">
        <f t="array" ref="J180">ROUND(TREND($D$25:$D$175,$A$25:$A$175,A180),0)</f>
        <v>6670</v>
      </c>
      <c r="K180" s="79" cm="1">
        <f t="array" ref="K180">ROUND(TREND($E$25:$E$175,$A$25:$A$175,A180),0)</f>
        <v>9553</v>
      </c>
      <c r="L180" s="79" cm="1">
        <f t="array" ref="L180">ROUND(TREND($F$25:$F$175,$A$25:$A$175,A180),0)</f>
        <v>4904</v>
      </c>
      <c r="M180" s="80" cm="1">
        <f t="array" ref="M180">TREND($G$25:$G$175,$A$25:$A$175,A180)</f>
        <v>18.198969683611409</v>
      </c>
      <c r="N180" s="50">
        <f t="shared" si="18"/>
        <v>103265</v>
      </c>
      <c r="O180" s="50">
        <f t="shared" si="19"/>
        <v>101880</v>
      </c>
      <c r="P180" s="50">
        <f t="shared" si="20"/>
        <v>102128</v>
      </c>
      <c r="Q180" s="50">
        <f t="shared" si="21"/>
        <v>102961</v>
      </c>
    </row>
    <row r="181" spans="1:17" ht="18" thickBot="1" x14ac:dyDescent="0.3">
      <c r="A181" s="25">
        <v>45231</v>
      </c>
      <c r="B181" s="51">
        <f t="shared" si="17"/>
        <v>390.90575916230358</v>
      </c>
      <c r="C181" s="51">
        <f t="shared" si="17"/>
        <v>7273.2956826509471</v>
      </c>
      <c r="D181" s="51">
        <f t="shared" si="17"/>
        <v>7531.4915228348873</v>
      </c>
      <c r="E181" s="51">
        <f t="shared" si="17"/>
        <v>10589.913406029507</v>
      </c>
      <c r="F181" s="51">
        <f t="shared" si="17"/>
        <v>5386.6330044089855</v>
      </c>
      <c r="G181" s="51">
        <f t="shared" si="17"/>
        <v>18.867245091700713</v>
      </c>
      <c r="H181" s="79" cm="1">
        <f t="array" ref="H181">ROUND(TREND($B$25:$B$175,$A$25:$A$175,A181),0)</f>
        <v>394</v>
      </c>
      <c r="I181" s="79" cm="1">
        <f t="array" ref="I181">ROUND(TREND($C$25:$C$175,$A$25:$A$175,A181),0)</f>
        <v>6523</v>
      </c>
      <c r="J181" s="79" cm="1">
        <f t="array" ref="J181">ROUND(TREND($D$25:$D$175,$A$25:$A$175,A181),0)</f>
        <v>6695</v>
      </c>
      <c r="K181" s="79" cm="1">
        <f t="array" ref="K181">ROUND(TREND($E$25:$E$175,$A$25:$A$175,A181),0)</f>
        <v>9594</v>
      </c>
      <c r="L181" s="79" cm="1">
        <f t="array" ref="L181">ROUND(TREND($F$25:$F$175,$A$25:$A$175,A181),0)</f>
        <v>4933</v>
      </c>
      <c r="M181" s="80" cm="1">
        <f t="array" ref="M181">TREND($G$25:$G$175,$A$25:$A$175,A181)</f>
        <v>18.267701405335046</v>
      </c>
      <c r="N181" s="50">
        <f t="shared" si="18"/>
        <v>103918</v>
      </c>
      <c r="O181" s="50">
        <f t="shared" si="19"/>
        <v>102262</v>
      </c>
      <c r="P181" s="50">
        <f t="shared" si="20"/>
        <v>102566</v>
      </c>
      <c r="Q181" s="50">
        <f t="shared" si="21"/>
        <v>103570</v>
      </c>
    </row>
    <row r="182" spans="1:17" ht="18" thickBot="1" x14ac:dyDescent="0.3">
      <c r="A182" s="25">
        <v>45261</v>
      </c>
      <c r="B182" s="51">
        <f t="shared" si="17"/>
        <v>392.89005235602082</v>
      </c>
      <c r="C182" s="51">
        <f t="shared" si="17"/>
        <v>7317.8966066592311</v>
      </c>
      <c r="D182" s="51">
        <f t="shared" si="17"/>
        <v>7558.4901481594634</v>
      </c>
      <c r="E182" s="51">
        <f t="shared" si="17"/>
        <v>10632.961834509302</v>
      </c>
      <c r="F182" s="51">
        <f t="shared" si="17"/>
        <v>5416.1158933445304</v>
      </c>
      <c r="G182" s="51">
        <f t="shared" si="17"/>
        <v>18.935942660999739</v>
      </c>
      <c r="H182" s="79" cm="1">
        <f t="array" ref="H182">ROUND(TREND($B$25:$B$175,$A$25:$A$175,A182),0)</f>
        <v>396</v>
      </c>
      <c r="I182" s="79" cm="1">
        <f t="array" ref="I182">ROUND(TREND($C$25:$C$175,$A$25:$A$175,A182),0)</f>
        <v>6563</v>
      </c>
      <c r="J182" s="79" cm="1">
        <f t="array" ref="J182">ROUND(TREND($D$25:$D$175,$A$25:$A$175,A182),0)</f>
        <v>6719</v>
      </c>
      <c r="K182" s="79" cm="1">
        <f t="array" ref="K182">ROUND(TREND($E$25:$E$175,$A$25:$A$175,A182),0)</f>
        <v>9633</v>
      </c>
      <c r="L182" s="79" cm="1">
        <f t="array" ref="L182">ROUND(TREND($F$25:$F$175,$A$25:$A$175,A182),0)</f>
        <v>4960</v>
      </c>
      <c r="M182" s="80" cm="1">
        <f t="array" ref="M182">TREND($G$25:$G$175,$A$25:$A$175,A182)</f>
        <v>18.334215974745021</v>
      </c>
      <c r="N182" s="50">
        <f t="shared" si="18"/>
        <v>104555</v>
      </c>
      <c r="O182" s="50">
        <f t="shared" si="19"/>
        <v>102629</v>
      </c>
      <c r="P182" s="50">
        <f t="shared" si="20"/>
        <v>102983</v>
      </c>
      <c r="Q182" s="50">
        <f t="shared" si="21"/>
        <v>104137</v>
      </c>
    </row>
    <row r="183" spans="1:17" ht="18" thickBot="1" x14ac:dyDescent="0.3">
      <c r="A183" s="25">
        <v>45292</v>
      </c>
      <c r="B183" s="51">
        <f t="shared" si="17"/>
        <v>394.87434554973805</v>
      </c>
      <c r="C183" s="51">
        <f t="shared" si="17"/>
        <v>7364.7275768679301</v>
      </c>
      <c r="D183" s="51">
        <f t="shared" si="17"/>
        <v>7586.6137162058967</v>
      </c>
      <c r="E183" s="51">
        <f t="shared" si="17"/>
        <v>10677.114068847553</v>
      </c>
      <c r="F183" s="51">
        <f t="shared" si="17"/>
        <v>5447.7826999790041</v>
      </c>
      <c r="G183" s="51">
        <f t="shared" si="17"/>
        <v>19.006930149275409</v>
      </c>
      <c r="H183" s="79" cm="1">
        <f t="array" ref="H183">ROUND(TREND($B$25:$B$175,$A$25:$A$175,A183),0)</f>
        <v>398</v>
      </c>
      <c r="I183" s="79" cm="1">
        <f t="array" ref="I183">ROUND(TREND($C$25:$C$175,$A$25:$A$175,A183),0)</f>
        <v>6605</v>
      </c>
      <c r="J183" s="79" cm="1">
        <f t="array" ref="J183">ROUND(TREND($D$25:$D$175,$A$25:$A$175,A183),0)</f>
        <v>6744</v>
      </c>
      <c r="K183" s="79" cm="1">
        <f t="array" ref="K183">ROUND(TREND($E$25:$E$175,$A$25:$A$175,A183),0)</f>
        <v>9673</v>
      </c>
      <c r="L183" s="79" cm="1">
        <f t="array" ref="L183">ROUND(TREND($F$25:$F$175,$A$25:$A$175,A183),0)</f>
        <v>4989</v>
      </c>
      <c r="M183" s="80" cm="1">
        <f t="array" ref="M183">TREND($G$25:$G$175,$A$25:$A$175,A183)</f>
        <v>18.402947696468672</v>
      </c>
      <c r="N183" s="50">
        <f t="shared" si="18"/>
        <v>105224</v>
      </c>
      <c r="O183" s="50">
        <f t="shared" si="19"/>
        <v>103011</v>
      </c>
      <c r="P183" s="50">
        <f t="shared" si="20"/>
        <v>103411</v>
      </c>
      <c r="Q183" s="50">
        <f t="shared" si="21"/>
        <v>104746</v>
      </c>
    </row>
    <row r="184" spans="1:17" ht="18" thickBot="1" x14ac:dyDescent="0.3">
      <c r="A184" s="25">
        <v>45323</v>
      </c>
      <c r="B184" s="51">
        <f t="shared" si="17"/>
        <v>396.85863874345529</v>
      </c>
      <c r="C184" s="51">
        <f t="shared" si="17"/>
        <v>7410.4435239764207</v>
      </c>
      <c r="D184" s="51">
        <f t="shared" si="17"/>
        <v>7614.73728425233</v>
      </c>
      <c r="E184" s="51">
        <f t="shared" si="17"/>
        <v>10721.266303185805</v>
      </c>
      <c r="F184" s="51">
        <f t="shared" si="17"/>
        <v>5478.3575477640143</v>
      </c>
      <c r="G184" s="51">
        <f t="shared" si="17"/>
        <v>19.077917637551067</v>
      </c>
      <c r="H184" s="79" cm="1">
        <f t="array" ref="H184">ROUND(TREND($B$25:$B$175,$A$25:$A$175,A184),0)</f>
        <v>400</v>
      </c>
      <c r="I184" s="79" cm="1">
        <f t="array" ref="I184">ROUND(TREND($C$25:$C$175,$A$25:$A$175,A184),0)</f>
        <v>6646</v>
      </c>
      <c r="J184" s="79" cm="1">
        <f t="array" ref="J184">ROUND(TREND($D$25:$D$175,$A$25:$A$175,A184),0)</f>
        <v>6769</v>
      </c>
      <c r="K184" s="79" cm="1">
        <f t="array" ref="K184">ROUND(TREND($E$25:$E$175,$A$25:$A$175,A184),0)</f>
        <v>9713</v>
      </c>
      <c r="L184" s="79" cm="1">
        <f t="array" ref="L184">ROUND(TREND($F$25:$F$175,$A$25:$A$175,A184),0)</f>
        <v>5017</v>
      </c>
      <c r="M184" s="80" cm="1">
        <f t="array" ref="M184">TREND($G$25:$G$175,$A$25:$A$175,A184)</f>
        <v>18.471679418192309</v>
      </c>
      <c r="N184" s="50">
        <f t="shared" si="18"/>
        <v>105877</v>
      </c>
      <c r="O184" s="50">
        <f t="shared" si="19"/>
        <v>103393</v>
      </c>
      <c r="P184" s="50">
        <f t="shared" si="20"/>
        <v>103839</v>
      </c>
      <c r="Q184" s="50">
        <f t="shared" si="21"/>
        <v>105334</v>
      </c>
    </row>
    <row r="185" spans="1:17" ht="18" thickBot="1" x14ac:dyDescent="0.3">
      <c r="A185" s="25">
        <v>45352</v>
      </c>
      <c r="B185" s="51">
        <f t="shared" si="17"/>
        <v>398.84293193717252</v>
      </c>
      <c r="C185" s="51">
        <f t="shared" si="17"/>
        <v>7453.929424884499</v>
      </c>
      <c r="D185" s="51">
        <f t="shared" si="17"/>
        <v>7640.610966855048</v>
      </c>
      <c r="E185" s="51">
        <f t="shared" si="17"/>
        <v>10763.210925807143</v>
      </c>
      <c r="F185" s="51">
        <f t="shared" si="17"/>
        <v>5507.8404366995592</v>
      </c>
      <c r="G185" s="51">
        <f t="shared" si="17"/>
        <v>19.144325287873464</v>
      </c>
      <c r="H185" s="79" cm="1">
        <f t="array" ref="H185">ROUND(TREND($B$25:$B$175,$A$25:$A$175,A185),0)</f>
        <v>402</v>
      </c>
      <c r="I185" s="79" cm="1">
        <f t="array" ref="I185">ROUND(TREND($C$25:$C$175,$A$25:$A$175,A185),0)</f>
        <v>6685</v>
      </c>
      <c r="J185" s="79" cm="1">
        <f t="array" ref="J185">ROUND(TREND($D$25:$D$175,$A$25:$A$175,A185),0)</f>
        <v>6792</v>
      </c>
      <c r="K185" s="79" cm="1">
        <f t="array" ref="K185">ROUND(TREND($E$25:$E$175,$A$25:$A$175,A185),0)</f>
        <v>9751</v>
      </c>
      <c r="L185" s="79" cm="1">
        <f t="array" ref="L185">ROUND(TREND($F$25:$F$175,$A$25:$A$175,A185),0)</f>
        <v>5044</v>
      </c>
      <c r="M185" s="80" cm="1">
        <f t="array" ref="M185">TREND($G$25:$G$175,$A$25:$A$175,A185)</f>
        <v>18.535976835288622</v>
      </c>
      <c r="N185" s="50">
        <f t="shared" si="18"/>
        <v>106498</v>
      </c>
      <c r="O185" s="50">
        <f t="shared" si="19"/>
        <v>103744</v>
      </c>
      <c r="P185" s="50">
        <f t="shared" si="20"/>
        <v>104245</v>
      </c>
      <c r="Q185" s="50">
        <f t="shared" si="21"/>
        <v>105901</v>
      </c>
    </row>
    <row r="186" spans="1:17" ht="18" thickBot="1" x14ac:dyDescent="0.3">
      <c r="A186" s="25">
        <v>45383</v>
      </c>
      <c r="B186" s="51">
        <f t="shared" si="17"/>
        <v>400.82722513088981</v>
      </c>
      <c r="C186" s="51">
        <f t="shared" si="17"/>
        <v>7499.6453719929896</v>
      </c>
      <c r="D186" s="51">
        <f t="shared" si="17"/>
        <v>7668.7345349014813</v>
      </c>
      <c r="E186" s="51">
        <f t="shared" si="17"/>
        <v>10807.363160145396</v>
      </c>
      <c r="F186" s="51">
        <f t="shared" si="17"/>
        <v>5539.5072433340329</v>
      </c>
      <c r="G186" s="51">
        <f t="shared" si="17"/>
        <v>19.215312776149133</v>
      </c>
      <c r="H186" s="79" cm="1">
        <f t="array" ref="H186">ROUND(TREND($B$25:$B$175,$A$25:$A$175,A186),0)</f>
        <v>404</v>
      </c>
      <c r="I186" s="79" cm="1">
        <f t="array" ref="I186">ROUND(TREND($C$25:$C$175,$A$25:$A$175,A186),0)</f>
        <v>6726</v>
      </c>
      <c r="J186" s="79" cm="1">
        <f t="array" ref="J186">ROUND(TREND($D$25:$D$175,$A$25:$A$175,A186),0)</f>
        <v>6817</v>
      </c>
      <c r="K186" s="79" cm="1">
        <f t="array" ref="K186">ROUND(TREND($E$25:$E$175,$A$25:$A$175,A186),0)</f>
        <v>9791</v>
      </c>
      <c r="L186" s="79" cm="1">
        <f t="array" ref="L186">ROUND(TREND($F$25:$F$175,$A$25:$A$175,A186),0)</f>
        <v>5073</v>
      </c>
      <c r="M186" s="80" cm="1">
        <f t="array" ref="M186">TREND($G$25:$G$175,$A$25:$A$175,A186)</f>
        <v>18.604708557012273</v>
      </c>
      <c r="N186" s="50">
        <f t="shared" si="18"/>
        <v>107151</v>
      </c>
      <c r="O186" s="50">
        <f t="shared" si="19"/>
        <v>104126</v>
      </c>
      <c r="P186" s="50">
        <f t="shared" si="20"/>
        <v>104673</v>
      </c>
      <c r="Q186" s="50">
        <f t="shared" si="21"/>
        <v>106510</v>
      </c>
    </row>
    <row r="187" spans="1:17" ht="18" thickBot="1" x14ac:dyDescent="0.3">
      <c r="A187" s="25">
        <v>45413</v>
      </c>
      <c r="B187" s="51">
        <f t="shared" si="17"/>
        <v>402.81151832460711</v>
      </c>
      <c r="C187" s="51">
        <f t="shared" si="17"/>
        <v>7545.3613191014811</v>
      </c>
      <c r="D187" s="51">
        <f t="shared" si="17"/>
        <v>7695.7331602260574</v>
      </c>
      <c r="E187" s="51">
        <f t="shared" si="17"/>
        <v>10850.411588625189</v>
      </c>
      <c r="F187" s="51">
        <f t="shared" si="17"/>
        <v>5568.9901322695778</v>
      </c>
      <c r="G187" s="51">
        <f t="shared" si="17"/>
        <v>19.284010345448159</v>
      </c>
      <c r="H187" s="79" cm="1">
        <f t="array" ref="H187">ROUND(TREND($B$25:$B$175,$A$25:$A$175,A187),0)</f>
        <v>406</v>
      </c>
      <c r="I187" s="79" cm="1">
        <f t="array" ref="I187">ROUND(TREND($C$25:$C$175,$A$25:$A$175,A187),0)</f>
        <v>6767</v>
      </c>
      <c r="J187" s="79" cm="1">
        <f t="array" ref="J187">ROUND(TREND($D$25:$D$175,$A$25:$A$175,A187),0)</f>
        <v>6841</v>
      </c>
      <c r="K187" s="79" cm="1">
        <f t="array" ref="K187">ROUND(TREND($E$25:$E$175,$A$25:$A$175,A187),0)</f>
        <v>9830</v>
      </c>
      <c r="L187" s="79" cm="1">
        <f t="array" ref="L187">ROUND(TREND($F$25:$F$175,$A$25:$A$175,A187),0)</f>
        <v>5100</v>
      </c>
      <c r="M187" s="80" cm="1">
        <f t="array" ref="M187">TREND($G$25:$G$175,$A$25:$A$175,A187)</f>
        <v>18.671223126422248</v>
      </c>
      <c r="N187" s="50">
        <f t="shared" si="18"/>
        <v>107804</v>
      </c>
      <c r="O187" s="50">
        <f t="shared" si="19"/>
        <v>104493</v>
      </c>
      <c r="P187" s="50">
        <f t="shared" si="20"/>
        <v>105090</v>
      </c>
      <c r="Q187" s="50">
        <f t="shared" si="21"/>
        <v>107077</v>
      </c>
    </row>
    <row r="188" spans="1:17" ht="18" thickBot="1" x14ac:dyDescent="0.3">
      <c r="A188" s="25">
        <v>45444</v>
      </c>
      <c r="B188" s="51">
        <f t="shared" si="17"/>
        <v>404.7958115183244</v>
      </c>
      <c r="C188" s="51">
        <f t="shared" si="17"/>
        <v>7591.0772662099725</v>
      </c>
      <c r="D188" s="51">
        <f t="shared" si="17"/>
        <v>7723.8567282724916</v>
      </c>
      <c r="E188" s="51">
        <f t="shared" si="17"/>
        <v>10894.563822963441</v>
      </c>
      <c r="F188" s="51">
        <f t="shared" si="17"/>
        <v>5600.6569389040515</v>
      </c>
      <c r="G188" s="51">
        <f t="shared" si="17"/>
        <v>19.354997833723832</v>
      </c>
      <c r="H188" s="79" cm="1">
        <f t="array" ref="H188">ROUND(TREND($B$25:$B$175,$A$25:$A$175,A188),0)</f>
        <v>408</v>
      </c>
      <c r="I188" s="79" cm="1">
        <f t="array" ref="I188">ROUND(TREND($C$25:$C$175,$A$25:$A$175,A188),0)</f>
        <v>6808</v>
      </c>
      <c r="J188" s="79" cm="1">
        <f t="array" ref="J188">ROUND(TREND($D$25:$D$175,$A$25:$A$175,A188),0)</f>
        <v>6866</v>
      </c>
      <c r="K188" s="79" cm="1">
        <f t="array" ref="K188">ROUND(TREND($E$25:$E$175,$A$25:$A$175,A188),0)</f>
        <v>9870</v>
      </c>
      <c r="L188" s="79" cm="1">
        <f t="array" ref="L188">ROUND(TREND($F$25:$F$175,$A$25:$A$175,A188),0)</f>
        <v>5129</v>
      </c>
      <c r="M188" s="80" cm="1">
        <f t="array" ref="M188">TREND($G$25:$G$175,$A$25:$A$175,A188)</f>
        <v>18.739954848145899</v>
      </c>
      <c r="N188" s="50">
        <f t="shared" si="18"/>
        <v>108457</v>
      </c>
      <c r="O188" s="50">
        <f t="shared" si="19"/>
        <v>104875</v>
      </c>
      <c r="P188" s="50">
        <f t="shared" si="20"/>
        <v>105518</v>
      </c>
      <c r="Q188" s="50">
        <f t="shared" si="21"/>
        <v>107686</v>
      </c>
    </row>
    <row r="189" spans="1:17" ht="18" thickBot="1" x14ac:dyDescent="0.3">
      <c r="A189" s="25">
        <v>45474</v>
      </c>
      <c r="B189" s="51">
        <f t="shared" si="17"/>
        <v>406.78010471204169</v>
      </c>
      <c r="C189" s="51">
        <f t="shared" si="17"/>
        <v>7635.6781902182574</v>
      </c>
      <c r="D189" s="51">
        <f t="shared" si="17"/>
        <v>7751.980296318925</v>
      </c>
      <c r="E189" s="51">
        <f t="shared" si="17"/>
        <v>10937.612251443237</v>
      </c>
      <c r="F189" s="51">
        <f t="shared" si="17"/>
        <v>5630.1398278395964</v>
      </c>
      <c r="G189" s="51">
        <f t="shared" si="17"/>
        <v>19.423695403022862</v>
      </c>
      <c r="H189" s="79" cm="1">
        <f t="array" ref="H189">ROUND(TREND($B$25:$B$175,$A$25:$A$175,A189),0)</f>
        <v>410</v>
      </c>
      <c r="I189" s="79" cm="1">
        <f t="array" ref="I189">ROUND(TREND($C$25:$C$175,$A$25:$A$175,A189),0)</f>
        <v>6848</v>
      </c>
      <c r="J189" s="79" cm="1">
        <f t="array" ref="J189">ROUND(TREND($D$25:$D$175,$A$25:$A$175,A189),0)</f>
        <v>6891</v>
      </c>
      <c r="K189" s="79" cm="1">
        <f t="array" ref="K189">ROUND(TREND($E$25:$E$175,$A$25:$A$175,A189),0)</f>
        <v>9909</v>
      </c>
      <c r="L189" s="79" cm="1">
        <f t="array" ref="L189">ROUND(TREND($F$25:$F$175,$A$25:$A$175,A189),0)</f>
        <v>5156</v>
      </c>
      <c r="M189" s="80" cm="1">
        <f t="array" ref="M189">TREND($G$25:$G$175,$A$25:$A$175,A189)</f>
        <v>18.806469417555874</v>
      </c>
      <c r="N189" s="50">
        <f t="shared" si="18"/>
        <v>109094</v>
      </c>
      <c r="O189" s="50">
        <f t="shared" si="19"/>
        <v>105257</v>
      </c>
      <c r="P189" s="50">
        <f t="shared" si="20"/>
        <v>105935</v>
      </c>
      <c r="Q189" s="50">
        <f t="shared" si="21"/>
        <v>108253</v>
      </c>
    </row>
    <row r="190" spans="1:17" ht="18" thickBot="1" x14ac:dyDescent="0.3">
      <c r="A190" s="25">
        <v>45505</v>
      </c>
      <c r="B190" s="51">
        <f t="shared" si="17"/>
        <v>408.76439790575898</v>
      </c>
      <c r="C190" s="51">
        <f t="shared" si="17"/>
        <v>7682.5091604269555</v>
      </c>
      <c r="D190" s="51">
        <f t="shared" si="17"/>
        <v>7778.9789216435011</v>
      </c>
      <c r="E190" s="51">
        <f t="shared" si="17"/>
        <v>10982.868291639945</v>
      </c>
      <c r="F190" s="51">
        <f t="shared" si="17"/>
        <v>5661.8066344740701</v>
      </c>
      <c r="G190" s="51">
        <f t="shared" si="17"/>
        <v>19.49468289129852</v>
      </c>
      <c r="H190" s="79" cm="1">
        <f t="array" ref="H190">ROUND(TREND($B$25:$B$175,$A$25:$A$175,A190),0)</f>
        <v>412</v>
      </c>
      <c r="I190" s="79" cm="1">
        <f t="array" ref="I190">ROUND(TREND($C$25:$C$175,$A$25:$A$175,A190),0)</f>
        <v>6890</v>
      </c>
      <c r="J190" s="79" cm="1">
        <f t="array" ref="J190">ROUND(TREND($D$25:$D$175,$A$25:$A$175,A190),0)</f>
        <v>6915</v>
      </c>
      <c r="K190" s="79" cm="1">
        <f t="array" ref="K190">ROUND(TREND($E$25:$E$175,$A$25:$A$175,A190),0)</f>
        <v>9950</v>
      </c>
      <c r="L190" s="79" cm="1">
        <f t="array" ref="L190">ROUND(TREND($F$25:$F$175,$A$25:$A$175,A190),0)</f>
        <v>5185</v>
      </c>
      <c r="M190" s="80" cm="1">
        <f t="array" ref="M190">TREND($G$25:$G$175,$A$25:$A$175,A190)</f>
        <v>18.875201139279511</v>
      </c>
      <c r="N190" s="50">
        <f t="shared" si="18"/>
        <v>109763</v>
      </c>
      <c r="O190" s="50">
        <f t="shared" si="19"/>
        <v>105624</v>
      </c>
      <c r="P190" s="50">
        <f t="shared" si="20"/>
        <v>106373</v>
      </c>
      <c r="Q190" s="50">
        <f t="shared" si="21"/>
        <v>108862</v>
      </c>
    </row>
    <row r="191" spans="1:17" ht="18" thickBot="1" x14ac:dyDescent="0.3">
      <c r="A191" s="25">
        <v>45536</v>
      </c>
      <c r="B191" s="51">
        <f t="shared" si="17"/>
        <v>410.74869109947628</v>
      </c>
      <c r="C191" s="51">
        <f t="shared" si="17"/>
        <v>7728.225107535447</v>
      </c>
      <c r="D191" s="51">
        <f t="shared" si="17"/>
        <v>7807.1024896899344</v>
      </c>
      <c r="E191" s="51">
        <f t="shared" si="17"/>
        <v>11027.020525978198</v>
      </c>
      <c r="F191" s="51">
        <f t="shared" si="17"/>
        <v>5693.4734411085446</v>
      </c>
      <c r="G191" s="51">
        <f t="shared" si="17"/>
        <v>19.565670379574193</v>
      </c>
      <c r="H191" s="79" cm="1">
        <f t="array" ref="H191">ROUND(TREND($B$25:$B$175,$A$25:$A$175,A191),0)</f>
        <v>414</v>
      </c>
      <c r="I191" s="79" cm="1">
        <f t="array" ref="I191">ROUND(TREND($C$25:$C$175,$A$25:$A$175,A191),0)</f>
        <v>6931</v>
      </c>
      <c r="J191" s="79" cm="1">
        <f t="array" ref="J191">ROUND(TREND($D$25:$D$175,$A$25:$A$175,A191),0)</f>
        <v>6940</v>
      </c>
      <c r="K191" s="79" cm="1">
        <f t="array" ref="K191">ROUND(TREND($E$25:$E$175,$A$25:$A$175,A191),0)</f>
        <v>9990</v>
      </c>
      <c r="L191" s="79" cm="1">
        <f t="array" ref="L191">ROUND(TREND($F$25:$F$175,$A$25:$A$175,A191),0)</f>
        <v>5214</v>
      </c>
      <c r="M191" s="80" cm="1">
        <f t="array" ref="M191">TREND($G$25:$G$175,$A$25:$A$175,A191)</f>
        <v>18.943932861003162</v>
      </c>
      <c r="N191" s="50">
        <f t="shared" si="18"/>
        <v>110416</v>
      </c>
      <c r="O191" s="50">
        <f t="shared" si="19"/>
        <v>106006</v>
      </c>
      <c r="P191" s="50">
        <f t="shared" si="20"/>
        <v>106801</v>
      </c>
      <c r="Q191" s="50">
        <f t="shared" si="21"/>
        <v>109471</v>
      </c>
    </row>
    <row r="192" spans="1:17" ht="18" thickBot="1" x14ac:dyDescent="0.3">
      <c r="A192" s="25">
        <v>45566</v>
      </c>
      <c r="B192" s="51">
        <f t="shared" si="17"/>
        <v>412.73298429319357</v>
      </c>
      <c r="C192" s="51">
        <f t="shared" si="17"/>
        <v>7772.8260315437319</v>
      </c>
      <c r="D192" s="51">
        <f t="shared" si="17"/>
        <v>7835.2260577363677</v>
      </c>
      <c r="E192" s="51">
        <f t="shared" si="17"/>
        <v>11070.068954457993</v>
      </c>
      <c r="F192" s="51">
        <f t="shared" si="17"/>
        <v>5722.9563300440896</v>
      </c>
      <c r="G192" s="51">
        <f t="shared" si="17"/>
        <v>19.634367948873219</v>
      </c>
      <c r="H192" s="79" cm="1">
        <f t="array" ref="H192">ROUND(TREND($B$25:$B$175,$A$25:$A$175,A192),0)</f>
        <v>416</v>
      </c>
      <c r="I192" s="79" cm="1">
        <f t="array" ref="I192">ROUND(TREND($C$25:$C$175,$A$25:$A$175,A192),0)</f>
        <v>6971</v>
      </c>
      <c r="J192" s="79" cm="1">
        <f t="array" ref="J192">ROUND(TREND($D$25:$D$175,$A$25:$A$175,A192),0)</f>
        <v>6965</v>
      </c>
      <c r="K192" s="79" cm="1">
        <f t="array" ref="K192">ROUND(TREND($E$25:$E$175,$A$25:$A$175,A192),0)</f>
        <v>10029</v>
      </c>
      <c r="L192" s="79" cm="1">
        <f t="array" ref="L192">ROUND(TREND($F$25:$F$175,$A$25:$A$175,A192),0)</f>
        <v>5241</v>
      </c>
      <c r="M192" s="80" cm="1">
        <f t="array" ref="M192">TREND($G$25:$G$175,$A$25:$A$175,A192)</f>
        <v>19.010447430413137</v>
      </c>
      <c r="N192" s="50">
        <f t="shared" si="18"/>
        <v>111053</v>
      </c>
      <c r="O192" s="50">
        <f t="shared" si="19"/>
        <v>106388</v>
      </c>
      <c r="P192" s="50">
        <f t="shared" si="20"/>
        <v>107218</v>
      </c>
      <c r="Q192" s="50">
        <f t="shared" si="21"/>
        <v>110038</v>
      </c>
    </row>
    <row r="193" spans="1:19" ht="18" thickBot="1" x14ac:dyDescent="0.3">
      <c r="A193" s="25">
        <v>45597</v>
      </c>
      <c r="B193" s="51">
        <f t="shared" si="17"/>
        <v>414.71727748691086</v>
      </c>
      <c r="C193" s="51">
        <f t="shared" si="17"/>
        <v>7819.6570017524309</v>
      </c>
      <c r="D193" s="51">
        <f t="shared" si="17"/>
        <v>7863.3496257828019</v>
      </c>
      <c r="E193" s="51">
        <f t="shared" si="17"/>
        <v>11114.221188796244</v>
      </c>
      <c r="F193" s="51">
        <f t="shared" si="17"/>
        <v>5754.6231366785632</v>
      </c>
      <c r="G193" s="51">
        <f t="shared" si="17"/>
        <v>19.705355437148889</v>
      </c>
      <c r="H193" s="79" cm="1">
        <f t="array" ref="H193">ROUND(TREND($B$25:$B$175,$A$25:$A$175,A193),0)</f>
        <v>418</v>
      </c>
      <c r="I193" s="79" cm="1">
        <f t="array" ref="I193">ROUND(TREND($C$25:$C$175,$A$25:$A$175,A193),0)</f>
        <v>7013</v>
      </c>
      <c r="J193" s="79" cm="1">
        <f t="array" ref="J193">ROUND(TREND($D$25:$D$175,$A$25:$A$175,A193),0)</f>
        <v>6990</v>
      </c>
      <c r="K193" s="79" cm="1">
        <f t="array" ref="K193">ROUND(TREND($E$25:$E$175,$A$25:$A$175,A193),0)</f>
        <v>10069</v>
      </c>
      <c r="L193" s="79" cm="1">
        <f t="array" ref="L193">ROUND(TREND($F$25:$F$175,$A$25:$A$175,A193),0)</f>
        <v>5270</v>
      </c>
      <c r="M193" s="80" cm="1">
        <f t="array" ref="M193">TREND($G$25:$G$175,$A$25:$A$175,A193)</f>
        <v>19.079179152136788</v>
      </c>
      <c r="N193" s="50">
        <f t="shared" si="18"/>
        <v>111722</v>
      </c>
      <c r="O193" s="50">
        <f t="shared" si="19"/>
        <v>106770</v>
      </c>
      <c r="P193" s="50">
        <f t="shared" si="20"/>
        <v>107646</v>
      </c>
      <c r="Q193" s="50">
        <f t="shared" si="21"/>
        <v>110647</v>
      </c>
    </row>
    <row r="194" spans="1:19" ht="18" thickBot="1" x14ac:dyDescent="0.3">
      <c r="A194" s="25">
        <v>45627</v>
      </c>
      <c r="B194" s="51">
        <f t="shared" si="17"/>
        <v>416.70157068062809</v>
      </c>
      <c r="C194" s="51">
        <f t="shared" si="17"/>
        <v>7864.2579257607158</v>
      </c>
      <c r="D194" s="51">
        <f t="shared" si="17"/>
        <v>7890.348251107378</v>
      </c>
      <c r="E194" s="51">
        <f t="shared" si="17"/>
        <v>11157.269617276039</v>
      </c>
      <c r="F194" s="51">
        <f t="shared" si="17"/>
        <v>5784.1060256141081</v>
      </c>
      <c r="G194" s="51">
        <f t="shared" si="17"/>
        <v>19.774053006447918</v>
      </c>
      <c r="H194" s="79" cm="1">
        <f t="array" ref="H194">ROUND(TREND($B$25:$B$175,$A$25:$A$175,A194),0)</f>
        <v>420</v>
      </c>
      <c r="I194" s="79" cm="1">
        <f t="array" ref="I194">ROUND(TREND($C$25:$C$175,$A$25:$A$175,A194),0)</f>
        <v>7053</v>
      </c>
      <c r="J194" s="79" cm="1">
        <f t="array" ref="J194">ROUND(TREND($D$25:$D$175,$A$25:$A$175,A194),0)</f>
        <v>7014</v>
      </c>
      <c r="K194" s="79" cm="1">
        <f t="array" ref="K194">ROUND(TREND($E$25:$E$175,$A$25:$A$175,A194),0)</f>
        <v>10108</v>
      </c>
      <c r="L194" s="79" cm="1">
        <f t="array" ref="L194">ROUND(TREND($F$25:$F$175,$A$25:$A$175,A194),0)</f>
        <v>5297</v>
      </c>
      <c r="M194" s="80" cm="1">
        <f t="array" ref="M194">TREND($G$25:$G$175,$A$25:$A$175,A194)</f>
        <v>19.145693721546763</v>
      </c>
      <c r="N194" s="50">
        <f t="shared" si="18"/>
        <v>112359</v>
      </c>
      <c r="O194" s="50">
        <f t="shared" si="19"/>
        <v>107137</v>
      </c>
      <c r="P194" s="50">
        <f t="shared" si="20"/>
        <v>108063</v>
      </c>
      <c r="Q194" s="50">
        <f t="shared" si="21"/>
        <v>111214</v>
      </c>
    </row>
    <row r="195" spans="1:19" ht="18" thickBot="1" x14ac:dyDescent="0.3">
      <c r="A195" s="25">
        <v>45658</v>
      </c>
      <c r="B195" s="51">
        <f t="shared" si="17"/>
        <v>418.68586387434539</v>
      </c>
      <c r="C195" s="51">
        <f t="shared" si="17"/>
        <v>7909.9738728692073</v>
      </c>
      <c r="D195" s="51">
        <f t="shared" si="17"/>
        <v>7918.4718191538113</v>
      </c>
      <c r="E195" s="51">
        <f t="shared" si="17"/>
        <v>11202.525657472745</v>
      </c>
      <c r="F195" s="51">
        <f t="shared" si="17"/>
        <v>5815.7728322485818</v>
      </c>
      <c r="G195" s="51">
        <f t="shared" si="17"/>
        <v>19.845040494723577</v>
      </c>
      <c r="H195" s="79" cm="1">
        <f t="array" ref="H195">ROUND(TREND($B$25:$B$175,$A$25:$A$175,A195),0)</f>
        <v>422</v>
      </c>
      <c r="I195" s="79" cm="1">
        <f t="array" ref="I195">ROUND(TREND($C$25:$C$175,$A$25:$A$175,A195),0)</f>
        <v>7094</v>
      </c>
      <c r="J195" s="79" cm="1">
        <f t="array" ref="J195">ROUND(TREND($D$25:$D$175,$A$25:$A$175,A195),0)</f>
        <v>7039</v>
      </c>
      <c r="K195" s="79" cm="1">
        <f t="array" ref="K195">ROUND(TREND($E$25:$E$175,$A$25:$A$175,A195),0)</f>
        <v>10149</v>
      </c>
      <c r="L195" s="79" cm="1">
        <f t="array" ref="L195">ROUND(TREND($F$25:$F$175,$A$25:$A$175,A195),0)</f>
        <v>5326</v>
      </c>
      <c r="M195" s="80" cm="1">
        <f t="array" ref="M195">TREND($G$25:$G$175,$A$25:$A$175,A195)</f>
        <v>19.2144254432704</v>
      </c>
      <c r="N195" s="50">
        <f t="shared" si="18"/>
        <v>113012</v>
      </c>
      <c r="O195" s="50">
        <f t="shared" si="19"/>
        <v>107519</v>
      </c>
      <c r="P195" s="50">
        <f t="shared" si="20"/>
        <v>108501</v>
      </c>
      <c r="Q195" s="50">
        <f t="shared" si="21"/>
        <v>111823</v>
      </c>
    </row>
    <row r="196" spans="1:19" ht="18" thickBot="1" x14ac:dyDescent="0.3">
      <c r="A196" s="25">
        <v>45689</v>
      </c>
      <c r="B196" s="51">
        <f t="shared" si="17"/>
        <v>420.67015706806262</v>
      </c>
      <c r="C196" s="51">
        <f t="shared" si="17"/>
        <v>7956.8048430779054</v>
      </c>
      <c r="D196" s="51">
        <f t="shared" si="17"/>
        <v>7946.5953872002447</v>
      </c>
      <c r="E196" s="51">
        <f t="shared" si="17"/>
        <v>11246.677891810994</v>
      </c>
      <c r="F196" s="51">
        <f t="shared" si="17"/>
        <v>5846.3476800335911</v>
      </c>
      <c r="G196" s="51">
        <f t="shared" si="17"/>
        <v>19.916027982999246</v>
      </c>
      <c r="H196" s="79" cm="1">
        <f t="array" ref="H196">ROUND(TREND($B$25:$B$175,$A$25:$A$175,A196),0)</f>
        <v>424</v>
      </c>
      <c r="I196" s="79" cm="1">
        <f t="array" ref="I196">ROUND(TREND($C$25:$C$175,$A$25:$A$175,A196),0)</f>
        <v>7136</v>
      </c>
      <c r="J196" s="79" cm="1">
        <f t="array" ref="J196">ROUND(TREND($D$25:$D$175,$A$25:$A$175,A196),0)</f>
        <v>7064</v>
      </c>
      <c r="K196" s="79" cm="1">
        <f t="array" ref="K196">ROUND(TREND($E$25:$E$175,$A$25:$A$175,A196),0)</f>
        <v>10189</v>
      </c>
      <c r="L196" s="79" cm="1">
        <f t="array" ref="L196">ROUND(TREND($F$25:$F$175,$A$25:$A$175,A196),0)</f>
        <v>5354</v>
      </c>
      <c r="M196" s="80" cm="1">
        <f t="array" ref="M196">TREND($G$25:$G$175,$A$25:$A$175,A196)</f>
        <v>19.283157164994051</v>
      </c>
      <c r="N196" s="50">
        <f t="shared" si="18"/>
        <v>113681</v>
      </c>
      <c r="O196" s="50">
        <f t="shared" si="19"/>
        <v>107901</v>
      </c>
      <c r="P196" s="50">
        <f t="shared" si="20"/>
        <v>108929</v>
      </c>
      <c r="Q196" s="50">
        <f t="shared" si="21"/>
        <v>112411</v>
      </c>
    </row>
    <row r="197" spans="1:19" ht="18" thickBot="1" x14ac:dyDescent="0.3">
      <c r="A197" s="25">
        <v>45717</v>
      </c>
      <c r="B197" s="51">
        <f t="shared" si="17"/>
        <v>422.65445026177991</v>
      </c>
      <c r="C197" s="51">
        <f t="shared" si="17"/>
        <v>7998.0606977855687</v>
      </c>
      <c r="D197" s="51">
        <f t="shared" si="17"/>
        <v>7971.3441270811063</v>
      </c>
      <c r="E197" s="51">
        <f t="shared" si="17"/>
        <v>11286.414902715422</v>
      </c>
      <c r="F197" s="51">
        <f t="shared" si="17"/>
        <v>5874.7386101196707</v>
      </c>
      <c r="G197" s="51">
        <f t="shared" si="17"/>
        <v>19.980145714344996</v>
      </c>
      <c r="H197" s="79" cm="1">
        <f t="array" ref="H197">ROUND(TREND($B$25:$B$175,$A$25:$A$175,A197),0)</f>
        <v>426</v>
      </c>
      <c r="I197" s="79" cm="1">
        <f t="array" ref="I197">ROUND(TREND($C$25:$C$175,$A$25:$A$175,A197),0)</f>
        <v>7173</v>
      </c>
      <c r="J197" s="79" cm="1">
        <f t="array" ref="J197">ROUND(TREND($D$25:$D$175,$A$25:$A$175,A197),0)</f>
        <v>7086</v>
      </c>
      <c r="K197" s="79" cm="1">
        <f t="array" ref="K197">ROUND(TREND($E$25:$E$175,$A$25:$A$175,A197),0)</f>
        <v>10225</v>
      </c>
      <c r="L197" s="79" cm="1">
        <f t="array" ref="L197">ROUND(TREND($F$25:$F$175,$A$25:$A$175,A197),0)</f>
        <v>5380</v>
      </c>
      <c r="M197" s="80" cm="1">
        <f t="array" ref="M197">TREND($G$25:$G$175,$A$25:$A$175,A197)</f>
        <v>19.345237429776688</v>
      </c>
      <c r="N197" s="50">
        <f t="shared" si="18"/>
        <v>114270</v>
      </c>
      <c r="O197" s="50">
        <f t="shared" si="19"/>
        <v>108237</v>
      </c>
      <c r="P197" s="50">
        <f t="shared" si="20"/>
        <v>109314</v>
      </c>
      <c r="Q197" s="50">
        <f t="shared" si="21"/>
        <v>112957</v>
      </c>
    </row>
    <row r="198" spans="1:19" ht="18" thickBot="1" x14ac:dyDescent="0.3">
      <c r="A198" s="25">
        <v>45748</v>
      </c>
      <c r="B198" s="51">
        <f t="shared" si="17"/>
        <v>424.63874345549721</v>
      </c>
      <c r="C198" s="51">
        <f t="shared" si="17"/>
        <v>8044.8916679942668</v>
      </c>
      <c r="D198" s="51">
        <f t="shared" si="17"/>
        <v>7999.4676951275405</v>
      </c>
      <c r="E198" s="51">
        <f t="shared" si="17"/>
        <v>11331.670942912129</v>
      </c>
      <c r="F198" s="51">
        <f t="shared" si="17"/>
        <v>5906.4054167541444</v>
      </c>
      <c r="G198" s="51">
        <f t="shared" si="17"/>
        <v>20.051133202620669</v>
      </c>
      <c r="H198" s="79" cm="1">
        <f t="array" ref="H198">ROUND(TREND($B$25:$B$175,$A$25:$A$175,A198),0)</f>
        <v>428</v>
      </c>
      <c r="I198" s="79" cm="1">
        <f t="array" ref="I198">ROUND(TREND($C$25:$C$175,$A$25:$A$175,A198),0)</f>
        <v>7215</v>
      </c>
      <c r="J198" s="79" cm="1">
        <f t="array" ref="J198">ROUND(TREND($D$25:$D$175,$A$25:$A$175,A198),0)</f>
        <v>7111</v>
      </c>
      <c r="K198" s="79" cm="1">
        <f t="array" ref="K198">ROUND(TREND($E$25:$E$175,$A$25:$A$175,A198),0)</f>
        <v>10266</v>
      </c>
      <c r="L198" s="79" cm="1">
        <f t="array" ref="L198">ROUND(TREND($F$25:$F$175,$A$25:$A$175,A198),0)</f>
        <v>5409</v>
      </c>
      <c r="M198" s="80" cm="1">
        <f t="array" ref="M198">TREND($G$25:$G$175,$A$25:$A$175,A198)</f>
        <v>19.413969151500339</v>
      </c>
      <c r="N198" s="50">
        <f t="shared" si="18"/>
        <v>114939</v>
      </c>
      <c r="O198" s="50">
        <f t="shared" si="19"/>
        <v>108619</v>
      </c>
      <c r="P198" s="50">
        <f t="shared" si="20"/>
        <v>109752</v>
      </c>
      <c r="Q198" s="50">
        <f t="shared" si="21"/>
        <v>113566</v>
      </c>
    </row>
    <row r="199" spans="1:19" ht="18" thickBot="1" x14ac:dyDescent="0.3">
      <c r="A199" s="25">
        <v>45778</v>
      </c>
      <c r="B199" s="51">
        <f t="shared" si="17"/>
        <v>426.6230366492145</v>
      </c>
      <c r="C199" s="51">
        <f t="shared" si="17"/>
        <v>8089.4925920025507</v>
      </c>
      <c r="D199" s="51">
        <f t="shared" si="17"/>
        <v>8026.4663204521166</v>
      </c>
      <c r="E199" s="51">
        <f t="shared" si="17"/>
        <v>11374.719371391924</v>
      </c>
      <c r="F199" s="51">
        <f t="shared" si="17"/>
        <v>5935.8883056896893</v>
      </c>
      <c r="G199" s="51">
        <f t="shared" si="17"/>
        <v>20.119830771919698</v>
      </c>
      <c r="H199" s="79" cm="1">
        <f t="array" ref="H199">ROUND(TREND($B$25:$B$175,$A$25:$A$175,A199),0)</f>
        <v>430</v>
      </c>
      <c r="I199" s="79" cm="1">
        <f t="array" ref="I199">ROUND(TREND($C$25:$C$175,$A$25:$A$175,A199),0)</f>
        <v>7255</v>
      </c>
      <c r="J199" s="79" cm="1">
        <f t="array" ref="J199">ROUND(TREND($D$25:$D$175,$A$25:$A$175,A199),0)</f>
        <v>7135</v>
      </c>
      <c r="K199" s="79" cm="1">
        <f t="array" ref="K199">ROUND(TREND($E$25:$E$175,$A$25:$A$175,A199),0)</f>
        <v>10305</v>
      </c>
      <c r="L199" s="79" cm="1">
        <f t="array" ref="L199">ROUND(TREND($F$25:$F$175,$A$25:$A$175,A199),0)</f>
        <v>5436</v>
      </c>
      <c r="M199" s="80" cm="1">
        <f t="array" ref="M199">TREND($G$25:$G$175,$A$25:$A$175,A199)</f>
        <v>19.480483720910314</v>
      </c>
      <c r="N199" s="50">
        <f t="shared" si="18"/>
        <v>115576</v>
      </c>
      <c r="O199" s="50">
        <f t="shared" si="19"/>
        <v>108986</v>
      </c>
      <c r="P199" s="50">
        <f t="shared" si="20"/>
        <v>110169</v>
      </c>
      <c r="Q199" s="50">
        <f t="shared" si="21"/>
        <v>114133</v>
      </c>
      <c r="R199" s="8">
        <f>C199/C175-1</f>
        <v>0.1558069141309546</v>
      </c>
      <c r="S199" s="8">
        <f>N199/N175-1</f>
        <v>0.1557599999999999</v>
      </c>
    </row>
    <row r="200" spans="1:19" ht="18" thickBot="1" x14ac:dyDescent="0.3">
      <c r="A200" s="25"/>
      <c r="B200" s="13"/>
      <c r="C200" s="13"/>
      <c r="D200" s="13"/>
      <c r="E200" s="13"/>
      <c r="F200" s="13"/>
      <c r="G200" s="13"/>
      <c r="H200" s="22"/>
      <c r="I200" s="22"/>
      <c r="J200" s="22"/>
      <c r="K200" s="22"/>
      <c r="L200" s="22"/>
      <c r="M200" s="13"/>
      <c r="N200" s="50"/>
      <c r="O200" s="50"/>
      <c r="P200" s="50"/>
      <c r="Q200" s="50"/>
    </row>
    <row r="201" spans="1:19" ht="18" thickBot="1" x14ac:dyDescent="0.3">
      <c r="A201" s="54" t="s">
        <v>2077</v>
      </c>
      <c r="B201" s="13">
        <f>AVERAGE(B25:B175)</f>
        <v>233.49668874172184</v>
      </c>
      <c r="C201" s="13">
        <f t="shared" ref="C201:M201" si="22">AVERAGE(C25:C175)</f>
        <v>3223.4304635761591</v>
      </c>
      <c r="D201" s="13">
        <f t="shared" si="22"/>
        <v>4711.4304635761591</v>
      </c>
      <c r="E201" s="13">
        <f t="shared" si="22"/>
        <v>6388.4834437086092</v>
      </c>
      <c r="F201" s="13">
        <f t="shared" si="22"/>
        <v>2663.1324503311257</v>
      </c>
      <c r="G201" s="13">
        <f t="shared" si="22"/>
        <v>12.800996688741717</v>
      </c>
      <c r="H201" s="13">
        <f t="shared" si="22"/>
        <v>233.49668874172184</v>
      </c>
      <c r="I201" s="13">
        <f t="shared" si="22"/>
        <v>3223.4304635761591</v>
      </c>
      <c r="J201" s="13">
        <f t="shared" si="22"/>
        <v>4711.4172185430461</v>
      </c>
      <c r="K201" s="13">
        <f t="shared" si="22"/>
        <v>6388.4635761589407</v>
      </c>
      <c r="L201" s="13">
        <f t="shared" si="22"/>
        <v>2663.1721854304637</v>
      </c>
      <c r="M201" s="13">
        <f t="shared" si="22"/>
        <v>12.800996688741712</v>
      </c>
      <c r="N201" s="50"/>
      <c r="O201" s="50"/>
      <c r="P201" s="50"/>
      <c r="Q201" s="50"/>
    </row>
    <row r="202" spans="1:19" ht="18" thickBot="1" x14ac:dyDescent="0.3">
      <c r="A202" s="54" t="s">
        <v>2083</v>
      </c>
      <c r="B202" s="13">
        <f>MIN(B25:B175)</f>
        <v>104</v>
      </c>
      <c r="C202" s="13">
        <f t="shared" ref="C202:M202" si="23">MIN(C25:C175)</f>
        <v>760</v>
      </c>
      <c r="D202" s="13">
        <f t="shared" si="23"/>
        <v>2640</v>
      </c>
      <c r="E202" s="13">
        <f t="shared" si="23"/>
        <v>2550</v>
      </c>
      <c r="F202" s="13">
        <f t="shared" si="23"/>
        <v>854</v>
      </c>
      <c r="G202" s="13">
        <f t="shared" si="23"/>
        <v>6.5655999999999999</v>
      </c>
      <c r="H202" s="13">
        <f t="shared" si="23"/>
        <v>85</v>
      </c>
      <c r="I202" s="13">
        <f t="shared" si="23"/>
        <v>169</v>
      </c>
      <c r="J202" s="13">
        <f t="shared" si="23"/>
        <v>2875</v>
      </c>
      <c r="K202" s="13">
        <f t="shared" si="23"/>
        <v>3422</v>
      </c>
      <c r="L202" s="13">
        <f t="shared" si="23"/>
        <v>562</v>
      </c>
      <c r="M202" s="13">
        <f t="shared" si="23"/>
        <v>7.7406622200491739</v>
      </c>
      <c r="N202" s="50"/>
      <c r="O202" s="50"/>
      <c r="P202" s="50"/>
      <c r="Q202" s="50"/>
    </row>
    <row r="203" spans="1:19" ht="18" thickBot="1" x14ac:dyDescent="0.3">
      <c r="A203" s="54" t="s">
        <v>2084</v>
      </c>
      <c r="B203" s="13">
        <f>MAX(B25:B175)</f>
        <v>437</v>
      </c>
      <c r="C203" s="13">
        <f t="shared" ref="C203:M203" si="24">MAX(C25:C175)</f>
        <v>6999</v>
      </c>
      <c r="D203" s="13">
        <f t="shared" si="24"/>
        <v>7365</v>
      </c>
      <c r="E203" s="13">
        <f t="shared" si="24"/>
        <v>10449</v>
      </c>
      <c r="F203" s="13">
        <f t="shared" si="24"/>
        <v>5221</v>
      </c>
      <c r="G203" s="13">
        <f t="shared" si="24"/>
        <v>18.5166</v>
      </c>
      <c r="H203" s="13">
        <f t="shared" si="24"/>
        <v>382</v>
      </c>
      <c r="I203" s="13">
        <f t="shared" si="24"/>
        <v>6277</v>
      </c>
      <c r="J203" s="13">
        <f t="shared" si="24"/>
        <v>6547</v>
      </c>
      <c r="K203" s="13">
        <f t="shared" si="24"/>
        <v>9354</v>
      </c>
      <c r="L203" s="13">
        <f t="shared" si="24"/>
        <v>4763</v>
      </c>
      <c r="M203" s="13">
        <f t="shared" si="24"/>
        <v>17.85974537962052</v>
      </c>
      <c r="N203" s="50"/>
      <c r="O203" s="50"/>
      <c r="P203" s="50"/>
      <c r="Q203" s="50"/>
    </row>
    <row r="204" spans="1:19" ht="18" thickBot="1" x14ac:dyDescent="0.3">
      <c r="A204" s="54" t="s">
        <v>2086</v>
      </c>
      <c r="B204" s="13">
        <f>_xlfn.STDEV.P(B25:B175)</f>
        <v>90.2653097705645</v>
      </c>
      <c r="C204" s="13">
        <f t="shared" ref="C204:M204" si="25">_xlfn.STDEV.P(C25:C175)</f>
        <v>1816.8626459652251</v>
      </c>
      <c r="D204" s="13">
        <f t="shared" si="25"/>
        <v>1146.9265495511681</v>
      </c>
      <c r="E204" s="13">
        <f t="shared" si="25"/>
        <v>1916.3851278736122</v>
      </c>
      <c r="F204" s="13">
        <f t="shared" si="25"/>
        <v>1244.1320210364204</v>
      </c>
      <c r="G204" s="13">
        <f t="shared" si="25"/>
        <v>3.1969400014757099</v>
      </c>
      <c r="H204" s="13">
        <f t="shared" si="25"/>
        <v>86.689357426516452</v>
      </c>
      <c r="I204" s="13">
        <f t="shared" si="25"/>
        <v>1775.5040941127236</v>
      </c>
      <c r="J204" s="13">
        <f t="shared" si="25"/>
        <v>1067.3855808687731</v>
      </c>
      <c r="K204" s="13">
        <f t="shared" si="25"/>
        <v>1724.6196769520686</v>
      </c>
      <c r="L204" s="13">
        <f t="shared" si="25"/>
        <v>1221.2716354023253</v>
      </c>
      <c r="M204" s="13">
        <f t="shared" si="25"/>
        <v>2.9415824999034412</v>
      </c>
      <c r="N204" s="50"/>
      <c r="O204" s="50"/>
      <c r="P204" s="50"/>
      <c r="Q204" s="50"/>
    </row>
    <row r="205" spans="1:19" ht="18" thickBot="1" x14ac:dyDescent="0.3">
      <c r="A205" s="54" t="s">
        <v>2087</v>
      </c>
      <c r="B205" s="8">
        <f>B175/B163-1</f>
        <v>-2.6315789473684292E-3</v>
      </c>
      <c r="C205" s="8">
        <f t="shared" ref="C205:L205" si="26">C175/C163-1</f>
        <v>0.17967301533794022</v>
      </c>
      <c r="D205" s="8">
        <f t="shared" si="26"/>
        <v>0.11896080218778482</v>
      </c>
      <c r="E205" s="8">
        <f t="shared" si="26"/>
        <v>0.32899987128330554</v>
      </c>
      <c r="F205" s="8">
        <f t="shared" si="26"/>
        <v>0.18150840527033174</v>
      </c>
      <c r="G205" s="8">
        <f t="shared" si="26"/>
        <v>0.18047715956943011</v>
      </c>
      <c r="H205" s="8">
        <f t="shared" si="26"/>
        <v>6.4066852367687943E-2</v>
      </c>
      <c r="I205" s="8">
        <f t="shared" si="26"/>
        <v>8.4485141672425712E-2</v>
      </c>
      <c r="J205" s="8">
        <f t="shared" si="26"/>
        <v>4.7017431632816242E-2</v>
      </c>
      <c r="K205" s="8">
        <f t="shared" si="26"/>
        <v>5.3378378378378333E-2</v>
      </c>
      <c r="L205" s="8">
        <f t="shared" si="26"/>
        <v>7.5897899254574241E-2</v>
      </c>
      <c r="M205" s="13"/>
      <c r="N205" s="50"/>
      <c r="O205" s="50"/>
      <c r="P205" s="50"/>
      <c r="Q205" s="50"/>
    </row>
    <row r="206" spans="1:19" ht="18" thickBot="1" x14ac:dyDescent="0.3">
      <c r="A206" s="54" t="s">
        <v>2088</v>
      </c>
      <c r="B206" s="8">
        <f>B175/B151-1</f>
        <v>-1.8134715025906689E-2</v>
      </c>
      <c r="C206" s="8">
        <f t="shared" ref="C206:L206" si="27">C175/C151-1</f>
        <v>0.32131395129318485</v>
      </c>
      <c r="D206" s="8">
        <f t="shared" si="27"/>
        <v>0.1835127751888157</v>
      </c>
      <c r="E206" s="8">
        <f t="shared" si="27"/>
        <v>0.21442013643848501</v>
      </c>
      <c r="F206" s="8">
        <f t="shared" si="27"/>
        <v>0.26360544217687076</v>
      </c>
      <c r="G206" s="8">
        <f t="shared" si="27"/>
        <v>0.3446199601991502</v>
      </c>
      <c r="H206" s="8">
        <f t="shared" si="27"/>
        <v>0.14029850746268657</v>
      </c>
      <c r="I206" s="8">
        <f t="shared" si="27"/>
        <v>0.18433962264150949</v>
      </c>
      <c r="J206" s="8">
        <f t="shared" si="27"/>
        <v>9.8489932885906128E-2</v>
      </c>
      <c r="K206" s="8">
        <f t="shared" si="27"/>
        <v>0.11290898274836403</v>
      </c>
      <c r="L206" s="8">
        <f t="shared" si="27"/>
        <v>0.16426301637741392</v>
      </c>
      <c r="M206" s="13"/>
      <c r="N206" s="50"/>
      <c r="O206" s="50"/>
      <c r="P206" s="50"/>
      <c r="Q206" s="50"/>
    </row>
    <row r="207" spans="1:19" ht="18" thickBot="1" x14ac:dyDescent="0.3">
      <c r="A207" s="25"/>
      <c r="B207" s="13"/>
      <c r="C207" s="13"/>
      <c r="D207" s="13"/>
      <c r="E207" s="13"/>
      <c r="F207" s="13"/>
      <c r="G207" s="13"/>
      <c r="H207" s="22"/>
      <c r="I207" s="22"/>
      <c r="J207" s="22"/>
      <c r="K207" s="22"/>
      <c r="L207" s="22"/>
      <c r="M207" s="13"/>
      <c r="N207" s="50"/>
      <c r="O207" s="50"/>
      <c r="P207" s="50"/>
      <c r="Q207" s="50"/>
    </row>
    <row r="208" spans="1:19" ht="18" thickBot="1" x14ac:dyDescent="0.3">
      <c r="A208" s="25"/>
      <c r="B208" s="13"/>
      <c r="C208" s="13"/>
      <c r="D208" s="13"/>
      <c r="E208" s="13"/>
      <c r="F208" s="13"/>
      <c r="G208" s="13"/>
      <c r="H208" s="22"/>
      <c r="I208" s="22"/>
      <c r="J208" s="22"/>
      <c r="K208" s="22"/>
      <c r="L208" s="22"/>
      <c r="M208" s="13"/>
      <c r="N208" s="50"/>
      <c r="O208" s="50"/>
      <c r="P208" s="50"/>
      <c r="Q208" s="50"/>
    </row>
    <row r="209" spans="1:17" ht="18" thickBot="1" x14ac:dyDescent="0.3">
      <c r="A209" s="25"/>
      <c r="B209" s="13"/>
      <c r="C209" s="13"/>
      <c r="D209" s="13"/>
      <c r="E209" s="13"/>
      <c r="F209" s="13"/>
      <c r="G209" s="13"/>
      <c r="H209" s="22"/>
      <c r="I209" s="22"/>
      <c r="J209" s="22"/>
      <c r="K209" s="22"/>
      <c r="L209" s="22"/>
      <c r="M209" s="13"/>
      <c r="N209" s="50"/>
      <c r="O209" s="50"/>
      <c r="P209" s="50"/>
      <c r="Q209" s="50"/>
    </row>
    <row r="210" spans="1:17" ht="18" thickBot="1" x14ac:dyDescent="0.3">
      <c r="A210" s="25"/>
      <c r="B210" s="13"/>
      <c r="C210" s="13"/>
      <c r="D210" s="13"/>
      <c r="E210" s="13"/>
      <c r="F210" s="13"/>
      <c r="G210" s="13"/>
      <c r="H210" s="22"/>
      <c r="I210" s="22"/>
      <c r="J210" s="22"/>
      <c r="K210" s="22"/>
      <c r="L210" s="22"/>
      <c r="M210" s="13"/>
      <c r="N210" s="50"/>
      <c r="O210" s="50"/>
      <c r="P210" s="50"/>
      <c r="Q210" s="50"/>
    </row>
    <row r="211" spans="1:17" x14ac:dyDescent="0.25">
      <c r="A211" s="17"/>
      <c r="B211" s="13"/>
      <c r="C211" s="13"/>
      <c r="D211" s="13"/>
      <c r="E211" s="13"/>
      <c r="F211" s="13"/>
      <c r="G211" s="13"/>
    </row>
    <row r="212" spans="1:17" x14ac:dyDescent="0.25">
      <c r="A212" s="17"/>
      <c r="B212" s="13"/>
      <c r="C212" s="13"/>
      <c r="D212" s="13"/>
      <c r="E212" s="13"/>
      <c r="F212" s="13"/>
      <c r="G212" s="13"/>
    </row>
    <row r="213" spans="1:17" x14ac:dyDescent="0.25">
      <c r="A213" s="17"/>
      <c r="B213" s="13"/>
      <c r="C213" s="13"/>
      <c r="D213" s="13"/>
      <c r="E213" s="13"/>
      <c r="F213" s="13"/>
      <c r="G213" s="13"/>
    </row>
    <row r="214" spans="1:17" x14ac:dyDescent="0.25">
      <c r="A214" s="17"/>
      <c r="B214" s="13"/>
      <c r="C214" s="13"/>
      <c r="D214" s="13"/>
      <c r="E214" s="13"/>
      <c r="F214" s="13"/>
      <c r="G214" s="13"/>
    </row>
    <row r="215" spans="1:17" x14ac:dyDescent="0.25">
      <c r="A215" s="17"/>
      <c r="B215" s="13"/>
      <c r="C215" s="13"/>
      <c r="D215" s="13"/>
      <c r="E215" s="13"/>
      <c r="F215" s="13"/>
      <c r="G215" s="13"/>
    </row>
    <row r="216" spans="1:17" x14ac:dyDescent="0.25">
      <c r="A216" s="17"/>
      <c r="B216" s="13"/>
      <c r="C216" s="13"/>
      <c r="D216" s="13"/>
      <c r="E216" s="13"/>
      <c r="F216" s="13"/>
      <c r="G216" s="13"/>
    </row>
    <row r="217" spans="1:17" x14ac:dyDescent="0.25">
      <c r="A217" s="17"/>
      <c r="B217" s="13"/>
      <c r="C217" s="13"/>
      <c r="D217" s="13"/>
      <c r="E217" s="13"/>
      <c r="F217" s="13"/>
      <c r="G217" s="13"/>
    </row>
    <row r="218" spans="1:17" x14ac:dyDescent="0.25">
      <c r="A218" s="17"/>
      <c r="B218" s="13"/>
      <c r="C218" s="13"/>
      <c r="D218" s="13"/>
      <c r="E218" s="13"/>
      <c r="F218" s="13"/>
      <c r="G218" s="13"/>
    </row>
    <row r="219" spans="1:17" x14ac:dyDescent="0.25">
      <c r="A219" s="17"/>
      <c r="B219" s="13"/>
      <c r="C219" s="13"/>
      <c r="D219" s="13"/>
      <c r="E219" s="13"/>
      <c r="F219" s="13"/>
      <c r="G219" s="13"/>
    </row>
    <row r="220" spans="1:17" x14ac:dyDescent="0.25">
      <c r="A220" s="17"/>
      <c r="B220" s="13"/>
      <c r="C220" s="13"/>
      <c r="D220" s="13"/>
      <c r="E220" s="13"/>
      <c r="F220" s="13"/>
      <c r="G220" s="13"/>
    </row>
    <row r="221" spans="1:17" x14ac:dyDescent="0.25">
      <c r="A221" s="17"/>
      <c r="B221" s="13"/>
      <c r="C221" s="13"/>
      <c r="D221" s="13"/>
      <c r="E221" s="13"/>
      <c r="F221" s="13"/>
      <c r="G221" s="13"/>
    </row>
    <row r="222" spans="1:17" x14ac:dyDescent="0.25">
      <c r="A222" s="17"/>
      <c r="B222" s="13"/>
      <c r="C222" s="13"/>
      <c r="D222" s="13"/>
      <c r="E222" s="13"/>
      <c r="F222" s="13"/>
      <c r="G222" s="13"/>
    </row>
    <row r="223" spans="1:17" x14ac:dyDescent="0.25">
      <c r="A223" s="17"/>
      <c r="B223" s="13"/>
      <c r="C223" s="13"/>
      <c r="D223" s="13"/>
      <c r="E223" s="13"/>
      <c r="F223" s="13"/>
      <c r="G223" s="13"/>
    </row>
    <row r="224" spans="1:17" x14ac:dyDescent="0.25">
      <c r="A224" s="17"/>
      <c r="B224" s="13"/>
      <c r="C224" s="13"/>
      <c r="D224" s="13"/>
      <c r="E224" s="13"/>
      <c r="F224" s="13"/>
      <c r="G224" s="13"/>
    </row>
    <row r="225" spans="1:7" x14ac:dyDescent="0.25">
      <c r="A225" s="17"/>
      <c r="B225" s="13"/>
      <c r="C225" s="13"/>
      <c r="D225" s="13"/>
      <c r="E225" s="13"/>
      <c r="F225" s="13"/>
      <c r="G225" s="13"/>
    </row>
    <row r="226" spans="1:7" x14ac:dyDescent="0.25">
      <c r="A226" s="17"/>
      <c r="B226" s="13"/>
      <c r="C226" s="13"/>
      <c r="D226" s="13"/>
      <c r="E226" s="13"/>
      <c r="F226" s="13"/>
      <c r="G226" s="13"/>
    </row>
    <row r="227" spans="1:7" x14ac:dyDescent="0.25">
      <c r="A227" s="17"/>
      <c r="B227" s="13"/>
      <c r="C227" s="13"/>
      <c r="D227" s="13"/>
      <c r="E227" s="13"/>
      <c r="F227" s="13"/>
      <c r="G227" s="13"/>
    </row>
    <row r="228" spans="1:7" x14ac:dyDescent="0.25">
      <c r="A228" s="17"/>
      <c r="B228" s="13"/>
      <c r="C228" s="13"/>
      <c r="D228" s="13"/>
      <c r="E228" s="13"/>
      <c r="F228" s="13"/>
      <c r="G228" s="13"/>
    </row>
    <row r="229" spans="1:7" x14ac:dyDescent="0.25">
      <c r="A229" s="17"/>
      <c r="B229" s="13"/>
      <c r="C229" s="13"/>
      <c r="D229" s="13"/>
      <c r="E229" s="13"/>
      <c r="F229" s="13"/>
      <c r="G229" s="13"/>
    </row>
    <row r="230" spans="1:7" x14ac:dyDescent="0.25">
      <c r="A230" s="17"/>
      <c r="B230" s="13"/>
      <c r="C230" s="13"/>
      <c r="D230" s="13"/>
      <c r="E230" s="13"/>
      <c r="F230" s="13"/>
      <c r="G230" s="13"/>
    </row>
    <row r="231" spans="1:7" x14ac:dyDescent="0.25">
      <c r="A231" s="17"/>
      <c r="B231" s="13"/>
      <c r="C231" s="13"/>
      <c r="D231" s="13"/>
      <c r="E231" s="13"/>
      <c r="F231" s="13"/>
      <c r="G231" s="13"/>
    </row>
    <row r="232" spans="1:7" x14ac:dyDescent="0.25">
      <c r="A232" s="17"/>
      <c r="B232" s="13"/>
      <c r="C232" s="13"/>
      <c r="D232" s="13"/>
      <c r="E232" s="13"/>
      <c r="F232" s="13"/>
      <c r="G232" s="13"/>
    </row>
    <row r="233" spans="1:7" x14ac:dyDescent="0.25">
      <c r="A233" s="17"/>
      <c r="B233" s="13"/>
      <c r="C233" s="13"/>
      <c r="D233" s="13"/>
      <c r="E233" s="13"/>
      <c r="F233" s="13"/>
      <c r="G233" s="13"/>
    </row>
    <row r="234" spans="1:7" x14ac:dyDescent="0.25">
      <c r="A234" s="17"/>
      <c r="B234" s="13"/>
      <c r="C234" s="13"/>
      <c r="D234" s="13"/>
      <c r="E234" s="13"/>
      <c r="F234" s="13"/>
      <c r="G234" s="13"/>
    </row>
    <row r="235" spans="1:7" x14ac:dyDescent="0.25">
      <c r="A235" s="17"/>
      <c r="B235" s="13"/>
      <c r="C235" s="13"/>
      <c r="D235" s="13"/>
      <c r="E235" s="13"/>
      <c r="F235" s="13"/>
      <c r="G235" s="13"/>
    </row>
    <row r="236" spans="1:7" x14ac:dyDescent="0.25">
      <c r="A236" s="17"/>
      <c r="B236" s="13"/>
      <c r="C236" s="13"/>
      <c r="D236" s="13"/>
      <c r="E236" s="13"/>
      <c r="F236" s="13"/>
      <c r="G236" s="13"/>
    </row>
    <row r="237" spans="1:7" x14ac:dyDescent="0.25">
      <c r="A237" s="17"/>
      <c r="B237" s="13"/>
      <c r="C237" s="13"/>
      <c r="D237" s="13"/>
      <c r="E237" s="13"/>
      <c r="F237" s="13"/>
      <c r="G237" s="13"/>
    </row>
    <row r="238" spans="1:7" x14ac:dyDescent="0.25">
      <c r="A238" s="17"/>
      <c r="B238" s="13"/>
      <c r="C238" s="13"/>
      <c r="D238" s="13"/>
      <c r="E238" s="13"/>
      <c r="F238" s="13"/>
      <c r="G238" s="13"/>
    </row>
    <row r="239" spans="1:7" x14ac:dyDescent="0.25">
      <c r="A239" s="17"/>
      <c r="B239" s="13"/>
      <c r="C239" s="13"/>
      <c r="D239" s="13"/>
      <c r="E239" s="13"/>
      <c r="F239" s="13"/>
      <c r="G239" s="13"/>
    </row>
    <row r="240" spans="1:7" x14ac:dyDescent="0.25">
      <c r="A240" s="17"/>
      <c r="B240" s="13"/>
      <c r="C240" s="13"/>
      <c r="D240" s="13"/>
      <c r="E240" s="13"/>
      <c r="F240" s="13"/>
      <c r="G240" s="13"/>
    </row>
    <row r="241" spans="1:7" x14ac:dyDescent="0.25">
      <c r="A241" s="17"/>
      <c r="B241" s="13"/>
      <c r="C241" s="13"/>
      <c r="D241" s="13"/>
      <c r="E241" s="13"/>
      <c r="F241" s="13"/>
      <c r="G241" s="13"/>
    </row>
    <row r="242" spans="1:7" x14ac:dyDescent="0.25">
      <c r="A242" s="17"/>
      <c r="B242" s="13"/>
      <c r="C242" s="13"/>
      <c r="D242" s="13"/>
      <c r="E242" s="13"/>
      <c r="F242" s="13"/>
      <c r="G242" s="13"/>
    </row>
    <row r="243" spans="1:7" x14ac:dyDescent="0.25">
      <c r="A243" s="17"/>
      <c r="B243" s="13"/>
      <c r="C243" s="13"/>
      <c r="D243" s="13"/>
      <c r="E243" s="13"/>
      <c r="F243" s="13"/>
      <c r="G243" s="13"/>
    </row>
    <row r="244" spans="1:7" x14ac:dyDescent="0.25">
      <c r="A244" s="17"/>
      <c r="B244" s="13"/>
      <c r="C244" s="13"/>
      <c r="D244" s="13"/>
      <c r="E244" s="13"/>
      <c r="F244" s="13"/>
      <c r="G244" s="13"/>
    </row>
    <row r="245" spans="1:7" x14ac:dyDescent="0.25">
      <c r="A245" s="17"/>
      <c r="B245" s="13"/>
      <c r="C245" s="13"/>
      <c r="D245" s="13"/>
      <c r="E245" s="13"/>
      <c r="F245" s="13"/>
      <c r="G245" s="13"/>
    </row>
    <row r="246" spans="1:7" x14ac:dyDescent="0.25">
      <c r="A246" s="17"/>
      <c r="B246" s="13"/>
      <c r="C246" s="13"/>
      <c r="D246" s="13"/>
      <c r="E246" s="13"/>
      <c r="F246" s="13"/>
      <c r="G246" s="13"/>
    </row>
    <row r="247" spans="1:7" x14ac:dyDescent="0.25">
      <c r="A247" s="17"/>
      <c r="B247" s="13"/>
      <c r="C247" s="13"/>
      <c r="D247" s="13"/>
      <c r="E247" s="13"/>
      <c r="F247" s="13"/>
      <c r="G247" s="13"/>
    </row>
    <row r="248" spans="1:7" x14ac:dyDescent="0.25">
      <c r="A248" s="17"/>
      <c r="B248" s="13"/>
      <c r="C248" s="13"/>
      <c r="D248" s="13"/>
      <c r="E248" s="13"/>
      <c r="F248" s="13"/>
      <c r="G248" s="13"/>
    </row>
    <row r="249" spans="1:7" x14ac:dyDescent="0.25">
      <c r="A249" s="17"/>
      <c r="B249" s="13"/>
      <c r="C249" s="13"/>
      <c r="D249" s="13"/>
      <c r="E249" s="13"/>
      <c r="F249" s="13"/>
      <c r="G249" s="13"/>
    </row>
    <row r="250" spans="1:7" x14ac:dyDescent="0.25">
      <c r="A250" s="17"/>
      <c r="B250" s="13"/>
      <c r="C250" s="13"/>
      <c r="D250" s="13"/>
      <c r="E250" s="13"/>
      <c r="F250" s="13"/>
      <c r="G250" s="13"/>
    </row>
    <row r="251" spans="1:7" x14ac:dyDescent="0.25">
      <c r="A251" s="17"/>
      <c r="B251" s="13"/>
      <c r="C251" s="13"/>
      <c r="D251" s="13"/>
      <c r="E251" s="13"/>
      <c r="F251" s="13"/>
      <c r="G251" s="13"/>
    </row>
    <row r="252" spans="1:7" x14ac:dyDescent="0.25">
      <c r="A252" s="17"/>
      <c r="B252" s="13"/>
      <c r="C252" s="13"/>
      <c r="D252" s="13"/>
      <c r="E252" s="13"/>
      <c r="F252" s="13"/>
      <c r="G252" s="13"/>
    </row>
    <row r="253" spans="1:7" x14ac:dyDescent="0.25">
      <c r="A253" s="17"/>
      <c r="B253" s="13"/>
      <c r="C253" s="13"/>
      <c r="D253" s="13"/>
      <c r="E253" s="13"/>
      <c r="F253" s="13"/>
      <c r="G253" s="13"/>
    </row>
    <row r="254" spans="1:7" x14ac:dyDescent="0.25">
      <c r="A254" s="17"/>
      <c r="B254" s="13"/>
      <c r="C254" s="13"/>
      <c r="D254" s="13"/>
      <c r="E254" s="13"/>
      <c r="F254" s="13"/>
      <c r="G254" s="13"/>
    </row>
    <row r="255" spans="1:7" x14ac:dyDescent="0.25">
      <c r="A255" s="17"/>
      <c r="B255" s="13"/>
      <c r="C255" s="13"/>
      <c r="D255" s="13"/>
      <c r="E255" s="13"/>
      <c r="F255" s="13"/>
      <c r="G255" s="13"/>
    </row>
    <row r="256" spans="1:7" x14ac:dyDescent="0.25">
      <c r="A256" s="17"/>
      <c r="B256" s="13"/>
      <c r="C256" s="13"/>
      <c r="D256" s="13"/>
      <c r="E256" s="13"/>
      <c r="F256" s="13"/>
      <c r="G256" s="13"/>
    </row>
    <row r="257" spans="1:7" x14ac:dyDescent="0.25">
      <c r="A257" s="17"/>
      <c r="B257" s="13"/>
      <c r="C257" s="13"/>
      <c r="D257" s="13"/>
      <c r="E257" s="13"/>
      <c r="F257" s="13"/>
      <c r="G257" s="13"/>
    </row>
    <row r="258" spans="1:7" x14ac:dyDescent="0.25">
      <c r="A258" s="17"/>
      <c r="B258" s="13"/>
      <c r="C258" s="13"/>
      <c r="D258" s="13"/>
      <c r="E258" s="13"/>
      <c r="F258" s="13"/>
      <c r="G258" s="13"/>
    </row>
    <row r="259" spans="1:7" x14ac:dyDescent="0.25">
      <c r="A259" s="17"/>
      <c r="B259" s="13"/>
      <c r="C259" s="13"/>
      <c r="D259" s="13"/>
      <c r="E259" s="13"/>
      <c r="F259" s="13"/>
      <c r="G259" s="13"/>
    </row>
    <row r="260" spans="1:7" x14ac:dyDescent="0.25">
      <c r="A260" s="17"/>
      <c r="B260" s="13"/>
      <c r="C260" s="13"/>
      <c r="D260" s="13"/>
      <c r="E260" s="13"/>
      <c r="F260" s="13"/>
      <c r="G260" s="13"/>
    </row>
    <row r="261" spans="1:7" x14ac:dyDescent="0.25">
      <c r="A261" s="17"/>
      <c r="B261" s="13"/>
      <c r="C261" s="13"/>
      <c r="D261" s="13"/>
      <c r="E261" s="13"/>
      <c r="F261" s="13"/>
      <c r="G261" s="13"/>
    </row>
    <row r="262" spans="1:7" x14ac:dyDescent="0.25">
      <c r="A262" s="17"/>
      <c r="B262" s="13"/>
      <c r="C262" s="13"/>
      <c r="D262" s="13"/>
      <c r="E262" s="13"/>
      <c r="F262" s="13"/>
      <c r="G262" s="13"/>
    </row>
    <row r="263" spans="1:7" x14ac:dyDescent="0.25">
      <c r="A263" s="17"/>
      <c r="B263" s="13"/>
      <c r="C263" s="13"/>
      <c r="D263" s="13"/>
      <c r="E263" s="13"/>
      <c r="F263" s="13"/>
      <c r="G263" s="13"/>
    </row>
    <row r="264" spans="1:7" x14ac:dyDescent="0.25">
      <c r="A264" s="17"/>
      <c r="B264" s="13"/>
      <c r="C264" s="13"/>
      <c r="D264" s="13"/>
      <c r="E264" s="13"/>
      <c r="F264" s="13"/>
      <c r="G264" s="13"/>
    </row>
    <row r="265" spans="1:7" x14ac:dyDescent="0.25">
      <c r="A265" s="17"/>
      <c r="B265" s="13"/>
      <c r="C265" s="13"/>
      <c r="D265" s="13"/>
      <c r="E265" s="13"/>
      <c r="F265" s="13"/>
      <c r="G265" s="13"/>
    </row>
    <row r="266" spans="1:7" x14ac:dyDescent="0.25">
      <c r="A266" s="17"/>
      <c r="B266" s="13"/>
      <c r="C266" s="13"/>
      <c r="D266" s="13"/>
      <c r="E266" s="13"/>
      <c r="F266" s="13"/>
      <c r="G266" s="13"/>
    </row>
    <row r="267" spans="1:7" x14ac:dyDescent="0.25">
      <c r="A267" s="17"/>
      <c r="B267" s="13"/>
      <c r="C267" s="13"/>
      <c r="D267" s="13"/>
      <c r="E267" s="13"/>
      <c r="F267" s="13"/>
      <c r="G267" s="13"/>
    </row>
    <row r="268" spans="1:7" x14ac:dyDescent="0.25">
      <c r="A268" s="17"/>
      <c r="B268" s="13"/>
      <c r="C268" s="13"/>
      <c r="D268" s="13"/>
      <c r="E268" s="13"/>
      <c r="F268" s="13"/>
      <c r="G268" s="13"/>
    </row>
    <row r="269" spans="1:7" x14ac:dyDescent="0.25">
      <c r="A269" s="17"/>
      <c r="B269" s="13"/>
      <c r="C269" s="13"/>
      <c r="D269" s="13"/>
      <c r="E269" s="13"/>
      <c r="F269" s="13"/>
      <c r="G269" s="13"/>
    </row>
    <row r="270" spans="1:7" x14ac:dyDescent="0.25">
      <c r="A270" s="17"/>
      <c r="B270" s="13"/>
      <c r="C270" s="13"/>
      <c r="D270" s="13"/>
      <c r="E270" s="13"/>
      <c r="F270" s="13"/>
      <c r="G270" s="13"/>
    </row>
    <row r="271" spans="1:7" x14ac:dyDescent="0.25">
      <c r="A271" s="17"/>
      <c r="B271" s="13"/>
      <c r="C271" s="13"/>
      <c r="D271" s="13"/>
      <c r="E271" s="13"/>
      <c r="F271" s="13"/>
      <c r="G271" s="13"/>
    </row>
    <row r="272" spans="1:7" x14ac:dyDescent="0.25">
      <c r="A272" s="17"/>
      <c r="B272" s="13"/>
      <c r="C272" s="13"/>
      <c r="D272" s="13"/>
      <c r="E272" s="13"/>
      <c r="F272" s="13"/>
      <c r="G272" s="13"/>
    </row>
    <row r="273" spans="1:7" x14ac:dyDescent="0.25">
      <c r="A273" s="17"/>
      <c r="B273" s="13"/>
      <c r="C273" s="13"/>
      <c r="D273" s="13"/>
      <c r="E273" s="13"/>
      <c r="F273" s="13"/>
      <c r="G273" s="13"/>
    </row>
    <row r="274" spans="1:7" x14ac:dyDescent="0.25">
      <c r="A274" s="17"/>
      <c r="B274" s="13"/>
      <c r="C274" s="13"/>
      <c r="D274" s="13"/>
      <c r="E274" s="13"/>
      <c r="F274" s="13"/>
      <c r="G274" s="13"/>
    </row>
    <row r="275" spans="1:7" x14ac:dyDescent="0.25">
      <c r="A275" s="17"/>
      <c r="B275" s="13"/>
      <c r="C275" s="13"/>
      <c r="D275" s="13"/>
      <c r="E275" s="13"/>
      <c r="F275" s="13"/>
      <c r="G275" s="13"/>
    </row>
    <row r="276" spans="1:7" x14ac:dyDescent="0.25">
      <c r="A276" s="17"/>
      <c r="B276" s="13"/>
      <c r="C276" s="13"/>
      <c r="D276" s="13"/>
      <c r="E276" s="13"/>
      <c r="F276" s="13"/>
      <c r="G276" s="13"/>
    </row>
    <row r="277" spans="1:7" x14ac:dyDescent="0.25">
      <c r="A277" s="17"/>
      <c r="B277" s="13"/>
      <c r="C277" s="13"/>
      <c r="D277" s="13"/>
      <c r="E277" s="13"/>
      <c r="F277" s="13"/>
      <c r="G277" s="13"/>
    </row>
    <row r="278" spans="1:7" x14ac:dyDescent="0.25">
      <c r="A278" s="17"/>
      <c r="B278" s="13"/>
      <c r="C278" s="13"/>
      <c r="D278" s="13"/>
      <c r="E278" s="13"/>
      <c r="F278" s="13"/>
      <c r="G278" s="13"/>
    </row>
    <row r="279" spans="1:7" x14ac:dyDescent="0.25">
      <c r="A279" s="17"/>
      <c r="B279" s="13"/>
      <c r="C279" s="13"/>
      <c r="D279" s="13"/>
      <c r="E279" s="13"/>
      <c r="F279" s="13"/>
      <c r="G279" s="13"/>
    </row>
    <row r="280" spans="1:7" x14ac:dyDescent="0.25">
      <c r="A280" s="17"/>
      <c r="B280" s="13"/>
      <c r="C280" s="13"/>
      <c r="D280" s="13"/>
      <c r="E280" s="13"/>
      <c r="F280" s="13"/>
      <c r="G280" s="13"/>
    </row>
    <row r="281" spans="1:7" x14ac:dyDescent="0.25">
      <c r="A281" s="17"/>
      <c r="B281" s="13"/>
      <c r="C281" s="13"/>
      <c r="D281" s="13"/>
      <c r="E281" s="13"/>
      <c r="F281" s="13"/>
      <c r="G281" s="13"/>
    </row>
    <row r="282" spans="1:7" x14ac:dyDescent="0.25">
      <c r="A282" s="17"/>
      <c r="B282" s="13"/>
      <c r="C282" s="13"/>
      <c r="D282" s="13"/>
      <c r="E282" s="13"/>
      <c r="F282" s="13"/>
      <c r="G282" s="13"/>
    </row>
    <row r="283" spans="1:7" x14ac:dyDescent="0.25">
      <c r="A283" s="17"/>
      <c r="B283" s="13"/>
      <c r="C283" s="13"/>
      <c r="D283" s="13"/>
      <c r="E283" s="13"/>
      <c r="F283" s="13"/>
      <c r="G283" s="13"/>
    </row>
    <row r="284" spans="1:7" x14ac:dyDescent="0.25">
      <c r="A284" s="17"/>
      <c r="B284" s="13"/>
      <c r="C284" s="13"/>
      <c r="D284" s="13"/>
      <c r="E284" s="13"/>
      <c r="F284" s="13"/>
      <c r="G284" s="13"/>
    </row>
    <row r="285" spans="1:7" x14ac:dyDescent="0.25">
      <c r="A285" s="17"/>
      <c r="B285" s="13"/>
      <c r="C285" s="13"/>
      <c r="D285" s="13"/>
      <c r="E285" s="13"/>
      <c r="F285" s="13"/>
      <c r="G285" s="13"/>
    </row>
    <row r="286" spans="1:7" x14ac:dyDescent="0.25">
      <c r="A286" s="17"/>
      <c r="B286" s="13"/>
      <c r="C286" s="13"/>
      <c r="D286" s="13"/>
      <c r="E286" s="13"/>
      <c r="F286" s="13"/>
      <c r="G286" s="13"/>
    </row>
    <row r="287" spans="1:7" x14ac:dyDescent="0.25">
      <c r="A287" s="17"/>
      <c r="B287" s="13"/>
      <c r="C287" s="13"/>
      <c r="D287" s="13"/>
      <c r="E287" s="13"/>
      <c r="F287" s="13"/>
      <c r="G287" s="13"/>
    </row>
    <row r="288" spans="1:7" x14ac:dyDescent="0.25">
      <c r="A288" s="17"/>
      <c r="B288" s="13"/>
      <c r="C288" s="13"/>
      <c r="D288" s="13"/>
      <c r="E288" s="13"/>
      <c r="F288" s="13"/>
      <c r="G288" s="13"/>
    </row>
    <row r="289" spans="1:7" x14ac:dyDescent="0.25">
      <c r="A289" s="17"/>
      <c r="B289" s="13"/>
      <c r="C289" s="13"/>
      <c r="D289" s="13"/>
      <c r="E289" s="13"/>
      <c r="F289" s="13"/>
      <c r="G289" s="13"/>
    </row>
    <row r="290" spans="1:7" x14ac:dyDescent="0.25">
      <c r="A290" s="17"/>
      <c r="B290" s="13"/>
      <c r="C290" s="13"/>
      <c r="D290" s="13"/>
      <c r="E290" s="13"/>
      <c r="F290" s="13"/>
      <c r="G290" s="13"/>
    </row>
    <row r="291" spans="1:7" x14ac:dyDescent="0.25">
      <c r="A291" s="17"/>
      <c r="B291" s="13"/>
      <c r="C291" s="13"/>
      <c r="D291" s="13"/>
      <c r="E291" s="13"/>
      <c r="F291" s="13"/>
      <c r="G291" s="13"/>
    </row>
    <row r="292" spans="1:7" x14ac:dyDescent="0.25">
      <c r="A292" s="17"/>
      <c r="B292" s="13"/>
      <c r="C292" s="13"/>
      <c r="D292" s="13"/>
      <c r="E292" s="13"/>
      <c r="F292" s="13"/>
      <c r="G292" s="13"/>
    </row>
    <row r="293" spans="1:7" x14ac:dyDescent="0.25">
      <c r="A293" s="17"/>
      <c r="B293" s="13"/>
      <c r="C293" s="13"/>
      <c r="D293" s="13"/>
      <c r="E293" s="13"/>
      <c r="F293" s="13"/>
      <c r="G293" s="13"/>
    </row>
    <row r="294" spans="1:7" x14ac:dyDescent="0.25">
      <c r="A294" s="17"/>
      <c r="B294" s="13"/>
      <c r="C294" s="13"/>
      <c r="D294" s="13"/>
      <c r="E294" s="13"/>
      <c r="F294" s="13"/>
      <c r="G294" s="13"/>
    </row>
    <row r="295" spans="1:7" x14ac:dyDescent="0.25">
      <c r="A295" s="17"/>
      <c r="B295" s="13"/>
      <c r="C295" s="13"/>
      <c r="D295" s="13"/>
      <c r="E295" s="13"/>
      <c r="F295" s="13"/>
      <c r="G295" s="13"/>
    </row>
    <row r="296" spans="1:7" x14ac:dyDescent="0.25">
      <c r="A296" s="17"/>
      <c r="B296" s="13"/>
      <c r="C296" s="13"/>
      <c r="D296" s="13"/>
      <c r="E296" s="13"/>
      <c r="F296" s="13"/>
      <c r="G296" s="13"/>
    </row>
    <row r="297" spans="1:7" x14ac:dyDescent="0.25">
      <c r="A297" s="17"/>
      <c r="B297" s="13"/>
      <c r="C297" s="13"/>
      <c r="D297" s="13"/>
      <c r="E297" s="13"/>
      <c r="F297" s="13"/>
      <c r="G297" s="13"/>
    </row>
    <row r="298" spans="1:7" x14ac:dyDescent="0.25">
      <c r="A298" s="17"/>
      <c r="B298" s="13"/>
      <c r="C298" s="13"/>
      <c r="D298" s="13"/>
      <c r="E298" s="13"/>
      <c r="F298" s="13"/>
      <c r="G298" s="13"/>
    </row>
    <row r="299" spans="1:7" x14ac:dyDescent="0.25">
      <c r="A299" s="17"/>
      <c r="B299" s="13"/>
      <c r="C299" s="13"/>
      <c r="D299" s="13"/>
      <c r="E299" s="13"/>
      <c r="F299" s="13"/>
      <c r="G299" s="13"/>
    </row>
    <row r="300" spans="1:7" x14ac:dyDescent="0.25">
      <c r="A300" s="17"/>
      <c r="B300" s="13"/>
      <c r="C300" s="13"/>
      <c r="D300" s="13"/>
      <c r="E300" s="13"/>
      <c r="F300" s="13"/>
      <c r="G300" s="13"/>
    </row>
    <row r="301" spans="1:7" x14ac:dyDescent="0.25">
      <c r="A301" s="17"/>
      <c r="B301" s="13"/>
      <c r="C301" s="13"/>
      <c r="D301" s="13"/>
      <c r="E301" s="13"/>
      <c r="F301" s="13"/>
      <c r="G301" s="13"/>
    </row>
    <row r="302" spans="1:7" x14ac:dyDescent="0.25">
      <c r="A302" s="17"/>
      <c r="B302" s="13"/>
      <c r="C302" s="13"/>
      <c r="D302" s="13"/>
      <c r="E302" s="13"/>
      <c r="F302" s="13"/>
      <c r="G302" s="13"/>
    </row>
    <row r="303" spans="1:7" x14ac:dyDescent="0.25">
      <c r="A303" s="17"/>
      <c r="B303" s="13"/>
      <c r="C303" s="13"/>
      <c r="D303" s="13"/>
      <c r="E303" s="13"/>
      <c r="F303" s="13"/>
      <c r="G303" s="13"/>
    </row>
    <row r="304" spans="1:7" x14ac:dyDescent="0.25">
      <c r="A304" s="17"/>
      <c r="B304" s="13"/>
      <c r="C304" s="13"/>
      <c r="D304" s="13"/>
      <c r="E304" s="13"/>
      <c r="F304" s="13"/>
      <c r="G304" s="13"/>
    </row>
    <row r="305" spans="1:7" x14ac:dyDescent="0.25">
      <c r="A305" s="17"/>
      <c r="B305" s="13"/>
      <c r="C305" s="13"/>
      <c r="D305" s="13"/>
      <c r="E305" s="13"/>
      <c r="F305" s="13"/>
      <c r="G305" s="13"/>
    </row>
    <row r="306" spans="1:7" x14ac:dyDescent="0.25">
      <c r="A306" s="17"/>
      <c r="B306" s="13"/>
      <c r="C306" s="13"/>
      <c r="D306" s="13"/>
      <c r="E306" s="13"/>
      <c r="F306" s="13"/>
      <c r="G306" s="13"/>
    </row>
    <row r="307" spans="1:7" x14ac:dyDescent="0.25">
      <c r="A307" s="17"/>
      <c r="B307" s="13"/>
      <c r="C307" s="13"/>
      <c r="D307" s="13"/>
      <c r="E307" s="13"/>
      <c r="F307" s="13"/>
      <c r="G307" s="13"/>
    </row>
    <row r="308" spans="1:7" x14ac:dyDescent="0.25">
      <c r="A308" s="17"/>
      <c r="B308" s="13"/>
      <c r="C308" s="13"/>
      <c r="D308" s="13"/>
      <c r="E308" s="13"/>
      <c r="F308" s="13"/>
      <c r="G308" s="13"/>
    </row>
    <row r="309" spans="1:7" x14ac:dyDescent="0.25">
      <c r="A309" s="17"/>
      <c r="B309" s="13"/>
      <c r="C309" s="13"/>
      <c r="D309" s="13"/>
      <c r="E309" s="13"/>
      <c r="F309" s="13"/>
      <c r="G309" s="13"/>
    </row>
    <row r="310" spans="1:7" x14ac:dyDescent="0.25">
      <c r="A310" s="17"/>
      <c r="B310" s="13"/>
      <c r="C310" s="13"/>
      <c r="D310" s="13"/>
      <c r="E310" s="13"/>
      <c r="F310" s="13"/>
      <c r="G310" s="13"/>
    </row>
    <row r="311" spans="1:7" x14ac:dyDescent="0.25">
      <c r="A311" s="17"/>
      <c r="B311" s="13"/>
      <c r="C311" s="13"/>
      <c r="D311" s="13"/>
      <c r="E311" s="13"/>
      <c r="F311" s="13"/>
      <c r="G311" s="13"/>
    </row>
    <row r="312" spans="1:7" x14ac:dyDescent="0.25">
      <c r="A312" s="17"/>
      <c r="B312" s="13"/>
      <c r="C312" s="13"/>
      <c r="D312" s="13"/>
      <c r="E312" s="13"/>
      <c r="F312" s="13"/>
      <c r="G312" s="13"/>
    </row>
    <row r="313" spans="1:7" x14ac:dyDescent="0.25">
      <c r="A313" s="17"/>
      <c r="B313" s="13"/>
      <c r="C313" s="13"/>
      <c r="D313" s="13"/>
      <c r="E313" s="13"/>
      <c r="F313" s="13"/>
      <c r="G313" s="13"/>
    </row>
    <row r="314" spans="1:7" x14ac:dyDescent="0.25">
      <c r="A314" s="17"/>
      <c r="B314" s="13"/>
      <c r="C314" s="13"/>
      <c r="D314" s="13"/>
      <c r="E314" s="13"/>
      <c r="F314" s="13"/>
      <c r="G314" s="13"/>
    </row>
    <row r="315" spans="1:7" x14ac:dyDescent="0.25">
      <c r="A315" s="17"/>
      <c r="B315" s="13"/>
      <c r="C315" s="13"/>
      <c r="D315" s="13"/>
      <c r="E315" s="13"/>
      <c r="F315" s="13"/>
      <c r="G315" s="13"/>
    </row>
    <row r="316" spans="1:7" x14ac:dyDescent="0.25">
      <c r="A316" s="17"/>
      <c r="B316" s="13"/>
      <c r="C316" s="13"/>
      <c r="D316" s="13"/>
      <c r="E316" s="13"/>
      <c r="F316" s="13"/>
      <c r="G316" s="13"/>
    </row>
    <row r="317" spans="1:7" x14ac:dyDescent="0.25">
      <c r="A317" s="17"/>
      <c r="B317" s="13"/>
      <c r="C317" s="13"/>
      <c r="D317" s="13"/>
      <c r="E317" s="13"/>
      <c r="F317" s="13"/>
      <c r="G317" s="13"/>
    </row>
    <row r="318" spans="1:7" x14ac:dyDescent="0.25">
      <c r="A318" s="17"/>
      <c r="B318" s="13"/>
      <c r="C318" s="13"/>
      <c r="D318" s="13"/>
      <c r="E318" s="13"/>
      <c r="F318" s="13"/>
      <c r="G318" s="13"/>
    </row>
    <row r="319" spans="1:7" x14ac:dyDescent="0.25">
      <c r="A319" s="17">
        <v>45281</v>
      </c>
      <c r="B319" s="13">
        <v>437</v>
      </c>
      <c r="C319" s="13">
        <v>6993</v>
      </c>
      <c r="D319" s="13">
        <v>6720</v>
      </c>
      <c r="E319" s="13">
        <v>9426</v>
      </c>
      <c r="F319" s="13">
        <v>5146</v>
      </c>
      <c r="G319" s="13">
        <v>16.02</v>
      </c>
    </row>
    <row r="320" spans="1:7" x14ac:dyDescent="0.25">
      <c r="A320" s="17">
        <v>44948</v>
      </c>
      <c r="B320" s="13">
        <v>414</v>
      </c>
      <c r="C320" s="13">
        <v>6599</v>
      </c>
      <c r="D320" s="13">
        <v>6792</v>
      </c>
      <c r="E320" s="13">
        <v>9287</v>
      </c>
      <c r="F320" s="13">
        <v>4714</v>
      </c>
      <c r="G320" s="13">
        <v>15.95</v>
      </c>
    </row>
    <row r="321" spans="1:7" x14ac:dyDescent="0.25">
      <c r="A321" s="17">
        <v>44979</v>
      </c>
      <c r="B321" s="13">
        <v>401</v>
      </c>
      <c r="C321" s="13">
        <v>6124</v>
      </c>
      <c r="D321" s="13">
        <v>6973</v>
      </c>
      <c r="E321" s="13">
        <v>8522</v>
      </c>
      <c r="F321" s="13">
        <v>4623</v>
      </c>
      <c r="G321" s="13">
        <v>15.26</v>
      </c>
    </row>
    <row r="322" spans="1:7" x14ac:dyDescent="0.25">
      <c r="A322" s="17">
        <v>45007</v>
      </c>
      <c r="B322" s="13">
        <v>415</v>
      </c>
      <c r="C322" s="13">
        <v>6395</v>
      </c>
      <c r="D322" s="13">
        <v>6933</v>
      </c>
      <c r="E322" s="13">
        <v>8147</v>
      </c>
      <c r="F322" s="13">
        <v>4557</v>
      </c>
      <c r="G322" s="13">
        <v>15.4</v>
      </c>
    </row>
    <row r="323" spans="1:7" x14ac:dyDescent="0.25">
      <c r="A323" s="17">
        <v>45038</v>
      </c>
      <c r="B323" s="13">
        <v>379</v>
      </c>
      <c r="C323" s="13">
        <v>5525</v>
      </c>
      <c r="D323" s="13">
        <v>6612</v>
      </c>
      <c r="E323" s="13">
        <v>7982</v>
      </c>
      <c r="F323" s="13">
        <v>4517</v>
      </c>
      <c r="G323" s="13">
        <v>14.59</v>
      </c>
    </row>
    <row r="324" spans="1:7" x14ac:dyDescent="0.25">
      <c r="A324" s="17">
        <v>45068</v>
      </c>
      <c r="B324" s="13">
        <v>380</v>
      </c>
      <c r="C324" s="13">
        <v>6000</v>
      </c>
      <c r="D324" s="13">
        <v>6582</v>
      </c>
      <c r="E324" s="13">
        <v>7769</v>
      </c>
      <c r="F324" s="13">
        <v>4402</v>
      </c>
      <c r="G324" s="13">
        <v>15.8</v>
      </c>
    </row>
    <row r="325" spans="1:7" x14ac:dyDescent="0.25">
      <c r="A325" s="17">
        <v>45099</v>
      </c>
      <c r="B325" s="13">
        <v>347</v>
      </c>
      <c r="C325" s="13">
        <v>5411</v>
      </c>
      <c r="D325" s="13">
        <v>6157</v>
      </c>
      <c r="E325" s="13">
        <v>7926</v>
      </c>
      <c r="F325" s="13">
        <v>4217</v>
      </c>
      <c r="G325" s="13">
        <v>15.6</v>
      </c>
    </row>
    <row r="326" spans="1:7" x14ac:dyDescent="0.25">
      <c r="A326" s="17">
        <v>45129</v>
      </c>
      <c r="B326" s="13">
        <v>379</v>
      </c>
      <c r="C326" s="13">
        <v>6231</v>
      </c>
      <c r="D326" s="13">
        <v>6254</v>
      </c>
      <c r="E326" s="13">
        <v>8346</v>
      </c>
      <c r="F326" s="13">
        <v>4595</v>
      </c>
      <c r="G326" s="13">
        <v>16.45</v>
      </c>
    </row>
    <row r="327" spans="1:7" x14ac:dyDescent="0.25">
      <c r="A327" s="17">
        <v>45160</v>
      </c>
      <c r="B327" s="13">
        <v>363</v>
      </c>
      <c r="C327" s="13">
        <v>5991</v>
      </c>
      <c r="D327" s="13">
        <v>6144</v>
      </c>
      <c r="E327" s="13">
        <v>8304</v>
      </c>
      <c r="F327" s="13">
        <v>4490</v>
      </c>
      <c r="G327" s="13">
        <v>16.5</v>
      </c>
    </row>
    <row r="328" spans="1:7" x14ac:dyDescent="0.25">
      <c r="A328" s="17">
        <v>45191</v>
      </c>
      <c r="B328" s="13">
        <v>328</v>
      </c>
      <c r="C328" s="13">
        <v>5671</v>
      </c>
      <c r="D328" s="13">
        <v>5857</v>
      </c>
      <c r="E328" s="13">
        <v>7745</v>
      </c>
      <c r="F328" s="13">
        <v>4319</v>
      </c>
      <c r="G328" s="13">
        <v>17.27</v>
      </c>
    </row>
    <row r="329" spans="1:7" x14ac:dyDescent="0.25">
      <c r="A329" s="17">
        <v>45221</v>
      </c>
      <c r="B329" s="13">
        <v>355</v>
      </c>
      <c r="C329" s="13">
        <v>6421</v>
      </c>
      <c r="D329" s="13">
        <v>6026</v>
      </c>
      <c r="E329" s="13">
        <v>7803</v>
      </c>
      <c r="F329" s="13">
        <v>4674</v>
      </c>
      <c r="G329" s="13">
        <v>18.09</v>
      </c>
    </row>
    <row r="330" spans="1:7" x14ac:dyDescent="0.25">
      <c r="A330" s="17">
        <v>45252</v>
      </c>
      <c r="B330" s="13">
        <v>374</v>
      </c>
      <c r="C330" s="13">
        <v>6813</v>
      </c>
      <c r="D330" s="13">
        <v>6864</v>
      </c>
      <c r="E330" s="13">
        <v>8979</v>
      </c>
      <c r="F330" s="13">
        <v>4562</v>
      </c>
      <c r="G330" s="13">
        <v>18.190000000000001</v>
      </c>
    </row>
    <row r="331" spans="1:7" x14ac:dyDescent="0.25">
      <c r="A331" s="17">
        <v>45282</v>
      </c>
      <c r="B331" s="13">
        <v>351</v>
      </c>
      <c r="C331" s="13">
        <v>6174</v>
      </c>
      <c r="D331" s="13">
        <v>6728</v>
      </c>
      <c r="E331" s="13">
        <v>8982</v>
      </c>
      <c r="F331" s="13">
        <v>4506</v>
      </c>
      <c r="G331" s="13">
        <v>17.57</v>
      </c>
    </row>
    <row r="332" spans="1:7" x14ac:dyDescent="0.25">
      <c r="A332" s="17">
        <v>44949</v>
      </c>
      <c r="B332" s="13">
        <v>373</v>
      </c>
      <c r="C332" s="13">
        <v>6344</v>
      </c>
      <c r="D332" s="13">
        <v>7354</v>
      </c>
      <c r="E332" s="13">
        <v>10120</v>
      </c>
      <c r="F332" s="13">
        <v>4876</v>
      </c>
      <c r="G332" s="13">
        <v>16.989999999999998</v>
      </c>
    </row>
    <row r="333" spans="1:7" x14ac:dyDescent="0.25">
      <c r="A333" s="17">
        <v>44980</v>
      </c>
      <c r="B333" s="13">
        <v>364</v>
      </c>
      <c r="C333" s="13">
        <v>6205</v>
      </c>
      <c r="D333" s="13">
        <v>7183</v>
      </c>
      <c r="E333" s="13">
        <v>10286</v>
      </c>
      <c r="F333" s="13">
        <v>4963</v>
      </c>
      <c r="G333" s="13">
        <v>17.04</v>
      </c>
    </row>
    <row r="334" spans="1:7" x14ac:dyDescent="0.25">
      <c r="A334" s="17">
        <v>45008</v>
      </c>
      <c r="B334" s="13">
        <v>376</v>
      </c>
      <c r="C334" s="13">
        <v>6816</v>
      </c>
      <c r="D334" s="13">
        <v>7115</v>
      </c>
      <c r="E334" s="13">
        <v>10191</v>
      </c>
      <c r="F334" s="13">
        <v>5001</v>
      </c>
      <c r="G334" s="13">
        <v>18.12</v>
      </c>
    </row>
    <row r="335" spans="1:7" x14ac:dyDescent="0.25">
      <c r="A335" s="17">
        <v>45039</v>
      </c>
      <c r="B335" s="13">
        <v>382</v>
      </c>
      <c r="C335" s="13">
        <v>6798</v>
      </c>
      <c r="D335" s="13">
        <v>7322</v>
      </c>
      <c r="E335" s="13">
        <v>10449</v>
      </c>
      <c r="F335" s="13">
        <v>5221</v>
      </c>
      <c r="G335" s="13">
        <v>17.79</v>
      </c>
    </row>
    <row r="336" spans="1:7" x14ac:dyDescent="0.25">
      <c r="A336" s="17">
        <v>45069</v>
      </c>
      <c r="B336" s="13">
        <v>379</v>
      </c>
      <c r="C336" s="13">
        <v>6969</v>
      </c>
      <c r="D336" s="13">
        <v>7286</v>
      </c>
      <c r="E336" s="13">
        <v>10322</v>
      </c>
      <c r="F336" s="13">
        <v>5217</v>
      </c>
      <c r="G336" s="13">
        <v>18.399999999999999</v>
      </c>
    </row>
    <row r="338" spans="1:7" ht="15.75" x14ac:dyDescent="0.25">
      <c r="A338" s="16" t="s">
        <v>207</v>
      </c>
      <c r="B338" s="18">
        <f t="shared" ref="B338:G338" si="28">AVERAGE(B25:B336)</f>
        <v>264.37703110720344</v>
      </c>
      <c r="C338" s="18">
        <f t="shared" si="28"/>
        <v>3993.2470961977169</v>
      </c>
      <c r="D338" s="18">
        <f t="shared" si="28"/>
        <v>5192.1733032502179</v>
      </c>
      <c r="E338" s="18">
        <f t="shared" si="28"/>
        <v>7072.8973377521233</v>
      </c>
      <c r="F338" s="18">
        <f t="shared" si="28"/>
        <v>3169.6383225748505</v>
      </c>
      <c r="G338" s="18">
        <f t="shared" si="28"/>
        <v>13.765152168617748</v>
      </c>
    </row>
    <row r="339" spans="1:7" ht="15.75" x14ac:dyDescent="0.25">
      <c r="A339" s="16" t="s">
        <v>208</v>
      </c>
      <c r="B339" s="18">
        <f t="shared" ref="B339:G339" si="29">AVERAGE(B325:B336)</f>
        <v>364.25</v>
      </c>
      <c r="C339" s="18">
        <f t="shared" si="29"/>
        <v>6320.333333333333</v>
      </c>
      <c r="D339" s="18">
        <f t="shared" si="29"/>
        <v>6690.833333333333</v>
      </c>
      <c r="E339" s="18">
        <f t="shared" si="29"/>
        <v>9121.0833333333339</v>
      </c>
      <c r="F339" s="18">
        <f t="shared" si="29"/>
        <v>4720.083333333333</v>
      </c>
      <c r="G339" s="18">
        <f t="shared" si="29"/>
        <v>17.334166666666665</v>
      </c>
    </row>
    <row r="340" spans="1:7" ht="15.75" x14ac:dyDescent="0.25">
      <c r="A340" s="16" t="s">
        <v>209</v>
      </c>
      <c r="B340" s="12">
        <f>B336/B25-1</f>
        <v>2.5092592592592591</v>
      </c>
      <c r="C340" s="12">
        <f>C336/C25-1</f>
        <v>8.062418725617686</v>
      </c>
      <c r="D340" s="12">
        <f>D336/D25-1</f>
        <v>1.70452858203415</v>
      </c>
      <c r="E340" s="12">
        <f>E336/E25-1</f>
        <v>3.047843137254902</v>
      </c>
      <c r="F340" s="12">
        <f>F336/F25-1</f>
        <v>5.0804195804195809</v>
      </c>
    </row>
    <row r="341" spans="1:7" ht="15.75" x14ac:dyDescent="0.25">
      <c r="A341" s="16" t="s">
        <v>210</v>
      </c>
      <c r="B341" s="12">
        <f>B336/B324-1</f>
        <v>-2.6315789473684292E-3</v>
      </c>
      <c r="C341" s="12">
        <f>C336/C324-1</f>
        <v>0.16149999999999998</v>
      </c>
      <c r="D341" s="12">
        <f>D336/D324-1</f>
        <v>0.10695837131570962</v>
      </c>
      <c r="E341" s="12">
        <f>E336/E324-1</f>
        <v>0.32861372119963961</v>
      </c>
      <c r="F341" s="12">
        <f>F336/F324-1</f>
        <v>0.18514311676510675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6776-30A6-49FA-83D1-9450D2AEB209}">
  <dimension ref="A1:E26"/>
  <sheetViews>
    <sheetView workbookViewId="0">
      <selection activeCell="H23" sqref="H23"/>
    </sheetView>
  </sheetViews>
  <sheetFormatPr defaultRowHeight="15" x14ac:dyDescent="0.25"/>
  <cols>
    <col min="1" max="1" width="10.28515625" bestFit="1" customWidth="1"/>
    <col min="2" max="5" width="11.42578125" bestFit="1" customWidth="1"/>
  </cols>
  <sheetData>
    <row r="1" spans="1:5" x14ac:dyDescent="0.25">
      <c r="A1" t="s">
        <v>0</v>
      </c>
      <c r="B1" t="s">
        <v>2073</v>
      </c>
      <c r="C1" t="s">
        <v>2074</v>
      </c>
      <c r="D1" t="s">
        <v>2075</v>
      </c>
      <c r="E1" t="s">
        <v>2076</v>
      </c>
    </row>
    <row r="2" spans="1:5" ht="18" thickBot="1" x14ac:dyDescent="0.3">
      <c r="A2" s="25">
        <v>45047</v>
      </c>
      <c r="B2" s="53">
        <v>100000</v>
      </c>
      <c r="C2" s="53">
        <v>100000</v>
      </c>
      <c r="D2" s="53">
        <v>100000</v>
      </c>
      <c r="E2" s="53">
        <v>100000</v>
      </c>
    </row>
    <row r="3" spans="1:5" ht="18" thickBot="1" x14ac:dyDescent="0.3">
      <c r="A3" s="25">
        <v>45078</v>
      </c>
      <c r="B3" s="53">
        <v>100653</v>
      </c>
      <c r="C3" s="53">
        <v>100382</v>
      </c>
      <c r="D3" s="53">
        <v>100438</v>
      </c>
      <c r="E3" s="53">
        <v>100609</v>
      </c>
    </row>
    <row r="4" spans="1:5" ht="18" thickBot="1" x14ac:dyDescent="0.3">
      <c r="A4" s="25">
        <v>45108</v>
      </c>
      <c r="B4" s="53">
        <v>101290</v>
      </c>
      <c r="C4" s="53">
        <v>100749</v>
      </c>
      <c r="D4" s="53">
        <v>100855</v>
      </c>
      <c r="E4" s="53">
        <v>101197</v>
      </c>
    </row>
    <row r="5" spans="1:5" ht="18" thickBot="1" x14ac:dyDescent="0.3">
      <c r="A5" s="25">
        <v>45139</v>
      </c>
      <c r="B5" s="53">
        <v>101959</v>
      </c>
      <c r="C5" s="53">
        <v>101131</v>
      </c>
      <c r="D5" s="53">
        <v>101283</v>
      </c>
      <c r="E5" s="53">
        <v>101785</v>
      </c>
    </row>
    <row r="6" spans="1:5" ht="18" thickBot="1" x14ac:dyDescent="0.3">
      <c r="A6" s="25">
        <v>45170</v>
      </c>
      <c r="B6" s="53">
        <v>102612</v>
      </c>
      <c r="C6" s="53">
        <v>101513</v>
      </c>
      <c r="D6" s="53">
        <v>101711</v>
      </c>
      <c r="E6" s="53">
        <v>102394</v>
      </c>
    </row>
    <row r="7" spans="1:5" ht="18" thickBot="1" x14ac:dyDescent="0.3">
      <c r="A7" s="25">
        <v>45200</v>
      </c>
      <c r="B7" s="53">
        <v>103265</v>
      </c>
      <c r="C7" s="53">
        <v>101880</v>
      </c>
      <c r="D7" s="53">
        <v>102128</v>
      </c>
      <c r="E7" s="53">
        <v>102961</v>
      </c>
    </row>
    <row r="8" spans="1:5" ht="18" thickBot="1" x14ac:dyDescent="0.3">
      <c r="A8" s="25">
        <v>45231</v>
      </c>
      <c r="B8" s="53">
        <v>103918</v>
      </c>
      <c r="C8" s="53">
        <v>102262</v>
      </c>
      <c r="D8" s="53">
        <v>102566</v>
      </c>
      <c r="E8" s="53">
        <v>103570</v>
      </c>
    </row>
    <row r="9" spans="1:5" ht="18" thickBot="1" x14ac:dyDescent="0.3">
      <c r="A9" s="25">
        <v>45261</v>
      </c>
      <c r="B9" s="53">
        <v>104555</v>
      </c>
      <c r="C9" s="53">
        <v>102629</v>
      </c>
      <c r="D9" s="53">
        <v>102983</v>
      </c>
      <c r="E9" s="53">
        <v>104137</v>
      </c>
    </row>
    <row r="10" spans="1:5" ht="18" thickBot="1" x14ac:dyDescent="0.3">
      <c r="A10" s="25">
        <v>45292</v>
      </c>
      <c r="B10" s="53">
        <v>105224</v>
      </c>
      <c r="C10" s="53">
        <v>103011</v>
      </c>
      <c r="D10" s="53">
        <v>103411</v>
      </c>
      <c r="E10" s="53">
        <v>104746</v>
      </c>
    </row>
    <row r="11" spans="1:5" ht="18" thickBot="1" x14ac:dyDescent="0.3">
      <c r="A11" s="25">
        <v>45323</v>
      </c>
      <c r="B11" s="53">
        <v>105877</v>
      </c>
      <c r="C11" s="53">
        <v>103393</v>
      </c>
      <c r="D11" s="53">
        <v>103839</v>
      </c>
      <c r="E11" s="53">
        <v>105334</v>
      </c>
    </row>
    <row r="12" spans="1:5" ht="18" thickBot="1" x14ac:dyDescent="0.3">
      <c r="A12" s="25">
        <v>45352</v>
      </c>
      <c r="B12" s="53">
        <v>106498</v>
      </c>
      <c r="C12" s="53">
        <v>103744</v>
      </c>
      <c r="D12" s="53">
        <v>104245</v>
      </c>
      <c r="E12" s="53">
        <v>105901</v>
      </c>
    </row>
    <row r="13" spans="1:5" ht="18" thickBot="1" x14ac:dyDescent="0.3">
      <c r="A13" s="25">
        <v>45383</v>
      </c>
      <c r="B13" s="53">
        <v>107151</v>
      </c>
      <c r="C13" s="53">
        <v>104126</v>
      </c>
      <c r="D13" s="53">
        <v>104673</v>
      </c>
      <c r="E13" s="53">
        <v>106510</v>
      </c>
    </row>
    <row r="14" spans="1:5" ht="18" thickBot="1" x14ac:dyDescent="0.3">
      <c r="A14" s="25">
        <v>45413</v>
      </c>
      <c r="B14" s="53">
        <v>107804</v>
      </c>
      <c r="C14" s="53">
        <v>104493</v>
      </c>
      <c r="D14" s="53">
        <v>105090</v>
      </c>
      <c r="E14" s="53">
        <v>107077</v>
      </c>
    </row>
    <row r="15" spans="1:5" ht="18" thickBot="1" x14ac:dyDescent="0.3">
      <c r="A15" s="25">
        <v>45444</v>
      </c>
      <c r="B15" s="53">
        <v>108457</v>
      </c>
      <c r="C15" s="53">
        <v>104875</v>
      </c>
      <c r="D15" s="53">
        <v>105518</v>
      </c>
      <c r="E15" s="53">
        <v>107686</v>
      </c>
    </row>
    <row r="16" spans="1:5" ht="18" thickBot="1" x14ac:dyDescent="0.3">
      <c r="A16" s="25">
        <v>45474</v>
      </c>
      <c r="B16" s="53">
        <v>109094</v>
      </c>
      <c r="C16" s="53">
        <v>105257</v>
      </c>
      <c r="D16" s="53">
        <v>105935</v>
      </c>
      <c r="E16" s="53">
        <v>108253</v>
      </c>
    </row>
    <row r="17" spans="1:5" ht="18" thickBot="1" x14ac:dyDescent="0.3">
      <c r="A17" s="25">
        <v>45505</v>
      </c>
      <c r="B17" s="53">
        <v>109763</v>
      </c>
      <c r="C17" s="53">
        <v>105624</v>
      </c>
      <c r="D17" s="53">
        <v>106373</v>
      </c>
      <c r="E17" s="53">
        <v>108862</v>
      </c>
    </row>
    <row r="18" spans="1:5" ht="18" thickBot="1" x14ac:dyDescent="0.3">
      <c r="A18" s="25">
        <v>45536</v>
      </c>
      <c r="B18" s="53">
        <v>110416</v>
      </c>
      <c r="C18" s="53">
        <v>106006</v>
      </c>
      <c r="D18" s="53">
        <v>106801</v>
      </c>
      <c r="E18" s="53">
        <v>109471</v>
      </c>
    </row>
    <row r="19" spans="1:5" ht="18" thickBot="1" x14ac:dyDescent="0.3">
      <c r="A19" s="25">
        <v>45566</v>
      </c>
      <c r="B19" s="53">
        <v>111053</v>
      </c>
      <c r="C19" s="53">
        <v>106388</v>
      </c>
      <c r="D19" s="53">
        <v>107218</v>
      </c>
      <c r="E19" s="53">
        <v>110038</v>
      </c>
    </row>
    <row r="20" spans="1:5" ht="18" thickBot="1" x14ac:dyDescent="0.3">
      <c r="A20" s="25">
        <v>45597</v>
      </c>
      <c r="B20" s="53">
        <v>111722</v>
      </c>
      <c r="C20" s="53">
        <v>106770</v>
      </c>
      <c r="D20" s="53">
        <v>107646</v>
      </c>
      <c r="E20" s="53">
        <v>110647</v>
      </c>
    </row>
    <row r="21" spans="1:5" ht="18" thickBot="1" x14ac:dyDescent="0.3">
      <c r="A21" s="25">
        <v>45627</v>
      </c>
      <c r="B21" s="53">
        <v>112359</v>
      </c>
      <c r="C21" s="53">
        <v>107137</v>
      </c>
      <c r="D21" s="53">
        <v>108063</v>
      </c>
      <c r="E21" s="53">
        <v>111214</v>
      </c>
    </row>
    <row r="22" spans="1:5" ht="18" thickBot="1" x14ac:dyDescent="0.3">
      <c r="A22" s="25">
        <v>45658</v>
      </c>
      <c r="B22" s="53">
        <v>113012</v>
      </c>
      <c r="C22" s="53">
        <v>107519</v>
      </c>
      <c r="D22" s="53">
        <v>108501</v>
      </c>
      <c r="E22" s="53">
        <v>111823</v>
      </c>
    </row>
    <row r="23" spans="1:5" ht="18" thickBot="1" x14ac:dyDescent="0.3">
      <c r="A23" s="25">
        <v>45689</v>
      </c>
      <c r="B23" s="53">
        <v>113681</v>
      </c>
      <c r="C23" s="53">
        <v>107901</v>
      </c>
      <c r="D23" s="53">
        <v>108929</v>
      </c>
      <c r="E23" s="53">
        <v>112411</v>
      </c>
    </row>
    <row r="24" spans="1:5" ht="18" thickBot="1" x14ac:dyDescent="0.3">
      <c r="A24" s="25">
        <v>45717</v>
      </c>
      <c r="B24" s="53">
        <v>114270</v>
      </c>
      <c r="C24" s="53">
        <v>108237</v>
      </c>
      <c r="D24" s="53">
        <v>109314</v>
      </c>
      <c r="E24" s="53">
        <v>112957</v>
      </c>
    </row>
    <row r="25" spans="1:5" ht="18" thickBot="1" x14ac:dyDescent="0.3">
      <c r="A25" s="25">
        <v>45748</v>
      </c>
      <c r="B25" s="53">
        <v>114939</v>
      </c>
      <c r="C25" s="53">
        <v>108619</v>
      </c>
      <c r="D25" s="53">
        <v>109752</v>
      </c>
      <c r="E25" s="53">
        <v>113566</v>
      </c>
    </row>
    <row r="26" spans="1:5" ht="18" thickBot="1" x14ac:dyDescent="0.3">
      <c r="A26" s="25">
        <v>45778</v>
      </c>
      <c r="B26" s="53">
        <v>115576</v>
      </c>
      <c r="C26" s="53">
        <v>108986</v>
      </c>
      <c r="D26" s="53">
        <v>110169</v>
      </c>
      <c r="E26" s="53">
        <v>114133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Vanguard S&amp;P 500 ETF</vt:lpstr>
      <vt:lpstr>Satrix 40 ETF</vt:lpstr>
      <vt:lpstr>Satrix Indi ETF</vt:lpstr>
      <vt:lpstr>Sygnia Itrix MSCI World ETF </vt:lpstr>
      <vt:lpstr>Descriptive analytics</vt:lpstr>
      <vt:lpstr>Calculations</vt:lpstr>
      <vt:lpstr>Upload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van Dijk</dc:creator>
  <cp:lastModifiedBy>Henk van Dijk</cp:lastModifiedBy>
  <dcterms:created xsi:type="dcterms:W3CDTF">2023-05-02T13:43:55Z</dcterms:created>
  <dcterms:modified xsi:type="dcterms:W3CDTF">2023-05-10T07:35:02Z</dcterms:modified>
</cp:coreProperties>
</file>