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Daten\Projekte-Sync\MarexOS-RD\32_ENG_Electronics\10_Studies+calculations\Konzept\Stecker-Kabel\"/>
    </mc:Choice>
  </mc:AlternateContent>
  <xr:revisionPtr revIDLastSave="0" documentId="13_ncr:1_{8488CF69-635E-4AE4-B1F7-74E0B80B887F}" xr6:coauthVersionLast="45" xr6:coauthVersionMax="45" xr10:uidLastSave="{00000000-0000-0000-0000-000000000000}"/>
  <bookViews>
    <workbookView xWindow="2580" yWindow="135" windowWidth="21600" windowHeight="15345" xr2:uid="{FD971125-C5EB-4C3A-B08C-F7A3EA3CBCD2}"/>
  </bookViews>
  <sheets>
    <sheet name="Übersicht" sheetId="1" r:id="rId1"/>
    <sheet name="Einzelte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0" i="1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0" i="1"/>
  <c r="G20" i="1"/>
  <c r="G21" i="1"/>
  <c r="F34" i="2"/>
  <c r="E34" i="2"/>
  <c r="F32" i="2"/>
  <c r="E32" i="2"/>
  <c r="F31" i="2" a="1"/>
  <c r="F31" i="2" s="1"/>
  <c r="G31" i="2" a="1"/>
  <c r="G31" i="2" s="1"/>
  <c r="H31" i="2" a="1"/>
  <c r="H31" i="2" s="1"/>
  <c r="I31" i="2" a="1"/>
  <c r="I31" i="2" s="1"/>
  <c r="I32" i="2" s="1"/>
  <c r="J31" i="2" a="1"/>
  <c r="J31" i="2" s="1"/>
  <c r="J32" i="2" s="1"/>
  <c r="K31" i="2" a="1"/>
  <c r="K31" i="2" s="1"/>
  <c r="L31" i="2" a="1"/>
  <c r="L31" i="2" s="1"/>
  <c r="M31" i="2" a="1"/>
  <c r="M31" i="2" s="1"/>
  <c r="M32" i="2" s="1"/>
  <c r="N31" i="2" a="1"/>
  <c r="N31" i="2" s="1"/>
  <c r="N32" i="2" s="1"/>
  <c r="O31" i="2" a="1"/>
  <c r="O31" i="2" s="1"/>
  <c r="O32" i="2" s="1"/>
  <c r="P31" i="2" a="1"/>
  <c r="P31" i="2" s="1"/>
  <c r="P32" i="2" s="1"/>
  <c r="Q31" i="2" a="1"/>
  <c r="Q31" i="2" s="1"/>
  <c r="Q32" i="2" s="1"/>
  <c r="R31" i="2" a="1"/>
  <c r="R31" i="2" s="1"/>
  <c r="R32" i="2" s="1"/>
  <c r="S31" i="2" a="1"/>
  <c r="S31" i="2" s="1"/>
  <c r="S32" i="2" s="1"/>
  <c r="T31" i="2" a="1"/>
  <c r="T31" i="2" s="1"/>
  <c r="U31" i="2" a="1"/>
  <c r="U31" i="2" s="1"/>
  <c r="U32" i="2" s="1"/>
  <c r="V31" i="2" a="1"/>
  <c r="V31" i="2" s="1"/>
  <c r="V32" i="2" s="1"/>
  <c r="W31" i="2" a="1"/>
  <c r="W31" i="2" s="1"/>
  <c r="W32" i="2" s="1"/>
  <c r="X31" i="2" a="1"/>
  <c r="X31" i="2" s="1"/>
  <c r="X32" i="2" s="1"/>
  <c r="Y31" i="2" a="1"/>
  <c r="Y31" i="2" s="1"/>
  <c r="Y32" i="2" s="1"/>
  <c r="Z31" i="2" a="1"/>
  <c r="Z31" i="2" s="1"/>
  <c r="Z32" i="2" s="1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E33" i="2"/>
  <c r="E31" i="2" a="1"/>
  <c r="E31" i="2" s="1"/>
  <c r="W34" i="2" l="1"/>
  <c r="Z34" i="2"/>
  <c r="Y34" i="2"/>
  <c r="X34" i="2"/>
  <c r="V34" i="2"/>
  <c r="U34" i="2"/>
  <c r="T32" i="2"/>
  <c r="T34" i="2" s="1"/>
  <c r="S34" i="2"/>
  <c r="R34" i="2"/>
  <c r="Q34" i="2"/>
  <c r="P34" i="2"/>
  <c r="O34" i="2"/>
  <c r="N34" i="2"/>
  <c r="M34" i="2"/>
  <c r="L32" i="2"/>
  <c r="L34" i="2" s="1"/>
  <c r="K32" i="2"/>
  <c r="K34" i="2" s="1"/>
  <c r="J34" i="2"/>
  <c r="I34" i="2"/>
  <c r="H32" i="2"/>
  <c r="H34" i="2" s="1"/>
  <c r="L43" i="1"/>
  <c r="G32" i="2"/>
  <c r="G34" i="2" s="1"/>
  <c r="E35" i="2"/>
  <c r="F35" i="2"/>
  <c r="Z35" i="2" l="1"/>
  <c r="G41" i="1" s="1"/>
  <c r="H35" i="2"/>
  <c r="G23" i="1" s="1"/>
  <c r="X35" i="2" l="1"/>
  <c r="G39" i="1" s="1"/>
  <c r="N35" i="2"/>
  <c r="G29" i="1" s="1"/>
  <c r="R35" i="2"/>
  <c r="G33" i="1" s="1"/>
  <c r="V35" i="2"/>
  <c r="G37" i="1" s="1"/>
  <c r="T35" i="2"/>
  <c r="G35" i="1" s="1"/>
  <c r="J35" i="2"/>
  <c r="G25" i="1" s="1"/>
  <c r="P35" i="2"/>
  <c r="G31" i="1" s="1"/>
  <c r="L35" i="2"/>
  <c r="G27" i="1" s="1"/>
  <c r="O35" i="2"/>
  <c r="G30" i="1" s="1"/>
  <c r="K35" i="2"/>
  <c r="G26" i="1" s="1"/>
  <c r="M35" i="2"/>
  <c r="G28" i="1" s="1"/>
  <c r="I35" i="2"/>
  <c r="G24" i="1" s="1"/>
  <c r="G35" i="2"/>
  <c r="G22" i="1" s="1"/>
  <c r="S35" i="2" l="1"/>
  <c r="G34" i="1" s="1"/>
  <c r="Q35" i="2"/>
  <c r="G32" i="1" s="1"/>
  <c r="W35" i="2" l="1"/>
  <c r="G38" i="1" s="1"/>
  <c r="U35" i="2"/>
  <c r="G36" i="1" s="1"/>
  <c r="Y35" i="2" l="1"/>
  <c r="G40" i="1" s="1"/>
  <c r="K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<sst xmlns="http://schemas.openxmlformats.org/spreadsheetml/2006/main" count="199" uniqueCount="121">
  <si>
    <t>Throttle</t>
  </si>
  <si>
    <t>R419801320</t>
  </si>
  <si>
    <t>R419801321</t>
  </si>
  <si>
    <t>4-20mA(0-10V)</t>
  </si>
  <si>
    <t>PWM</t>
  </si>
  <si>
    <t>R419801324</t>
  </si>
  <si>
    <t>Aux</t>
  </si>
  <si>
    <t>R419801344</t>
  </si>
  <si>
    <t>A</t>
  </si>
  <si>
    <t>B</t>
  </si>
  <si>
    <t>R419801345</t>
  </si>
  <si>
    <t>R419801567</t>
  </si>
  <si>
    <t>Power</t>
  </si>
  <si>
    <t>R419801316</t>
  </si>
  <si>
    <t>Gear</t>
  </si>
  <si>
    <t>open</t>
  </si>
  <si>
    <t>R419801334</t>
  </si>
  <si>
    <t>Valve-Connector</t>
  </si>
  <si>
    <t>R419801335</t>
  </si>
  <si>
    <t xml:space="preserve">Gear </t>
  </si>
  <si>
    <t>R419801336</t>
  </si>
  <si>
    <t>R419801325</t>
  </si>
  <si>
    <t>Type</t>
  </si>
  <si>
    <t>Funktion</t>
  </si>
  <si>
    <t>MNR</t>
  </si>
  <si>
    <t>PHEK</t>
  </si>
  <si>
    <t>Planung Kabel für MPCnew Plus</t>
  </si>
  <si>
    <t>Henkner
14.01.21</t>
  </si>
  <si>
    <t>Initialkosten</t>
  </si>
  <si>
    <t>ECS-Kabel zum Vergleich</t>
  </si>
  <si>
    <t>MPC Plus Kabel Planung(SKU single Engine, Trolling)</t>
  </si>
  <si>
    <t>AUX / MISC</t>
  </si>
  <si>
    <t>No. Cable</t>
  </si>
  <si>
    <t>2Cx2x0,5</t>
  </si>
  <si>
    <t>2Cx2x0,5/1Cx3x0,5</t>
  </si>
  <si>
    <t>Länge/m</t>
  </si>
  <si>
    <t>1Cx2x2,5</t>
  </si>
  <si>
    <t>Alarm</t>
  </si>
  <si>
    <t>1Cx2x0,5</t>
  </si>
  <si>
    <t>Alarm, Start, Stop, LC/RC</t>
  </si>
  <si>
    <t>I/U, Start-Interlock</t>
  </si>
  <si>
    <t>3Cx2x0,5</t>
  </si>
  <si>
    <t>PWM, Start-Interlock</t>
  </si>
  <si>
    <t>Supply</t>
  </si>
  <si>
    <t>Deutsch</t>
  </si>
  <si>
    <t>2Cx2x1,5</t>
  </si>
  <si>
    <t>Valve-Connector, Feedback</t>
  </si>
  <si>
    <t>2Cx2x1,5/2Cx2x0,5</t>
  </si>
  <si>
    <t>open Valve, Feedback</t>
  </si>
  <si>
    <t>Trolling</t>
  </si>
  <si>
    <t>1Cx2x1,5</t>
  </si>
  <si>
    <t>PWM (Padua/TD)</t>
  </si>
  <si>
    <t>I/U, Start-Interlock, Pickup</t>
  </si>
  <si>
    <t>PWM, Start-Interlock, Pickup</t>
  </si>
  <si>
    <t>PWM, Pickup (Padua)</t>
  </si>
  <si>
    <t>PWM, TRL-ON (ZFF)</t>
  </si>
  <si>
    <t>PWM, TRL-ON, Pickup (ZFF)</t>
  </si>
  <si>
    <t>I/U, TRL-ON (TD/Autotrol)</t>
  </si>
  <si>
    <t>1Cx2x1,5/1Cx3x0,5</t>
  </si>
  <si>
    <t>2Cx2x1,5/1Cx3x0,5</t>
  </si>
  <si>
    <t>1Cx2x0,5/1Cx2x1,5</t>
  </si>
  <si>
    <t>Benennung</t>
  </si>
  <si>
    <t>Kosten Einzelteile</t>
  </si>
  <si>
    <t>Bestellnummer</t>
  </si>
  <si>
    <t>Deutsch 4pol gr</t>
  </si>
  <si>
    <t>Deutsch 8pol gr</t>
  </si>
  <si>
    <t>Deutsch 8pol sw</t>
  </si>
  <si>
    <t>Deutsch 12pol gr</t>
  </si>
  <si>
    <t>DT06-4S</t>
  </si>
  <si>
    <t>DT06-08SA</t>
  </si>
  <si>
    <t>DT06-08SB</t>
  </si>
  <si>
    <t>DT06-12SA</t>
  </si>
  <si>
    <t>Deutsch Lock 4pol</t>
  </si>
  <si>
    <t>Deutsch 12pol sw</t>
  </si>
  <si>
    <t>DT06-12SB</t>
  </si>
  <si>
    <t>Deutsch Lock 8pol</t>
  </si>
  <si>
    <t>Deutsch Lock 12pol</t>
  </si>
  <si>
    <t>Deutsch Boot 4pol</t>
  </si>
  <si>
    <t>DT4S-BT</t>
  </si>
  <si>
    <t>DT8S-BT</t>
  </si>
  <si>
    <t>DT12S-BT</t>
  </si>
  <si>
    <t>DT8S-BT-BK</t>
  </si>
  <si>
    <t>DT12S-BT-BK</t>
  </si>
  <si>
    <t>Deutsch Boot 8pol</t>
  </si>
  <si>
    <t>Deutsch Boot 12pol</t>
  </si>
  <si>
    <t>Deutsch Backshell 4pol</t>
  </si>
  <si>
    <t>1011-243-0805</t>
  </si>
  <si>
    <t>1011-247-1205</t>
  </si>
  <si>
    <t>1011-235-0405</t>
  </si>
  <si>
    <t>Deutsch Backshell 8pol</t>
  </si>
  <si>
    <t>Deutsch Backshell 12pol</t>
  </si>
  <si>
    <t>1062-20-0622</t>
  </si>
  <si>
    <t>Deutsch Buchse Size AWG20 NI/NI</t>
  </si>
  <si>
    <t>Deutsch unused pin seal</t>
  </si>
  <si>
    <t>114017-ZZ</t>
  </si>
  <si>
    <t>W4SA</t>
  </si>
  <si>
    <t>W12S</t>
  </si>
  <si>
    <t>W8S</t>
  </si>
  <si>
    <t>mouser</t>
  </si>
  <si>
    <t>Quelle</t>
  </si>
  <si>
    <t>Preis</t>
  </si>
  <si>
    <t>Kabel</t>
  </si>
  <si>
    <t>Kabel 2x1,5 Oelflex 110H</t>
  </si>
  <si>
    <t>Kabel 2x2,5 Oelflex 110H</t>
  </si>
  <si>
    <t>Nr</t>
  </si>
  <si>
    <t>Kabel 3x0,5 Oelflex 110H</t>
  </si>
  <si>
    <t>Kabel 2x0,5 Oelflex 110H</t>
  </si>
  <si>
    <t>SAP</t>
  </si>
  <si>
    <t>g</t>
  </si>
  <si>
    <t>CON-VP-F</t>
  </si>
  <si>
    <t>Ventilstecker 1834484101</t>
  </si>
  <si>
    <t>Kleinmateral (Kennzeichnung, Schrumpfschlauch)</t>
  </si>
  <si>
    <t>MGK</t>
  </si>
  <si>
    <t>Fertg</t>
  </si>
  <si>
    <t>Marge</t>
  </si>
  <si>
    <t>EK</t>
  </si>
  <si>
    <t>Material gesamt</t>
  </si>
  <si>
    <t>Fertigung/prüfen</t>
  </si>
  <si>
    <t>Summe</t>
  </si>
  <si>
    <t>Anzahl Muster</t>
  </si>
  <si>
    <t>3x Musterkosten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</si>
</sst>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5" formatCode="_-* #,##0.00\ [$€-407]_-;\-* #,##0.00\ [$€-407]_-;_-* &quot;-&quot;??\ [$€-407]_-;_-@_-"/>
    <numFmt numFmtId="166" formatCode="_-* #,##0.000\ [$€-407]_-;\-* #,##0.000\ [$€-407]_-;_-* &quot;-&quot;??\ [$€-407]_-;_-@_-"/>
    <numFmt numFmtId="167" formatCode="#,##0.00\ &quot;€/min&quot;"/>
    <numFmt numFmtId="169" formatCode="0.000\ &quot;€/m&quot;"/>
    <numFmt numFmtId="172" formatCode="0\ &quot;min&quot;"/>
    <numFmt numFmtId="174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4" xfId="0" applyBorder="1"/>
    <xf numFmtId="0" fontId="0" fillId="0" borderId="0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Font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Font="1" applyAlignment="1">
      <alignment horizontal="right" vertical="top" wrapText="1"/>
    </xf>
    <xf numFmtId="0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2" fillId="0" borderId="1" xfId="0" applyFont="1" applyBorder="1"/>
    <xf numFmtId="0" fontId="2" fillId="0" borderId="2" xfId="0" applyFont="1" applyBorder="1"/>
    <xf numFmtId="166" fontId="2" fillId="0" borderId="2" xfId="1" applyNumberFormat="1" applyFont="1" applyBorder="1"/>
    <xf numFmtId="44" fontId="2" fillId="0" borderId="2" xfId="1" applyFont="1" applyBorder="1"/>
    <xf numFmtId="44" fontId="2" fillId="0" borderId="3" xfId="1" applyFont="1" applyBorder="1"/>
    <xf numFmtId="0" fontId="2" fillId="0" borderId="4" xfId="0" applyFont="1" applyBorder="1"/>
    <xf numFmtId="0" fontId="2" fillId="0" borderId="0" xfId="0" applyFont="1" applyBorder="1"/>
    <xf numFmtId="44" fontId="2" fillId="0" borderId="0" xfId="1" applyFont="1" applyBorder="1"/>
    <xf numFmtId="44" fontId="2" fillId="0" borderId="5" xfId="1" applyFont="1" applyBorder="1"/>
    <xf numFmtId="0" fontId="2" fillId="0" borderId="6" xfId="0" applyFont="1" applyBorder="1"/>
    <xf numFmtId="0" fontId="2" fillId="0" borderId="7" xfId="0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1" xfId="0" applyBorder="1"/>
    <xf numFmtId="0" fontId="0" fillId="0" borderId="2" xfId="0" applyBorder="1"/>
    <xf numFmtId="166" fontId="0" fillId="0" borderId="2" xfId="1" applyNumberFormat="1" applyFont="1" applyBorder="1"/>
    <xf numFmtId="0" fontId="0" fillId="0" borderId="3" xfId="0" applyBorder="1"/>
    <xf numFmtId="166" fontId="0" fillId="0" borderId="0" xfId="1" applyNumberFormat="1" applyFont="1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166" fontId="6" fillId="0" borderId="0" xfId="1" applyNumberFormat="1" applyFont="1" applyBorder="1"/>
    <xf numFmtId="169" fontId="0" fillId="0" borderId="0" xfId="1" applyNumberFormat="1" applyFont="1" applyBorder="1"/>
    <xf numFmtId="167" fontId="0" fillId="0" borderId="7" xfId="1" applyNumberFormat="1" applyFont="1" applyBorder="1"/>
    <xf numFmtId="172" fontId="0" fillId="0" borderId="7" xfId="1" applyNumberFormat="1" applyFont="1" applyBorder="1"/>
    <xf numFmtId="0" fontId="5" fillId="3" borderId="1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9" fontId="1" fillId="0" borderId="0" xfId="2" applyFont="1" applyBorder="1"/>
    <xf numFmtId="0" fontId="0" fillId="0" borderId="0" xfId="0" applyFont="1" applyBorder="1"/>
    <xf numFmtId="167" fontId="1" fillId="0" borderId="0" xfId="1" applyNumberFormat="1" applyFont="1" applyBorder="1"/>
    <xf numFmtId="9" fontId="0" fillId="0" borderId="0" xfId="0" applyNumberFormat="1" applyFont="1" applyBorder="1"/>
    <xf numFmtId="0" fontId="2" fillId="0" borderId="4" xfId="0" applyFont="1" applyFill="1" applyBorder="1"/>
    <xf numFmtId="0" fontId="0" fillId="0" borderId="0" xfId="0" applyFill="1" applyBorder="1"/>
    <xf numFmtId="172" fontId="0" fillId="0" borderId="8" xfId="1" applyNumberFormat="1" applyFont="1" applyBorder="1"/>
    <xf numFmtId="165" fontId="0" fillId="0" borderId="0" xfId="0" applyNumberFormat="1"/>
    <xf numFmtId="174" fontId="0" fillId="0" borderId="2" xfId="1" applyNumberFormat="1" applyFont="1" applyBorder="1"/>
    <xf numFmtId="174" fontId="0" fillId="0" borderId="2" xfId="0" applyNumberFormat="1" applyBorder="1"/>
    <xf numFmtId="44" fontId="0" fillId="0" borderId="3" xfId="1" applyFont="1" applyBorder="1"/>
    <xf numFmtId="174" fontId="0" fillId="0" borderId="0" xfId="1" applyNumberFormat="1" applyFont="1" applyBorder="1"/>
    <xf numFmtId="174" fontId="0" fillId="0" borderId="0" xfId="0" applyNumberFormat="1" applyBorder="1"/>
    <xf numFmtId="174" fontId="0" fillId="0" borderId="7" xfId="1" applyNumberFormat="1" applyFont="1" applyBorder="1"/>
    <xf numFmtId="174" fontId="0" fillId="0" borderId="7" xfId="0" applyNumberFormat="1" applyBorder="1"/>
    <xf numFmtId="0" fontId="2" fillId="0" borderId="9" xfId="0" applyFont="1" applyBorder="1"/>
    <xf numFmtId="0" fontId="2" fillId="0" borderId="10" xfId="0" applyFont="1" applyBorder="1"/>
    <xf numFmtId="174" fontId="2" fillId="0" borderId="10" xfId="0" applyNumberFormat="1" applyFont="1" applyBorder="1"/>
    <xf numFmtId="44" fontId="2" fillId="0" borderId="11" xfId="0" applyNumberFormat="1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4" borderId="4" xfId="0" applyFill="1" applyBorder="1"/>
    <xf numFmtId="0" fontId="0" fillId="4" borderId="0" xfId="0" applyFill="1" applyBorder="1"/>
    <xf numFmtId="166" fontId="0" fillId="4" borderId="0" xfId="1" applyNumberFormat="1" applyFont="1" applyFill="1" applyBorder="1"/>
    <xf numFmtId="0" fontId="0" fillId="4" borderId="5" xfId="0" applyFill="1" applyBorder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7C94-02BF-49E0-8888-F2FEC94AE00D}">
  <dimension ref="A1:L43"/>
  <sheetViews>
    <sheetView tabSelected="1" topLeftCell="A16" workbookViewId="0">
      <selection activeCell="J19" sqref="J19"/>
    </sheetView>
  </sheetViews>
  <sheetFormatPr baseColWidth="10" defaultRowHeight="15" x14ac:dyDescent="0.25"/>
  <cols>
    <col min="1" max="1" width="4.5703125" customWidth="1"/>
    <col min="2" max="2" width="4.42578125" customWidth="1"/>
    <col min="4" max="4" width="9.42578125" customWidth="1"/>
    <col min="5" max="5" width="26.7109375" bestFit="1" customWidth="1"/>
    <col min="6" max="6" width="12.28515625" customWidth="1"/>
    <col min="8" max="8" width="17.7109375" customWidth="1"/>
    <col min="9" max="9" width="8.140625" bestFit="1" customWidth="1"/>
    <col min="10" max="10" width="13.85546875" bestFit="1" customWidth="1"/>
    <col min="12" max="12" width="11.5703125" customWidth="1"/>
  </cols>
  <sheetData>
    <row r="1" spans="1:7" s="10" customFormat="1" ht="30" x14ac:dyDescent="0.25">
      <c r="A1" s="12" t="s">
        <v>26</v>
      </c>
      <c r="G1" s="13" t="s">
        <v>27</v>
      </c>
    </row>
    <row r="3" spans="1:7" ht="18.75" x14ac:dyDescent="0.3">
      <c r="B3" s="11" t="s">
        <v>29</v>
      </c>
    </row>
    <row r="4" spans="1:7" x14ac:dyDescent="0.25">
      <c r="C4" s="7" t="s">
        <v>22</v>
      </c>
      <c r="D4" s="8" t="s">
        <v>35</v>
      </c>
      <c r="E4" s="8" t="s">
        <v>23</v>
      </c>
      <c r="F4" s="8" t="s">
        <v>24</v>
      </c>
      <c r="G4" s="9" t="s">
        <v>25</v>
      </c>
    </row>
    <row r="5" spans="1:7" x14ac:dyDescent="0.25">
      <c r="C5" s="1" t="s">
        <v>6</v>
      </c>
      <c r="D5" s="2">
        <v>10</v>
      </c>
      <c r="E5" s="2" t="s">
        <v>8</v>
      </c>
      <c r="F5" s="2" t="s">
        <v>7</v>
      </c>
      <c r="G5" s="3">
        <v>61.4</v>
      </c>
    </row>
    <row r="6" spans="1:7" x14ac:dyDescent="0.25">
      <c r="C6" s="1" t="s">
        <v>6</v>
      </c>
      <c r="D6" s="2">
        <v>10</v>
      </c>
      <c r="E6" s="2" t="s">
        <v>9</v>
      </c>
      <c r="F6" s="2" t="s">
        <v>10</v>
      </c>
      <c r="G6" s="3">
        <v>41.09</v>
      </c>
    </row>
    <row r="7" spans="1:7" x14ac:dyDescent="0.25">
      <c r="C7" s="1" t="s">
        <v>14</v>
      </c>
      <c r="D7" s="2">
        <v>5</v>
      </c>
      <c r="E7" s="2" t="s">
        <v>17</v>
      </c>
      <c r="F7" s="2" t="s">
        <v>18</v>
      </c>
      <c r="G7" s="3">
        <v>78.19</v>
      </c>
    </row>
    <row r="8" spans="1:7" x14ac:dyDescent="0.25">
      <c r="C8" s="1" t="s">
        <v>14</v>
      </c>
      <c r="D8" s="2">
        <v>10</v>
      </c>
      <c r="E8" s="2" t="s">
        <v>15</v>
      </c>
      <c r="F8" s="2" t="s">
        <v>16</v>
      </c>
      <c r="G8" s="3">
        <v>38.409999999999997</v>
      </c>
    </row>
    <row r="9" spans="1:7" x14ac:dyDescent="0.25">
      <c r="C9" s="1" t="s">
        <v>19</v>
      </c>
      <c r="D9" s="2">
        <v>10</v>
      </c>
      <c r="E9" s="2" t="s">
        <v>17</v>
      </c>
      <c r="F9" s="2" t="s">
        <v>20</v>
      </c>
      <c r="G9" s="3">
        <v>46.52</v>
      </c>
    </row>
    <row r="10" spans="1:7" x14ac:dyDescent="0.25">
      <c r="C10" s="1" t="s">
        <v>12</v>
      </c>
      <c r="D10" s="2">
        <v>5</v>
      </c>
      <c r="E10" s="2"/>
      <c r="F10" s="2" t="s">
        <v>11</v>
      </c>
      <c r="G10" s="3">
        <v>10.53</v>
      </c>
    </row>
    <row r="11" spans="1:7" x14ac:dyDescent="0.25">
      <c r="C11" s="1" t="s">
        <v>12</v>
      </c>
      <c r="D11" s="2">
        <v>10</v>
      </c>
      <c r="E11" s="2"/>
      <c r="F11" s="2" t="s">
        <v>13</v>
      </c>
      <c r="G11" s="3">
        <v>18.88</v>
      </c>
    </row>
    <row r="12" spans="1:7" x14ac:dyDescent="0.25">
      <c r="C12" s="1" t="s">
        <v>0</v>
      </c>
      <c r="D12" s="2">
        <v>10</v>
      </c>
      <c r="E12" s="2" t="s">
        <v>3</v>
      </c>
      <c r="F12" s="2" t="s">
        <v>1</v>
      </c>
      <c r="G12" s="3">
        <v>25.9</v>
      </c>
    </row>
    <row r="13" spans="1:7" x14ac:dyDescent="0.25">
      <c r="C13" s="1" t="s">
        <v>0</v>
      </c>
      <c r="D13" s="2">
        <v>10</v>
      </c>
      <c r="E13" s="2" t="s">
        <v>4</v>
      </c>
      <c r="F13" s="2" t="s">
        <v>5</v>
      </c>
      <c r="G13" s="3">
        <v>26.82</v>
      </c>
    </row>
    <row r="14" spans="1:7" x14ac:dyDescent="0.25">
      <c r="C14" s="1" t="s">
        <v>0</v>
      </c>
      <c r="D14" s="2">
        <v>20</v>
      </c>
      <c r="E14" s="2" t="s">
        <v>3</v>
      </c>
      <c r="F14" s="2" t="s">
        <v>2</v>
      </c>
      <c r="G14" s="3">
        <v>12.81</v>
      </c>
    </row>
    <row r="15" spans="1:7" x14ac:dyDescent="0.25">
      <c r="C15" s="4" t="s">
        <v>0</v>
      </c>
      <c r="D15" s="5">
        <v>20</v>
      </c>
      <c r="E15" s="5" t="s">
        <v>4</v>
      </c>
      <c r="F15" s="5" t="s">
        <v>21</v>
      </c>
      <c r="G15" s="6">
        <v>13.28</v>
      </c>
    </row>
    <row r="18" spans="2:12" ht="18.75" x14ac:dyDescent="0.3">
      <c r="B18" s="11" t="s">
        <v>30</v>
      </c>
    </row>
    <row r="19" spans="2:12" x14ac:dyDescent="0.25">
      <c r="B19" s="65" t="s">
        <v>104</v>
      </c>
      <c r="C19" s="66" t="s">
        <v>22</v>
      </c>
      <c r="D19" s="66" t="s">
        <v>35</v>
      </c>
      <c r="E19" s="66" t="s">
        <v>23</v>
      </c>
      <c r="F19" s="66" t="s">
        <v>24</v>
      </c>
      <c r="G19" s="67" t="s">
        <v>25</v>
      </c>
      <c r="H19" s="66" t="s">
        <v>32</v>
      </c>
      <c r="I19" s="66" t="s">
        <v>44</v>
      </c>
      <c r="J19" s="66" t="s">
        <v>119</v>
      </c>
      <c r="K19" s="66" t="s">
        <v>120</v>
      </c>
      <c r="L19" s="67" t="s">
        <v>28</v>
      </c>
    </row>
    <row r="20" spans="2:12" x14ac:dyDescent="0.25">
      <c r="B20" s="30">
        <v>1</v>
      </c>
      <c r="C20" s="31" t="s">
        <v>31</v>
      </c>
      <c r="D20" s="31">
        <v>5</v>
      </c>
      <c r="E20" s="31" t="s">
        <v>37</v>
      </c>
      <c r="F20" s="31"/>
      <c r="G20" s="54">
        <f>HLOOKUP($B20,Einzelteile!$E$5:$Z$36,31,FALSE)</f>
        <v>16.782156000000001</v>
      </c>
      <c r="H20" s="31" t="s">
        <v>38</v>
      </c>
      <c r="I20" s="31">
        <v>12</v>
      </c>
      <c r="J20" s="31"/>
      <c r="K20" s="55">
        <f>J20*2*G20</f>
        <v>0</v>
      </c>
      <c r="L20" s="56">
        <f>HLOOKUP($B20,Einzelteile!$E$5:$Z$36,32,FALSE)</f>
        <v>0</v>
      </c>
    </row>
    <row r="21" spans="2:12" x14ac:dyDescent="0.25">
      <c r="B21" s="1">
        <v>2</v>
      </c>
      <c r="C21" s="2" t="s">
        <v>31</v>
      </c>
      <c r="D21" s="2">
        <v>10</v>
      </c>
      <c r="E21" s="2" t="s">
        <v>37</v>
      </c>
      <c r="F21" s="2"/>
      <c r="G21" s="57">
        <f>HLOOKUP($B21,Einzelteile!$E$5:$Z$36,31,FALSE)</f>
        <v>20.610156000000003</v>
      </c>
      <c r="H21" s="2" t="s">
        <v>38</v>
      </c>
      <c r="I21" s="2">
        <v>12</v>
      </c>
      <c r="J21" s="2"/>
      <c r="K21" s="58">
        <f t="shared" ref="K21:K41" si="0">J21*2*G21</f>
        <v>0</v>
      </c>
      <c r="L21" s="3">
        <f>HLOOKUP($B21,Einzelteile!$E$5:$Z$36,32,FALSE)</f>
        <v>0</v>
      </c>
    </row>
    <row r="22" spans="2:12" x14ac:dyDescent="0.25">
      <c r="B22" s="1">
        <v>3</v>
      </c>
      <c r="C22" s="2" t="s">
        <v>31</v>
      </c>
      <c r="D22" s="2">
        <v>10</v>
      </c>
      <c r="E22" s="2" t="s">
        <v>39</v>
      </c>
      <c r="F22" s="2"/>
      <c r="G22" s="57">
        <f>HLOOKUP($B22,Einzelteile!$E$5:$Z$36,31,FALSE)</f>
        <v>48.231755999999997</v>
      </c>
      <c r="H22" s="2" t="s">
        <v>34</v>
      </c>
      <c r="I22" s="2">
        <v>12</v>
      </c>
      <c r="J22" s="2">
        <v>2</v>
      </c>
      <c r="K22" s="58">
        <f t="shared" si="0"/>
        <v>192.92702399999999</v>
      </c>
      <c r="L22" s="3">
        <f>HLOOKUP($B22,Einzelteile!$E$5:$Z$36,32,FALSE)</f>
        <v>0</v>
      </c>
    </row>
    <row r="23" spans="2:12" x14ac:dyDescent="0.25">
      <c r="B23" s="1">
        <v>4</v>
      </c>
      <c r="C23" s="2" t="s">
        <v>14</v>
      </c>
      <c r="D23" s="2">
        <v>10</v>
      </c>
      <c r="E23" s="2" t="s">
        <v>48</v>
      </c>
      <c r="F23" s="2"/>
      <c r="G23" s="57">
        <f>HLOOKUP($B23,Einzelteile!$E$5:$Z$36,31,FALSE)</f>
        <v>72.666575999999992</v>
      </c>
      <c r="H23" s="2" t="s">
        <v>47</v>
      </c>
      <c r="I23" s="2">
        <v>8</v>
      </c>
      <c r="J23" s="2">
        <v>2</v>
      </c>
      <c r="K23" s="58">
        <f t="shared" si="0"/>
        <v>290.66630399999997</v>
      </c>
      <c r="L23" s="3">
        <f>HLOOKUP($B23,Einzelteile!$E$5:$Z$36,32,FALSE)</f>
        <v>0</v>
      </c>
    </row>
    <row r="24" spans="2:12" x14ac:dyDescent="0.25">
      <c r="B24" s="1">
        <v>5</v>
      </c>
      <c r="C24" s="2" t="s">
        <v>14</v>
      </c>
      <c r="D24" s="2">
        <v>5</v>
      </c>
      <c r="E24" s="2" t="s">
        <v>17</v>
      </c>
      <c r="F24" s="2"/>
      <c r="G24" s="57">
        <f>HLOOKUP($B24,Einzelteile!$E$5:$Z$36,31,FALSE)</f>
        <v>31.580976</v>
      </c>
      <c r="H24" s="2" t="s">
        <v>45</v>
      </c>
      <c r="I24" s="2">
        <v>8</v>
      </c>
      <c r="J24" s="2"/>
      <c r="K24" s="58">
        <f t="shared" si="0"/>
        <v>0</v>
      </c>
      <c r="L24" s="3">
        <f>HLOOKUP($B24,Einzelteile!$E$5:$Z$36,32,FALSE)</f>
        <v>0</v>
      </c>
    </row>
    <row r="25" spans="2:12" x14ac:dyDescent="0.25">
      <c r="B25" s="1">
        <v>6</v>
      </c>
      <c r="C25" s="2" t="s">
        <v>14</v>
      </c>
      <c r="D25" s="2">
        <v>10</v>
      </c>
      <c r="E25" s="2" t="s">
        <v>17</v>
      </c>
      <c r="F25" s="2"/>
      <c r="G25" s="57">
        <f>HLOOKUP($B25,Einzelteile!$E$5:$Z$36,31,FALSE)</f>
        <v>44.252976000000004</v>
      </c>
      <c r="H25" s="2" t="s">
        <v>45</v>
      </c>
      <c r="I25" s="2">
        <v>8</v>
      </c>
      <c r="J25" s="2"/>
      <c r="K25" s="58">
        <f t="shared" si="0"/>
        <v>0</v>
      </c>
      <c r="L25" s="3">
        <f>HLOOKUP($B25,Einzelteile!$E$5:$Z$36,32,FALSE)</f>
        <v>0</v>
      </c>
    </row>
    <row r="26" spans="2:12" x14ac:dyDescent="0.25">
      <c r="B26" s="1">
        <v>7</v>
      </c>
      <c r="C26" s="2" t="s">
        <v>14</v>
      </c>
      <c r="D26" s="2">
        <v>5</v>
      </c>
      <c r="E26" s="2" t="s">
        <v>46</v>
      </c>
      <c r="F26" s="2"/>
      <c r="G26" s="57">
        <f>HLOOKUP($B26,Einzelteile!$E$5:$Z$36,31,FALSE)</f>
        <v>51.546576000000002</v>
      </c>
      <c r="H26" s="2" t="s">
        <v>47</v>
      </c>
      <c r="I26" s="2">
        <v>8</v>
      </c>
      <c r="J26" s="2">
        <v>1</v>
      </c>
      <c r="K26" s="58">
        <f t="shared" si="0"/>
        <v>103.093152</v>
      </c>
      <c r="L26" s="3">
        <f>HLOOKUP($B26,Einzelteile!$E$5:$Z$36,32,FALSE)</f>
        <v>0</v>
      </c>
    </row>
    <row r="27" spans="2:12" x14ac:dyDescent="0.25">
      <c r="B27" s="1">
        <v>8</v>
      </c>
      <c r="C27" s="2" t="s">
        <v>14</v>
      </c>
      <c r="D27" s="2">
        <v>10</v>
      </c>
      <c r="E27" s="2" t="s">
        <v>46</v>
      </c>
      <c r="F27" s="2"/>
      <c r="G27" s="57">
        <f>HLOOKUP($B27,Einzelteile!$E$5:$Z$36,31,FALSE)</f>
        <v>75.702575999999993</v>
      </c>
      <c r="H27" s="2" t="s">
        <v>47</v>
      </c>
      <c r="I27" s="2">
        <v>8</v>
      </c>
      <c r="J27" s="51"/>
      <c r="K27" s="58">
        <f t="shared" si="0"/>
        <v>0</v>
      </c>
      <c r="L27" s="3">
        <f>HLOOKUP($B27,Einzelteile!$E$5:$Z$36,32,FALSE)</f>
        <v>0</v>
      </c>
    </row>
    <row r="28" spans="2:12" x14ac:dyDescent="0.25">
      <c r="B28" s="1">
        <v>9</v>
      </c>
      <c r="C28" s="2" t="s">
        <v>43</v>
      </c>
      <c r="D28" s="2">
        <v>5</v>
      </c>
      <c r="E28" s="2"/>
      <c r="F28" s="2"/>
      <c r="G28" s="57">
        <f>HLOOKUP($B28,Einzelteile!$E$5:$Z$36,31,FALSE)</f>
        <v>19.472316000000003</v>
      </c>
      <c r="H28" s="2" t="s">
        <v>36</v>
      </c>
      <c r="I28" s="2">
        <v>4</v>
      </c>
      <c r="J28" s="2">
        <v>2</v>
      </c>
      <c r="K28" s="58">
        <f t="shared" si="0"/>
        <v>77.889264000000011</v>
      </c>
      <c r="L28" s="3">
        <f>HLOOKUP($B28,Einzelteile!$E$5:$Z$36,32,FALSE)</f>
        <v>0</v>
      </c>
    </row>
    <row r="29" spans="2:12" x14ac:dyDescent="0.25">
      <c r="B29" s="1">
        <v>10</v>
      </c>
      <c r="C29" s="2" t="s">
        <v>43</v>
      </c>
      <c r="D29" s="2">
        <v>10</v>
      </c>
      <c r="E29" s="2"/>
      <c r="F29" s="2"/>
      <c r="G29" s="57">
        <f>HLOOKUP($B29,Einzelteile!$E$5:$Z$36,31,FALSE)</f>
        <v>29.240316</v>
      </c>
      <c r="H29" s="2" t="s">
        <v>36</v>
      </c>
      <c r="I29" s="2">
        <v>4</v>
      </c>
      <c r="J29" s="2"/>
      <c r="K29" s="58">
        <f t="shared" si="0"/>
        <v>0</v>
      </c>
      <c r="L29" s="3">
        <f>HLOOKUP($B29,Einzelteile!$E$5:$Z$36,32,FALSE)</f>
        <v>0</v>
      </c>
    </row>
    <row r="30" spans="2:12" x14ac:dyDescent="0.25">
      <c r="B30" s="1">
        <v>11</v>
      </c>
      <c r="C30" s="2" t="s">
        <v>0</v>
      </c>
      <c r="D30" s="2">
        <v>10</v>
      </c>
      <c r="E30" s="2" t="s">
        <v>40</v>
      </c>
      <c r="F30" s="2"/>
      <c r="G30" s="57">
        <f>HLOOKUP($B30,Einzelteile!$E$5:$Z$36,31,FALSE)</f>
        <v>31.046375999999995</v>
      </c>
      <c r="H30" s="2" t="s">
        <v>33</v>
      </c>
      <c r="I30" s="2">
        <v>8</v>
      </c>
      <c r="J30" s="2"/>
      <c r="K30" s="58">
        <f t="shared" si="0"/>
        <v>0</v>
      </c>
      <c r="L30" s="3">
        <f>HLOOKUP($B30,Einzelteile!$E$5:$Z$36,32,FALSE)</f>
        <v>0</v>
      </c>
    </row>
    <row r="31" spans="2:12" x14ac:dyDescent="0.25">
      <c r="B31" s="1">
        <v>12</v>
      </c>
      <c r="C31" s="2" t="s">
        <v>0</v>
      </c>
      <c r="D31" s="2">
        <v>20</v>
      </c>
      <c r="E31" s="2" t="s">
        <v>40</v>
      </c>
      <c r="F31" s="2"/>
      <c r="G31" s="57">
        <f>HLOOKUP($B31,Einzelteile!$E$5:$Z$36,31,FALSE)</f>
        <v>46.358376</v>
      </c>
      <c r="H31" s="2" t="s">
        <v>33</v>
      </c>
      <c r="I31" s="2">
        <v>8</v>
      </c>
      <c r="J31" s="2"/>
      <c r="K31" s="58">
        <f t="shared" si="0"/>
        <v>0</v>
      </c>
      <c r="L31" s="3">
        <f>HLOOKUP($B31,Einzelteile!$E$5:$Z$36,32,FALSE)</f>
        <v>0</v>
      </c>
    </row>
    <row r="32" spans="2:12" x14ac:dyDescent="0.25">
      <c r="B32" s="1">
        <v>13</v>
      </c>
      <c r="C32" s="2" t="s">
        <v>0</v>
      </c>
      <c r="D32" s="2">
        <v>20</v>
      </c>
      <c r="E32" s="2" t="s">
        <v>52</v>
      </c>
      <c r="F32" s="2"/>
      <c r="G32" s="57">
        <f>HLOOKUP($B32,Einzelteile!$E$5:$Z$36,31,FALSE)</f>
        <v>65.911175999999998</v>
      </c>
      <c r="H32" s="2" t="s">
        <v>41</v>
      </c>
      <c r="I32" s="2">
        <v>8</v>
      </c>
      <c r="J32" s="2">
        <v>2</v>
      </c>
      <c r="K32" s="58">
        <f t="shared" si="0"/>
        <v>263.64470399999999</v>
      </c>
      <c r="L32" s="3">
        <f>HLOOKUP($B32,Einzelteile!$E$5:$Z$36,32,FALSE)</f>
        <v>0</v>
      </c>
    </row>
    <row r="33" spans="2:12" ht="14.25" customHeight="1" x14ac:dyDescent="0.25">
      <c r="B33" s="1">
        <v>14</v>
      </c>
      <c r="C33" s="2" t="s">
        <v>0</v>
      </c>
      <c r="D33" s="2">
        <v>10</v>
      </c>
      <c r="E33" s="2" t="s">
        <v>42</v>
      </c>
      <c r="F33" s="2"/>
      <c r="G33" s="57">
        <f>HLOOKUP($B33,Einzelteile!$E$5:$Z$36,31,FALSE)</f>
        <v>31.046375999999995</v>
      </c>
      <c r="H33" s="2" t="s">
        <v>33</v>
      </c>
      <c r="I33" s="2">
        <v>8</v>
      </c>
      <c r="J33" s="2"/>
      <c r="K33" s="58">
        <f t="shared" si="0"/>
        <v>0</v>
      </c>
      <c r="L33" s="3">
        <f>HLOOKUP($B33,Einzelteile!$E$5:$Z$36,32,FALSE)</f>
        <v>0</v>
      </c>
    </row>
    <row r="34" spans="2:12" ht="14.25" customHeight="1" x14ac:dyDescent="0.25">
      <c r="B34" s="1">
        <v>15</v>
      </c>
      <c r="C34" s="2" t="s">
        <v>0</v>
      </c>
      <c r="D34" s="2">
        <v>20</v>
      </c>
      <c r="E34" s="2" t="s">
        <v>42</v>
      </c>
      <c r="F34" s="2"/>
      <c r="G34" s="57">
        <f>HLOOKUP($B34,Einzelteile!$E$5:$Z$36,31,FALSE)</f>
        <v>46.358376</v>
      </c>
      <c r="H34" s="2" t="s">
        <v>33</v>
      </c>
      <c r="I34" s="2">
        <v>8</v>
      </c>
      <c r="J34" s="2"/>
      <c r="K34" s="58">
        <f t="shared" si="0"/>
        <v>0</v>
      </c>
      <c r="L34" s="3">
        <f>HLOOKUP($B34,Einzelteile!$E$5:$Z$36,32,FALSE)</f>
        <v>0</v>
      </c>
    </row>
    <row r="35" spans="2:12" ht="14.25" customHeight="1" x14ac:dyDescent="0.25">
      <c r="B35" s="1">
        <v>16</v>
      </c>
      <c r="C35" s="2" t="s">
        <v>0</v>
      </c>
      <c r="D35" s="2">
        <v>20</v>
      </c>
      <c r="E35" s="2" t="s">
        <v>53</v>
      </c>
      <c r="F35" s="2"/>
      <c r="G35" s="57">
        <f>HLOOKUP($B35,Einzelteile!$E$5:$Z$36,31,FALSE)</f>
        <v>65.911175999999998</v>
      </c>
      <c r="H35" s="2" t="s">
        <v>41</v>
      </c>
      <c r="I35" s="2">
        <v>8</v>
      </c>
      <c r="J35" s="2">
        <v>2</v>
      </c>
      <c r="K35" s="58">
        <f t="shared" si="0"/>
        <v>263.64470399999999</v>
      </c>
      <c r="L35" s="3">
        <f>HLOOKUP($B35,Einzelteile!$E$5:$Z$36,32,FALSE)</f>
        <v>0</v>
      </c>
    </row>
    <row r="36" spans="2:12" x14ac:dyDescent="0.25">
      <c r="B36" s="1">
        <v>17</v>
      </c>
      <c r="C36" s="2" t="s">
        <v>49</v>
      </c>
      <c r="D36" s="2">
        <v>10</v>
      </c>
      <c r="E36" s="2" t="s">
        <v>57</v>
      </c>
      <c r="F36" s="2"/>
      <c r="G36" s="57">
        <f>HLOOKUP($B36,Einzelteile!$E$5:$Z$36,31,FALSE)</f>
        <v>37.365876</v>
      </c>
      <c r="H36" s="2" t="s">
        <v>60</v>
      </c>
      <c r="I36" s="2">
        <v>12</v>
      </c>
      <c r="J36" s="2"/>
      <c r="K36" s="58">
        <f t="shared" si="0"/>
        <v>0</v>
      </c>
      <c r="L36" s="3">
        <f>HLOOKUP($B36,Einzelteile!$E$5:$Z$36,32,FALSE)</f>
        <v>0</v>
      </c>
    </row>
    <row r="37" spans="2:12" x14ac:dyDescent="0.25">
      <c r="B37" s="1">
        <v>18</v>
      </c>
      <c r="C37" s="2" t="s">
        <v>49</v>
      </c>
      <c r="D37" s="2">
        <v>5</v>
      </c>
      <c r="E37" s="2" t="s">
        <v>51</v>
      </c>
      <c r="F37" s="2"/>
      <c r="G37" s="57">
        <f>HLOOKUP($B37,Einzelteile!$E$5:$Z$36,31,FALSE)</f>
        <v>19.133076000000003</v>
      </c>
      <c r="H37" s="2" t="s">
        <v>50</v>
      </c>
      <c r="I37" s="2">
        <v>12</v>
      </c>
      <c r="J37" s="2">
        <v>1</v>
      </c>
      <c r="K37" s="58">
        <f t="shared" si="0"/>
        <v>38.266152000000005</v>
      </c>
      <c r="L37" s="3">
        <f>HLOOKUP($B37,Einzelteile!$E$5:$Z$36,32,FALSE)</f>
        <v>0</v>
      </c>
    </row>
    <row r="38" spans="2:12" x14ac:dyDescent="0.25">
      <c r="B38" s="1">
        <v>19</v>
      </c>
      <c r="C38" s="2" t="s">
        <v>49</v>
      </c>
      <c r="D38" s="2">
        <v>10</v>
      </c>
      <c r="E38" s="2" t="s">
        <v>51</v>
      </c>
      <c r="F38" s="2"/>
      <c r="G38" s="57">
        <f>HLOOKUP($B38,Einzelteile!$E$5:$Z$36,31,FALSE)</f>
        <v>25.469075999999998</v>
      </c>
      <c r="H38" s="2" t="s">
        <v>50</v>
      </c>
      <c r="I38" s="2">
        <v>12</v>
      </c>
      <c r="J38" s="2"/>
      <c r="K38" s="58">
        <f t="shared" si="0"/>
        <v>0</v>
      </c>
      <c r="L38" s="3">
        <f>HLOOKUP($B38,Einzelteile!$E$5:$Z$36,32,FALSE)</f>
        <v>0</v>
      </c>
    </row>
    <row r="39" spans="2:12" x14ac:dyDescent="0.25">
      <c r="B39" s="1">
        <v>20</v>
      </c>
      <c r="C39" s="2" t="s">
        <v>49</v>
      </c>
      <c r="D39" s="2">
        <v>10</v>
      </c>
      <c r="E39" s="2" t="s">
        <v>54</v>
      </c>
      <c r="F39" s="2"/>
      <c r="G39" s="57">
        <f>HLOOKUP($B39,Einzelteile!$E$5:$Z$36,31,FALSE)</f>
        <v>41.233475999999996</v>
      </c>
      <c r="H39" s="2" t="s">
        <v>58</v>
      </c>
      <c r="I39" s="2">
        <v>12</v>
      </c>
      <c r="J39" s="2">
        <v>2</v>
      </c>
      <c r="K39" s="58">
        <f t="shared" si="0"/>
        <v>164.93390399999998</v>
      </c>
      <c r="L39" s="3">
        <f>HLOOKUP($B39,Einzelteile!$E$5:$Z$36,32,FALSE)</f>
        <v>0</v>
      </c>
    </row>
    <row r="40" spans="2:12" x14ac:dyDescent="0.25">
      <c r="B40" s="1">
        <v>21</v>
      </c>
      <c r="C40" s="2" t="s">
        <v>49</v>
      </c>
      <c r="D40" s="2">
        <v>10</v>
      </c>
      <c r="E40" s="2" t="s">
        <v>55</v>
      </c>
      <c r="F40" s="2"/>
      <c r="G40" s="57">
        <f>HLOOKUP($B40,Einzelteile!$E$5:$Z$36,31,FALSE)</f>
        <v>42.381875999999998</v>
      </c>
      <c r="H40" s="2" t="s">
        <v>45</v>
      </c>
      <c r="I40" s="2">
        <v>12</v>
      </c>
      <c r="J40" s="2"/>
      <c r="K40" s="58">
        <f t="shared" si="0"/>
        <v>0</v>
      </c>
      <c r="L40" s="3">
        <f>HLOOKUP($B40,Einzelteile!$E$5:$Z$36,32,FALSE)</f>
        <v>0</v>
      </c>
    </row>
    <row r="41" spans="2:12" x14ac:dyDescent="0.25">
      <c r="B41" s="4">
        <v>22</v>
      </c>
      <c r="C41" s="5" t="s">
        <v>49</v>
      </c>
      <c r="D41" s="5">
        <v>10</v>
      </c>
      <c r="E41" s="5" t="s">
        <v>56</v>
      </c>
      <c r="F41" s="5"/>
      <c r="G41" s="59">
        <f>HLOOKUP($B41,Einzelteile!$E$5:$Z$36,31,FALSE)</f>
        <v>58.067076</v>
      </c>
      <c r="H41" s="5" t="s">
        <v>59</v>
      </c>
      <c r="I41" s="5">
        <v>12</v>
      </c>
      <c r="J41" s="5">
        <v>2</v>
      </c>
      <c r="K41" s="60">
        <f t="shared" si="0"/>
        <v>232.268304</v>
      </c>
      <c r="L41" s="6">
        <f>HLOOKUP($B41,Einzelteile!$E$5:$Z$36,32,FALSE)</f>
        <v>0</v>
      </c>
    </row>
    <row r="43" spans="2:12" x14ac:dyDescent="0.25">
      <c r="H43" s="61" t="s">
        <v>118</v>
      </c>
      <c r="I43" s="62"/>
      <c r="J43" s="62"/>
      <c r="K43" s="63">
        <f>SUM(K20:K41)</f>
        <v>1627.3335119999999</v>
      </c>
      <c r="L43" s="64">
        <f>SUM(L20:L41)</f>
        <v>0</v>
      </c>
    </row>
  </sheetData>
  <sortState xmlns:xlrd2="http://schemas.microsoft.com/office/spreadsheetml/2017/richdata2" ref="B20:L41">
    <sortCondition ref="C20:C41"/>
    <sortCondition ref="E20:E41"/>
    <sortCondition ref="D20:D4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3496-22BD-42C3-95BD-6B39B6CA419C}">
  <dimension ref="A1:Z37"/>
  <sheetViews>
    <sheetView topLeftCell="A2" workbookViewId="0">
      <pane xSplit="3" ySplit="4" topLeftCell="M6" activePane="bottomRight" state="frozen"/>
      <selection activeCell="A2" sqref="A2"/>
      <selection pane="topRight" activeCell="D2" sqref="D2"/>
      <selection pane="bottomLeft" activeCell="A6" sqref="A6"/>
      <selection pane="bottomRight" activeCell="Y29" sqref="Y29"/>
    </sheetView>
  </sheetViews>
  <sheetFormatPr baseColWidth="10" defaultRowHeight="15" x14ac:dyDescent="0.25"/>
  <cols>
    <col min="1" max="1" width="30.7109375" bestFit="1" customWidth="1"/>
    <col min="2" max="2" width="15.7109375" bestFit="1" customWidth="1"/>
    <col min="3" max="3" width="10.28515625" bestFit="1" customWidth="1"/>
    <col min="4" max="4" width="7.7109375" bestFit="1" customWidth="1"/>
    <col min="5" max="26" width="9.5703125" customWidth="1"/>
  </cols>
  <sheetData>
    <row r="1" spans="1:26" ht="18.75" x14ac:dyDescent="0.3">
      <c r="A1" s="11" t="s">
        <v>62</v>
      </c>
    </row>
    <row r="4" spans="1:26" ht="15.75" x14ac:dyDescent="0.25">
      <c r="E4" s="42" t="s">
        <v>101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ht="15.75" x14ac:dyDescent="0.25">
      <c r="A5" s="43" t="s">
        <v>61</v>
      </c>
      <c r="B5" s="44" t="s">
        <v>63</v>
      </c>
      <c r="C5" s="44" t="s">
        <v>100</v>
      </c>
      <c r="D5" s="44" t="s">
        <v>99</v>
      </c>
      <c r="E5" s="43">
        <v>1</v>
      </c>
      <c r="F5" s="44">
        <v>2</v>
      </c>
      <c r="G5" s="44">
        <v>3</v>
      </c>
      <c r="H5" s="44">
        <v>4</v>
      </c>
      <c r="I5" s="44">
        <v>5</v>
      </c>
      <c r="J5" s="44">
        <v>6</v>
      </c>
      <c r="K5" s="44">
        <v>7</v>
      </c>
      <c r="L5" s="44">
        <v>8</v>
      </c>
      <c r="M5" s="44">
        <v>9</v>
      </c>
      <c r="N5" s="44">
        <v>10</v>
      </c>
      <c r="O5" s="44">
        <v>11</v>
      </c>
      <c r="P5" s="44">
        <v>12</v>
      </c>
      <c r="Q5" s="44">
        <v>13</v>
      </c>
      <c r="R5" s="44">
        <v>14</v>
      </c>
      <c r="S5" s="44">
        <v>15</v>
      </c>
      <c r="T5" s="44">
        <v>16</v>
      </c>
      <c r="U5" s="44">
        <v>17</v>
      </c>
      <c r="V5" s="44">
        <v>18</v>
      </c>
      <c r="W5" s="44">
        <v>19</v>
      </c>
      <c r="X5" s="44">
        <v>20</v>
      </c>
      <c r="Y5" s="44">
        <v>21</v>
      </c>
      <c r="Z5" s="45">
        <v>22</v>
      </c>
    </row>
    <row r="6" spans="1:26" x14ac:dyDescent="0.25">
      <c r="A6" s="30" t="s">
        <v>64</v>
      </c>
      <c r="B6" s="31" t="s">
        <v>68</v>
      </c>
      <c r="C6" s="32">
        <v>0.74199999999999999</v>
      </c>
      <c r="D6" s="31" t="s">
        <v>98</v>
      </c>
      <c r="E6" s="31"/>
      <c r="F6" s="31"/>
      <c r="G6" s="31"/>
      <c r="H6" s="31"/>
      <c r="I6" s="31"/>
      <c r="J6" s="31"/>
      <c r="K6" s="31"/>
      <c r="L6" s="31"/>
      <c r="M6" s="31">
        <v>1</v>
      </c>
      <c r="N6" s="31">
        <v>1</v>
      </c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3"/>
    </row>
    <row r="7" spans="1:26" x14ac:dyDescent="0.25">
      <c r="A7" s="1" t="s">
        <v>65</v>
      </c>
      <c r="B7" s="2" t="s">
        <v>69</v>
      </c>
      <c r="C7" s="34">
        <v>1.4279999999999999</v>
      </c>
      <c r="D7" s="2" t="s">
        <v>98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/>
      <c r="V7" s="2"/>
      <c r="W7" s="2"/>
      <c r="X7" s="2"/>
      <c r="Y7" s="2"/>
      <c r="Z7" s="35"/>
    </row>
    <row r="8" spans="1:26" x14ac:dyDescent="0.25">
      <c r="A8" s="1" t="s">
        <v>66</v>
      </c>
      <c r="B8" s="2" t="s">
        <v>70</v>
      </c>
      <c r="C8" s="34">
        <v>1.5329999999999999</v>
      </c>
      <c r="D8" s="2" t="s">
        <v>98</v>
      </c>
      <c r="E8" s="2"/>
      <c r="F8" s="2"/>
      <c r="G8" s="2"/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5"/>
    </row>
    <row r="9" spans="1:26" x14ac:dyDescent="0.25">
      <c r="A9" s="1" t="s">
        <v>67</v>
      </c>
      <c r="B9" s="2" t="s">
        <v>71</v>
      </c>
      <c r="C9" s="34">
        <v>2.044</v>
      </c>
      <c r="D9" s="2" t="s">
        <v>98</v>
      </c>
      <c r="E9" s="2">
        <v>1</v>
      </c>
      <c r="F9" s="2">
        <v>1</v>
      </c>
      <c r="G9" s="51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5"/>
    </row>
    <row r="10" spans="1:26" x14ac:dyDescent="0.25">
      <c r="A10" s="1" t="s">
        <v>73</v>
      </c>
      <c r="B10" s="2" t="s">
        <v>74</v>
      </c>
      <c r="C10" s="34">
        <v>1.925</v>
      </c>
      <c r="D10" s="2" t="s">
        <v>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</row>
    <row r="11" spans="1:26" x14ac:dyDescent="0.25">
      <c r="A11" s="68" t="s">
        <v>72</v>
      </c>
      <c r="B11" s="69" t="s">
        <v>95</v>
      </c>
      <c r="C11" s="70">
        <v>0.06</v>
      </c>
      <c r="D11" s="69" t="s">
        <v>98</v>
      </c>
      <c r="E11" s="69"/>
      <c r="F11" s="69"/>
      <c r="G11" s="69"/>
      <c r="H11" s="69"/>
      <c r="I11" s="69"/>
      <c r="J11" s="69"/>
      <c r="K11" s="69"/>
      <c r="L11" s="69"/>
      <c r="M11" s="69">
        <v>1</v>
      </c>
      <c r="N11" s="69">
        <v>1</v>
      </c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x14ac:dyDescent="0.25">
      <c r="A12" s="68" t="s">
        <v>75</v>
      </c>
      <c r="B12" s="69" t="s">
        <v>97</v>
      </c>
      <c r="C12" s="70">
        <v>9.3799999999999994E-2</v>
      </c>
      <c r="D12" s="69" t="s">
        <v>98</v>
      </c>
      <c r="E12" s="69"/>
      <c r="F12" s="69"/>
      <c r="G12" s="69"/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/>
      <c r="N12" s="69"/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/>
      <c r="V12" s="69"/>
      <c r="W12" s="69"/>
      <c r="X12" s="69"/>
      <c r="Y12" s="69"/>
      <c r="Z12" s="69"/>
    </row>
    <row r="13" spans="1:26" x14ac:dyDescent="0.25">
      <c r="A13" s="68" t="s">
        <v>76</v>
      </c>
      <c r="B13" s="69" t="s">
        <v>96</v>
      </c>
      <c r="C13" s="70">
        <v>0.12529999999999999</v>
      </c>
      <c r="D13" s="69" t="s">
        <v>98</v>
      </c>
      <c r="E13" s="69">
        <v>1</v>
      </c>
      <c r="F13" s="69">
        <v>1</v>
      </c>
      <c r="G13" s="69">
        <v>1</v>
      </c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</row>
    <row r="14" spans="1:26" x14ac:dyDescent="0.25">
      <c r="A14" s="36" t="s">
        <v>77</v>
      </c>
      <c r="B14" s="37" t="s">
        <v>78</v>
      </c>
      <c r="C14" s="38">
        <v>0.6</v>
      </c>
      <c r="D14" s="37" t="s">
        <v>98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6" t="s">
        <v>83</v>
      </c>
      <c r="B15" s="37" t="s">
        <v>79</v>
      </c>
      <c r="C15" s="38">
        <v>0.7</v>
      </c>
      <c r="D15" s="37" t="s">
        <v>98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6" t="s">
        <v>83</v>
      </c>
      <c r="B16" s="37" t="s">
        <v>81</v>
      </c>
      <c r="C16" s="38">
        <v>1.1399999999999999</v>
      </c>
      <c r="D16" s="37" t="s">
        <v>98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6" t="s">
        <v>84</v>
      </c>
      <c r="B17" s="37" t="s">
        <v>80</v>
      </c>
      <c r="C17" s="38">
        <v>0.72799999999999998</v>
      </c>
      <c r="D17" s="37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6" t="s">
        <v>84</v>
      </c>
      <c r="B18" s="37" t="s">
        <v>82</v>
      </c>
      <c r="C18" s="38">
        <v>1.141</v>
      </c>
      <c r="D18" s="37" t="s">
        <v>98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8" t="s">
        <v>85</v>
      </c>
      <c r="B19" s="69" t="s">
        <v>88</v>
      </c>
      <c r="C19" s="70">
        <v>0.6643</v>
      </c>
      <c r="D19" s="69" t="s">
        <v>98</v>
      </c>
      <c r="E19" s="69"/>
      <c r="F19" s="69"/>
      <c r="G19" s="69"/>
      <c r="H19" s="69"/>
      <c r="I19" s="69"/>
      <c r="J19" s="69"/>
      <c r="K19" s="69"/>
      <c r="L19" s="69"/>
      <c r="M19" s="69">
        <v>1</v>
      </c>
      <c r="N19" s="69">
        <v>1</v>
      </c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 x14ac:dyDescent="0.25">
      <c r="A20" s="68" t="s">
        <v>89</v>
      </c>
      <c r="B20" s="69" t="s">
        <v>86</v>
      </c>
      <c r="C20" s="70">
        <v>0.9</v>
      </c>
      <c r="D20" s="69" t="s">
        <v>98</v>
      </c>
      <c r="E20" s="69"/>
      <c r="F20" s="69"/>
      <c r="G20" s="69"/>
      <c r="H20" s="69">
        <v>1</v>
      </c>
      <c r="I20" s="69">
        <v>1</v>
      </c>
      <c r="J20" s="69">
        <v>1</v>
      </c>
      <c r="K20" s="69">
        <v>1</v>
      </c>
      <c r="L20" s="69">
        <v>1</v>
      </c>
      <c r="M20" s="69"/>
      <c r="N20" s="69"/>
      <c r="O20" s="69">
        <v>1</v>
      </c>
      <c r="P20" s="69">
        <v>1</v>
      </c>
      <c r="Q20" s="69">
        <v>1</v>
      </c>
      <c r="R20" s="69">
        <v>1</v>
      </c>
      <c r="S20" s="69">
        <v>1</v>
      </c>
      <c r="T20" s="69">
        <v>1</v>
      </c>
      <c r="U20" s="69"/>
      <c r="V20" s="69"/>
      <c r="W20" s="69"/>
      <c r="X20" s="69"/>
      <c r="Y20" s="69"/>
      <c r="Z20" s="69"/>
    </row>
    <row r="21" spans="1:26" x14ac:dyDescent="0.25">
      <c r="A21" s="68" t="s">
        <v>90</v>
      </c>
      <c r="B21" s="69" t="s">
        <v>87</v>
      </c>
      <c r="C21" s="70">
        <v>0.95899999999999996</v>
      </c>
      <c r="D21" s="69" t="s">
        <v>98</v>
      </c>
      <c r="E21" s="69">
        <v>1</v>
      </c>
      <c r="F21" s="69">
        <v>1</v>
      </c>
      <c r="G21" s="69">
        <v>1</v>
      </c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>
        <v>1</v>
      </c>
      <c r="V21" s="69">
        <v>1</v>
      </c>
      <c r="W21" s="69">
        <v>1</v>
      </c>
      <c r="X21" s="69">
        <v>1</v>
      </c>
      <c r="Y21" s="69">
        <v>1</v>
      </c>
      <c r="Z21" s="69">
        <v>1</v>
      </c>
    </row>
    <row r="22" spans="1:26" x14ac:dyDescent="0.25">
      <c r="A22" s="1" t="s">
        <v>92</v>
      </c>
      <c r="B22" s="2" t="s">
        <v>91</v>
      </c>
      <c r="C22" s="34">
        <v>7.0000000000000007E-2</v>
      </c>
      <c r="D22" s="2" t="s">
        <v>98</v>
      </c>
      <c r="E22" s="2">
        <v>2</v>
      </c>
      <c r="F22" s="2">
        <v>2</v>
      </c>
      <c r="G22" s="51">
        <v>6</v>
      </c>
      <c r="H22" s="51">
        <v>8</v>
      </c>
      <c r="I22" s="51">
        <v>4</v>
      </c>
      <c r="J22" s="51">
        <v>4</v>
      </c>
      <c r="K22" s="51">
        <v>8</v>
      </c>
      <c r="L22" s="51">
        <v>8</v>
      </c>
      <c r="M22" s="51">
        <v>2</v>
      </c>
      <c r="N22" s="51">
        <v>2</v>
      </c>
      <c r="O22" s="51">
        <v>4</v>
      </c>
      <c r="P22" s="51">
        <v>4</v>
      </c>
      <c r="Q22" s="51">
        <v>6</v>
      </c>
      <c r="R22" s="51">
        <v>4</v>
      </c>
      <c r="S22" s="51">
        <v>4</v>
      </c>
      <c r="T22" s="51">
        <v>6</v>
      </c>
      <c r="U22" s="51">
        <v>4</v>
      </c>
      <c r="V22" s="51">
        <v>2</v>
      </c>
      <c r="W22" s="51">
        <v>2</v>
      </c>
      <c r="X22" s="51">
        <v>3</v>
      </c>
      <c r="Y22" s="51">
        <v>4</v>
      </c>
      <c r="Z22" s="35">
        <v>7</v>
      </c>
    </row>
    <row r="23" spans="1:26" x14ac:dyDescent="0.25">
      <c r="A23" s="68" t="s">
        <v>93</v>
      </c>
      <c r="B23" s="69" t="s">
        <v>94</v>
      </c>
      <c r="C23" s="70">
        <v>0.1</v>
      </c>
      <c r="D23" s="69" t="s">
        <v>98</v>
      </c>
      <c r="E23" s="69">
        <v>10</v>
      </c>
      <c r="F23" s="69">
        <v>10</v>
      </c>
      <c r="G23" s="69">
        <v>6</v>
      </c>
      <c r="H23" s="69">
        <v>0</v>
      </c>
      <c r="I23" s="69">
        <v>4</v>
      </c>
      <c r="J23" s="69">
        <v>4</v>
      </c>
      <c r="K23" s="69">
        <v>0</v>
      </c>
      <c r="L23" s="69">
        <v>0</v>
      </c>
      <c r="M23" s="69">
        <v>2</v>
      </c>
      <c r="N23" s="69">
        <v>2</v>
      </c>
      <c r="O23" s="69">
        <v>4</v>
      </c>
      <c r="P23" s="69">
        <v>4</v>
      </c>
      <c r="Q23" s="69">
        <v>2</v>
      </c>
      <c r="R23" s="69">
        <v>4</v>
      </c>
      <c r="S23" s="69">
        <v>4</v>
      </c>
      <c r="T23" s="69">
        <v>2</v>
      </c>
      <c r="U23" s="69">
        <v>8</v>
      </c>
      <c r="V23" s="69">
        <v>10</v>
      </c>
      <c r="W23" s="69">
        <v>10</v>
      </c>
      <c r="X23" s="69">
        <v>9</v>
      </c>
      <c r="Y23" s="69">
        <v>8</v>
      </c>
      <c r="Z23" s="71">
        <v>5</v>
      </c>
    </row>
    <row r="24" spans="1:26" x14ac:dyDescent="0.25">
      <c r="A24" s="1" t="s">
        <v>106</v>
      </c>
      <c r="B24" s="2"/>
      <c r="C24" s="39">
        <v>0.57999999999999996</v>
      </c>
      <c r="D24" s="2" t="s">
        <v>107</v>
      </c>
      <c r="E24" s="2">
        <v>5</v>
      </c>
      <c r="F24" s="2">
        <v>10</v>
      </c>
      <c r="G24" s="51">
        <v>20</v>
      </c>
      <c r="H24" s="2"/>
      <c r="I24" s="2"/>
      <c r="J24" s="2"/>
      <c r="K24" s="2"/>
      <c r="L24" s="2"/>
      <c r="M24" s="2"/>
      <c r="N24" s="2"/>
      <c r="O24" s="2">
        <v>20</v>
      </c>
      <c r="P24" s="2">
        <v>40</v>
      </c>
      <c r="Q24" s="2">
        <v>60</v>
      </c>
      <c r="R24" s="2">
        <v>20</v>
      </c>
      <c r="S24" s="2">
        <v>40</v>
      </c>
      <c r="T24" s="2">
        <v>60</v>
      </c>
      <c r="U24" s="51">
        <v>10</v>
      </c>
      <c r="V24" s="2"/>
      <c r="W24" s="2"/>
      <c r="X24" s="2"/>
      <c r="Y24" s="2"/>
      <c r="Z24" s="35"/>
    </row>
    <row r="25" spans="1:26" x14ac:dyDescent="0.25">
      <c r="A25" s="1" t="s">
        <v>105</v>
      </c>
      <c r="B25" s="2"/>
      <c r="C25" s="39">
        <v>0.87</v>
      </c>
      <c r="D25" s="2" t="s">
        <v>108</v>
      </c>
      <c r="E25" s="2"/>
      <c r="F25" s="2"/>
      <c r="G25" s="2">
        <v>10</v>
      </c>
      <c r="H25" s="51">
        <v>20</v>
      </c>
      <c r="I25" s="2"/>
      <c r="J25" s="2"/>
      <c r="K25" s="51">
        <v>10</v>
      </c>
      <c r="L25" s="51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69">
        <v>10</v>
      </c>
      <c r="Y25" s="2"/>
      <c r="Z25" s="35">
        <v>10</v>
      </c>
    </row>
    <row r="26" spans="1:26" x14ac:dyDescent="0.25">
      <c r="A26" s="1" t="s">
        <v>102</v>
      </c>
      <c r="B26" s="2"/>
      <c r="C26" s="39">
        <v>0.96</v>
      </c>
      <c r="D26" s="2" t="s">
        <v>107</v>
      </c>
      <c r="E26" s="2"/>
      <c r="F26" s="2"/>
      <c r="G26" s="2"/>
      <c r="H26" s="2">
        <v>20</v>
      </c>
      <c r="I26" s="2">
        <v>10</v>
      </c>
      <c r="J26" s="2">
        <v>20</v>
      </c>
      <c r="K26" s="2">
        <v>10</v>
      </c>
      <c r="L26" s="2">
        <v>20</v>
      </c>
      <c r="M26" s="2"/>
      <c r="N26" s="2"/>
      <c r="O26" s="2"/>
      <c r="P26" s="2"/>
      <c r="Q26" s="2"/>
      <c r="R26" s="2"/>
      <c r="S26" s="2"/>
      <c r="T26" s="2"/>
      <c r="U26" s="2">
        <v>10</v>
      </c>
      <c r="V26" s="2">
        <v>5</v>
      </c>
      <c r="W26" s="2">
        <v>10</v>
      </c>
      <c r="X26" s="51">
        <v>10</v>
      </c>
      <c r="Y26" s="51">
        <v>20</v>
      </c>
      <c r="Z26" s="35">
        <v>20</v>
      </c>
    </row>
    <row r="27" spans="1:26" x14ac:dyDescent="0.25">
      <c r="A27" s="1" t="s">
        <v>103</v>
      </c>
      <c r="B27" s="2"/>
      <c r="C27" s="39">
        <v>1.48</v>
      </c>
      <c r="D27" s="2" t="s">
        <v>107</v>
      </c>
      <c r="E27" s="2"/>
      <c r="F27" s="2"/>
      <c r="G27" s="2"/>
      <c r="H27" s="2"/>
      <c r="I27" s="2"/>
      <c r="J27" s="2"/>
      <c r="K27" s="2"/>
      <c r="L27" s="2"/>
      <c r="M27" s="2">
        <v>5</v>
      </c>
      <c r="N27" s="2">
        <v>10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5"/>
    </row>
    <row r="28" spans="1:26" x14ac:dyDescent="0.25">
      <c r="A28" s="68" t="s">
        <v>110</v>
      </c>
      <c r="B28" s="69" t="s">
        <v>109</v>
      </c>
      <c r="C28" s="70">
        <v>1.1499999999999999</v>
      </c>
      <c r="D28" s="69" t="s">
        <v>107</v>
      </c>
      <c r="E28" s="69"/>
      <c r="F28" s="69"/>
      <c r="G28" s="69"/>
      <c r="H28" s="69"/>
      <c r="I28" s="69">
        <v>2</v>
      </c>
      <c r="J28" s="69">
        <v>2</v>
      </c>
      <c r="K28" s="69">
        <v>2</v>
      </c>
      <c r="L28" s="69">
        <v>2</v>
      </c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71"/>
    </row>
    <row r="29" spans="1:26" x14ac:dyDescent="0.25">
      <c r="A29" s="1" t="s">
        <v>111</v>
      </c>
      <c r="B29" s="2"/>
      <c r="C29" s="34">
        <v>1</v>
      </c>
      <c r="D29" s="2" t="s">
        <v>108</v>
      </c>
      <c r="E29" s="2">
        <v>1</v>
      </c>
      <c r="F29" s="2">
        <v>1</v>
      </c>
      <c r="G29" s="51">
        <v>3</v>
      </c>
      <c r="H29" s="51">
        <v>4</v>
      </c>
      <c r="I29" s="51">
        <v>2</v>
      </c>
      <c r="J29" s="51">
        <v>2</v>
      </c>
      <c r="K29" s="51">
        <v>4</v>
      </c>
      <c r="L29" s="51">
        <v>4</v>
      </c>
      <c r="M29" s="51">
        <v>1</v>
      </c>
      <c r="N29" s="51">
        <v>1</v>
      </c>
      <c r="O29" s="2">
        <v>2</v>
      </c>
      <c r="P29" s="51">
        <v>2</v>
      </c>
      <c r="Q29" s="51">
        <v>3</v>
      </c>
      <c r="R29" s="51">
        <v>2</v>
      </c>
      <c r="S29" s="51">
        <v>2</v>
      </c>
      <c r="T29" s="51">
        <v>3</v>
      </c>
      <c r="U29" s="51">
        <v>2</v>
      </c>
      <c r="V29" s="51">
        <v>1</v>
      </c>
      <c r="W29" s="51">
        <v>1</v>
      </c>
      <c r="X29" s="51">
        <v>2</v>
      </c>
      <c r="Y29" s="51">
        <v>2</v>
      </c>
      <c r="Z29" s="35">
        <v>3</v>
      </c>
    </row>
    <row r="30" spans="1:26" x14ac:dyDescent="0.25">
      <c r="A30" s="4" t="s">
        <v>117</v>
      </c>
      <c r="B30" s="5"/>
      <c r="C30" s="40">
        <v>0.5</v>
      </c>
      <c r="D30" s="5" t="s">
        <v>108</v>
      </c>
      <c r="E30" s="41">
        <v>10</v>
      </c>
      <c r="F30" s="41">
        <v>10</v>
      </c>
      <c r="G30" s="41">
        <v>20</v>
      </c>
      <c r="H30" s="41">
        <v>25</v>
      </c>
      <c r="I30" s="41">
        <v>15</v>
      </c>
      <c r="J30" s="41">
        <v>15</v>
      </c>
      <c r="K30" s="41">
        <v>25</v>
      </c>
      <c r="L30" s="41">
        <v>25</v>
      </c>
      <c r="M30" s="41">
        <v>10</v>
      </c>
      <c r="N30" s="41">
        <v>10</v>
      </c>
      <c r="O30" s="41">
        <v>15</v>
      </c>
      <c r="P30" s="41">
        <v>15</v>
      </c>
      <c r="Q30" s="41">
        <v>20</v>
      </c>
      <c r="R30" s="41">
        <v>15</v>
      </c>
      <c r="S30" s="41">
        <v>15</v>
      </c>
      <c r="T30" s="41">
        <v>20</v>
      </c>
      <c r="U30" s="41">
        <v>15</v>
      </c>
      <c r="V30" s="41">
        <v>10</v>
      </c>
      <c r="W30" s="41">
        <v>10</v>
      </c>
      <c r="X30" s="41">
        <v>15</v>
      </c>
      <c r="Y30" s="41">
        <v>15</v>
      </c>
      <c r="Z30" s="52">
        <v>20</v>
      </c>
    </row>
    <row r="31" spans="1:26" x14ac:dyDescent="0.25">
      <c r="A31" s="17" t="s">
        <v>116</v>
      </c>
      <c r="B31" s="18"/>
      <c r="C31" s="19"/>
      <c r="D31" s="18"/>
      <c r="E31" s="20" cm="1">
        <f t="array" ref="E31">SUMPRODUCT((E6:E29)*($C6:$C29))</f>
        <v>8.1683000000000003</v>
      </c>
      <c r="F31" s="20" cm="1">
        <f t="array" ref="F31">SUMPRODUCT((F6:F29)*($C6:$C29))</f>
        <v>11.068300000000001</v>
      </c>
      <c r="G31" s="20" cm="1">
        <f t="array" ref="G31">SUMPRODUCT((G6:G29)*($C6:$C29))</f>
        <v>27.4483</v>
      </c>
      <c r="H31" s="20" cm="1">
        <f t="array" ref="H31">SUMPRODUCT((H6:H29)*($C6:$C29))</f>
        <v>43.686799999999998</v>
      </c>
      <c r="I31" s="20" cm="1">
        <f t="array" ref="I31">SUMPRODUCT((I6:I29)*($C6:$C29))</f>
        <v>17.1068</v>
      </c>
      <c r="J31" s="20" cm="1">
        <f t="array" ref="J31">SUMPRODUCT((J6:J29)*($C6:$C29))</f>
        <v>26.706800000000001</v>
      </c>
      <c r="K31" s="20" cm="1">
        <f t="array" ref="K31">SUMPRODUCT((K6:K29)*($C6:$C29))</f>
        <v>27.686800000000002</v>
      </c>
      <c r="L31" s="20" cm="1">
        <f t="array" ref="L31">SUMPRODUCT((L6:L29)*($C6:$C29))</f>
        <v>45.986799999999995</v>
      </c>
      <c r="M31" s="20" cm="1">
        <f t="array" ref="M31">SUMPRODUCT((M6:M29)*($C6:$C29))</f>
        <v>10.206300000000001</v>
      </c>
      <c r="N31" s="20" cm="1">
        <f t="array" ref="N31">SUMPRODUCT((N6:N29)*($C6:$C29))</f>
        <v>17.606300000000001</v>
      </c>
      <c r="O31" s="20" cm="1">
        <f t="array" ref="O31">SUMPRODUCT((O6:O29)*($C6:$C29))</f>
        <v>16.701799999999999</v>
      </c>
      <c r="P31" s="20" cm="1">
        <f t="array" ref="P31">SUMPRODUCT((P6:P29)*($C6:$C29))</f>
        <v>28.3018</v>
      </c>
      <c r="Q31" s="20" cm="1">
        <f t="array" ref="Q31">SUMPRODUCT((Q6:Q29)*($C6:$C29))</f>
        <v>40.841799999999999</v>
      </c>
      <c r="R31" s="20" cm="1">
        <f t="array" ref="R31">SUMPRODUCT((R6:R29)*($C6:$C29))</f>
        <v>16.701799999999999</v>
      </c>
      <c r="S31" s="20" cm="1">
        <f t="array" ref="S31">SUMPRODUCT((S6:S29)*($C6:$C29))</f>
        <v>28.3018</v>
      </c>
      <c r="T31" s="20" cm="1">
        <f t="array" ref="T31">SUMPRODUCT((T6:T29)*($C6:$C29))</f>
        <v>40.841799999999999</v>
      </c>
      <c r="U31" s="20" cm="1">
        <f t="array" ref="U31">SUMPRODUCT((U6:U29)*($C6:$C29))</f>
        <v>21.4893</v>
      </c>
      <c r="V31" s="20" cm="1">
        <f t="array" ref="V31">SUMPRODUCT((V6:V29)*($C6:$C29))</f>
        <v>9.9493000000000009</v>
      </c>
      <c r="W31" s="20" cm="1">
        <f t="array" ref="W31">SUMPRODUCT((W6:W29)*($C6:$C29))</f>
        <v>14.7493</v>
      </c>
      <c r="X31" s="20" cm="1">
        <f t="array" ref="X31">SUMPRODUCT((X6:X29)*($C6:$C29))</f>
        <v>24.4193</v>
      </c>
      <c r="Y31" s="20" cm="1">
        <f t="array" ref="Y31">SUMPRODUCT((Y6:Y29)*($C6:$C29))</f>
        <v>25.289299999999997</v>
      </c>
      <c r="Z31" s="21" cm="1">
        <f t="array" ref="Z31">SUMPRODUCT((Z6:Z29)*($C6:$C29))</f>
        <v>34.899299999999997</v>
      </c>
    </row>
    <row r="32" spans="1:26" x14ac:dyDescent="0.25">
      <c r="A32" s="22" t="s">
        <v>112</v>
      </c>
      <c r="B32" s="23"/>
      <c r="C32" s="46">
        <v>0.1</v>
      </c>
      <c r="D32" s="47" t="s">
        <v>108</v>
      </c>
      <c r="E32" s="24">
        <f>$C32*E31</f>
        <v>0.81683000000000006</v>
      </c>
      <c r="F32" s="24">
        <f t="shared" ref="F32:Z32" si="0">$C32*F31</f>
        <v>1.1068300000000002</v>
      </c>
      <c r="G32" s="24">
        <f t="shared" si="0"/>
        <v>2.7448300000000003</v>
      </c>
      <c r="H32" s="24">
        <f t="shared" si="0"/>
        <v>4.3686800000000003</v>
      </c>
      <c r="I32" s="24">
        <f t="shared" si="0"/>
        <v>1.71068</v>
      </c>
      <c r="J32" s="24">
        <f t="shared" si="0"/>
        <v>2.6706800000000004</v>
      </c>
      <c r="K32" s="24">
        <f t="shared" si="0"/>
        <v>2.7686800000000003</v>
      </c>
      <c r="L32" s="24">
        <f t="shared" si="0"/>
        <v>4.5986799999999999</v>
      </c>
      <c r="M32" s="24">
        <f t="shared" si="0"/>
        <v>1.0206300000000001</v>
      </c>
      <c r="N32" s="24">
        <f t="shared" si="0"/>
        <v>1.7606300000000001</v>
      </c>
      <c r="O32" s="24">
        <f t="shared" si="0"/>
        <v>1.67018</v>
      </c>
      <c r="P32" s="24">
        <f t="shared" si="0"/>
        <v>2.8301800000000004</v>
      </c>
      <c r="Q32" s="24">
        <f t="shared" si="0"/>
        <v>4.0841799999999999</v>
      </c>
      <c r="R32" s="24">
        <f t="shared" si="0"/>
        <v>1.67018</v>
      </c>
      <c r="S32" s="24">
        <f t="shared" si="0"/>
        <v>2.8301800000000004</v>
      </c>
      <c r="T32" s="24">
        <f t="shared" si="0"/>
        <v>4.0841799999999999</v>
      </c>
      <c r="U32" s="24">
        <f t="shared" si="0"/>
        <v>2.14893</v>
      </c>
      <c r="V32" s="24">
        <f t="shared" si="0"/>
        <v>0.99493000000000009</v>
      </c>
      <c r="W32" s="24">
        <f t="shared" si="0"/>
        <v>1.4749300000000001</v>
      </c>
      <c r="X32" s="24">
        <f t="shared" si="0"/>
        <v>2.4419300000000002</v>
      </c>
      <c r="Y32" s="24">
        <f t="shared" si="0"/>
        <v>2.5289299999999999</v>
      </c>
      <c r="Z32" s="25">
        <f t="shared" si="0"/>
        <v>3.4899299999999998</v>
      </c>
    </row>
    <row r="33" spans="1:26" x14ac:dyDescent="0.25">
      <c r="A33" s="22" t="s">
        <v>113</v>
      </c>
      <c r="B33" s="23"/>
      <c r="C33" s="48"/>
      <c r="D33" s="47"/>
      <c r="E33" s="24">
        <f>$C30*E30</f>
        <v>5</v>
      </c>
      <c r="F33" s="24">
        <f t="shared" ref="F33:Z33" si="1">$C30*F30</f>
        <v>5</v>
      </c>
      <c r="G33" s="24">
        <f t="shared" si="1"/>
        <v>10</v>
      </c>
      <c r="H33" s="24">
        <f t="shared" si="1"/>
        <v>12.5</v>
      </c>
      <c r="I33" s="24">
        <f t="shared" si="1"/>
        <v>7.5</v>
      </c>
      <c r="J33" s="24">
        <f t="shared" si="1"/>
        <v>7.5</v>
      </c>
      <c r="K33" s="24">
        <f t="shared" si="1"/>
        <v>12.5</v>
      </c>
      <c r="L33" s="24">
        <f t="shared" si="1"/>
        <v>12.5</v>
      </c>
      <c r="M33" s="24">
        <f t="shared" si="1"/>
        <v>5</v>
      </c>
      <c r="N33" s="24">
        <f t="shared" si="1"/>
        <v>5</v>
      </c>
      <c r="O33" s="24">
        <f t="shared" si="1"/>
        <v>7.5</v>
      </c>
      <c r="P33" s="24">
        <f t="shared" si="1"/>
        <v>7.5</v>
      </c>
      <c r="Q33" s="24">
        <f t="shared" si="1"/>
        <v>10</v>
      </c>
      <c r="R33" s="24">
        <f t="shared" si="1"/>
        <v>7.5</v>
      </c>
      <c r="S33" s="24">
        <f t="shared" si="1"/>
        <v>7.5</v>
      </c>
      <c r="T33" s="24">
        <f t="shared" si="1"/>
        <v>10</v>
      </c>
      <c r="U33" s="24">
        <f t="shared" si="1"/>
        <v>7.5</v>
      </c>
      <c r="V33" s="24">
        <f t="shared" si="1"/>
        <v>5</v>
      </c>
      <c r="W33" s="24">
        <f t="shared" si="1"/>
        <v>5</v>
      </c>
      <c r="X33" s="24">
        <f t="shared" si="1"/>
        <v>7.5</v>
      </c>
      <c r="Y33" s="24">
        <f t="shared" si="1"/>
        <v>7.5</v>
      </c>
      <c r="Z33" s="25">
        <f t="shared" si="1"/>
        <v>10</v>
      </c>
    </row>
    <row r="34" spans="1:26" x14ac:dyDescent="0.25">
      <c r="A34" s="22" t="s">
        <v>114</v>
      </c>
      <c r="B34" s="23"/>
      <c r="C34" s="49">
        <v>0.2</v>
      </c>
      <c r="D34" s="47" t="s">
        <v>108</v>
      </c>
      <c r="E34" s="24">
        <f>SUM(E31:E33)*$C34</f>
        <v>2.7970260000000002</v>
      </c>
      <c r="F34" s="24">
        <f t="shared" ref="F34:Z34" si="2">SUM(F31:F33)*$C34</f>
        <v>3.4350260000000006</v>
      </c>
      <c r="G34" s="24">
        <f t="shared" si="2"/>
        <v>8.0386259999999989</v>
      </c>
      <c r="H34" s="24">
        <f t="shared" si="2"/>
        <v>12.111096</v>
      </c>
      <c r="I34" s="24">
        <f t="shared" si="2"/>
        <v>5.263496</v>
      </c>
      <c r="J34" s="24">
        <f t="shared" si="2"/>
        <v>7.3754960000000018</v>
      </c>
      <c r="K34" s="24">
        <f t="shared" si="2"/>
        <v>8.5910960000000003</v>
      </c>
      <c r="L34" s="24">
        <f t="shared" si="2"/>
        <v>12.617096</v>
      </c>
      <c r="M34" s="24">
        <f t="shared" si="2"/>
        <v>3.2453860000000008</v>
      </c>
      <c r="N34" s="24">
        <f t="shared" si="2"/>
        <v>4.873386</v>
      </c>
      <c r="O34" s="24">
        <f t="shared" si="2"/>
        <v>5.1743959999999998</v>
      </c>
      <c r="P34" s="24">
        <f t="shared" si="2"/>
        <v>7.7263960000000003</v>
      </c>
      <c r="Q34" s="24">
        <f t="shared" si="2"/>
        <v>10.985196</v>
      </c>
      <c r="R34" s="24">
        <f t="shared" si="2"/>
        <v>5.1743959999999998</v>
      </c>
      <c r="S34" s="24">
        <f>SUM(S31:S33)*$C34</f>
        <v>7.7263960000000003</v>
      </c>
      <c r="T34" s="24">
        <f t="shared" si="2"/>
        <v>10.985196</v>
      </c>
      <c r="U34" s="24">
        <f t="shared" si="2"/>
        <v>6.227646</v>
      </c>
      <c r="V34" s="24">
        <f t="shared" si="2"/>
        <v>3.1888460000000003</v>
      </c>
      <c r="W34" s="24">
        <f t="shared" si="2"/>
        <v>4.2448459999999999</v>
      </c>
      <c r="X34" s="24">
        <f t="shared" si="2"/>
        <v>6.8722460000000005</v>
      </c>
      <c r="Y34" s="24">
        <f t="shared" si="2"/>
        <v>7.0636460000000003</v>
      </c>
      <c r="Z34" s="25">
        <f t="shared" si="2"/>
        <v>9.6778460000000006</v>
      </c>
    </row>
    <row r="35" spans="1:26" x14ac:dyDescent="0.25">
      <c r="A35" s="26" t="s">
        <v>115</v>
      </c>
      <c r="B35" s="27"/>
      <c r="C35" s="27"/>
      <c r="D35" s="27"/>
      <c r="E35" s="28">
        <f>SUM(E31:E34)</f>
        <v>16.782156000000001</v>
      </c>
      <c r="F35" s="28">
        <f t="shared" ref="F35:Z35" si="3">SUM(F31:F34)</f>
        <v>20.610156000000003</v>
      </c>
      <c r="G35" s="28">
        <f t="shared" si="3"/>
        <v>48.231755999999997</v>
      </c>
      <c r="H35" s="28">
        <f t="shared" si="3"/>
        <v>72.666575999999992</v>
      </c>
      <c r="I35" s="28">
        <f t="shared" si="3"/>
        <v>31.580976</v>
      </c>
      <c r="J35" s="28">
        <f t="shared" si="3"/>
        <v>44.252976000000004</v>
      </c>
      <c r="K35" s="28">
        <f t="shared" si="3"/>
        <v>51.546576000000002</v>
      </c>
      <c r="L35" s="28">
        <f t="shared" si="3"/>
        <v>75.702575999999993</v>
      </c>
      <c r="M35" s="28">
        <f t="shared" si="3"/>
        <v>19.472316000000003</v>
      </c>
      <c r="N35" s="28">
        <f t="shared" si="3"/>
        <v>29.240316</v>
      </c>
      <c r="O35" s="28">
        <f t="shared" si="3"/>
        <v>31.046375999999995</v>
      </c>
      <c r="P35" s="28">
        <f t="shared" si="3"/>
        <v>46.358376</v>
      </c>
      <c r="Q35" s="28">
        <f t="shared" si="3"/>
        <v>65.911175999999998</v>
      </c>
      <c r="R35" s="28">
        <f t="shared" si="3"/>
        <v>31.046375999999995</v>
      </c>
      <c r="S35" s="28">
        <f t="shared" si="3"/>
        <v>46.358376</v>
      </c>
      <c r="T35" s="28">
        <f t="shared" si="3"/>
        <v>65.911175999999998</v>
      </c>
      <c r="U35" s="28">
        <f t="shared" si="3"/>
        <v>37.365876</v>
      </c>
      <c r="V35" s="28">
        <f t="shared" si="3"/>
        <v>19.133076000000003</v>
      </c>
      <c r="W35" s="28">
        <f t="shared" si="3"/>
        <v>25.469075999999998</v>
      </c>
      <c r="X35" s="28">
        <f t="shared" si="3"/>
        <v>41.233475999999996</v>
      </c>
      <c r="Y35" s="28">
        <f t="shared" si="3"/>
        <v>42.381875999999998</v>
      </c>
      <c r="Z35" s="29">
        <f t="shared" si="3"/>
        <v>58.067076</v>
      </c>
    </row>
    <row r="36" spans="1:26" x14ac:dyDescent="0.25">
      <c r="A36" s="50" t="s">
        <v>28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</row>
    <row r="37" spans="1:26" x14ac:dyDescent="0.25">
      <c r="A37" s="50"/>
      <c r="C37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Einzelteile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Henkner, Rainer [AUTOSOL/FLMC/LAAT]</dc:creator>
  <cp:lastModifiedBy>Henkner, Rainer [AUTOSOL/FLMC/LAAT]</cp:lastModifiedBy>
  <dcterms:created xsi:type="dcterms:W3CDTF">2021-01-14T14:52:48Z</dcterms:created>
  <dcterms:modified xsi:type="dcterms:W3CDTF">2021-01-15T20:34:15Z</dcterms:modified>
</cp:coreProperties>
</file>