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IS-scripts\Logic Maps\"/>
    </mc:Choice>
  </mc:AlternateContent>
  <xr:revisionPtr revIDLastSave="0" documentId="13_ncr:1_{71C18494-8C6F-49F2-A8BF-980A47A8DA2E}" xr6:coauthVersionLast="47" xr6:coauthVersionMax="47" xr10:uidLastSave="{00000000-0000-0000-0000-000000000000}"/>
  <bookViews>
    <workbookView xWindow="-120" yWindow="-120" windowWidth="20640" windowHeight="11160" xr2:uid="{285738EF-BEDA-410E-8047-5C439AA61E83}"/>
  </bookViews>
  <sheets>
    <sheet name="SCRIPTS sorted All" sheetId="1" r:id="rId1"/>
  </sheets>
  <definedNames>
    <definedName name="_xlnm._FilterDatabase" localSheetId="0" hidden="1">'SCRIPTS sorted All'!$A$1:$P$1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1" l="1"/>
  <c r="E108" i="1"/>
  <c r="E107" i="1"/>
  <c r="E106" i="1"/>
  <c r="E105" i="1"/>
  <c r="E104" i="1"/>
  <c r="E103" i="1"/>
  <c r="E102" i="1"/>
  <c r="E101" i="1"/>
  <c r="E100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211" i="1"/>
  <c r="E210" i="1"/>
  <c r="E209" i="1"/>
  <c r="E24" i="1"/>
  <c r="E23" i="1"/>
  <c r="E38" i="1"/>
  <c r="E99" i="1"/>
  <c r="E98" i="1"/>
  <c r="E22" i="1"/>
  <c r="E21" i="1"/>
  <c r="E20" i="1"/>
  <c r="E208" i="1"/>
  <c r="E19" i="1"/>
  <c r="E207" i="1"/>
  <c r="E206" i="1"/>
  <c r="E205" i="1"/>
  <c r="E204" i="1"/>
  <c r="E203" i="1"/>
  <c r="E234" i="1"/>
  <c r="E37" i="1"/>
  <c r="E97" i="1"/>
  <c r="E96" i="1"/>
  <c r="E233" i="1"/>
  <c r="E232" i="1"/>
  <c r="E202" i="1"/>
  <c r="E201" i="1"/>
  <c r="E18" i="1"/>
  <c r="E200" i="1"/>
  <c r="E199" i="1"/>
  <c r="E198" i="1"/>
  <c r="E36" i="1"/>
  <c r="E197" i="1"/>
  <c r="E17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6" i="1"/>
  <c r="E95" i="1"/>
  <c r="E196" i="1"/>
  <c r="E195" i="1"/>
  <c r="E15" i="1"/>
  <c r="E94" i="1"/>
  <c r="E14" i="1"/>
  <c r="E13" i="1"/>
  <c r="E194" i="1"/>
  <c r="E12" i="1"/>
  <c r="E231" i="1"/>
  <c r="E193" i="1"/>
  <c r="E35" i="1"/>
  <c r="E93" i="1"/>
  <c r="E34" i="1"/>
  <c r="E92" i="1"/>
  <c r="E11" i="1"/>
  <c r="E192" i="1"/>
  <c r="E191" i="1"/>
  <c r="E190" i="1"/>
  <c r="E230" i="1"/>
  <c r="E91" i="1"/>
  <c r="E189" i="1"/>
  <c r="E90" i="1"/>
  <c r="E188" i="1"/>
  <c r="E89" i="1"/>
  <c r="E146" i="1"/>
  <c r="E88" i="1"/>
  <c r="E33" i="1"/>
  <c r="E32" i="1"/>
  <c r="E187" i="1"/>
  <c r="E186" i="1"/>
  <c r="E31" i="1"/>
  <c r="E229" i="1"/>
  <c r="E30" i="1"/>
  <c r="E228" i="1"/>
  <c r="E145" i="1"/>
  <c r="E227" i="1"/>
  <c r="E226" i="1"/>
  <c r="E29" i="1"/>
  <c r="E87" i="1"/>
  <c r="E86" i="1"/>
  <c r="E85" i="1"/>
  <c r="E84" i="1"/>
  <c r="E83" i="1"/>
  <c r="E82" i="1"/>
  <c r="E81" i="1"/>
  <c r="E80" i="1"/>
  <c r="E79" i="1"/>
  <c r="E10" i="1"/>
  <c r="E185" i="1"/>
  <c r="E225" i="1"/>
  <c r="E78" i="1"/>
  <c r="E77" i="1"/>
  <c r="E76" i="1"/>
  <c r="E9" i="1"/>
  <c r="E184" i="1"/>
  <c r="E183" i="1"/>
  <c r="E182" i="1"/>
  <c r="E75" i="1"/>
  <c r="E74" i="1"/>
  <c r="E73" i="1"/>
  <c r="E72" i="1"/>
  <c r="E144" i="1"/>
  <c r="E71" i="1"/>
  <c r="E70" i="1"/>
  <c r="E69" i="1"/>
  <c r="E143" i="1"/>
  <c r="E68" i="1"/>
  <c r="E181" i="1"/>
  <c r="E67" i="1"/>
  <c r="E180" i="1"/>
  <c r="E224" i="1"/>
  <c r="E142" i="1"/>
  <c r="E66" i="1"/>
  <c r="E179" i="1"/>
  <c r="E141" i="1"/>
  <c r="E140" i="1"/>
  <c r="E178" i="1"/>
  <c r="E223" i="1"/>
  <c r="E65" i="1"/>
  <c r="E177" i="1"/>
  <c r="E176" i="1"/>
  <c r="E64" i="1"/>
  <c r="E8" i="1"/>
  <c r="E222" i="1"/>
  <c r="E139" i="1"/>
  <c r="E63" i="1"/>
  <c r="E62" i="1"/>
  <c r="E28" i="1"/>
  <c r="E61" i="1"/>
  <c r="E221" i="1"/>
  <c r="E27" i="1"/>
  <c r="E175" i="1"/>
  <c r="E60" i="1"/>
  <c r="E59" i="1"/>
  <c r="E58" i="1"/>
  <c r="E57" i="1"/>
  <c r="E174" i="1"/>
  <c r="E56" i="1"/>
  <c r="E138" i="1"/>
  <c r="E173" i="1"/>
  <c r="E172" i="1"/>
  <c r="E171" i="1"/>
  <c r="E55" i="1"/>
  <c r="E170" i="1"/>
  <c r="E169" i="1"/>
  <c r="E220" i="1"/>
  <c r="E7" i="1"/>
  <c r="E168" i="1"/>
  <c r="E6" i="1"/>
  <c r="E5" i="1"/>
  <c r="E167" i="1"/>
  <c r="E54" i="1"/>
  <c r="E166" i="1"/>
  <c r="E53" i="1"/>
  <c r="E219" i="1"/>
  <c r="E52" i="1"/>
  <c r="E137" i="1"/>
  <c r="E218" i="1"/>
  <c r="E51" i="1"/>
  <c r="E50" i="1"/>
  <c r="E136" i="1"/>
  <c r="E135" i="1"/>
  <c r="E49" i="1"/>
  <c r="E4" i="1"/>
  <c r="E48" i="1"/>
  <c r="E47" i="1"/>
  <c r="E165" i="1"/>
  <c r="E164" i="1"/>
  <c r="E163" i="1"/>
  <c r="E217" i="1"/>
  <c r="E162" i="1"/>
  <c r="E161" i="1"/>
  <c r="E46" i="1"/>
  <c r="E160" i="1"/>
  <c r="E45" i="1"/>
  <c r="E44" i="1"/>
  <c r="E43" i="1"/>
  <c r="E3" i="1"/>
  <c r="E42" i="1"/>
  <c r="E41" i="1"/>
  <c r="E2" i="1"/>
  <c r="E26" i="1"/>
  <c r="E216" i="1"/>
  <c r="E40" i="1"/>
  <c r="E39" i="1"/>
  <c r="E215" i="1"/>
  <c r="E159" i="1"/>
  <c r="E214" i="1"/>
  <c r="E213" i="1"/>
  <c r="E212" i="1"/>
  <c r="E25" i="1"/>
  <c r="E134" i="1"/>
  <c r="E110" i="1"/>
</calcChain>
</file>

<file path=xl/sharedStrings.xml><?xml version="1.0" encoding="utf-8"?>
<sst xmlns="http://schemas.openxmlformats.org/spreadsheetml/2006/main" count="17638" uniqueCount="17008">
  <si>
    <t>Script Category</t>
  </si>
  <si>
    <t>Script Name</t>
  </si>
  <si>
    <t>Description</t>
  </si>
  <si>
    <t>INSTRUCTIONS</t>
  </si>
  <si>
    <t>Tags</t>
  </si>
  <si>
    <t>Key Codes</t>
  </si>
  <si>
    <t>Subcategory</t>
  </si>
  <si>
    <t>Keywords</t>
  </si>
  <si>
    <t>Release Date</t>
  </si>
  <si>
    <t>Hot Topic Date</t>
  </si>
  <si>
    <t>In Testing</t>
  </si>
  <si>
    <t>Testing Category</t>
  </si>
  <si>
    <t>Testing Criteria</t>
  </si>
  <si>
    <t>Retired Date</t>
  </si>
  <si>
    <t>DAIL</t>
  </si>
  <si>
    <t>DAIL Scrubber</t>
  </si>
  <si>
    <t>BULK</t>
  </si>
  <si>
    <t>7th Sanction Identifier</t>
  </si>
  <si>
    <t>Actions: Evaluates Uses Excel --- Programs Supported: MFIP</t>
  </si>
  <si>
    <t>MFIP, Reports</t>
  </si>
  <si>
    <t>Ex, Ev</t>
  </si>
  <si>
    <t>ENHANCED LISTS</t>
  </si>
  <si>
    <t>NOTICES</t>
  </si>
  <si>
    <t>12 Month Contact</t>
  </si>
  <si>
    <t>Actions: Creates CASE:NOTE, Generates SPEC:MEMO --- Programs Supported: SNAP</t>
  </si>
  <si>
    <t>Communication, Reviews, SNAP</t>
  </si>
  <si>
    <t>Cn, Sm</t>
  </si>
  <si>
    <t>SNAP</t>
  </si>
  <si>
    <t>ACTIONS</t>
  </si>
  <si>
    <t>ABAWD Exemption</t>
  </si>
  <si>
    <t>Actions: Creates CASE:NOTE, Updates Panels --- Programs Supported: SNAP</t>
  </si>
  <si>
    <t>ABAWD, Application, Communication, Reviews, SNAP</t>
  </si>
  <si>
    <t>Cn, Up</t>
  </si>
  <si>
    <t>ABAWD</t>
  </si>
  <si>
    <t>ABAWD FIATer</t>
  </si>
  <si>
    <t>Actions: FIATs Eligibility, Updates Panels --- Programs Supported: SNAP</t>
  </si>
  <si>
    <t>Fi, Up</t>
  </si>
  <si>
    <t>ABAWD FSET Exemption Check</t>
  </si>
  <si>
    <t>Actions: Evaluates --- Programs Supported: SNAP</t>
  </si>
  <si>
    <t>Ev</t>
  </si>
  <si>
    <t>ADMIN</t>
  </si>
  <si>
    <t>ABAWD Report</t>
  </si>
  <si>
    <t xml:space="preserve"> Uses Excel --- Programs Supported: SNAP/MFIP</t>
  </si>
  <si>
    <t>BZ, Monthly Tasks, SNAP, MFIP</t>
  </si>
  <si>
    <t>Ex</t>
  </si>
  <si>
    <t>ABAWD Screening Tool</t>
  </si>
  <si>
    <t>Actions: Creates CASE:NOTE, Evaluates --- Programs Supported: SNAP</t>
  </si>
  <si>
    <t>Cn, Ev</t>
  </si>
  <si>
    <t>NOTES</t>
  </si>
  <si>
    <t>ABAWD Tracking Record</t>
  </si>
  <si>
    <t>Actions: Creates CASE:NOTE --- Programs Supported: SNAP</t>
  </si>
  <si>
    <t>Cn</t>
  </si>
  <si>
    <t>ABAWD Waived Approval</t>
  </si>
  <si>
    <t>ABAWD, SNAP</t>
  </si>
  <si>
    <t>Add GRH Rate 2 to MMIS</t>
  </si>
  <si>
    <t>Actions: Creates CASE:NOTE, Updates Panels --- Programs Supported: GRH</t>
  </si>
  <si>
    <t>Application, Communication, HS/GRH, Reviews</t>
  </si>
  <si>
    <t>Add WCOM</t>
  </si>
  <si>
    <t>Actions: Creates CASE:NOTE, Generates SPEC:WCOM --- Programs Supported: Health Care/SNAP</t>
  </si>
  <si>
    <t>ABAWD, Application, Assets, Communication, Deductions, Health Care, LTC, Reviews, SNAP</t>
  </si>
  <si>
    <t>Cn, Exp, Sw</t>
  </si>
  <si>
    <t>UTILITIES</t>
  </si>
  <si>
    <t>All Scripts</t>
  </si>
  <si>
    <t xml:space="preserve"> Uses Excel</t>
  </si>
  <si>
    <t>Support</t>
  </si>
  <si>
    <t>TOOL</t>
  </si>
  <si>
    <t>Appeals</t>
  </si>
  <si>
    <t>Actions: Creates CASE:NOTE --- Programs Supported: All Programs</t>
  </si>
  <si>
    <t>SNAP, MFIP, Adult Cash, Communication, DWP, EMER, Health Care, HS/GRH, LTC</t>
  </si>
  <si>
    <t>Application Check</t>
  </si>
  <si>
    <t>Actions: Creates CASE:NOTE, Creates TIKL Creates Outlook Appointment --- Programs Supported: All Programs</t>
  </si>
  <si>
    <t>Adult Cash, Application, DWP, EMER, Health Care, HS/GRH, LTC, MFIP, SNAP</t>
  </si>
  <si>
    <t>Cn, Oa, Tk</t>
  </si>
  <si>
    <t>Application Inquiry</t>
  </si>
  <si>
    <t xml:space="preserve"> Generates Outlook Email</t>
  </si>
  <si>
    <t>Application, Support, Utility</t>
  </si>
  <si>
    <t>Oe</t>
  </si>
  <si>
    <t>Application Received</t>
  </si>
  <si>
    <t>Actions: Creates CASE:NOTE, Generates SPEC:MEMO Generates Outlook Email --- Programs Supported: All Programs</t>
  </si>
  <si>
    <t>Cn, Exp, Oe, Sm</t>
  </si>
  <si>
    <t>Approved Programs</t>
  </si>
  <si>
    <t>Adult Cash, Application, Communication, DWP, EMER, Health Care, HS/GRH, LTC, MFIP, Reviews, SNAP</t>
  </si>
  <si>
    <t>Cn, Exp</t>
  </si>
  <si>
    <t>Asset Reduction</t>
  </si>
  <si>
    <t>Actions: Creates CASE:NOTE, Creates TIKL --- Programs Supported: All Cash/EMER/Health Care/GRH</t>
  </si>
  <si>
    <t>Adult Cash, Application, Assets, DWP, EMER, Health Care, HS/GRH, LTC, MFIP, Reviews</t>
  </si>
  <si>
    <t>Cn, Tk</t>
  </si>
  <si>
    <t>Auto-Dialer Case Status</t>
  </si>
  <si>
    <t>AVS</t>
  </si>
  <si>
    <t>Actions: Creates CASE:NOTE, Creates TIKL Uses Word --- Programs Supported: Health Care</t>
  </si>
  <si>
    <t>Health Care</t>
  </si>
  <si>
    <t>Cn, Tk, Wrd</t>
  </si>
  <si>
    <t>AVS Report</t>
  </si>
  <si>
    <t>Actions: Creates CASE:NOTE Uses Excel --- Programs Supported: Health Care</t>
  </si>
  <si>
    <t>BZ, Health Care</t>
  </si>
  <si>
    <t>Ex, Cn</t>
  </si>
  <si>
    <t>AVS Submitted</t>
  </si>
  <si>
    <t>Actions: Creates CASE:NOTE, Creates TIKL --- Programs Supported: Health Care</t>
  </si>
  <si>
    <t>BILS Updater</t>
  </si>
  <si>
    <t>Actions: Updates Panels --- Programs Supported: Health Care</t>
  </si>
  <si>
    <t>Application, Communication, Deductions, Health Care, LTC, Reviews</t>
  </si>
  <si>
    <t>Up</t>
  </si>
  <si>
    <t>Budget Estimator</t>
  </si>
  <si>
    <t>Actions: Evaluates --- Programs Supported: SNAP/MFIP/Adult Cash</t>
  </si>
  <si>
    <t>QI, SNAP, MFIP, Adult Cash</t>
  </si>
  <si>
    <t>BULK - Inactive Transfer</t>
  </si>
  <si>
    <t>Actions: Updates Panels, Evaluates Uses Excel --- Programs Supported: All Programs</t>
  </si>
  <si>
    <t>BZ, Monthly Tasks, DWP, EMER, Health Care, HS/GRH, LTC, MFIP, SNAP, Adult Cash</t>
  </si>
  <si>
    <t>Up, Ex, Ev</t>
  </si>
  <si>
    <t>BULK - REPT USER List</t>
  </si>
  <si>
    <t>Burial Assets</t>
  </si>
  <si>
    <t>Actions: Creates CASE:NOTE --- Programs Supported: Health Care</t>
  </si>
  <si>
    <t>Application, Assets, Health Care, LTC, Reviews</t>
  </si>
  <si>
    <t>CAF</t>
  </si>
  <si>
    <t>Actions: Creates CASE:NOTE, Creates TIKL, Updates Panels --- Programs Supported: All Programs</t>
  </si>
  <si>
    <t>Adult Cash, Application, Assets, Deductions, DWP, EMER, HS/GRH, MFIP, Reviews, SNAP, Health Care</t>
  </si>
  <si>
    <t>Cn, Exp, Tk, Up</t>
  </si>
  <si>
    <t>Calculate Rate 2 Units</t>
  </si>
  <si>
    <t>Actions: Evaluates --- Programs Supported: GRH</t>
  </si>
  <si>
    <t>Calculators, Utility, HS/GRH</t>
  </si>
  <si>
    <t>Case Discrepancy</t>
  </si>
  <si>
    <t>Actions: Creates CASE:NOTE, Creates TIKL --- Programs Supported: All Programs</t>
  </si>
  <si>
    <t>Adult Cash, Application, Assets, Communication, DWP, EMER, Health Care, HS/GRH, LTC, MFIP, Reviews, SNAP</t>
  </si>
  <si>
    <t>CASE NOTE from List</t>
  </si>
  <si>
    <t>Actions: Creates CASE:NOTE Uses Excel</t>
  </si>
  <si>
    <t>Reports, Utility</t>
  </si>
  <si>
    <t>Cn, Ex</t>
  </si>
  <si>
    <t>BULK ACTIONS</t>
  </si>
  <si>
    <t>Case Transfer</t>
  </si>
  <si>
    <t>Actions: Updates Panels, Creates CASE:NOTE, Generates SPEC:MEMO Uses Excel --- Programs Supported: All Programs</t>
  </si>
  <si>
    <t>Reports, Utility, DWP, EMER, Health Care, HS/GRH, LTC, MFIP, SNAP, Adult Cash</t>
  </si>
  <si>
    <t>Ex, Up, Cn, Sm</t>
  </si>
  <si>
    <t>Change Report Form Received</t>
  </si>
  <si>
    <t>Adult Cash, Assets, Communication, Deductions, DWP, EMER, Health Care, HS/GRH, Income, LTC, MFIP, SNAP</t>
  </si>
  <si>
    <t>Change Reported</t>
  </si>
  <si>
    <t>Check EDRS</t>
  </si>
  <si>
    <t>Actions: Evaluates --- Programs Supported: MFIP/SNAP</t>
  </si>
  <si>
    <t>Application, MFIP, Reviews, SNAP</t>
  </si>
  <si>
    <t>Check SNAP for GA RCA</t>
  </si>
  <si>
    <t>Actions: Evaluates Uses Excel --- Programs Supported: Adult Cash/SNAP</t>
  </si>
  <si>
    <t>Adult Cash, Income, Reports, SNAP</t>
  </si>
  <si>
    <t>Citizenship Identity Verified</t>
  </si>
  <si>
    <t>Adult Cash, Application, Communication, DWP, EMER, HS/GRH, MFIP, SNAP, Health Care</t>
  </si>
  <si>
    <t>Claim Referral Tracking</t>
  </si>
  <si>
    <t>Actions: Creates CASE:NOTE, Creates TIKL, Updates Panels --- Programs Supported: MFIP/SNAP</t>
  </si>
  <si>
    <t>Communication, Income, MFIP, Reviews, SNAP</t>
  </si>
  <si>
    <t>Cn, Tk, Up</t>
  </si>
  <si>
    <t>Client Contact</t>
  </si>
  <si>
    <t>Adult Cash, Communication, DWP, EMER, HS/GRH, MFIP, SNAP, Health Care</t>
  </si>
  <si>
    <t>Close MMIS Rate 2 in MMIS</t>
  </si>
  <si>
    <t>Actions: Updates Panels, Evaluates Uses Excel --- Programs Supported: GRH</t>
  </si>
  <si>
    <t>BZ, Monthly Tasks, HS/GRH</t>
  </si>
  <si>
    <t>Ex, Up, Ev</t>
  </si>
  <si>
    <t>Closed Programs</t>
  </si>
  <si>
    <t>Actions: Creates CASE:NOTE, Generates SPEC:WCOM --- Programs Supported: All Programs</t>
  </si>
  <si>
    <t>Cn, Sw</t>
  </si>
  <si>
    <t>COLA Decimator</t>
  </si>
  <si>
    <t>Actions: Updates Panels, Creates CASE:NOTE Uses Excel --- Programs Supported: Adult Cash/GRH/MFIP/SNAP</t>
  </si>
  <si>
    <t>BZ, Adult Cash, HS/GRH, MFIP, SNAP</t>
  </si>
  <si>
    <t>Ex, Up, Cn</t>
  </si>
  <si>
    <t>Complete Phone CAF</t>
  </si>
  <si>
    <t>Actions: Creates CASE:NOTE Uses Word --- Programs Supported: All Cash/SNAP/GRH/EMER</t>
  </si>
  <si>
    <t>Support, Utility, SNAP, DWP, MFIP, Adult Cash, HS/GRH, EMER</t>
  </si>
  <si>
    <t>Cn, Wrd</t>
  </si>
  <si>
    <t>Contact Knowledge Now</t>
  </si>
  <si>
    <t xml:space="preserve"> Generates Outlook Email --- Programs Supported: All Programs</t>
  </si>
  <si>
    <t>Support, Utility, SNAP, MFIP, DWP, Adult Cash, HS/GRH, Health Care, EMER</t>
  </si>
  <si>
    <t>TOOL, POLICY</t>
  </si>
  <si>
    <t>Copy Case Data for Training</t>
  </si>
  <si>
    <t xml:space="preserve"> Uses Excel --- Programs Supported: MFIP/SNAP/Adult Cash/Health Care</t>
  </si>
  <si>
    <t>MFIP, SNAP, Adult Cash, Health Care</t>
  </si>
  <si>
    <t>Copy Panels to Word</t>
  </si>
  <si>
    <t xml:space="preserve"> Uses Excel --- Programs Supported: SNAP/MFIP/Health Care/Adult Cash</t>
  </si>
  <si>
    <t>SNAP, MFIP, Health Care, Adult Cash</t>
  </si>
  <si>
    <t>Counted ABAWD Months</t>
  </si>
  <si>
    <t>Actions: Evaluates Uses Excel --- Programs Supported: SNAP</t>
  </si>
  <si>
    <t>Create Fake CS DAILs as TIKLs</t>
  </si>
  <si>
    <t>Actions: Creates TIKL --- Programs Supported: SNAP/MFIP</t>
  </si>
  <si>
    <t>BZ, SNAP, MFIP</t>
  </si>
  <si>
    <t>Tk</t>
  </si>
  <si>
    <t>CS Good Cause</t>
  </si>
  <si>
    <t>Actions: Updates Panels, Creates CASE:NOTE, Generates SPEC:MEMO --- Programs Supported: Family Cash</t>
  </si>
  <si>
    <t>MFIP, DWP</t>
  </si>
  <si>
    <t>Up, Cn, Sm</t>
  </si>
  <si>
    <t>CSR</t>
  </si>
  <si>
    <t>Actions: Creates CASE:NOTE, Creates TIKL --- Programs Supported: Health Care/GRH/SNAP</t>
  </si>
  <si>
    <t>Assets, Deductions, Health Care, HS/GRH, Income, LTC, Reviews, SNAP</t>
  </si>
  <si>
    <t>DAIL 12 Month Contact</t>
  </si>
  <si>
    <t xml:space="preserve"> Uses Excel --- Programs Supported: SNAP</t>
  </si>
  <si>
    <t>BZ, Monthly Tasks, SNAP</t>
  </si>
  <si>
    <t>DAIL CCD</t>
  </si>
  <si>
    <t>Actions: Updates Panels, Creates CASE:NOTE Uses Excel --- Programs Supported: All Programs</t>
  </si>
  <si>
    <t>BZ, DWP, EMER, Health Care, HS/GRH, LTC, MFIP, SNAP, Adult Cash</t>
  </si>
  <si>
    <t>DAIL Decimator</t>
  </si>
  <si>
    <t>DAIL Report</t>
  </si>
  <si>
    <t xml:space="preserve"> Uses Excel --- List of DAILs selected by Type</t>
  </si>
  <si>
    <t>Reports</t>
  </si>
  <si>
    <t>BULK LISTS</t>
  </si>
  <si>
    <t>Deceased Client Summary</t>
  </si>
  <si>
    <t>Communication, DWP, EMER, Health Care, HS/GRH, LTC, MFIP, SNAP, Adult Cash, LTC</t>
  </si>
  <si>
    <t>Delete DAIL Tasks</t>
  </si>
  <si>
    <t xml:space="preserve"> Generates Outlook Email --- Programs Supported: All Programs --- USE WITH CAUTION! Deletes info from SQL Database.</t>
  </si>
  <si>
    <t>Denied Programs</t>
  </si>
  <si>
    <t>Adult Cash, Application, Communication, DWP, EMER, Health Care, HS/GRH, LTC, MFIP, SNAP</t>
  </si>
  <si>
    <t>Disaster Food Replacement</t>
  </si>
  <si>
    <t>Actions: Creates CASE:NOTE --- Programs Supported: SNAP/MFIP</t>
  </si>
  <si>
    <t>Communication, SNAP, MFIP</t>
  </si>
  <si>
    <t>Documents Received</t>
  </si>
  <si>
    <t>ABAWD, Adult Cash, Application, Assets, Communication, Deductions, DWP, EMER, Health Care, HS/GRH, Income, LTC, MFIP, Reviews, SNAP</t>
  </si>
  <si>
    <t>Drug Felon</t>
  </si>
  <si>
    <t>Actions: Creates CASE:NOTE --- Programs Supported: All Cash/GRH/SNAP</t>
  </si>
  <si>
    <t>Adult Cash, Application, Communication, DWP, HS/GRH, MFIP, Reviews, SNAP</t>
  </si>
  <si>
    <t>Drug Felon List</t>
  </si>
  <si>
    <t>Actions: Creates CASE:NOTE, Updates Panels Uses Excel --- Programs Supported: All Cash/SNAP</t>
  </si>
  <si>
    <t>Adult Cash, MFIP, DWP, SNAP</t>
  </si>
  <si>
    <t>Ex, Cn, Up</t>
  </si>
  <si>
    <t>DWP ES Referral</t>
  </si>
  <si>
    <t>Actions: Creates CASE:NOTE, Updates Panels, Generates SPEC:MEMO --- Programs Supported: DWP</t>
  </si>
  <si>
    <t>Application, Communication, DWP</t>
  </si>
  <si>
    <t>Cn, Sm, Up</t>
  </si>
  <si>
    <t>Earned Income Budgeting</t>
  </si>
  <si>
    <t>Actions: Creates CASE:NOTE, Updates Panels --- Programs Supported: All Programs</t>
  </si>
  <si>
    <t>Adult Cash, Application, Communication, DWP, EMER, Health Care, HS/GRH, Income, LTC, MFIP, Reviews, SNAP</t>
  </si>
  <si>
    <t>Cn, Exp, Up</t>
  </si>
  <si>
    <t>EDRS DISQ Match Found</t>
  </si>
  <si>
    <t>Actions: Creates CASE:NOTE, Creates TIKL --- Programs Supported: MFIP/SNAP</t>
  </si>
  <si>
    <t>Application, MFIP, SNAP</t>
  </si>
  <si>
    <t>E-L</t>
  </si>
  <si>
    <t>Eligibility Notifier</t>
  </si>
  <si>
    <t>Actions: Creates CASE:NOTE, Generates SPEC:MEMO --- Programs Supported: All Programs</t>
  </si>
  <si>
    <t>Adult Cash, Communication, DWP, EMER, Health Care, HS/GRH, LTC, MFIP, SNAP</t>
  </si>
  <si>
    <t>HEALTH CARE, SNAP, Cash</t>
  </si>
  <si>
    <t>Eligibility Summary</t>
  </si>
  <si>
    <t>--- NEW 7/26/2022!!! Actions: Creates CASE:NOTE, Generates SPEC:MEMO --- Programs Supported: SNAP/MFIP</t>
  </si>
  <si>
    <t>Application, Communication, Reviews, SNAP, MFIP</t>
  </si>
  <si>
    <t>Cn, Sm, Exp</t>
  </si>
  <si>
    <t>Emergency</t>
  </si>
  <si>
    <t>Actions: Creates CASE:NOTE --- Programs Supported: EMER</t>
  </si>
  <si>
    <t>Application, EMER</t>
  </si>
  <si>
    <t>EMPS</t>
  </si>
  <si>
    <t xml:space="preserve"> Uses Excel --- Programs Supported: Family Cash --- EMPS Panel Information in a List</t>
  </si>
  <si>
    <t>DWP, MFIP, Reports</t>
  </si>
  <si>
    <t>EMPS Updater</t>
  </si>
  <si>
    <t>Actions: Creates CASE:NOTE, Creates TIKL, Updates Panels --- Programs Supported: Family Cash</t>
  </si>
  <si>
    <t>Application, Communication, DWP, MFIP, Reviews</t>
  </si>
  <si>
    <t>Enroll in Script Demo</t>
  </si>
  <si>
    <t xml:space="preserve"> Generates Outlook Email, Creates Outlook Appointment</t>
  </si>
  <si>
    <t>Support, Utility</t>
  </si>
  <si>
    <t>Oe, Oa</t>
  </si>
  <si>
    <t>Expedited Determination</t>
  </si>
  <si>
    <t>Application, Assets, Deductions, Income, SNAP</t>
  </si>
  <si>
    <t>Cn, Exp, Ev</t>
  </si>
  <si>
    <t>Expedited Determination Report</t>
  </si>
  <si>
    <t>Application, QI, SNAP</t>
  </si>
  <si>
    <t>Expedited Review</t>
  </si>
  <si>
    <t>Actions: Evaluates Uses Excel, Generates Outlook Email --- Programs Supported: SNAP</t>
  </si>
  <si>
    <t>BZ, SNAP</t>
  </si>
  <si>
    <t>Ev, Ex, Oe</t>
  </si>
  <si>
    <t>Expedited Screening</t>
  </si>
  <si>
    <t>FIAT GA-RCA Into SNAP Budget</t>
  </si>
  <si>
    <t>Actions: FIATs Eligibility --- Programs Supported: Adult Cash/SNAP</t>
  </si>
  <si>
    <t>Application, Communication, Adult Cash, Income, Reviews, SNAP</t>
  </si>
  <si>
    <t>Fi</t>
  </si>
  <si>
    <t>Find Hidden Excel</t>
  </si>
  <si>
    <t>QI, Utility</t>
  </si>
  <si>
    <t>Find MAEPD MEDI CEI</t>
  </si>
  <si>
    <t>Actions: Evaluates Uses Excel --- Programs Supported: Health Care</t>
  </si>
  <si>
    <t>Health Care, Reports</t>
  </si>
  <si>
    <t>Find Panel Update Date</t>
  </si>
  <si>
    <t>Actions: Evaluates Uses Excel</t>
  </si>
  <si>
    <t>Find Q Flow Population</t>
  </si>
  <si>
    <t>Actions: Evaluates</t>
  </si>
  <si>
    <t>Fraud Info</t>
  </si>
  <si>
    <t>Adult Cash, Communication, DWP, EMER, HS/GRH, MFIP, LTC, SNAP, Health Care</t>
  </si>
  <si>
    <t>FSS Info</t>
  </si>
  <si>
    <t>FSS Status Change</t>
  </si>
  <si>
    <t>Actions: Creates CASE:NOTE, Creates TIKL, Updates Panels --- Programs Supported: MFIP</t>
  </si>
  <si>
    <t>Communication, MFIP, Reviews</t>
  </si>
  <si>
    <t>FUBU</t>
  </si>
  <si>
    <t>BZ</t>
  </si>
  <si>
    <t>GA Basis of Eligibility</t>
  </si>
  <si>
    <t>Actions: Creates CASE:NOTE --- Programs Supported: Adult Cash</t>
  </si>
  <si>
    <t>Adult Cash, Application, Communication, Reviews</t>
  </si>
  <si>
    <t>Get basket number</t>
  </si>
  <si>
    <t>GRH NON HRF POSTPAY</t>
  </si>
  <si>
    <t>Actions: Creates CASE:NOTE --- Programs Supported: GRH</t>
  </si>
  <si>
    <t>Assets, Deductions, HS/GRH, Income, Reviews</t>
  </si>
  <si>
    <t>GRH Professional Need</t>
  </si>
  <si>
    <t>Actions: Evaluates Uses Excel --- Programs Supported: GRH</t>
  </si>
  <si>
    <t>HS/GRH, Reports</t>
  </si>
  <si>
    <t>HC Renewal</t>
  </si>
  <si>
    <t>Assets, Deductions, Health Care, Income, Reviews</t>
  </si>
  <si>
    <t>HCAPP</t>
  </si>
  <si>
    <t>Assets, Application, Deductions, Health Care, Income</t>
  </si>
  <si>
    <t>Health Care Transition</t>
  </si>
  <si>
    <t>Actions: Creates CASE:NOTE, Generates SPEC:MEMO --- Programs Supported: Health Care</t>
  </si>
  <si>
    <t>Application, Assets, Communication, Deductions, Health Care, Income, Reviews</t>
  </si>
  <si>
    <t>Homeless Discrepancy</t>
  </si>
  <si>
    <t>HRF</t>
  </si>
  <si>
    <t>Actions: Creates CASE:NOTE --- Programs Supported: Adult Cash/GRH/Health Care/MFIP/SNAP</t>
  </si>
  <si>
    <t>Adult Cash, Assets, Deductions, HS/GRH, Income, LTC, MFIP, Reviews, SNAP</t>
  </si>
  <si>
    <t>IMIG - EMA</t>
  </si>
  <si>
    <t>Application, Assets, Deduction, Health Care, Income, Reviews</t>
  </si>
  <si>
    <t>IMIG</t>
  </si>
  <si>
    <t>IMIG - Sponsor Income</t>
  </si>
  <si>
    <t>Actions: Creates CASE:NOTE, Evaluates --- Programs Supported: All Programs</t>
  </si>
  <si>
    <t>IMIG - STATUS</t>
  </si>
  <si>
    <t>Actions: Creates CASE:NOTE, Updates Panels Generates Outlook Email, Creates Outlook Appointment --- Programs Supported: All Programs</t>
  </si>
  <si>
    <t>Cn, Up, Oe, Oa</t>
  </si>
  <si>
    <t>Individual Appointment Letter</t>
  </si>
  <si>
    <t>Actions: Creates CASE:NOTE, Generates SPEC:MEMO --- Programs Supported: All Cash/SNAP/GRH</t>
  </si>
  <si>
    <t>QI, SNAP, MFIP, DWP, Adult Cash, HS/GRH</t>
  </si>
  <si>
    <t>Individual NOMI</t>
  </si>
  <si>
    <t>Individual Recertification Notices</t>
  </si>
  <si>
    <t>Actions: Creates CASE:NOTE, Generates SPEC:MEMO --- Programs Supported: SNAP/MFIP</t>
  </si>
  <si>
    <t>Insert MBI from MMIS</t>
  </si>
  <si>
    <t>Actions: Updates Panels</t>
  </si>
  <si>
    <t>Navigation, Utility</t>
  </si>
  <si>
    <t>MAXIS</t>
  </si>
  <si>
    <t>Interview</t>
  </si>
  <si>
    <t>Actions: Creates CASE:NOTE, Generates SPEC:MEMO Uses Word --- Programs Supported: All Cash/SNAP/EMER/GRH</t>
  </si>
  <si>
    <t>Communication, Application, Reviews, SNAP, MFIP, DWP, Adult Cash, EMER, HS/GRH</t>
  </si>
  <si>
    <t>Cn, Sm, Wrd</t>
  </si>
  <si>
    <t>Interview Completed</t>
  </si>
  <si>
    <t>Actions: Creates CASE:NOTE Creates Outlook Appointment --- Programs Supported: All Cash/EMER/GRH/SNAP</t>
  </si>
  <si>
    <t>Adult Cash, Application, DWP, EMER, HS/GRH, MFIP, Reviews, SNAP</t>
  </si>
  <si>
    <t>Cn, Oa</t>
  </si>
  <si>
    <t>Interview No Show</t>
  </si>
  <si>
    <t>Actions: Creates CASE:NOTE --- Programs Supported: All Cash/EMER/GRH/SNAP</t>
  </si>
  <si>
    <t>Job Change Reported</t>
  </si>
  <si>
    <t>Actions: Creates CASE:NOTE, Updates Panels, Creates TIKL --- Programs Supported: All Programs</t>
  </si>
  <si>
    <t>Adult Cash, Application, Communication, DWP, EMER, Health Care, HS/GRH, Income, LTC, MFIP, Reviews, SNAP, Adult Cash</t>
  </si>
  <si>
    <t>Cn, Up, Tk</t>
  </si>
  <si>
    <t>Language Stats</t>
  </si>
  <si>
    <t>BZ, Monthly Tasks</t>
  </si>
  <si>
    <t>Ev, Ex</t>
  </si>
  <si>
    <t>Lost ApplyMN</t>
  </si>
  <si>
    <t>LTC - 5181</t>
  </si>
  <si>
    <t>Actions: Creates CASE:NOTE, Updates Panels --- Programs Supported: Health Care</t>
  </si>
  <si>
    <t>Application, Communication, Health Care, LTC, Reviews</t>
  </si>
  <si>
    <t>LTC</t>
  </si>
  <si>
    <t>LTC - Application Received</t>
  </si>
  <si>
    <t>Actions: Creates CASE:NOTE, Creates TIKL, Updates Panels --- Programs Supported: Health Care</t>
  </si>
  <si>
    <t>Application, Assets, Deductions, LTC, Income</t>
  </si>
  <si>
    <t>LTC - Asset Assessment</t>
  </si>
  <si>
    <t>Assets, LTC</t>
  </si>
  <si>
    <t>LTC - COLA Summary</t>
  </si>
  <si>
    <t>Communication, Deductions, Health Care, Income, LTC</t>
  </si>
  <si>
    <t>LTC - Hospice Form Received</t>
  </si>
  <si>
    <t>Communication, Health Care, LTC</t>
  </si>
  <si>
    <t>LTC - Intake Approval</t>
  </si>
  <si>
    <t>Application, Assets, Communication, Deductions, LTC, Income</t>
  </si>
  <si>
    <t>LTC - MA Approval</t>
  </si>
  <si>
    <t>Application, Communication, Deductions, LTC, Income, Reviews</t>
  </si>
  <si>
    <t>LTC - Renewal</t>
  </si>
  <si>
    <t>Assets, Communication, Deductions, LTC, Income, Reviews</t>
  </si>
  <si>
    <t>LTC - Transfer Penalty</t>
  </si>
  <si>
    <t>Assets, Communication, LTC</t>
  </si>
  <si>
    <t>LTC Asset Transfer</t>
  </si>
  <si>
    <t>Generates SPEC:MEMO --- Programs Supported: Health Care</t>
  </si>
  <si>
    <t>Application, Assets, Communication, LTC, Reviews</t>
  </si>
  <si>
    <t>Sm</t>
  </si>
  <si>
    <t>HEALTH CARE</t>
  </si>
  <si>
    <t>LTC Spousal Allocation FIATer</t>
  </si>
  <si>
    <t>Actions: FIATs Eligibility --- Programs Supported: Health Care</t>
  </si>
  <si>
    <t>Application, Deductions, Income, LTC, Reviews</t>
  </si>
  <si>
    <t>LTC ICF-DD Deduction FIATer</t>
  </si>
  <si>
    <t>LTC-GRH List Generator</t>
  </si>
  <si>
    <t xml:space="preserve"> Uses Excel --- Programs Supported: GRH/Health Care</t>
  </si>
  <si>
    <t>HS/GRH, Health Care, LTC, Reports</t>
  </si>
  <si>
    <t>MA FIATER for GRH MSA</t>
  </si>
  <si>
    <t>Actions: FIATs Eligibility --- Programs Supported: Health Care/GRH/Adult Cash</t>
  </si>
  <si>
    <t>Application, Reviews, Health Care, HS/GRH, Adult Cash</t>
  </si>
  <si>
    <t>MA Inmate Application WCOM</t>
  </si>
  <si>
    <t>Actions: Creates CASE:NOTE, Generates SPEC:WCOM --- Programs Supported: Health Care</t>
  </si>
  <si>
    <t>Application, Communication, Health Care</t>
  </si>
  <si>
    <t>MA-EPD EI FIAT</t>
  </si>
  <si>
    <t>Application, Health Care, Income, Reviews</t>
  </si>
  <si>
    <t>MA-EPD No Initial Premium</t>
  </si>
  <si>
    <t>Generates SPEC:WCOM --- Programs Supported: Health Care</t>
  </si>
  <si>
    <t>Application, Communication, Health Care, Reviews</t>
  </si>
  <si>
    <t>Sw</t>
  </si>
  <si>
    <t>MAXIS to METS Conversion</t>
  </si>
  <si>
    <t>BZ, Monthly Tasks, Health Care</t>
  </si>
  <si>
    <t>MEMO from List</t>
  </si>
  <si>
    <t>Generates SPEC:MEMO Uses Excel</t>
  </si>
  <si>
    <t>Ex, Sm</t>
  </si>
  <si>
    <t>MEMO to Word</t>
  </si>
  <si>
    <t>Generates SPEC:MEMO Uses Word --- Programs Supported: All Programs</t>
  </si>
  <si>
    <t>Sm, Wrd</t>
  </si>
  <si>
    <t>WORD DOCS</t>
  </si>
  <si>
    <t>Method B WCOM</t>
  </si>
  <si>
    <t>Application, Communication, Deductions, Health Care, Income, LTC, Reviews</t>
  </si>
  <si>
    <t>METS Retro Health Care</t>
  </si>
  <si>
    <t>Actions: Creates CASE:NOTE Generates Outlook Email --- Programs Supported: Health Care</t>
  </si>
  <si>
    <t>Application, Health Care</t>
  </si>
  <si>
    <t>Cn, Oe</t>
  </si>
  <si>
    <t>M-Z</t>
  </si>
  <si>
    <t>MFIP Sanction</t>
  </si>
  <si>
    <t>MFIP Sanction And DWP Disqualification</t>
  </si>
  <si>
    <t>Actions: Creates CASE:NOTE, Creates TIKL, Updates Panels, Generates SPEC:WCOM --- Programs Supported: Family Cash</t>
  </si>
  <si>
    <t>Communication, DWP, MFIP, Reviews</t>
  </si>
  <si>
    <t>Cn, Sw, Tk, Up</t>
  </si>
  <si>
    <t>MFIP Sanction FIATer</t>
  </si>
  <si>
    <t>Actions: FIATs Eligibility, Evaluates --- Programs Supported: MFIP</t>
  </si>
  <si>
    <t>MFIP</t>
  </si>
  <si>
    <t>Fi, Ev</t>
  </si>
  <si>
    <t>MFIP to SNAP Transition</t>
  </si>
  <si>
    <t>Actions: Creates CASE:NOTE --- Programs Supported: MFIP/SNAP</t>
  </si>
  <si>
    <t>Communication, Deductions, Income, MFIP, SNAP</t>
  </si>
  <si>
    <t>MONT Report</t>
  </si>
  <si>
    <t>Actions: Creates CASE:NOTE Uses Excel --- Programs Supported: MFIP/Adult Cash</t>
  </si>
  <si>
    <t>MFIP, Adult Cash, Income, Monthly Tasks</t>
  </si>
  <si>
    <t>MSQ</t>
  </si>
  <si>
    <t>New Job Reported</t>
  </si>
  <si>
    <t>Adult Cash, Application, Communication, DWP, EMER, Health Care, HS/GRH, Income, MFIP, Reviews, SNAP</t>
  </si>
  <si>
    <t>Cn, Ti, Up</t>
  </si>
  <si>
    <t>On Demand Notes</t>
  </si>
  <si>
    <t>Actions: Creates CASE:NOTE --- Programs Supported: All Cash/SNAP/GRH</t>
  </si>
  <si>
    <t>On Demand Waiver Applications</t>
  </si>
  <si>
    <t>Actions: Evaluates, Creates CASE:NOTE, Generates SPEC:MEMO Uses Excel --- Programs Supported: All Cash/SNAP/GRH</t>
  </si>
  <si>
    <t>BZ, SNAP, MFIP, DWP, Adult Cash, HS/GRH</t>
  </si>
  <si>
    <t>Ex, Ev, Sm, Cn</t>
  </si>
  <si>
    <t>On Demand Waiver Recertifications</t>
  </si>
  <si>
    <t>Open Interview PDF</t>
  </si>
  <si>
    <t xml:space="preserve"> --- Opens a PDF generated from NOTES - Interview if not yet in ECF.</t>
  </si>
  <si>
    <t>Communication, Application, Reviews</t>
  </si>
  <si>
    <t>Other Benefits Referral</t>
  </si>
  <si>
    <t>Actions: Creates CASE:NOTE, Creates TIKL --- Programs Supported: Adult Cash/Health Care/MFIP</t>
  </si>
  <si>
    <t>Adult Cash, Application, Communication, Health Care, Income, LTC, MFIP, Reviews</t>
  </si>
  <si>
    <t>Out Of State</t>
  </si>
  <si>
    <t>Actions: Creates CASE:NOTE Uses Word --- Programs Supported: All Programs</t>
  </si>
  <si>
    <t>Overpayment</t>
  </si>
  <si>
    <t>Actions: Creates CASE:NOTE, Updates Panels Generates Outlook Email --- Programs Supported: All Programs</t>
  </si>
  <si>
    <t>Adult Cash, Communication, DWP, EMER, Health Care, HS/GRH, Income, LTC, MFIP, Reviews, SNAP</t>
  </si>
  <si>
    <t>Cn, Oe, Up</t>
  </si>
  <si>
    <t>PA Verif Request</t>
  </si>
  <si>
    <t>Actions: Creates CASE:NOTE, Generates SPEC:MEMO, SPEC:WCOM Uses Word --- Programs Supported: Adult Cash/MFIP/SNAP</t>
  </si>
  <si>
    <t>Adult Cash, Communication, MFIP, SNAP</t>
  </si>
  <si>
    <t>Cn, Wrd, Sm, Sw</t>
  </si>
  <si>
    <t>Paperless IR</t>
  </si>
  <si>
    <t>Actions: Updates Panels, Evaluates, Creates TIKL Uses Excel --- Programs Supported: Health Care</t>
  </si>
  <si>
    <t>Ex, Up, Ev, Tk</t>
  </si>
  <si>
    <t>PF11 Actions</t>
  </si>
  <si>
    <t>Actions: Creates CASE:NOTE, Updates Panels Creates Outlook Appointment --- Programs Supported: All Programs</t>
  </si>
  <si>
    <t>Communication, MFIP, Utility, Health Care, DWP, HS/GRH, SNAP, Adult Cash, EMER</t>
  </si>
  <si>
    <t>Cn, Up, Oa</t>
  </si>
  <si>
    <t>POLI TEMP List</t>
  </si>
  <si>
    <t>MAXIS, POLICY</t>
  </si>
  <si>
    <t>POLI TEMP Monthly Updates</t>
  </si>
  <si>
    <t xml:space="preserve"> Uses Word --- Programs Supported: All Programs</t>
  </si>
  <si>
    <t>QI, DWP, EMER, Health Care, HS/GRH, LTC, MFIP, SNAP, Adult Cash</t>
  </si>
  <si>
    <t>Wrd</t>
  </si>
  <si>
    <t>POLI TEMP to Word</t>
  </si>
  <si>
    <t>--- NEW 7/15/2022!!!  Uses Word</t>
  </si>
  <si>
    <t>Utility</t>
  </si>
  <si>
    <t>PRISM Screen Finder</t>
  </si>
  <si>
    <t>Navigation</t>
  </si>
  <si>
    <t>Proof of Relationship</t>
  </si>
  <si>
    <t>Actions: Creates CASE:NOTE --- Programs Supported: Family Cash</t>
  </si>
  <si>
    <t>QI AVS request</t>
  </si>
  <si>
    <t>Health Care, Applications, Reviews, Utility</t>
  </si>
  <si>
    <t>Oe, Cn</t>
  </si>
  <si>
    <t>QC Results</t>
  </si>
  <si>
    <t>Actions: Creates CASE:NOTE, Generates SPEC:WCOM Creates Outlook Appointment --- Programs Supported: SNAP/MFIP</t>
  </si>
  <si>
    <t>QI, SNAP, MFIP</t>
  </si>
  <si>
    <t>Cn, Sw, Oa</t>
  </si>
  <si>
    <t>QI Renewal Accuracy</t>
  </si>
  <si>
    <t>Returned Mail Received</t>
  </si>
  <si>
    <t>Actions: Creates CASE:NOTE, Creates TIKL, Updates Panels --- Programs Supported: All Cash/Health Care/GRH/SNAP</t>
  </si>
  <si>
    <t>Adult Cash, Communication, DWP, Health Care, HS/GRH, MFIP, SNAP</t>
  </si>
  <si>
    <t>Report to the BZST</t>
  </si>
  <si>
    <t>TOOL, MAXIS, POLICY</t>
  </si>
  <si>
    <t>REPT-ACTV List</t>
  </si>
  <si>
    <t xml:space="preserve"> Uses Excel --- Programs Supported: All Programs --- Reads details from MAXIS REPT Lists</t>
  </si>
  <si>
    <t>Reports, DWP, EMER, Health Care, HS/GRH, LTC, MFIP, SNAP, Adult Cash</t>
  </si>
  <si>
    <t>REPT-EOMC List</t>
  </si>
  <si>
    <t>REPT-INAC List</t>
  </si>
  <si>
    <t>REPT-MAMS List</t>
  </si>
  <si>
    <t xml:space="preserve"> Uses Excel --- Programs Supported: Health Care --- Reads details from MAXIS REPT Lists</t>
  </si>
  <si>
    <t>Reports, Health Care, LTC</t>
  </si>
  <si>
    <t>REPT-MFCM List</t>
  </si>
  <si>
    <t xml:space="preserve"> Uses Excel --- Programs Supported: MFIP --- Reads details from MAXIS REPT Lists</t>
  </si>
  <si>
    <t>Reports, MFIP</t>
  </si>
  <si>
    <t>REPT-MONT List</t>
  </si>
  <si>
    <t xml:space="preserve"> Uses Excel --- Programs Supported: MFIP/GRH/Health Care/SNAP --- Reads details from MAXIS REPT Lists</t>
  </si>
  <si>
    <t>Reports, MFIP, HS/GRH, Health Care, SNAP</t>
  </si>
  <si>
    <t>REPT-MRSR List</t>
  </si>
  <si>
    <t>REPT-PND1 List</t>
  </si>
  <si>
    <t>REPT-PND2 List</t>
  </si>
  <si>
    <t>REPT-REVS List</t>
  </si>
  <si>
    <t>REPT-REVW List</t>
  </si>
  <si>
    <t>REPT-USER List</t>
  </si>
  <si>
    <t xml:space="preserve"> Uses Excel --- Reads details from MAXIS REPT Lists</t>
  </si>
  <si>
    <t>REPORTS</t>
  </si>
  <si>
    <t>Request Access to PRIV Case</t>
  </si>
  <si>
    <t>TOOL, MAXIS</t>
  </si>
  <si>
    <t>Resolve HC EOMC in MMIS</t>
  </si>
  <si>
    <t>Actions: Updates Panels, Evaluates Uses Excel --- Programs Supported: Health Care</t>
  </si>
  <si>
    <t>Resources Notifier</t>
  </si>
  <si>
    <t>Actions: Creates CASE:NOTE, Generates SPEC:MEMO Uses Word</t>
  </si>
  <si>
    <t>Case notes, MEMO, Utility</t>
  </si>
  <si>
    <t>Review Report</t>
  </si>
  <si>
    <t>Actions: Evaluates, Creates CASE:NOTE, Generates SPEC:MEMO Uses Excel --- Programs Supported: All Programs</t>
  </si>
  <si>
    <t>Ex, Ev, Cn, Sm</t>
  </si>
  <si>
    <t>Review Testers</t>
  </si>
  <si>
    <t>REVW MONT Closures</t>
  </si>
  <si>
    <t>Search CASE NOTE</t>
  </si>
  <si>
    <t xml:space="preserve"> --- Searches all CASE:NOTEs for a particular case for word(s) or a phrase.</t>
  </si>
  <si>
    <t>Utility, Reviews</t>
  </si>
  <si>
    <t>Send CBO Manual Referrals</t>
  </si>
  <si>
    <t>Actions: Evaluates Uses Excel --- Programs Supported: SNAP/MFIP</t>
  </si>
  <si>
    <t>Send Email Correction</t>
  </si>
  <si>
    <t xml:space="preserve"> Generates Outlook Email, Uses Excel --- Programs Supported: SNAP</t>
  </si>
  <si>
    <t>QI, SNAP</t>
  </si>
  <si>
    <t>Oe, Ex</t>
  </si>
  <si>
    <t>Send SVES</t>
  </si>
  <si>
    <t>Application, Communication, Deductions, EMER, Adult Cash, Health Care, HS/GRH, Income, LTC, MFIP, Reviews, SNAP, Utility, DWP</t>
  </si>
  <si>
    <t>Shelter Expense Verif Received</t>
  </si>
  <si>
    <t>Actions: Creates CASE:NOTE, Updates Panels --- Programs Supported: Family Cash/EMER/GRH/Health Care/SNAP</t>
  </si>
  <si>
    <t>Application, Communication, Deductions, DWP, EMER, HS/GRH, LTC, MFIP, Reviews, SNAP, Utility</t>
  </si>
  <si>
    <t>Significant Change</t>
  </si>
  <si>
    <t>Actions: Creates CASE:NOTE, Creates TIKL, Generates SPEC:MEMO --- Programs Supported: MFIP</t>
  </si>
  <si>
    <t>Communication, Income, MFIP, Reviews</t>
  </si>
  <si>
    <t>Cn, Tk, Sm</t>
  </si>
  <si>
    <t>SMRT</t>
  </si>
  <si>
    <t>Actions: Creates CASE:NOTE --- Programs Supported: Adult Cash/Health Care/MFIP</t>
  </si>
  <si>
    <t>Adult Cash, Application, Communication, Health Care, MFIP, Reviews</t>
  </si>
  <si>
    <t>SNAP E and T Letter</t>
  </si>
  <si>
    <t>Actions: Creates CASE:NOTE, Updates Panels, Generates SPEC:MEMO --- Programs Supported: SNAP</t>
  </si>
  <si>
    <t>Transfer Case</t>
  </si>
  <si>
    <t>Actions: Creates CASE:NOTE, Updates Panels, Generates SPEC:MEMO --- Programs Supported: All Programs</t>
  </si>
  <si>
    <t>Application, Communication, Reviews, Utility, MFIP, DWP, SNAP, HS/GRH, Health Care, Adult Cash, EMER</t>
  </si>
  <si>
    <t>Cn, Up, Sm</t>
  </si>
  <si>
    <t>Task Based Assistor</t>
  </si>
  <si>
    <t>Actions: Evaluates Uses Excel --- Programs Supported: All Programs</t>
  </si>
  <si>
    <t>DWP, EMER, Health Care, HS/GRH, LTC, MFIP, SNAP, Adult Cash</t>
  </si>
  <si>
    <t>Task Based DAIL Capture</t>
  </si>
  <si>
    <t>Actions: Evaluates --- Programs Supported: All Programs</t>
  </si>
  <si>
    <t>TIKL FROM LIST</t>
  </si>
  <si>
    <t>Actions: Creates TIKL Uses Excel --- Programs Supported: All Programs</t>
  </si>
  <si>
    <t>BZ, Monthly Tasks, MFIP, DWP, SNAP, HS/GRH, Health Care, Adult Cash, EMER</t>
  </si>
  <si>
    <t>Ex, Tk</t>
  </si>
  <si>
    <t>Track Autoclose Overpayments</t>
  </si>
  <si>
    <t xml:space="preserve"> Uses Excel, Uses Word --- Programs Supported: MFIP/SNAP</t>
  </si>
  <si>
    <t>QI, MFIP, SNAP</t>
  </si>
  <si>
    <t>Ex, Wrd</t>
  </si>
  <si>
    <t>Training Case Creator</t>
  </si>
  <si>
    <t>Actions: Updates Panels, FIATs Eligibility Uses Excel --- Programs Supported: Health Care/MFIP/SNAP/Adult Cash</t>
  </si>
  <si>
    <t>Health Care, MFIP, SNAP, Adult Cash</t>
  </si>
  <si>
    <t>Up, Fi, Ex</t>
  </si>
  <si>
    <t>UC Verification Request</t>
  </si>
  <si>
    <t>Income, Applications, Reviews, Utility, SNAP, MFIP, DWP, Adult Cash, HS/GRH, Health Care, EMER</t>
  </si>
  <si>
    <t>UNEA Updater</t>
  </si>
  <si>
    <t>Up, Cn, Sm, Ex</t>
  </si>
  <si>
    <t>Update Check Dates</t>
  </si>
  <si>
    <t>Update Worker Signature</t>
  </si>
  <si>
    <t>Sets or updates the default worker signature for this user.</t>
  </si>
  <si>
    <t>VA Verification Request</t>
  </si>
  <si>
    <t>Vendor</t>
  </si>
  <si>
    <t>Actions: Creates CASE:NOTE --- Programs Supported: Family Cash/EMER/GRH</t>
  </si>
  <si>
    <t>Application, DWP, Income, MFIP, Reviews, EMER, HS/GRH</t>
  </si>
  <si>
    <t>Verifications Needed</t>
  </si>
  <si>
    <t>Adult Cash, Application, Assets, Communication, Deductions, DWP, EMER, Health Care, HS/GRH, Income, LTC, MFIP, Reviews, SNAP</t>
  </si>
  <si>
    <t>Verifications Still Needed</t>
  </si>
  <si>
    <t>View PNLP</t>
  </si>
  <si>
    <t>Utility, SNAP, MFIP, DWP, Adult Cash, HS/GRH, Health Care, EMER</t>
  </si>
  <si>
    <t>Waived ER Interview Screening</t>
  </si>
  <si>
    <t>WF1 Case Status</t>
  </si>
  <si>
    <t>Work Assignment Completed</t>
  </si>
  <si>
    <t xml:space="preserve"> Uses Excel, Generates Outlook Email --- Programs Supported: SNAP</t>
  </si>
  <si>
    <t>Ex, Oe</t>
  </si>
  <si>
    <t>Work Assignment from Excel</t>
  </si>
  <si>
    <t xml:space="preserve"> --- Programs Supported: SNAP</t>
  </si>
  <si>
    <t>ABAWD, Communication, SNAP</t>
  </si>
  <si>
    <t>Affiliated Case Lookup</t>
  </si>
  <si>
    <t>BNDX Scrubber</t>
  </si>
  <si>
    <t>Communication, Income, Utility</t>
  </si>
  <si>
    <t>Catch All</t>
  </si>
  <si>
    <t>Actions: Creates CASE:NOTE, Creates TIKL</t>
  </si>
  <si>
    <t>Communication</t>
  </si>
  <si>
    <t>Citizenship Verified</t>
  </si>
  <si>
    <t>COLA Review and Approve</t>
  </si>
  <si>
    <t>COLA SVES Response</t>
  </si>
  <si>
    <t xml:space="preserve"> --- Programs Supported: Health Care</t>
  </si>
  <si>
    <t>CSES Scrubber</t>
  </si>
  <si>
    <t>Actions: Creates CASE:NOTE, Updates Panels --- Programs Supported: Family Cash/SNAP</t>
  </si>
  <si>
    <t>Communication, DWP, Income, MFIP, SNAP</t>
  </si>
  <si>
    <t>DISA Message</t>
  </si>
  <si>
    <t>Actions: Creates CASE:NOTE, Creates TIKL --- Programs Supported: Adult Cash/Health Care/GRH/MFIP/SNAP</t>
  </si>
  <si>
    <t>Communication, Adult Cash, Health Care, HS/GRH, MFIP, SNAP</t>
  </si>
  <si>
    <t>ES Referral Missing</t>
  </si>
  <si>
    <t>Actions: Creates CASE:NOTE, Updates Panels --- Programs Supported: Family Cash</t>
  </si>
  <si>
    <t>Communication, DWP, MFIP</t>
  </si>
  <si>
    <t>Financial Orientation Missing</t>
  </si>
  <si>
    <t>FMED Deduction</t>
  </si>
  <si>
    <t>Communication, SNAP</t>
  </si>
  <si>
    <t>Incarceration</t>
  </si>
  <si>
    <t>Actions: Creates CASE:NOTE, Creates TIKL, Updates Panels</t>
  </si>
  <si>
    <t>LTC Remedial Care</t>
  </si>
  <si>
    <t>Communication, Deductions, LTC</t>
  </si>
  <si>
    <t>Medi Check</t>
  </si>
  <si>
    <t>New Hire NDNH</t>
  </si>
  <si>
    <t>Communication, DWP, Adult Cash, Health Care, HS/GRH, Income, MFIP, SNAP</t>
  </si>
  <si>
    <t>New Hire</t>
  </si>
  <si>
    <t>Overdue Baby</t>
  </si>
  <si>
    <t>Actions: Creates CASE:NOTE, Creates TIKL, Generates SPEC:MEMO --- Programs Supported: All Cash/Health Care/SNAP</t>
  </si>
  <si>
    <t>Communication, DWP, Adult Cash, Health Care, MFIP, SNAP</t>
  </si>
  <si>
    <t>Cn, Sm, Tk</t>
  </si>
  <si>
    <t>Paperless Dail</t>
  </si>
  <si>
    <t>Health Care, LTC, Reviews</t>
  </si>
  <si>
    <t>Postponed Expedited SNAP Verifications</t>
  </si>
  <si>
    <t>Application, Communication, SNAP</t>
  </si>
  <si>
    <t>SDX Info Has Been Stored</t>
  </si>
  <si>
    <t xml:space="preserve"> --- Programs Supported: Adult Cash/Health Care/GRH/SNAP</t>
  </si>
  <si>
    <t>Adult Cash, Health Care, HS/GRH, Income, LTC, SNAP</t>
  </si>
  <si>
    <t>TPQY Response</t>
  </si>
  <si>
    <t>Communication, Navigation, Utility</t>
  </si>
  <si>
    <t>Wage Match Scrubber</t>
  </si>
  <si>
    <t xml:space="preserve"> --- Programs Supported: All Cash/Health Care/GRH/SNAP</t>
  </si>
  <si>
    <t>NAV</t>
  </si>
  <si>
    <t>CASE-CURR</t>
  </si>
  <si>
    <t>CASE-PERS</t>
  </si>
  <si>
    <t>CASE-NOTE</t>
  </si>
  <si>
    <t>Find MAXIS case in MMIS</t>
  </si>
  <si>
    <t>Find MMIS PMI in MAXIS</t>
  </si>
  <si>
    <t>MMIS - GRH</t>
  </si>
  <si>
    <t>POLI-TEMP</t>
  </si>
  <si>
    <t>STAT-ADDR</t>
  </si>
  <si>
    <t>STAT-MEMB</t>
  </si>
  <si>
    <t>Worker Signature Needed?</t>
  </si>
  <si>
    <t xml:space="preserve">NO - NOT NEEDED </t>
  </si>
  <si>
    <t>individual scripts addressed:</t>
  </si>
  <si>
    <t>NO - NOT NEEDED no case note</t>
  </si>
  <si>
    <t>NO - NOT NEEDED action script</t>
  </si>
  <si>
    <t>UTILITIES - COMPLETE PHONE CSR</t>
  </si>
  <si>
    <t>worker_signature found initial dialog</t>
  </si>
  <si>
    <t>NO - NOT NEEDED no case note - does update panels</t>
  </si>
  <si>
    <t xml:space="preserve">Discrepency in name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</si>
  <si>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</si>
  <si>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</si>
  <si>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</si>
  <si>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</si>
  <si>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</si>
  <si>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</si>
  <si>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</si>
  <si>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</si>
  <si>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</si>
  <si>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</si>
  <si>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</si>
  <si>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</si>
  <si>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</si>
  <si>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</si>
  <si>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</si>
  <si>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</si>
  <si>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</si>
  <si>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</si>
  <si>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</si>
  <si>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</si>
  <si>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</si>
  <si>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</si>
  <si>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</si>
  <si>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</si>
  <si>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</si>
  <si>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</si>
  <si>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</si>
  <si>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</si>
  <si>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</si>
  <si>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</si>
  <si>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</si>
  <si>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</si>
  <si>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</si>
  <si>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</si>
  <si>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</si>
  <si>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</si>
  <si>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</si>
  <si>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</si>
  <si>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</si>
  <si>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</si>
  <si>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</si>
  <si>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</si>
  <si>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</si>
  <si>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</si>
  <si>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</si>
  <si>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</si>
  <si>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</si>
  <si>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</si>
  <si>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</si>
  <si>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</si>
  <si>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</si>
  <si>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</si>
  <si>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</si>
  <si>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</si>
  <si>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</si>
  <si>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</si>
  <si>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</si>
  <si>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</si>
  <si>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</si>
  <si>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</si>
  <si>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</si>
  <si>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</si>
  <si>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</si>
  <si>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</si>
  <si>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</si>
  <si>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</si>
  <si>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</si>
  <si>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</si>
  <si>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</si>
  <si>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</si>
  <si>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</si>
  <si>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</si>
  <si>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</si>
  <si>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</si>
  <si>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</si>
  <si>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</si>
  <si>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</si>
  <si>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</si>
  <si>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</si>
  <si>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</si>
  <si>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</si>
  <si>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</si>
  <si>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</si>
  <si>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</si>
  <si>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</si>
  <si>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</si>
  <si>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</si>
  <si>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</si>
  <si>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</si>
  <si>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</si>
  <si>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</si>
  <si>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</si>
  <si>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</si>
  <si>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</si>
  <si>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</si>
  <si>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</si>
  <si>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</si>
  <si>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</si>
  <si>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</si>
  <si>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</si>
  <si>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</si>
  <si>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</si>
  <si>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</si>
  <si>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</si>
  <si>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</si>
  <si>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</si>
  <si>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</si>
  <si>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</si>
  <si>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</si>
  <si>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</si>
  <si>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</si>
  <si>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</si>
  <si>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</si>
  <si>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</si>
  <si>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</si>
  <si>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</si>
  <si>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</si>
  <si>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</si>
  <si>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</si>
  <si>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</si>
  <si>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</si>
  <si>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</si>
  <si>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</si>
  <si>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</si>
  <si>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</si>
  <si>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</si>
  <si>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</si>
  <si>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</si>
  <si>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</si>
  <si>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</si>
  <si>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</si>
  <si>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</si>
  <si>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</si>
  <si>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</si>
  <si>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</si>
  <si>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</si>
  <si>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</si>
  <si>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</si>
  <si>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</si>
  <si>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</si>
  <si>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</si>
  <si>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</si>
  <si>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</si>
  <si>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</si>
  <si>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</si>
  <si>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</si>
  <si>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</si>
  <si>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</si>
  <si>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</si>
  <si>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</si>
  <si>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</si>
  <si>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</si>
  <si>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</si>
  <si>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</si>
  <si>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</si>
  <si>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</si>
  <si>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</si>
  <si>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</si>
  <si>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</si>
  <si>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</si>
  <si>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</si>
  <si>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</si>
  <si>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</si>
  <si>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</si>
  <si>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</si>
  <si>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</si>
  <si>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</si>
  <si>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</si>
  <si>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</si>
  <si>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</si>
  <si>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</si>
  <si>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</si>
  <si>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</si>
  <si>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</si>
  <si>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</si>
  <si>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</si>
  <si>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</si>
  <si>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</si>
  <si>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</si>
  <si>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</si>
  <si>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</si>
  <si>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</si>
  <si>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</si>
  <si>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</si>
  <si>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</si>
  <si>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</si>
  <si>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</si>
  <si>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</si>
  <si>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</si>
  <si>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</si>
  <si>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</si>
  <si>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</si>
  <si>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</si>
  <si>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</si>
  <si>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</si>
  <si>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</si>
  <si>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</si>
  <si>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</si>
  <si>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</si>
  <si>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</si>
  <si>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</si>
  <si>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</si>
  <si>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</si>
  <si>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</si>
  <si>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</si>
  <si>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</si>
  <si>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</si>
  <si>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</si>
  <si>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</si>
  <si>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</si>
  <si>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</si>
  <si>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</si>
  <si>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</si>
  <si>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</si>
  <si>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</si>
  <si>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</si>
  <si>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</si>
  <si>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</si>
  <si>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</si>
  <si>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</si>
  <si>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</si>
  <si>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</si>
  <si>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</si>
  <si>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</si>
  <si>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</si>
  <si>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</si>
  <si>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</si>
  <si>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</si>
  <si>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</si>
  <si>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</si>
  <si>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</si>
  <si>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</si>
  <si>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</si>
  <si>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</si>
  <si>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</si>
  <si>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</si>
  <si>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</si>
  <si>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</si>
  <si>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</si>
  <si>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</si>
  <si>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</si>
  <si>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</si>
  <si>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</si>
  <si>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</si>
  <si>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</si>
  <si>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</si>
  <si>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</si>
  <si>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</si>
  <si>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</si>
  <si>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</si>
  <si>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</si>
  <si>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</si>
  <si>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</si>
  <si>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</si>
  <si>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</si>
  <si>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</si>
  <si>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</si>
  <si>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</si>
  <si>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</si>
  <si>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</si>
  <si>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</si>
  <si>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</si>
  <si>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</si>
  <si>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</si>
  <si>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</si>
  <si>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</si>
  <si>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</si>
  <si>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</si>
  <si>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</si>
  <si>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</si>
  <si>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</si>
  <si>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</si>
  <si>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</si>
  <si>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</si>
  <si>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</si>
  <si>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</si>
  <si>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</si>
  <si>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</si>
  <si>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</si>
  <si>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</si>
  <si>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</si>
  <si>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</si>
  <si>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</si>
  <si>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</si>
  <si>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</si>
  <si>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</si>
  <si>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</si>
  <si>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</si>
  <si>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</si>
  <si>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</si>
  <si>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</si>
  <si>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</si>
  <si>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</si>
  <si>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</si>
  <si>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</si>
  <si>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</si>
  <si>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</si>
  <si>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</si>
  <si>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</si>
  <si>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</si>
  <si>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</si>
  <si>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</si>
  <si>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</si>
  <si>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</si>
  <si>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</si>
  <si>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</si>
  <si>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</si>
  <si>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</si>
  <si>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</si>
  <si>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</si>
  <si>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</si>
  <si>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</si>
  <si>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</si>
  <si>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</si>
  <si>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</si>
  <si>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</si>
  <si>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</si>
  <si>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</si>
  <si>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</si>
  <si>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</si>
  <si>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</si>
  <si>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</si>
  <si>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</si>
  <si>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</si>
  <si>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</si>
  <si>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</si>
  <si>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</si>
  <si>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</si>
  <si>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</si>
  <si>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</si>
  <si>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</si>
  <si>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</si>
  <si>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</si>
  <si>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</si>
  <si>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</si>
  <si>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</si>
  <si>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</si>
  <si>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</si>
  <si>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</si>
  <si>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</si>
  <si>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</si>
  <si>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</si>
  <si>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</si>
  <si>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</si>
  <si>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</si>
  <si>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</si>
  <si>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</si>
  <si>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</si>
  <si>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</si>
  <si>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</si>
  <si>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</si>
  <si>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</si>
  <si>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</si>
  <si>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</si>
  <si>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</si>
  <si>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</si>
  <si>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</si>
  <si>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</si>
  <si>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</si>
  <si>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</si>
  <si>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</si>
  <si>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</si>
  <si>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</si>
  <si>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</si>
  <si>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</si>
  <si>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</si>
  <si>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</si>
  <si>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</si>
  <si>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</si>
  <si>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</si>
  <si>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</si>
  <si>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</si>
  <si>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</si>
  <si>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</si>
  <si>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</si>
  <si>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</si>
  <si>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</si>
  <si>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</si>
  <si>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</si>
  <si>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</si>
  <si>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</si>
  <si>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</si>
  <si>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</si>
  <si>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</si>
  <si>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</si>
  <si>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</si>
  <si>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</si>
  <si>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</si>
  <si>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</si>
  <si>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</si>
  <si>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</si>
  <si>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</si>
  <si>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</si>
  <si>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</si>
  <si>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</si>
  <si>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</si>
  <si>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</si>
  <si>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</si>
  <si>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</si>
  <si>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</si>
  <si>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</si>
  <si>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</si>
  <si>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</si>
  <si>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</si>
  <si>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</si>
  <si>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</si>
  <si>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</si>
  <si>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</si>
  <si>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</si>
  <si>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</si>
  <si>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</si>
  <si>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</si>
  <si>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</si>
  <si>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</si>
  <si>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</si>
  <si>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</si>
  <si>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</si>
  <si>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</si>
  <si>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</si>
  <si>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</si>
  <si>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</si>
  <si>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</si>
  <si>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</si>
  <si>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</si>
  <si>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</si>
  <si>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</si>
  <si>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</si>
  <si>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</si>
  <si>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</si>
  <si>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</si>
  <si>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</si>
  <si>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</si>
  <si>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</si>
  <si>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</si>
  <si>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</si>
  <si>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</si>
  <si>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</si>
  <si>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</si>
  <si>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</si>
  <si>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</si>
  <si>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</si>
  <si>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</si>
  <si>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</si>
  <si>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</si>
  <si>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</si>
  <si>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</si>
  <si>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</si>
  <si>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</si>
  <si>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</si>
  <si>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</si>
  <si>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</si>
  <si>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</si>
  <si>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</si>
  <si>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</si>
  <si>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</si>
  <si>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</si>
  <si>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</si>
  <si>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</si>
  <si>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</si>
  <si>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</si>
  <si>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</si>
  <si>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</si>
  <si>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</si>
  <si>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</si>
  <si>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</si>
  <si>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</si>
  <si>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</si>
  <si>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</si>
  <si>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</si>
  <si>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</si>
  <si>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</si>
  <si>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</si>
  <si>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</si>
  <si>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</si>
  <si>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</si>
  <si>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</si>
  <si>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</si>
  <si>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</si>
  <si>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</si>
  <si>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</si>
  <si>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</si>
  <si>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</si>
  <si>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</si>
  <si>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</si>
  <si>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</si>
  <si>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</si>
  <si>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</si>
  <si>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</si>
  <si>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</si>
  <si>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</si>
  <si>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</si>
  <si>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</si>
  <si>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</si>
  <si>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</si>
  <si>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</si>
  <si>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</si>
  <si>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</si>
  <si>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</si>
  <si>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</si>
  <si>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</si>
  <si>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</si>
  <si>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</si>
  <si>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</si>
  <si>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</si>
  <si>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</si>
  <si>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</si>
  <si>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</si>
  <si>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</si>
  <si>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</si>
  <si>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</si>
  <si>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</si>
  <si>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</si>
  <si>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</si>
  <si>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</si>
  <si>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</si>
  <si>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</si>
  <si>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</si>
  <si>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</si>
  <si>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</si>
  <si>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</si>
  <si>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</si>
  <si>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</si>
  <si>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</si>
  <si>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</si>
  <si>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</si>
  <si>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</si>
  <si>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</si>
  <si>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</si>
  <si>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</si>
  <si>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</si>
  <si>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</si>
  <si>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</si>
  <si>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</si>
  <si>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</si>
  <si>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</si>
  <si>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</si>
  <si>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</si>
  <si>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</si>
  <si>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</si>
  <si>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</si>
  <si>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</si>
  <si>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</si>
  <si>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</si>
  <si>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</si>
  <si>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</si>
  <si>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</si>
  <si>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</si>
  <si>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</si>
  <si>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</si>
  <si>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</si>
  <si>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</si>
  <si>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</si>
  <si>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</si>
  <si>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</si>
  <si>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</si>
  <si>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</si>
  <si>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</si>
  <si>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</si>
  <si>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</si>
  <si>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</si>
  <si>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</si>
  <si>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</si>
  <si>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</si>
  <si>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</si>
  <si>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</si>
  <si>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</si>
  <si>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</si>
  <si>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</si>
  <si>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</si>
  <si>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</si>
  <si>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</si>
  <si>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</si>
  <si>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</si>
  <si>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</si>
  <si>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</si>
  <si>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</si>
  <si>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</si>
  <si>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</si>
  <si>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</si>
  <si>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</si>
  <si>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</si>
  <si>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</si>
  <si>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</si>
  <si>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</si>
  <si>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</si>
  <si>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</si>
  <si>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</si>
  <si>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</si>
  <si>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</si>
  <si>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</si>
  <si>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</si>
  <si>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</si>
  <si>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</si>
  <si>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</si>
  <si>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</si>
  <si>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</si>
  <si>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</si>
  <si>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</si>
  <si>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</si>
  <si>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</si>
  <si>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</si>
  <si>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</si>
  <si>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</si>
  <si>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</si>
  <si>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</si>
  <si>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</si>
  <si>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</si>
  <si>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</si>
  <si>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</si>
  <si>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</si>
  <si>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</si>
  <si>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</si>
  <si>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</si>
  <si>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</si>
  <si>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</si>
  <si>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</si>
  <si>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</si>
  <si>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</si>
  <si>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</si>
  <si>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</si>
  <si>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</si>
  <si>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</si>
  <si>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</si>
  <si>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</si>
  <si>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</si>
  <si>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</si>
  <si>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</si>
  <si>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</si>
  <si>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</si>
  <si>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</si>
  <si>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</si>
  <si>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</si>
  <si>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</si>
  <si>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</si>
  <si>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</si>
  <si>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</si>
  <si>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</si>
  <si>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</si>
  <si>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</si>
  <si>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</si>
  <si>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</si>
  <si>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</si>
  <si>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</si>
  <si>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</si>
  <si>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</si>
  <si>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</si>
  <si>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</si>
  <si>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</si>
  <si>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</si>
  <si>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</si>
  <si>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</si>
  <si>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</si>
  <si>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</si>
  <si>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</si>
  <si>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</si>
  <si>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</si>
  <si>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</si>
  <si>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</si>
  <si>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</si>
  <si>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</si>
  <si>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</si>
  <si>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</si>
  <si>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</si>
  <si>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</si>
  <si>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</si>
  <si>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</si>
  <si>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</si>
  <si>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</si>
  <si>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</si>
  <si>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</si>
  <si>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</si>
  <si>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</si>
  <si>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</si>
  <si>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</si>
  <si>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</si>
  <si>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</si>
  <si>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</si>
  <si>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</si>
  <si>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</si>
  <si>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</si>
  <si>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</si>
  <si>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</si>
  <si>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</si>
  <si>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</si>
  <si>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</si>
  <si>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</si>
  <si>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</si>
  <si>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</si>
  <si>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</si>
  <si>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</si>
  <si>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</si>
  <si>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</si>
  <si>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</si>
  <si>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</si>
  <si>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</si>
  <si>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</si>
  <si>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</si>
  <si>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</si>
  <si>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</si>
  <si>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</si>
  <si>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</si>
  <si>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</si>
  <si>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</si>
  <si>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</si>
  <si>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</si>
  <si>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</si>
  <si>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</si>
  <si>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</si>
  <si>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</si>
  <si>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</si>
  <si>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</si>
  <si>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</si>
  <si>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</si>
  <si>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</si>
  <si>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</si>
  <si>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</si>
  <si>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</si>
  <si>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</si>
  <si>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</si>
  <si>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</si>
  <si>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</si>
  <si>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</si>
  <si>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</si>
  <si>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</si>
  <si>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</si>
  <si>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</si>
  <si>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</si>
  <si>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</si>
  <si>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</si>
  <si>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</si>
  <si>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</si>
  <si>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</si>
  <si>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</si>
  <si>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</si>
  <si>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</si>
  <si>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</si>
  <si>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</si>
  <si>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</si>
  <si>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</si>
  <si>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</si>
  <si>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</si>
  <si>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</si>
  <si>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</si>
  <si>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</si>
  <si>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</si>
  <si>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</si>
  <si>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</si>
  <si>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</si>
  <si>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</si>
  <si>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</si>
  <si>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</si>
  <si>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</si>
  <si>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</si>
  <si>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</si>
  <si>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</si>
  <si>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</si>
  <si>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</si>
  <si>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</si>
  <si>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</si>
  <si>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</si>
  <si>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</si>
  <si>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</si>
  <si>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</si>
  <si>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</si>
  <si>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</si>
  <si>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</si>
  <si>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</si>
  <si>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</si>
  <si>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</si>
  <si>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</si>
  <si>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</si>
  <si>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</si>
  <si>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</si>
  <si>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</si>
  <si>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</si>
  <si>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</si>
  <si>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</si>
  <si>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</si>
  <si>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</si>
  <si>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</si>
  <si>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</si>
  <si>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</si>
  <si>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</si>
  <si>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</si>
  <si>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</si>
  <si>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</si>
  <si>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</si>
  <si>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</si>
  <si>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</si>
  <si>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</si>
  <si>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</si>
  <si>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</si>
  <si>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</si>
  <si>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</si>
  <si>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</si>
  <si>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</si>
  <si>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</si>
  <si>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</si>
  <si>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</si>
  <si>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</si>
  <si>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</si>
  <si>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</si>
  <si>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</si>
  <si>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</si>
  <si>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</si>
  <si>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</si>
  <si>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</si>
  <si>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</si>
  <si>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</si>
  <si>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</si>
  <si>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</si>
  <si>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</si>
  <si>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</si>
  <si>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</si>
  <si>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</si>
  <si>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</si>
  <si>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</si>
  <si>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</si>
  <si>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</si>
  <si>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</si>
  <si>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</si>
  <si>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</si>
  <si>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</si>
  <si>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</si>
  <si>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</si>
  <si>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</si>
  <si>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</si>
  <si>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</si>
  <si>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</si>
  <si>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</si>
  <si>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</si>
  <si>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</si>
  <si>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</si>
  <si>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</si>
  <si>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</si>
  <si>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</si>
  <si>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</si>
  <si>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</si>
  <si>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</si>
  <si>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</si>
  <si>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</si>
  <si>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</si>
  <si>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</si>
  <si>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</si>
  <si>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</si>
  <si>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</si>
  <si>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</si>
  <si>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</si>
  <si>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</si>
  <si>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</si>
  <si>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</si>
  <si>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</si>
  <si>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</si>
  <si>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</si>
  <si>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</si>
  <si>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</si>
  <si>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</si>
  <si>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</si>
  <si>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</si>
  <si>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</si>
  <si>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</si>
  <si>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</si>
  <si>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</si>
  <si>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</si>
  <si>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</si>
  <si>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</si>
  <si>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</si>
  <si>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</si>
  <si>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</si>
  <si>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</si>
  <si>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</si>
  <si>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</si>
  <si>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</si>
  <si>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</si>
  <si>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</si>
  <si>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</si>
  <si>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</si>
  <si>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</si>
  <si>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</si>
  <si>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</si>
  <si>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</si>
  <si>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</si>
  <si>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</si>
  <si>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</si>
  <si>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</si>
  <si>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</si>
  <si>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</si>
  <si>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</si>
  <si>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</si>
  <si>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</si>
  <si>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</si>
  <si>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</si>
  <si>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</si>
  <si>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</si>
  <si>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</si>
  <si>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</si>
  <si>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</si>
  <si>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</si>
  <si>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</si>
  <si>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</si>
  <si>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</si>
  <si>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</si>
  <si>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</si>
  <si>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</si>
  <si>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</si>
  <si>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</si>
  <si>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</si>
  <si>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</si>
  <si>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</si>
  <si>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</si>
  <si>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</si>
  <si>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</si>
  <si>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</si>
  <si>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</si>
  <si>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</si>
  <si>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</si>
  <si>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</si>
  <si>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</si>
  <si>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</si>
  <si>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</si>
  <si>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</si>
  <si>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</si>
  <si>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</si>
  <si>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</si>
  <si>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</si>
  <si>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</si>
  <si>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</si>
  <si>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</si>
  <si>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</si>
  <si>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</si>
  <si>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</si>
  <si>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</si>
  <si>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</si>
  <si>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</si>
  <si>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</si>
  <si>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</si>
  <si>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</si>
  <si>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</si>
  <si>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</si>
  <si>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</si>
  <si>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</si>
  <si>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</si>
  <si>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</si>
  <si>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</si>
  <si>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</si>
  <si>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</si>
  <si>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</si>
  <si>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</si>
  <si>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</si>
  <si>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</si>
  <si>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</si>
  <si>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</si>
  <si>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</si>
  <si>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</si>
  <si>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</si>
  <si>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</si>
  <si>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</si>
  <si>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</si>
  <si>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</si>
  <si>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</si>
  <si>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</si>
  <si>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</si>
  <si>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</si>
  <si>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</si>
  <si>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</si>
  <si>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</si>
  <si>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</si>
  <si>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</si>
  <si>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</si>
  <si>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</si>
  <si>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</si>
  <si>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</si>
  <si>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</si>
  <si>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</si>
  <si>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</si>
  <si>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</si>
  <si>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</si>
  <si>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</si>
  <si>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</si>
  <si>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</si>
  <si>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</si>
  <si>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</si>
  <si>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</si>
  <si>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</si>
  <si>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</si>
  <si>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</si>
  <si>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</si>
  <si>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</si>
  <si>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</si>
  <si>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</si>
  <si>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</si>
  <si>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</si>
  <si>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</si>
  <si>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</si>
  <si>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</si>
  <si>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</si>
  <si>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</si>
  <si>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</si>
  <si>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</si>
  <si>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</si>
  <si>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</si>
  <si>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</si>
  <si>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</si>
  <si>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</si>
  <si>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</si>
  <si>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</si>
  <si>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</si>
  <si>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</si>
  <si>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</si>
  <si>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</si>
  <si>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</si>
  <si>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</si>
  <si>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</si>
  <si>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</si>
  <si>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</si>
  <si>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</si>
  <si>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</si>
  <si>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</si>
  <si>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</si>
  <si>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</si>
  <si>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</si>
  <si>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</si>
  <si>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</si>
  <si>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</si>
  <si>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</si>
  <si>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</si>
  <si>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</si>
  <si>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</si>
  <si>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</si>
  <si>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</si>
  <si>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</si>
  <si>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</si>
  <si>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</si>
  <si>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</si>
  <si>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</si>
  <si>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</si>
  <si>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</si>
  <si>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</si>
  <si>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</si>
  <si>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</si>
  <si>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</si>
  <si>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</si>
  <si>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</si>
  <si>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</si>
  <si>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</si>
  <si>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</si>
  <si>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</si>
  <si>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</si>
  <si>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</si>
  <si>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</si>
  <si>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</si>
  <si>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</si>
  <si>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</si>
  <si>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</si>
  <si>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</si>
  <si>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</si>
  <si>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</si>
  <si>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</si>
  <si>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</si>
  <si>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</si>
  <si>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</si>
  <si>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</si>
  <si>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</si>
  <si>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</si>
  <si>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</si>
  <si>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</si>
  <si>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</si>
  <si>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</si>
  <si>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</si>
  <si>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</si>
  <si>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</si>
  <si>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</si>
  <si>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</si>
  <si>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</si>
  <si>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</si>
  <si>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</si>
  <si>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</si>
  <si>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</si>
  <si>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</si>
  <si>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</si>
  <si>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</si>
  <si>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</si>
  <si>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</si>
  <si>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</si>
  <si>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</si>
  <si>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</si>
  <si>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</si>
  <si>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</si>
  <si>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</si>
  <si>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</si>
  <si>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</si>
  <si>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</si>
  <si>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</si>
  <si>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</si>
  <si>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</si>
  <si>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</si>
  <si>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</si>
  <si>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</si>
  <si>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</si>
  <si>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</si>
  <si>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</si>
  <si>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</si>
  <si>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</si>
  <si>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</si>
  <si>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</si>
  <si>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</si>
  <si>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</si>
  <si>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</si>
  <si>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</si>
  <si>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</si>
  <si>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</si>
  <si>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</si>
  <si>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</si>
  <si>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</si>
  <si>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</si>
  <si>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</si>
  <si>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</si>
  <si>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</si>
  <si>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</si>
  <si>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</si>
  <si>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</si>
  <si>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</si>
  <si>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</si>
  <si>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</si>
  <si>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</si>
  <si>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</si>
  <si>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</si>
  <si>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</si>
  <si>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</si>
  <si>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</si>
  <si>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</si>
  <si>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</si>
  <si>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</si>
  <si>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</si>
  <si>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</si>
  <si>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</si>
  <si>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</si>
  <si>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</si>
  <si>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</si>
  <si>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</si>
  <si>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</si>
  <si>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</si>
  <si>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</si>
  <si>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</si>
  <si>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</si>
  <si>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</si>
  <si>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</si>
  <si>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</si>
  <si>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</si>
  <si>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</si>
  <si>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</si>
  <si>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</si>
  <si>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</si>
  <si>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</si>
  <si>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</si>
  <si>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</si>
  <si>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</si>
  <si>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</si>
  <si>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</si>
  <si>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</si>
  <si>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</si>
  <si>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</si>
  <si>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</si>
  <si>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</si>
  <si>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</si>
  <si>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</si>
  <si>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</si>
  <si>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</si>
  <si>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</si>
  <si>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</si>
  <si>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</si>
  <si>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</si>
  <si>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</si>
  <si>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</si>
  <si>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</si>
  <si>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</si>
  <si>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</si>
  <si>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</si>
  <si>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</si>
  <si>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</si>
  <si>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</si>
  <si>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</si>
  <si>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</si>
  <si>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</si>
  <si>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</si>
  <si>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</si>
  <si>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</si>
  <si>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</si>
  <si>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</si>
  <si>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</si>
  <si>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</si>
  <si>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</si>
  <si>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</si>
  <si>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</si>
  <si>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</si>
  <si>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</si>
  <si>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</si>
  <si>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</si>
  <si>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</si>
  <si>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</si>
  <si>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</si>
  <si>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</si>
  <si>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</si>
  <si>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</si>
  <si>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</si>
  <si>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</si>
  <si>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</si>
  <si>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</si>
  <si>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</si>
  <si>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</si>
  <si>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</si>
  <si>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</si>
  <si>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</si>
  <si>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</si>
  <si>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</si>
  <si>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</si>
  <si>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</si>
  <si>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</si>
  <si>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</si>
  <si>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</si>
  <si>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</si>
  <si>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</si>
  <si>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</si>
  <si>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</si>
  <si>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</si>
  <si>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</si>
  <si>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</si>
  <si>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</si>
  <si>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</si>
  <si>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</si>
  <si>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</si>
  <si>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</si>
  <si>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</si>
  <si>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</si>
  <si>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</si>
  <si>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</si>
  <si>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</si>
  <si>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</si>
  <si>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</si>
  <si>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</si>
  <si>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</si>
  <si>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</si>
  <si>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</si>
  <si>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</si>
  <si>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</si>
  <si>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</si>
  <si>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</si>
  <si>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</si>
  <si>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</si>
  <si>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</si>
  <si>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</si>
  <si>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</si>
  <si>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</si>
  <si>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</si>
  <si>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</si>
  <si>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</si>
  <si>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</si>
  <si>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</si>
  <si>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</si>
  <si>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</si>
  <si>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</si>
  <si>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</si>
  <si>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</si>
  <si>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</si>
  <si>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</si>
  <si>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</si>
  <si>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</si>
  <si>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</si>
  <si>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</si>
  <si>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</si>
  <si>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</si>
  <si>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</si>
  <si>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</si>
  <si>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</si>
  <si>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</si>
  <si>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</si>
  <si>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</si>
  <si>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</si>
  <si>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</si>
  <si>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</si>
  <si>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</si>
  <si>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</si>
  <si>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</si>
  <si>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</si>
  <si>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</si>
  <si>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</si>
  <si>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</si>
  <si>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</si>
  <si>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</si>
  <si>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</si>
  <si>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</si>
  <si>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</si>
  <si>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</si>
  <si>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</si>
  <si>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</si>
  <si>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</si>
  <si>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</si>
  <si>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</si>
  <si>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</si>
  <si>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</si>
  <si>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</si>
  <si>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</si>
  <si>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</si>
  <si>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</si>
  <si>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</si>
  <si>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</si>
  <si>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</si>
  <si>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</si>
  <si>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</si>
  <si>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</si>
  <si>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</si>
  <si>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</si>
  <si>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</si>
  <si>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</si>
  <si>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</si>
  <si>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</si>
  <si>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</si>
  <si>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</si>
  <si>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</si>
  <si>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</si>
  <si>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</si>
  <si>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</si>
  <si>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</si>
  <si>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</si>
  <si>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</si>
  <si>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</si>
  <si>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</si>
  <si>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</si>
  <si>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</si>
  <si>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</si>
  <si>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</si>
  <si>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</si>
  <si>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</si>
  <si>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</si>
  <si>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</si>
  <si>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</si>
  <si>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</si>
  <si>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</si>
  <si>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</si>
  <si>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</si>
  <si>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</si>
  <si>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</si>
  <si>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</si>
  <si>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</si>
  <si>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</si>
  <si>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</si>
  <si>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</si>
  <si>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</si>
  <si>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</si>
  <si>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</si>
  <si>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</si>
  <si>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</si>
  <si>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</si>
  <si>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</si>
  <si>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</si>
  <si>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</si>
  <si>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</si>
  <si>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</si>
  <si>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</si>
  <si>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</si>
  <si>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</si>
  <si>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</si>
  <si>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</si>
  <si>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</si>
  <si>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</si>
  <si>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</si>
  <si>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</si>
  <si>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</si>
  <si>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</si>
  <si>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</si>
  <si>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</si>
  <si>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</si>
  <si>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</si>
  <si>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</si>
  <si>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</si>
  <si>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</si>
  <si>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</si>
  <si>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</si>
  <si>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</si>
  <si>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</si>
  <si>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</si>
  <si>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</si>
  <si>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</si>
  <si>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</si>
  <si>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</si>
  <si>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</si>
  <si>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</si>
  <si>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</si>
  <si>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</si>
  <si>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</si>
  <si>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</si>
  <si>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</si>
  <si>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</si>
  <si>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</si>
  <si>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</si>
  <si>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</si>
  <si>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</si>
  <si>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</si>
  <si>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</si>
  <si>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</si>
  <si>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</si>
  <si>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</si>
  <si>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</si>
  <si>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</si>
  <si>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</si>
  <si>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</si>
  <si>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</si>
  <si>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</si>
  <si>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</si>
  <si>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</si>
  <si>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</si>
  <si>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</si>
  <si>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</si>
  <si>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</si>
  <si>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</si>
  <si>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</si>
  <si>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</si>
  <si>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</si>
  <si>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</si>
  <si>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</si>
  <si>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</si>
  <si>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</si>
  <si>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</si>
  <si>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</si>
  <si>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</si>
  <si>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</si>
  <si>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</si>
  <si>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</si>
  <si>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</si>
  <si>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</si>
  <si>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</si>
  <si>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</si>
  <si>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</si>
  <si>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</si>
  <si>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</si>
  <si>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</si>
  <si>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</si>
  <si>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</si>
  <si>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</si>
  <si>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</si>
  <si>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</si>
  <si>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</si>
  <si>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</si>
  <si>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</si>
  <si>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</si>
  <si>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</si>
  <si>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</si>
  <si>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</si>
  <si>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</si>
  <si>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</si>
  <si>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</si>
  <si>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</si>
  <si>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</si>
  <si>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</si>
  <si>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</si>
  <si>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</si>
  <si>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</si>
  <si>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</si>
  <si>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</si>
  <si>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</si>
  <si>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</si>
  <si>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</si>
  <si>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</si>
  <si>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</si>
  <si>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</si>
  <si>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</si>
  <si>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</si>
  <si>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</si>
  <si>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</si>
  <si>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</si>
  <si>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</si>
  <si>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</si>
  <si>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</si>
  <si>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</si>
  <si>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</si>
  <si>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</si>
  <si>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</si>
  <si>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</si>
  <si>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</si>
  <si>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</si>
  <si>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</si>
  <si>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</si>
  <si>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</si>
  <si>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</si>
  <si>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</si>
  <si>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</si>
  <si>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</si>
  <si>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</si>
  <si>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</si>
  <si>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</si>
  <si>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</si>
  <si>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</si>
  <si>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</si>
  <si>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</si>
  <si>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</si>
  <si>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</si>
  <si>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</si>
  <si>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</si>
  <si>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</si>
  <si>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</si>
  <si>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</si>
  <si>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</si>
  <si>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</si>
  <si>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</si>
  <si>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</si>
  <si>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</si>
  <si>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</si>
  <si>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</si>
  <si>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</si>
  <si>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</si>
  <si>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</si>
  <si>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</si>
  <si>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</si>
  <si>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</si>
  <si>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</si>
  <si>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</si>
  <si>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</si>
  <si>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</si>
  <si>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</si>
  <si>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</si>
  <si>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</si>
  <si>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</si>
  <si>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</si>
  <si>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</si>
  <si>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</si>
  <si>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</si>
  <si>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</si>
  <si>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</si>
  <si>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</si>
  <si>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</si>
  <si>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</si>
  <si>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</si>
  <si>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</si>
  <si>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</si>
  <si>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</si>
  <si>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</si>
  <si>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</si>
  <si>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</si>
  <si>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</si>
  <si>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</si>
  <si>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</si>
  <si>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</si>
  <si>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</si>
  <si>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</si>
  <si>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</si>
  <si>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</si>
  <si>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</si>
  <si>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</si>
  <si>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</si>
  <si>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</si>
  <si>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</si>
  <si>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</si>
  <si>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</si>
  <si>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</si>
  <si>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</si>
  <si>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</si>
  <si>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</si>
  <si>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</si>
  <si>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</si>
  <si>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</si>
  <si>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</si>
  <si>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</si>
  <si>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</si>
  <si>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</si>
  <si>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</si>
  <si>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</si>
  <si>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</si>
  <si>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</si>
  <si>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</si>
  <si>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</si>
  <si>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</si>
  <si>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</si>
  <si>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</si>
  <si>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</si>
  <si>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</si>
  <si>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</si>
  <si>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</si>
  <si>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</si>
  <si>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</si>
  <si>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</si>
  <si>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</si>
  <si>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</si>
  <si>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</si>
  <si>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</si>
  <si>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</si>
  <si>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</si>
  <si>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</si>
  <si>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</si>
  <si>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</si>
  <si>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</si>
  <si>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</si>
  <si>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</si>
  <si>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</si>
  <si>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</si>
  <si>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</si>
  <si>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</si>
  <si>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</si>
  <si>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</si>
  <si>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</si>
  <si>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</si>
  <si>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</si>
  <si>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</si>
  <si>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</si>
  <si>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</si>
  <si>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</si>
  <si>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</si>
  <si>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</si>
  <si>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</si>
  <si>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</si>
  <si>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</si>
  <si>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</si>
  <si>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</si>
  <si>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</si>
  <si>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</si>
  <si>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</si>
  <si>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</si>
  <si>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</si>
  <si>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</si>
  <si>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</si>
  <si>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</si>
  <si>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</si>
  <si>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</si>
  <si>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</si>
  <si>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</si>
  <si>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</si>
  <si>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</si>
  <si>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</si>
  <si>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</si>
  <si>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</si>
  <si>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</si>
  <si>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</si>
  <si>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</si>
  <si>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</si>
  <si>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</si>
  <si>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</si>
  <si>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</si>
  <si>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</si>
  <si>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</si>
  <si>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</si>
  <si>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</si>
  <si>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</si>
  <si>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</si>
  <si>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</si>
  <si>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</si>
  <si>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</si>
  <si>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</si>
  <si>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</si>
  <si>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</si>
  <si>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</si>
  <si>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</si>
  <si>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</si>
  <si>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</si>
  <si>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</si>
  <si>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</si>
  <si>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</si>
  <si>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</si>
  <si>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</si>
  <si>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</si>
  <si>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</si>
  <si>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</si>
  <si>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</si>
  <si>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</si>
  <si>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</si>
  <si>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</si>
  <si>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</si>
  <si>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</si>
  <si>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</si>
  <si>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</si>
  <si>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</si>
  <si>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</si>
  <si>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</si>
  <si>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</si>
  <si>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</si>
  <si>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</si>
  <si>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</si>
  <si>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</si>
  <si>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</si>
  <si>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</si>
  <si>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</si>
  <si>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</si>
  <si>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</si>
  <si>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</si>
  <si>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</si>
  <si>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</si>
  <si>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</si>
  <si>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</si>
  <si>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</si>
  <si>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</si>
  <si>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</si>
  <si>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</si>
  <si>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</si>
  <si>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</si>
  <si>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</si>
  <si>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</si>
  <si>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</si>
  <si>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</si>
  <si>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</si>
  <si>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</si>
  <si>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</si>
  <si>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</si>
  <si>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</si>
  <si>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</si>
  <si>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</si>
  <si>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</si>
  <si>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</si>
  <si>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</si>
  <si>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</si>
  <si>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</si>
  <si>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</si>
  <si>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</si>
  <si>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</si>
  <si>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</si>
  <si>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</si>
  <si>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</si>
  <si>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</si>
  <si>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</si>
  <si>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</si>
  <si>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</si>
  <si>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</si>
  <si>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</si>
  <si>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</si>
  <si>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</si>
  <si>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</si>
  <si>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</si>
  <si>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</si>
  <si>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</si>
  <si>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</si>
  <si>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</si>
  <si>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</si>
  <si>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</si>
  <si>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</si>
  <si>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</si>
  <si>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</si>
  <si>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</si>
  <si>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</si>
  <si>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</si>
  <si>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</si>
  <si>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</si>
  <si>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</si>
  <si>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</si>
  <si>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</si>
  <si>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</si>
  <si>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</si>
  <si>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</si>
  <si>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</si>
  <si>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</si>
  <si>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</si>
  <si>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</si>
  <si>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</si>
  <si>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</si>
  <si>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</si>
  <si>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</si>
  <si>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</si>
  <si>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</si>
  <si>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</si>
  <si>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</si>
  <si>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</si>
  <si>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</si>
  <si>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</si>
  <si>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</si>
  <si>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</si>
  <si>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</si>
  <si>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</si>
  <si>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</si>
  <si>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</si>
  <si>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</si>
  <si>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</si>
  <si>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</si>
  <si>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</si>
  <si>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</si>
  <si>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</si>
  <si>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</si>
  <si>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</si>
  <si>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</si>
  <si>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</si>
  <si>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</si>
  <si>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</si>
  <si>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</si>
  <si>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</si>
  <si>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</si>
  <si>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</si>
  <si>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</si>
  <si>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</si>
  <si>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</si>
  <si>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</si>
  <si>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</si>
  <si>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</si>
  <si>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</si>
  <si>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</si>
  <si>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</si>
  <si>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</si>
  <si>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</si>
  <si>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</si>
  <si>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</si>
  <si>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</si>
  <si>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</si>
  <si>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</si>
  <si>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</si>
  <si>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</si>
  <si>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</si>
  <si>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</si>
  <si>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</si>
  <si>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</si>
  <si>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</si>
  <si>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</si>
  <si>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</si>
  <si>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</si>
  <si>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</si>
  <si>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</si>
  <si>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</si>
  <si>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</si>
  <si>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</si>
  <si>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</si>
  <si>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</si>
  <si>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</si>
  <si>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</si>
  <si>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</si>
  <si>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</si>
  <si>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</si>
  <si>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</si>
  <si>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</si>
  <si>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</si>
  <si>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</si>
  <si>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</si>
  <si>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</si>
  <si>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</si>
  <si>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</si>
  <si>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</si>
  <si>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</si>
  <si>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</si>
  <si>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</si>
  <si>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</si>
  <si>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</si>
  <si>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</si>
  <si>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</si>
  <si>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</si>
  <si>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</si>
  <si>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</si>
  <si>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</si>
  <si>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</si>
  <si>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</si>
  <si>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</si>
  <si>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</si>
  <si>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</si>
  <si>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</si>
  <si>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</si>
  <si>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</si>
  <si>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</si>
  <si>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</si>
  <si>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</si>
  <si>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</si>
  <si>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</si>
  <si>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</si>
  <si>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</si>
  <si>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</si>
  <si>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</si>
  <si>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</si>
  <si>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</si>
  <si>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</si>
  <si>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</si>
  <si>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</si>
  <si>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</si>
  <si>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</si>
  <si>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</si>
  <si>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</si>
  <si>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</si>
  <si>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</si>
  <si>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</si>
  <si>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</si>
  <si>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</si>
  <si>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</si>
  <si>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</si>
  <si>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</si>
  <si>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</si>
  <si>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</si>
  <si>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</si>
  <si>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</si>
  <si>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</si>
  <si>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</si>
  <si>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</si>
  <si>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</si>
  <si>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</si>
  <si>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</si>
  <si>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</si>
  <si>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</si>
  <si>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</si>
  <si>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</si>
  <si>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</si>
  <si>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</si>
  <si>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</si>
  <si>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</si>
  <si>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</si>
  <si>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</si>
  <si>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</si>
  <si>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</si>
  <si>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</si>
  <si>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</si>
  <si>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</si>
  <si>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</si>
  <si>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</si>
  <si>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</si>
  <si>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</si>
  <si>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</si>
  <si>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</si>
  <si>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</si>
  <si>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</si>
  <si>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</si>
  <si>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</si>
  <si>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</si>
  <si>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</si>
  <si>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</si>
  <si>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</si>
  <si>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</si>
  <si>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</si>
  <si>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</si>
  <si>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</si>
  <si>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</si>
  <si>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</si>
  <si>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</si>
  <si>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</si>
  <si>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</si>
  <si>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</si>
  <si>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</si>
  <si>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</si>
  <si>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</si>
  <si>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</si>
  <si>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</si>
  <si>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</si>
  <si>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</si>
  <si>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</si>
  <si>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</si>
  <si>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</si>
  <si>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</si>
  <si>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</si>
  <si>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</si>
  <si>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</si>
  <si>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</si>
  <si>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</si>
  <si>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</si>
  <si>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</si>
  <si>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</si>
  <si>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</si>
  <si>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</si>
  <si>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</si>
  <si>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</si>
  <si>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</si>
  <si>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</si>
  <si>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</si>
  <si>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</si>
  <si>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</si>
  <si>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</si>
  <si>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</si>
  <si>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</si>
  <si>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</si>
  <si>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</si>
  <si>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</si>
  <si>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</si>
  <si>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</si>
  <si>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</si>
  <si>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</si>
  <si>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</si>
  <si>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</si>
  <si>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</si>
  <si>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</si>
  <si>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</si>
  <si>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</si>
  <si>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</si>
  <si>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</si>
  <si>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</si>
  <si>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</si>
  <si>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</si>
  <si>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</si>
  <si>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</si>
  <si>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</si>
  <si>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</si>
  <si>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</si>
  <si>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</si>
  <si>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</si>
  <si>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</si>
  <si>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</si>
  <si>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</si>
  <si>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</si>
  <si>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</si>
  <si>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</si>
  <si>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</si>
  <si>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</si>
  <si>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</si>
  <si>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</si>
  <si>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</si>
  <si>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</si>
  <si>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</si>
  <si>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</si>
  <si>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</si>
  <si>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</si>
  <si>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</si>
  <si>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</si>
  <si>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</si>
  <si>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</si>
  <si>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</si>
  <si>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</si>
  <si>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</si>
  <si>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</si>
  <si>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</si>
  <si>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</si>
  <si>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</si>
  <si>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</si>
  <si>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</si>
  <si>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</si>
  <si>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</si>
  <si>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</si>
  <si>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</si>
  <si>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</si>
  <si>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</si>
  <si>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</si>
  <si>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</si>
  <si>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</si>
  <si>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</si>
  <si>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</si>
  <si>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</si>
  <si>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</si>
  <si>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</si>
  <si>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</si>
  <si>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</si>
  <si>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</si>
  <si>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</si>
  <si>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</si>
  <si>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</si>
  <si>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</si>
  <si>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</si>
  <si>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</si>
  <si>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</si>
  <si>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</si>
  <si>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</si>
  <si>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</si>
  <si>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</si>
  <si>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</si>
  <si>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</si>
  <si>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</si>
  <si>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</si>
  <si>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</si>
  <si>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</si>
  <si>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</si>
  <si>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</si>
  <si>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</si>
  <si>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</si>
  <si>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</si>
  <si>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</si>
  <si>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</si>
  <si>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</si>
  <si>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</si>
  <si>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</si>
  <si>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</si>
  <si>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</si>
  <si>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</si>
  <si>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</si>
  <si>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</si>
  <si>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</si>
  <si>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</si>
  <si>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</si>
  <si>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</si>
  <si>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</si>
  <si>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</si>
  <si>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</si>
  <si>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</si>
  <si>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</si>
  <si>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</si>
  <si>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</si>
  <si>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</si>
  <si>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</si>
  <si>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</si>
  <si>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</si>
  <si>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</si>
  <si>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</si>
  <si>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</si>
  <si>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</si>
  <si>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</si>
  <si>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</si>
  <si>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</si>
  <si>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</si>
  <si>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</si>
  <si>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</si>
  <si>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</si>
  <si>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</si>
  <si>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</si>
  <si>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</si>
  <si>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</si>
  <si>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</si>
  <si>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</si>
  <si>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</si>
  <si>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</si>
  <si>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</si>
  <si>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</si>
  <si>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</si>
  <si>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</si>
  <si>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</si>
  <si>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</si>
  <si>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</si>
  <si>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</si>
  <si>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</si>
  <si>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</si>
  <si>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</si>
  <si>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</si>
  <si>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</si>
  <si>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</si>
  <si>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</si>
  <si>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</si>
  <si>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</si>
  <si>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</si>
  <si>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</si>
  <si>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</si>
  <si>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</si>
  <si>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</si>
  <si>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</si>
  <si>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</si>
  <si>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</si>
  <si>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</si>
  <si>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</si>
  <si>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</si>
  <si>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</si>
  <si>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</si>
  <si>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</si>
  <si>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</si>
  <si>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</si>
  <si>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</si>
  <si>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</si>
  <si>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</si>
  <si>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</si>
  <si>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</si>
  <si>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</si>
  <si>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</si>
  <si>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</si>
  <si>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</si>
  <si>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</si>
  <si>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</si>
  <si>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</si>
  <si>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</si>
  <si>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</si>
  <si>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</si>
  <si>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</si>
  <si>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</si>
  <si>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</si>
  <si>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</si>
  <si>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</si>
  <si>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</si>
  <si>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</si>
  <si>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</si>
  <si>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</si>
  <si>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</si>
  <si>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</si>
  <si>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</si>
  <si>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</si>
  <si>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</si>
  <si>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</si>
  <si>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</si>
  <si>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</si>
  <si>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</si>
  <si>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</si>
  <si>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</si>
  <si>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</si>
  <si>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</si>
  <si>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</si>
  <si>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</si>
  <si>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</si>
  <si>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</si>
  <si>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</si>
  <si>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</si>
  <si>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</si>
  <si>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</si>
  <si>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</si>
  <si>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</si>
  <si>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</si>
  <si>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</si>
  <si>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</si>
  <si>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</si>
  <si>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</si>
  <si>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</si>
  <si>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</si>
  <si>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</si>
  <si>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</si>
  <si>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</si>
  <si>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</si>
  <si>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</si>
  <si>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</si>
  <si>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</si>
  <si>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</si>
  <si>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</si>
  <si>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</si>
  <si>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</si>
  <si>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</si>
  <si>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</si>
  <si>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</si>
  <si>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</si>
  <si>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</si>
  <si>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</si>
  <si>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</si>
  <si>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</si>
  <si>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</si>
  <si>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</si>
  <si>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</si>
  <si>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</si>
  <si>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</si>
  <si>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</si>
  <si>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</si>
  <si>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</si>
  <si>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</si>
  <si>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</si>
  <si>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</si>
  <si>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</si>
  <si>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</si>
  <si>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</si>
  <si>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</si>
  <si>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</si>
  <si>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</si>
  <si>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</si>
  <si>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</si>
  <si>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</si>
  <si>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</si>
  <si>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</si>
  <si>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</si>
  <si>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</si>
  <si>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</si>
  <si>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</si>
  <si>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</si>
  <si>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</si>
  <si>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</si>
  <si>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</si>
  <si>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</si>
  <si>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</si>
  <si>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</si>
  <si>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</si>
  <si>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</si>
  <si>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</si>
  <si>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</si>
  <si>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</si>
  <si>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</si>
  <si>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</si>
  <si>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</si>
  <si>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</si>
  <si>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</si>
  <si>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</si>
  <si>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</si>
  <si>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</si>
  <si>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</si>
  <si>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</si>
  <si>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</si>
  <si>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</si>
  <si>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</si>
  <si>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</si>
  <si>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</si>
  <si>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</si>
  <si>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</si>
  <si>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</si>
  <si>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</si>
  <si>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</si>
  <si>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</si>
  <si>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</si>
  <si>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</si>
  <si>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</si>
  <si>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</si>
  <si>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</si>
  <si>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</si>
  <si>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</si>
  <si>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</si>
  <si>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</si>
  <si>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</si>
  <si>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</si>
  <si>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</si>
  <si>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</si>
  <si>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</si>
  <si>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</si>
  <si>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</si>
  <si>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</si>
  <si>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</si>
  <si>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</si>
  <si>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</si>
  <si>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</si>
  <si>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</si>
  <si>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</si>
  <si>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</si>
  <si>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</si>
  <si>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</si>
  <si>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</si>
  <si>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</si>
  <si>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</si>
  <si>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</si>
  <si>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</si>
  <si>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</si>
  <si>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</si>
  <si>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</si>
  <si>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</si>
  <si>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</si>
  <si>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</si>
  <si>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</si>
  <si>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</si>
  <si>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</si>
  <si>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</si>
  <si>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</si>
  <si>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</si>
  <si>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</si>
  <si>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</si>
  <si>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</si>
  <si>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</si>
  <si>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</si>
  <si>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</si>
  <si>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</si>
  <si>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</si>
  <si>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</si>
  <si>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</si>
  <si>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</si>
  <si>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</si>
  <si>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</si>
  <si>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</si>
  <si>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</si>
  <si>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</si>
  <si>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</si>
  <si>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</si>
  <si>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</si>
  <si>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</si>
  <si>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</si>
  <si>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</si>
  <si>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</si>
  <si>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</si>
  <si>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</si>
  <si>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</si>
  <si>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</si>
  <si>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</si>
  <si>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</si>
  <si>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</si>
  <si>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</si>
  <si>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</si>
  <si>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</si>
  <si>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</si>
  <si>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</si>
  <si>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</si>
  <si>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</si>
  <si>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</si>
  <si>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</si>
  <si>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</si>
  <si>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</si>
  <si>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</si>
  <si>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</si>
  <si>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</si>
  <si>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</si>
  <si>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</si>
  <si>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</si>
  <si>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</si>
  <si>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</si>
  <si>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</si>
  <si>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</si>
  <si>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</si>
  <si>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</si>
  <si>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</si>
  <si>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</si>
  <si>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</si>
  <si>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</si>
  <si>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</si>
  <si>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</si>
  <si>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</si>
  <si>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</si>
  <si>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</si>
  <si>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</si>
  <si>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</si>
  <si>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</si>
  <si>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</si>
  <si>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</si>
  <si>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</si>
  <si>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</si>
  <si>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</si>
  <si>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</si>
  <si>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</si>
  <si>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</si>
  <si>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</si>
  <si>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</si>
  <si>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</si>
  <si>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</si>
  <si>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</si>
  <si>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</si>
  <si>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</si>
  <si>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</si>
  <si>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</si>
  <si>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</si>
  <si>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</si>
  <si>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</si>
  <si>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</si>
  <si>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</si>
  <si>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</si>
  <si>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</si>
  <si>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</si>
  <si>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</si>
  <si>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</si>
  <si>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</si>
  <si>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</si>
  <si>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</si>
  <si>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</si>
  <si>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</si>
  <si>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</si>
  <si>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</si>
  <si>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</si>
  <si>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</si>
  <si>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</si>
  <si>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</si>
  <si>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</si>
  <si>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</si>
  <si>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</si>
  <si>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</si>
  <si>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</si>
  <si>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</si>
  <si>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</si>
  <si>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</si>
  <si>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</si>
  <si>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</si>
  <si>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</si>
  <si>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</si>
  <si>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</si>
  <si>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</si>
  <si>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</si>
  <si>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</si>
  <si>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</si>
  <si>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</si>
  <si>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</si>
  <si>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</si>
  <si>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</si>
  <si>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</si>
  <si>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</si>
  <si>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</si>
  <si>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</si>
  <si>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</si>
  <si>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</si>
  <si>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</si>
  <si>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</si>
  <si>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</si>
  <si>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</si>
  <si>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</si>
  <si>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</si>
  <si>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</si>
  <si>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</si>
  <si>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</si>
  <si>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</si>
  <si>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</si>
  <si>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</si>
  <si>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</si>
  <si>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</si>
  <si>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</si>
  <si>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</si>
  <si>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</si>
  <si>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</si>
  <si>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</si>
  <si>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</si>
  <si>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</si>
  <si>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</si>
  <si>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</si>
  <si>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</si>
  <si>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</si>
  <si>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</si>
  <si>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</si>
  <si>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</si>
  <si>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</si>
  <si>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</si>
  <si>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</si>
  <si>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</si>
  <si>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</si>
  <si>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</si>
  <si>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</si>
  <si>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</si>
  <si>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</si>
  <si>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</si>
  <si>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</si>
  <si>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</si>
  <si>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</si>
  <si>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</si>
  <si>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</si>
  <si>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</si>
  <si>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</si>
  <si>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</si>
  <si>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</si>
  <si>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</si>
  <si>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</si>
  <si>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</si>
  <si>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</si>
  <si>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</si>
  <si>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</si>
  <si>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</si>
  <si>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</si>
  <si>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</si>
  <si>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</si>
  <si>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</si>
  <si>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</si>
  <si>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</si>
  <si>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</si>
  <si>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</si>
  <si>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</si>
  <si>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</si>
  <si>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</si>
  <si>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</si>
  <si>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</si>
  <si>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</si>
  <si>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</si>
  <si>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</si>
  <si>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</si>
  <si>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</si>
  <si>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</si>
  <si>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</si>
  <si>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</si>
  <si>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</si>
  <si>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</si>
  <si>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</si>
  <si>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</si>
  <si>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</si>
  <si>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</si>
  <si>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</si>
  <si>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</si>
  <si>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</si>
  <si>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</si>
  <si>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</si>
  <si>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</si>
  <si>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</si>
  <si>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</si>
  <si>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</si>
  <si>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</si>
  <si>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</si>
  <si>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</si>
  <si>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</si>
  <si>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</si>
  <si>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</si>
  <si>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</si>
  <si>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</si>
  <si>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</si>
  <si>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</si>
  <si>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</si>
  <si>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</si>
  <si>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</si>
  <si>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</si>
  <si>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</si>
  <si>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</si>
  <si>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</si>
  <si>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</si>
  <si>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</si>
  <si>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</si>
  <si>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</si>
  <si>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</si>
  <si>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</si>
  <si>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</si>
  <si>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</si>
  <si>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</si>
  <si>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</si>
  <si>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</si>
  <si>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</si>
  <si>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</si>
  <si>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</si>
  <si>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</si>
  <si>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</si>
  <si>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</si>
  <si>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</si>
  <si>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</si>
  <si>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</si>
  <si>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</si>
  <si>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</si>
  <si>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</si>
  <si>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</si>
  <si>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</si>
  <si>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</si>
  <si>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</si>
  <si>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</si>
  <si>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</si>
  <si>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</si>
  <si>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</si>
  <si>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</si>
  <si>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</si>
  <si>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</si>
  <si>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</si>
  <si>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</si>
  <si>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</si>
  <si>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</si>
  <si>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</si>
  <si>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</si>
  <si>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</si>
  <si>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</si>
  <si>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</si>
  <si>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</si>
  <si>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</si>
  <si>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</si>
  <si>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</si>
  <si>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</si>
  <si>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</si>
  <si>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</si>
  <si>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</si>
  <si>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</si>
  <si>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</si>
  <si>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</si>
  <si>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</si>
  <si>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</si>
  <si>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</si>
  <si>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</si>
  <si>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</si>
  <si>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</si>
  <si>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</si>
  <si>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</si>
  <si>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</si>
  <si>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</si>
  <si>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</si>
  <si>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</si>
  <si>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</si>
  <si>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</si>
  <si>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</si>
  <si>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</si>
  <si>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</si>
  <si>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</si>
  <si>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</si>
  <si>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</si>
  <si>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</si>
  <si>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</si>
  <si>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</si>
  <si>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</si>
  <si>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</si>
  <si>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</si>
  <si>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</si>
  <si>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</si>
  <si>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</si>
  <si>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</si>
  <si>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</si>
  <si>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</si>
  <si>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</si>
  <si>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</si>
  <si>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</si>
  <si>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</si>
  <si>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</si>
  <si>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</si>
  <si>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</si>
  <si>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</si>
  <si>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</si>
  <si>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</si>
  <si>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</si>
  <si>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</si>
  <si>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</si>
  <si>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</si>
  <si>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</si>
  <si>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</si>
  <si>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</si>
  <si>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</si>
  <si>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</si>
  <si>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</si>
  <si>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</si>
  <si>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</si>
  <si>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</si>
  <si>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</si>
  <si>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</si>
  <si>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</si>
  <si>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</si>
  <si>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</si>
  <si>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</si>
  <si>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</si>
  <si>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</si>
  <si>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</si>
  <si>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</si>
  <si>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</si>
  <si>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</si>
  <si>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</si>
  <si>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</si>
  <si>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</si>
  <si>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</si>
  <si>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</si>
  <si>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</si>
  <si>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</si>
  <si>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</si>
  <si>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</si>
  <si>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</si>
  <si>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</si>
  <si>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</si>
  <si>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</si>
  <si>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</si>
  <si>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</si>
  <si>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</si>
  <si>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</si>
  <si>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</si>
  <si>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</si>
  <si>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</si>
  <si>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</si>
  <si>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</si>
  <si>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</si>
  <si>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</si>
  <si>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</si>
  <si>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</si>
  <si>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</si>
  <si>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</si>
  <si>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</si>
  <si>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</si>
  <si>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</si>
  <si>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</si>
  <si>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</si>
  <si>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</si>
  <si>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</si>
  <si>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</si>
  <si>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</si>
  <si>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</si>
  <si>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</si>
  <si>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</si>
  <si>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</si>
  <si>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</si>
  <si>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</si>
  <si>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</si>
  <si>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</si>
  <si>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</si>
  <si>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</si>
  <si>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</si>
  <si>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</si>
  <si>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</si>
  <si>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</si>
  <si>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</si>
  <si>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</si>
  <si>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</si>
  <si>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</si>
  <si>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</si>
  <si>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</si>
  <si>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</si>
  <si>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</si>
  <si>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</si>
  <si>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</si>
  <si>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</si>
  <si>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</si>
  <si>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</si>
  <si>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</si>
  <si>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</si>
  <si>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</si>
  <si>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</si>
  <si>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</si>
  <si>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</si>
  <si>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</si>
  <si>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</si>
  <si>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</si>
  <si>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</si>
  <si>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</si>
  <si>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</si>
  <si>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</si>
  <si>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</si>
  <si>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</si>
  <si>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</si>
  <si>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</si>
  <si>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</si>
  <si>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</si>
  <si>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</si>
  <si>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</si>
  <si>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</si>
  <si>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</si>
  <si>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</si>
  <si>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</si>
  <si>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</si>
  <si>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</si>
  <si>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</si>
  <si>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</si>
  <si>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</si>
  <si>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</si>
  <si>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</si>
  <si>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</si>
  <si>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</si>
  <si>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</si>
  <si>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</si>
  <si>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</si>
  <si>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</si>
  <si>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</si>
  <si>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</si>
  <si>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</si>
  <si>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</si>
  <si>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</si>
  <si>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</si>
  <si>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</si>
  <si>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</si>
  <si>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</si>
  <si>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</si>
  <si>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</si>
  <si>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</si>
  <si>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</si>
  <si>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</si>
  <si>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</si>
  <si>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</si>
  <si>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</si>
  <si>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</si>
  <si>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</si>
  <si>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</si>
  <si>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</si>
  <si>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</si>
  <si>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</si>
  <si>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</si>
  <si>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</si>
  <si>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</si>
  <si>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</si>
  <si>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</si>
  <si>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</si>
  <si>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</si>
  <si>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</si>
  <si>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</si>
  <si>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</si>
  <si>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</si>
  <si>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</si>
  <si>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</si>
  <si>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</si>
  <si>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</si>
  <si>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</si>
  <si>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</si>
  <si>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</si>
  <si>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</si>
  <si>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</si>
  <si>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</si>
  <si>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</si>
  <si>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</si>
  <si>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</si>
  <si>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</si>
  <si>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</si>
  <si>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</si>
  <si>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</si>
  <si>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</si>
  <si>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</si>
  <si>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</si>
  <si>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</si>
  <si>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</si>
  <si>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</si>
  <si>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</si>
  <si>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</si>
  <si>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</si>
  <si>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</si>
  <si>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</si>
  <si>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</si>
  <si>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</si>
  <si>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</si>
  <si>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</si>
  <si>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</si>
  <si>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</si>
  <si>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</si>
  <si>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</si>
  <si>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</si>
  <si>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</si>
  <si>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</si>
  <si>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</si>
  <si>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</si>
  <si>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</si>
  <si>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</si>
  <si>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</si>
  <si>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</si>
  <si>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</si>
  <si>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</si>
  <si>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</si>
  <si>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</si>
  <si>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</si>
  <si>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</si>
  <si>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</si>
  <si>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</si>
  <si>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</si>
  <si>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</si>
  <si>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</si>
  <si>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</si>
  <si>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</si>
  <si>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</si>
  <si>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</si>
  <si>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</si>
  <si>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</si>
  <si>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</si>
  <si>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</si>
  <si>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</si>
  <si>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</si>
  <si>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</si>
  <si>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</si>
  <si>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</si>
  <si>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</si>
  <si>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</si>
  <si>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</si>
  <si>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</si>
  <si>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</si>
  <si>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</si>
  <si>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</si>
  <si>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</si>
  <si>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</si>
  <si>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</si>
  <si>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</si>
  <si>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</si>
  <si>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</si>
  <si>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</si>
  <si>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</si>
  <si>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</si>
  <si>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</si>
  <si>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</si>
  <si>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</si>
  <si>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</si>
  <si>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</si>
  <si>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</si>
  <si>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</si>
  <si>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</si>
  <si>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</si>
  <si>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</si>
  <si>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</si>
  <si>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</si>
  <si>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</si>
  <si>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</si>
  <si>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</si>
  <si>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</si>
  <si>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</si>
  <si>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</si>
  <si>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</si>
  <si>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</si>
  <si>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</si>
  <si>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</si>
  <si>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</si>
  <si>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</si>
  <si>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</si>
  <si>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</si>
  <si>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</si>
  <si>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</si>
  <si>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</si>
  <si>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</si>
  <si>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</si>
  <si>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</si>
  <si>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</si>
  <si>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</si>
  <si>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</si>
  <si>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</si>
  <si>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</si>
  <si>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</si>
  <si>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</si>
  <si>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</si>
  <si>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</si>
  <si>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</si>
  <si>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</si>
  <si>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</si>
  <si>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</si>
  <si>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</si>
  <si>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</si>
  <si>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</si>
  <si>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</si>
  <si>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</si>
  <si>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</si>
  <si>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</si>
  <si>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</si>
  <si>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</si>
  <si>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</si>
  <si>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</si>
  <si>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</si>
  <si>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</si>
  <si>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</si>
  <si>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</si>
  <si>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</si>
  <si>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</si>
  <si>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</si>
  <si>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</si>
  <si>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</si>
  <si>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</si>
  <si>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</si>
  <si>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</si>
  <si>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</si>
  <si>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</si>
  <si>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</si>
  <si>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</si>
  <si>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</si>
  <si>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</si>
  <si>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</si>
  <si>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</si>
  <si>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</si>
  <si>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</si>
  <si>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</si>
  <si>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</si>
  <si>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</si>
  <si>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</si>
  <si>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</si>
  <si>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</si>
  <si>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</si>
  <si>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</si>
  <si>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</si>
  <si>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</si>
  <si>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</si>
  <si>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</si>
  <si>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</si>
  <si>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</si>
  <si>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</si>
  <si>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</si>
  <si>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</si>
  <si>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</si>
  <si>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</si>
  <si>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</si>
  <si>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</si>
  <si>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</si>
  <si>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</si>
  <si>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</si>
  <si>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</si>
  <si>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</si>
  <si>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</si>
  <si>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</si>
  <si>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</si>
  <si>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</si>
  <si>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</si>
  <si>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</si>
  <si>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</si>
  <si>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</si>
  <si>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</si>
  <si>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</si>
  <si>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</si>
  <si>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</si>
  <si>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</si>
  <si>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</si>
  <si>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</si>
  <si>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</si>
  <si>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</si>
  <si>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</si>
  <si>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</si>
  <si>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</si>
  <si>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</si>
  <si>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</si>
  <si>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</si>
  <si>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</si>
  <si>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</si>
  <si>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</si>
  <si>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</si>
  <si>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</si>
  <si>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</si>
  <si>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</si>
  <si>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</si>
  <si>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</si>
  <si>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</si>
  <si>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</si>
  <si>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</si>
  <si>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</si>
  <si>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</si>
  <si>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</si>
  <si>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</si>
  <si>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</si>
  <si>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</si>
  <si>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</si>
  <si>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</si>
  <si>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</si>
  <si>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</si>
  <si>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</si>
  <si>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</si>
  <si>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</si>
  <si>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</si>
  <si>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</si>
  <si>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</si>
  <si>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</si>
  <si>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</si>
  <si>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</si>
  <si>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</si>
  <si>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</si>
  <si>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</si>
  <si>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</si>
  <si>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</si>
  <si>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</si>
  <si>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</si>
  <si>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</si>
  <si>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</si>
  <si>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</si>
  <si>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</si>
  <si>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</si>
  <si>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</si>
  <si>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</si>
  <si>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</si>
  <si>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</si>
  <si>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</si>
  <si>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</si>
  <si>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</si>
  <si>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</si>
  <si>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</si>
  <si>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</si>
  <si>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</si>
  <si>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</si>
  <si>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</si>
  <si>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</si>
  <si>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</si>
  <si>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</si>
  <si>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</si>
  <si>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</si>
  <si>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</si>
  <si>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</si>
  <si>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</si>
  <si>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</si>
  <si>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</si>
  <si>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</si>
  <si>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</si>
  <si>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</si>
  <si>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</si>
  <si>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</si>
  <si>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</si>
  <si>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</si>
  <si>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</si>
  <si>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</si>
  <si>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</si>
  <si>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</si>
  <si>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</si>
  <si>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</si>
  <si>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</si>
  <si>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</si>
  <si>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</si>
  <si>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</si>
  <si>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</si>
  <si>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</si>
  <si>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</si>
  <si>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</si>
  <si>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</si>
  <si>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</si>
  <si>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</si>
  <si>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</si>
  <si>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</si>
  <si>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</si>
  <si>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</si>
  <si>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</si>
  <si>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</si>
  <si>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</si>
  <si>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</si>
  <si>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</si>
  <si>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</si>
  <si>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</si>
  <si>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</si>
  <si>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</si>
  <si>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</si>
  <si>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</si>
  <si>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</si>
  <si>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</si>
  <si>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</si>
  <si>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</si>
  <si>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</si>
  <si>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</si>
  <si>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</si>
  <si>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</si>
  <si>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</si>
  <si>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</si>
  <si>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</si>
  <si>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</si>
  <si>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</si>
  <si>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</si>
  <si>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</si>
  <si>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</si>
  <si>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</si>
  <si>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</si>
  <si>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</si>
  <si>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</si>
  <si>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</si>
  <si>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</si>
  <si>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</si>
  <si>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</si>
  <si>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</si>
  <si>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</si>
  <si>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</si>
  <si>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</si>
  <si>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</si>
  <si>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</si>
  <si>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</si>
  <si>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</si>
  <si>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</si>
  <si>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</si>
  <si>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</si>
  <si>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</si>
  <si>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</si>
  <si>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</si>
  <si>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</si>
  <si>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</si>
  <si>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</si>
  <si>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</si>
  <si>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</si>
  <si>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</si>
  <si>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</si>
  <si>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</si>
  <si>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</si>
  <si>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</si>
  <si>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</si>
  <si>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</si>
  <si>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</si>
  <si>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</si>
  <si>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</si>
  <si>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</si>
  <si>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</si>
  <si>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</si>
  <si>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</si>
  <si>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</si>
  <si>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</si>
  <si>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</si>
  <si>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</si>
  <si>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</si>
  <si>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</si>
  <si>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</si>
  <si>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</si>
  <si>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</si>
  <si>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</si>
  <si>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</si>
  <si>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</si>
  <si>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</si>
  <si>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</si>
  <si>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</si>
  <si>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</si>
  <si>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</si>
  <si>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</si>
  <si>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</si>
  <si>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</si>
  <si>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</si>
  <si>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</si>
  <si>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</si>
  <si>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</si>
  <si>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</si>
  <si>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</si>
  <si>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</si>
  <si>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</si>
  <si>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</si>
  <si>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</si>
  <si>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</si>
  <si>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</si>
  <si>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</si>
  <si>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</si>
  <si>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</si>
  <si>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</si>
  <si>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</si>
  <si>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</si>
  <si>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</si>
  <si>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</si>
  <si>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</si>
  <si>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</si>
  <si>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</si>
  <si>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</si>
  <si>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</si>
  <si>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</si>
  <si>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</si>
  <si>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</si>
  <si>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</si>
  <si>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</si>
  <si>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</si>
  <si>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</si>
  <si>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</si>
  <si>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</si>
  <si>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</si>
  <si>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</si>
  <si>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</si>
  <si>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</si>
  <si>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</si>
  <si>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</si>
  <si>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</si>
  <si>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</si>
  <si>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</si>
  <si>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</si>
  <si>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</si>
  <si>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</si>
  <si>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</si>
  <si>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</si>
  <si>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</si>
  <si>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</si>
  <si>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</si>
  <si>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</si>
  <si>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</si>
  <si>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</si>
  <si>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</si>
  <si>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</si>
  <si>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</si>
  <si>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</si>
  <si>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</si>
  <si>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</si>
  <si>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</si>
  <si>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</si>
  <si>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</si>
  <si>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</si>
  <si>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</si>
  <si>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</si>
  <si>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</si>
  <si>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</si>
  <si>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</si>
  <si>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</si>
  <si>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</si>
  <si>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</si>
  <si>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</si>
  <si>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</si>
  <si>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</si>
  <si>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</si>
  <si>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</si>
  <si>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</si>
  <si>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</si>
  <si>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</si>
  <si>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</si>
  <si>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</si>
  <si>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</si>
  <si>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</si>
  <si>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</si>
  <si>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</si>
  <si>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</si>
  <si>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</si>
  <si>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</si>
  <si>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</si>
  <si>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</si>
  <si>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</si>
  <si>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</si>
  <si>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</si>
  <si>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</si>
  <si>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</si>
  <si>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</si>
  <si>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</si>
  <si>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</si>
  <si>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</si>
  <si>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</si>
  <si>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</si>
  <si>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</si>
  <si>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</si>
  <si>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</si>
  <si>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</si>
  <si>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</si>
  <si>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</si>
  <si>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</si>
  <si>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</si>
  <si>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</si>
  <si>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</si>
  <si>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</si>
  <si>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</si>
  <si>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</si>
  <si>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</si>
  <si>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</si>
  <si>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</si>
  <si>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</si>
  <si>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</si>
  <si>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</si>
  <si>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</si>
  <si>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</si>
  <si>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</si>
  <si>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</si>
  <si>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</si>
  <si>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</si>
  <si>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</si>
  <si>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</si>
  <si>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</si>
  <si>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</si>
  <si>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</si>
  <si>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</si>
  <si>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</si>
  <si>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</si>
  <si>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</si>
  <si>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</si>
  <si>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</si>
  <si>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</si>
  <si>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</si>
  <si>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</si>
  <si>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</si>
  <si>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</si>
  <si>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</si>
  <si>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</si>
  <si>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</si>
  <si>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</si>
  <si>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</si>
  <si>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</si>
  <si>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</si>
  <si>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</si>
  <si>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</si>
  <si>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</si>
  <si>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</si>
  <si>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</si>
  <si>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</si>
  <si>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</si>
  <si>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</si>
  <si>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</si>
  <si>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</si>
  <si>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</si>
  <si>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</si>
  <si>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</si>
  <si>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</si>
  <si>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</si>
  <si>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</si>
  <si>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</si>
  <si>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</si>
  <si>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</si>
  <si>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</si>
  <si>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</si>
  <si>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</si>
  <si>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</si>
  <si>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</si>
  <si>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</si>
  <si>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</si>
  <si>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</si>
  <si>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</si>
  <si>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</si>
  <si>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</si>
  <si>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</si>
  <si>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</si>
  <si>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</si>
  <si>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</si>
  <si>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</si>
  <si>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</si>
  <si>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</si>
  <si>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</si>
  <si>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</si>
  <si>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</si>
  <si>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</si>
  <si>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</si>
  <si>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</si>
  <si>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</si>
  <si>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</si>
  <si>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</si>
  <si>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</si>
  <si>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</si>
  <si>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</si>
  <si>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</si>
  <si>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</si>
  <si>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</si>
  <si>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</si>
  <si>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</si>
  <si>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</si>
  <si>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</si>
  <si>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</si>
  <si>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</si>
  <si>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</si>
  <si>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</si>
  <si>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</si>
  <si>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</si>
  <si>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</si>
  <si>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</si>
  <si>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</si>
  <si>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</si>
  <si>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</si>
  <si>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</si>
  <si>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</si>
  <si>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</si>
  <si>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</si>
  <si>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</si>
  <si>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</si>
  <si>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</si>
  <si>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</si>
  <si>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</si>
  <si>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</si>
  <si>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</si>
  <si>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</si>
  <si>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</si>
  <si>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</si>
  <si>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</si>
  <si>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</si>
  <si>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</si>
  <si>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</si>
  <si>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</si>
  <si>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</si>
  <si>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</si>
  <si>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</si>
  <si>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</si>
  <si>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</si>
  <si>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</si>
  <si>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</si>
  <si>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</si>
  <si>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</si>
  <si>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</si>
  <si>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</si>
  <si>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</si>
  <si>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</si>
  <si>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</si>
  <si>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</si>
  <si>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</si>
  <si>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</si>
  <si>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</si>
  <si>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</si>
  <si>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</si>
  <si>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</si>
  <si>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</si>
  <si>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</si>
  <si>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</si>
  <si>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</si>
  <si>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</si>
  <si>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</si>
  <si>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</si>
  <si>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</si>
  <si>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</si>
  <si>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</si>
  <si>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</si>
  <si>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</si>
  <si>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</si>
  <si>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</si>
  <si>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</si>
  <si>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</si>
  <si>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</si>
  <si>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</si>
  <si>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</si>
  <si>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</si>
  <si>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</si>
  <si>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</si>
  <si>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</si>
  <si>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</si>
  <si>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</si>
  <si>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</si>
  <si>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</si>
  <si>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</si>
  <si>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</si>
  <si>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</si>
  <si>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</si>
  <si>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</si>
  <si>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</si>
  <si>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</si>
  <si>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</si>
  <si>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</si>
  <si>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</si>
  <si>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</si>
  <si>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</si>
  <si>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</si>
  <si>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</si>
  <si>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</si>
  <si>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</si>
  <si>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</si>
  <si>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</si>
  <si>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</si>
  <si>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</si>
  <si>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</si>
  <si>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</si>
  <si>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</si>
  <si>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</si>
  <si>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</si>
  <si>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</si>
  <si>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</si>
  <si>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</si>
  <si>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</si>
  <si>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</si>
  <si>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</si>
  <si>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</si>
  <si>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</si>
  <si>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</si>
  <si>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</si>
  <si>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</si>
  <si>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</si>
  <si>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</si>
  <si>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</si>
  <si>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</si>
  <si>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</si>
  <si>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</si>
  <si>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</si>
  <si>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</si>
  <si>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</si>
  <si>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</si>
  <si>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</si>
  <si>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</si>
  <si>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</si>
  <si>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</si>
  <si>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</si>
  <si>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</si>
  <si>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</si>
  <si>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</si>
  <si>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</si>
  <si>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</si>
  <si>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</si>
  <si>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</si>
  <si>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</si>
  <si>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</si>
  <si>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</si>
  <si>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</si>
  <si>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</si>
  <si>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</si>
  <si>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</si>
  <si>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</si>
  <si>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</si>
  <si>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</si>
  <si>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</si>
  <si>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</si>
  <si>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</si>
  <si>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</si>
  <si>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</si>
  <si>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</si>
  <si>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</si>
  <si>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</si>
  <si>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</si>
  <si>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</si>
  <si>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</si>
  <si>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</si>
  <si>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</si>
  <si>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</si>
  <si>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</si>
  <si>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</si>
  <si>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</si>
  <si>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</si>
  <si>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</si>
  <si>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</si>
  <si>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</si>
  <si>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</si>
  <si>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</si>
  <si>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</si>
  <si>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</si>
  <si>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</si>
  <si>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</si>
  <si>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</si>
  <si>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</si>
  <si>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</si>
  <si>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</si>
  <si>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</si>
  <si>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</si>
  <si>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</si>
  <si>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</si>
  <si>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</si>
  <si>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</si>
  <si>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</si>
  <si>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</si>
  <si>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</si>
  <si>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</si>
  <si>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</si>
  <si>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</si>
  <si>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</si>
  <si>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</si>
  <si>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</si>
  <si>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</si>
  <si>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</si>
  <si>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</si>
  <si>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</si>
  <si>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</si>
  <si>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</si>
  <si>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</si>
  <si>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</si>
  <si>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</si>
  <si>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</si>
  <si>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</si>
  <si>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</si>
  <si>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</si>
  <si>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</si>
  <si>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</si>
  <si>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</si>
  <si>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</si>
  <si>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</si>
  <si>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</si>
  <si>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</si>
  <si>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</si>
  <si>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</si>
  <si>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</si>
  <si>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</si>
  <si>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</si>
  <si>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</si>
  <si>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</si>
  <si>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</si>
  <si>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</si>
  <si>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</si>
  <si>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</si>
  <si>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</si>
  <si>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</si>
  <si>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</si>
  <si>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</si>
  <si>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</si>
  <si>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</si>
  <si>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</si>
  <si>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</si>
  <si>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</si>
  <si>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</si>
  <si>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</si>
  <si>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</si>
  <si>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</si>
  <si>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</si>
  <si>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</si>
  <si>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</si>
  <si>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</si>
  <si>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</si>
  <si>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</si>
  <si>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</si>
  <si>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</si>
  <si>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</si>
  <si>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</si>
  <si>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</si>
  <si>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</si>
  <si>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</si>
  <si>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</si>
  <si>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</si>
  <si>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</si>
  <si>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</si>
  <si>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</si>
  <si>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</si>
  <si>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</si>
  <si>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</si>
  <si>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</si>
  <si>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</si>
  <si>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</si>
  <si>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</si>
  <si>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</si>
  <si>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</si>
  <si>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</si>
  <si>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</si>
  <si>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</si>
  <si>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</si>
  <si>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</si>
  <si>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</si>
  <si>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</si>
  <si>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</si>
  <si>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</si>
  <si>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</si>
  <si>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</si>
  <si>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</si>
  <si>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</si>
  <si>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</si>
  <si>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</si>
  <si>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</si>
  <si>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</si>
  <si>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</si>
  <si>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</si>
  <si>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</si>
  <si>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</si>
  <si>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</si>
  <si>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</si>
  <si>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</si>
  <si>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</si>
  <si>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</si>
  <si>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</si>
  <si>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</si>
  <si>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</si>
  <si>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</si>
  <si>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</si>
  <si>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</si>
  <si>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</si>
  <si>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</si>
  <si>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</si>
  <si>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</si>
  <si>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</si>
  <si>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</si>
  <si>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</si>
  <si>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</si>
  <si>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</si>
  <si>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</si>
  <si>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</si>
  <si>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</si>
  <si>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</si>
  <si>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</si>
  <si>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</si>
  <si>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</si>
  <si>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</si>
  <si>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</si>
  <si>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</si>
  <si>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</si>
  <si>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</si>
  <si>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</si>
  <si>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</si>
  <si>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</si>
  <si>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</si>
  <si>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</si>
  <si>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</si>
  <si>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</si>
  <si>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</si>
  <si>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</si>
  <si>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</si>
  <si>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</si>
  <si>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</si>
  <si>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</si>
  <si>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</si>
  <si>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</si>
  <si>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</si>
  <si>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</si>
  <si>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</si>
  <si>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</si>
  <si>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</si>
  <si>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</si>
  <si>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</si>
  <si>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</si>
  <si>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</si>
  <si>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</si>
  <si>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</si>
  <si>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</si>
  <si>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</si>
  <si>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</si>
  <si>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</si>
  <si>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</si>
  <si>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</si>
  <si>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</si>
  <si>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</si>
  <si>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</si>
  <si>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</si>
  <si>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</si>
  <si>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</si>
  <si>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</si>
  <si>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</si>
  <si>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</si>
  <si>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</si>
  <si>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</si>
  <si>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</si>
  <si>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</si>
  <si>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</si>
  <si>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</si>
  <si>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</si>
  <si>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</si>
  <si>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</si>
  <si>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</si>
  <si>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</si>
  <si>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</si>
  <si>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</si>
  <si>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</si>
  <si>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</si>
  <si>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</si>
  <si>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</si>
  <si>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</si>
  <si>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</si>
  <si>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</si>
  <si>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</si>
  <si>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</si>
  <si>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</si>
  <si>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</si>
  <si>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</si>
  <si>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</si>
  <si>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</si>
  <si>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</si>
  <si>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</si>
  <si>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</si>
  <si>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</si>
  <si>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</si>
  <si>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</si>
  <si>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</si>
  <si>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</si>
  <si>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</si>
  <si>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</si>
  <si>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</si>
  <si>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</si>
  <si>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</si>
  <si>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</si>
  <si>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</si>
  <si>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</si>
  <si>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</si>
  <si>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</si>
  <si>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</si>
  <si>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</si>
  <si>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</si>
  <si>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</si>
  <si>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</si>
  <si>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</si>
  <si>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</si>
  <si>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</si>
  <si>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</si>
  <si>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</si>
  <si>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</si>
  <si>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</si>
  <si>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</si>
  <si>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</si>
  <si>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</si>
  <si>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</si>
  <si>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</si>
  <si>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</si>
  <si>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</si>
  <si>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</si>
  <si>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</si>
  <si>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</si>
  <si>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</si>
  <si>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</si>
  <si>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</si>
  <si>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</si>
  <si>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</si>
  <si>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</si>
  <si>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</si>
  <si>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</si>
  <si>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</si>
  <si>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</si>
  <si>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</si>
  <si>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</si>
  <si>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</si>
  <si>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</si>
  <si>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</si>
  <si>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</si>
  <si>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</si>
  <si>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</si>
  <si>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</si>
  <si>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</si>
  <si>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</si>
  <si>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</si>
  <si>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</si>
  <si>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</si>
  <si>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</si>
  <si>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</si>
  <si>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</si>
  <si>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</si>
  <si>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</si>
  <si>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</si>
  <si>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</si>
  <si>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</si>
  <si>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</si>
  <si>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</si>
  <si>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</si>
  <si>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</si>
  <si>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</si>
  <si>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</si>
  <si>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</si>
  <si>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</si>
  <si>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</si>
  <si>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</si>
  <si>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</si>
  <si>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</si>
  <si>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</si>
  <si>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</si>
  <si>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</si>
  <si>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</si>
  <si>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</si>
  <si>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</si>
  <si>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</si>
  <si>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</si>
  <si>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</si>
  <si>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</si>
  <si>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</si>
  <si>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</si>
  <si>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</si>
  <si>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</si>
  <si>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</si>
  <si>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</si>
  <si>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</si>
  <si>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</si>
  <si>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</si>
  <si>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</si>
  <si>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</si>
  <si>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</si>
  <si>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</si>
  <si>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</si>
  <si>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</si>
  <si>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</si>
  <si>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</si>
  <si>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</si>
  <si>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</si>
  <si>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</si>
  <si>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</si>
  <si>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</si>
  <si>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</si>
  <si>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</si>
  <si>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</si>
  <si>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</si>
  <si>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</si>
  <si>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</si>
  <si>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</si>
  <si>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</si>
  <si>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</si>
  <si>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</si>
  <si>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</si>
  <si>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</si>
  <si>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</si>
  <si>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</si>
  <si>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</si>
  <si>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</si>
  <si>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</si>
  <si>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</si>
  <si>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</si>
  <si>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</si>
  <si>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</si>
  <si>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</si>
  <si>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</si>
  <si>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</si>
  <si>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</si>
  <si>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</si>
  <si>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</si>
  <si>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</si>
  <si>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</si>
  <si>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</si>
  <si>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</si>
  <si>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</si>
  <si>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</si>
  <si>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</si>
  <si>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</si>
  <si>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</si>
  <si>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</si>
  <si>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</si>
  <si>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</si>
  <si>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</si>
  <si>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</si>
  <si>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</si>
  <si>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</si>
  <si>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</si>
  <si>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</si>
  <si>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</si>
  <si>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</si>
  <si>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</si>
  <si>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</si>
  <si>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</si>
  <si>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</si>
  <si>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</si>
  <si>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</si>
  <si>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</si>
  <si>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</si>
  <si>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</si>
  <si>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</si>
  <si>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</si>
  <si>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</si>
  <si>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</si>
  <si>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</si>
  <si>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</si>
  <si>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</si>
  <si>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</si>
  <si>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</si>
  <si>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</si>
  <si>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</si>
  <si>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</si>
  <si>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</si>
  <si>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</si>
  <si>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</si>
  <si>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</si>
  <si>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</si>
  <si>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</si>
  <si>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</si>
  <si>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</si>
  <si>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</si>
  <si>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</si>
  <si>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</si>
  <si>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</si>
  <si>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</si>
  <si>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</si>
  <si>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</si>
  <si>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</si>
  <si>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</si>
  <si>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</si>
  <si>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</si>
  <si>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</si>
  <si>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</si>
  <si>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</si>
  <si>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</si>
  <si>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</si>
  <si>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</si>
  <si>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</si>
  <si>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</si>
  <si>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</si>
  <si>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</si>
  <si>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</si>
  <si>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</si>
  <si>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</si>
  <si>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</si>
  <si>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</si>
  <si>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</si>
  <si>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</si>
  <si>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</si>
  <si>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</si>
  <si>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</si>
  <si>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</si>
  <si>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</si>
  <si>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</si>
  <si>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</si>
  <si>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</si>
  <si>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</si>
  <si>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</si>
  <si>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</si>
  <si>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</si>
  <si>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</si>
  <si>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</si>
  <si>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</si>
  <si>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</si>
  <si>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</si>
  <si>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</si>
  <si>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</si>
  <si>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</si>
  <si>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</si>
  <si>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</si>
  <si>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</si>
  <si>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</si>
  <si>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</si>
  <si>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</si>
  <si>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</si>
  <si>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</si>
  <si>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</si>
  <si>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</si>
  <si>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</si>
  <si>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</si>
  <si>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</si>
  <si>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</si>
  <si>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</si>
  <si>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</si>
  <si>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</si>
  <si>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</si>
  <si>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</si>
  <si>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</si>
  <si>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</si>
  <si>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</si>
  <si>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</si>
  <si>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</si>
  <si>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</si>
  <si>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</si>
  <si>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</si>
  <si>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</si>
  <si>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</si>
  <si>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</si>
  <si>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</si>
  <si>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</si>
  <si>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</si>
  <si>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</si>
  <si>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</si>
  <si>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</si>
  <si>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</si>
  <si>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</si>
  <si>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</si>
  <si>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</si>
  <si>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</si>
  <si>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</si>
  <si>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</si>
  <si>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</si>
  <si>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</si>
  <si>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</si>
  <si>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</si>
  <si>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</si>
  <si>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</si>
  <si>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</si>
  <si>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</si>
  <si>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</si>
  <si>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</si>
  <si>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</si>
  <si>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</si>
  <si>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</si>
  <si>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</si>
  <si>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</si>
  <si>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</si>
  <si>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</si>
  <si>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</si>
  <si>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</si>
  <si>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</si>
  <si>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</si>
  <si>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</si>
  <si>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</si>
  <si>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</si>
  <si>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</si>
  <si>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</si>
  <si>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</si>
  <si>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</si>
  <si>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</si>
  <si>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</si>
  <si>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</si>
  <si>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</si>
  <si>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</si>
  <si>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</si>
  <si>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</si>
  <si>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</si>
  <si>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</si>
  <si>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</si>
  <si>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</si>
  <si>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</si>
  <si>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</si>
  <si>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</si>
  <si>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</si>
  <si>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</si>
  <si>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</si>
  <si>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</si>
  <si>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</si>
  <si>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</si>
  <si>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</si>
  <si>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</si>
  <si>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</si>
  <si>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</si>
  <si>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</si>
  <si>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</si>
  <si>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</si>
  <si>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</si>
  <si>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</si>
  <si>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</si>
  <si>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</si>
  <si>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</si>
  <si>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</si>
  <si>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</si>
  <si>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</si>
  <si>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</si>
  <si>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</si>
  <si>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</si>
  <si>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</si>
  <si>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</si>
  <si>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</si>
  <si>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</si>
  <si>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</si>
  <si>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</si>
  <si>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</si>
  <si>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</si>
  <si>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</si>
  <si>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</si>
  <si>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</si>
  <si>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</si>
  <si>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</si>
  <si>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</si>
  <si>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</si>
  <si>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</si>
  <si>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</si>
  <si>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</si>
  <si>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</si>
  <si>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</si>
  <si>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</si>
  <si>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</si>
  <si>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</si>
  <si>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</si>
  <si>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</si>
  <si>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</si>
  <si>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</si>
  <si>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</si>
  <si>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</si>
  <si>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</si>
  <si>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</si>
  <si>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</si>
  <si>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</si>
  <si>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</si>
  <si>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</si>
  <si>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</si>
  <si>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</si>
  <si>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</si>
  <si>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</si>
  <si>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</si>
  <si>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</si>
  <si>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</si>
  <si>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</si>
  <si>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</si>
  <si>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</si>
  <si>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</si>
  <si>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</si>
  <si>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</si>
  <si>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</si>
  <si>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</si>
  <si>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</si>
  <si>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</si>
  <si>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</si>
  <si>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</si>
  <si>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</si>
  <si>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</si>
  <si>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</si>
  <si>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</si>
  <si>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</si>
  <si>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</si>
  <si>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</si>
  <si>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</si>
  <si>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</si>
  <si>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</si>
  <si>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</si>
  <si>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</si>
  <si>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</si>
  <si>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</si>
  <si>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</si>
  <si>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</si>
  <si>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</si>
  <si>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</si>
  <si>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</si>
  <si>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</si>
  <si>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</si>
  <si>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</si>
  <si>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</si>
  <si>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</si>
  <si>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</si>
  <si>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</si>
  <si>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</si>
  <si>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</si>
  <si>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</si>
  <si>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</si>
  <si>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</si>
  <si>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</si>
  <si>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</si>
  <si>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</si>
  <si>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</si>
  <si>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</si>
  <si>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</si>
  <si>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</si>
  <si>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</si>
  <si>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</si>
  <si>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</si>
  <si>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</si>
  <si>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</si>
  <si>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</si>
  <si>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</si>
  <si>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</si>
  <si>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</si>
  <si>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</si>
  <si>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</si>
  <si>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</si>
  <si>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</si>
  <si>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</si>
  <si>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</si>
  <si>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</si>
  <si>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</si>
  <si>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</si>
  <si>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</si>
  <si>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</si>
  <si>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</si>
  <si>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</si>
  <si>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</si>
  <si>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</si>
  <si>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</si>
  <si>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</si>
  <si>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</si>
  <si>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</si>
  <si>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</si>
  <si>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</si>
  <si>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</si>
  <si>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</si>
  <si>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</si>
  <si>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</si>
  <si>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</si>
  <si>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</si>
  <si>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</si>
  <si>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</si>
  <si>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</si>
  <si>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</si>
  <si>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</si>
  <si>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</si>
  <si>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</si>
  <si>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</si>
  <si>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</si>
  <si>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</si>
  <si>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</si>
  <si>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</si>
  <si>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</si>
  <si>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</si>
  <si>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</si>
  <si>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</si>
  <si>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</si>
  <si>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</si>
  <si>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</si>
  <si>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</si>
  <si>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</si>
  <si>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</si>
  <si>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</si>
  <si>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</si>
  <si>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</si>
  <si>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</si>
  <si>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</si>
  <si>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</si>
  <si>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</si>
  <si>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</si>
  <si>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</si>
  <si>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</si>
  <si>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</si>
  <si>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</si>
  <si>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</si>
  <si>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</si>
  <si>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</si>
  <si>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</si>
  <si>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</si>
  <si>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</si>
  <si>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</si>
  <si>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</si>
  <si>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</si>
  <si>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</si>
  <si>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</si>
  <si>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</si>
  <si>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</si>
  <si>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</si>
  <si>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</si>
  <si>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</si>
  <si>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</si>
  <si>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</si>
  <si>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</si>
  <si>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</si>
  <si>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</si>
  <si>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</si>
  <si>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</si>
  <si>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</si>
  <si>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</si>
  <si>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</si>
  <si>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</si>
  <si>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</si>
  <si>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</si>
  <si>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</si>
  <si>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</si>
  <si>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</si>
  <si>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</si>
  <si>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</si>
  <si>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</si>
  <si>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</si>
  <si>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</si>
  <si>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</si>
  <si>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</si>
  <si>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</si>
  <si>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</si>
  <si>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</si>
  <si>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</si>
  <si>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</si>
  <si>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</si>
  <si>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</si>
  <si>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</si>
  <si>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</si>
  <si>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</si>
  <si>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</si>
  <si>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</si>
  <si>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</si>
  <si>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</si>
  <si>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</si>
  <si>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</si>
  <si>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</si>
  <si>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</si>
  <si>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</si>
  <si>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</si>
  <si>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</si>
  <si>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</si>
  <si>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</si>
  <si>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</si>
  <si>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</si>
  <si>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</si>
  <si>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</si>
  <si>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</si>
  <si>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</si>
  <si>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</si>
  <si>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</si>
  <si>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</si>
  <si>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</si>
  <si>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</si>
  <si>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</si>
  <si>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</si>
  <si>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</si>
  <si>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</si>
  <si>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</si>
  <si>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</si>
  <si>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</si>
  <si>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</si>
  <si>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</si>
  <si>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</si>
  <si>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</si>
  <si>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</si>
  <si>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</si>
  <si>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</si>
  <si>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</si>
  <si>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</si>
  <si>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</si>
  <si>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</si>
  <si>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</si>
  <si>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</si>
  <si>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</si>
  <si>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</si>
  <si>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</si>
  <si>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</si>
  <si>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</si>
  <si>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</si>
  <si>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</si>
  <si>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</si>
  <si>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</si>
  <si>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</si>
  <si>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</si>
  <si>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</si>
  <si>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</si>
  <si>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</si>
  <si>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</si>
  <si>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</si>
  <si>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</si>
  <si>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</si>
  <si>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</si>
  <si>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</si>
  <si>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</si>
  <si>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</si>
  <si>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</si>
  <si>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</si>
  <si>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</si>
  <si>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</si>
  <si>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</si>
  <si>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</si>
  <si>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</si>
  <si>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</si>
  <si>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</si>
  <si>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</si>
  <si>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</si>
  <si>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</si>
  <si>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</si>
  <si>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</si>
  <si>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</si>
  <si>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</si>
  <si>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</si>
  <si>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</si>
  <si>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</si>
  <si>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</si>
  <si>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</si>
  <si>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</si>
  <si>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</si>
  <si>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</si>
  <si>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</si>
  <si>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</si>
  <si>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</si>
  <si>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</si>
  <si>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</si>
  <si>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</si>
  <si>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</si>
  <si>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</si>
  <si>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</si>
  <si>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</si>
  <si>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</si>
  <si>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</si>
  <si>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</si>
  <si>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</si>
  <si>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</si>
  <si>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</si>
  <si>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</si>
  <si>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</si>
  <si>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</si>
  <si>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</si>
  <si>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</si>
  <si>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</si>
  <si>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</si>
  <si>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</si>
  <si>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</si>
  <si>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</si>
  <si>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</si>
  <si>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</si>
  <si>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</si>
  <si>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</si>
  <si>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</si>
  <si>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</si>
  <si>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</si>
  <si>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</si>
  <si>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</si>
  <si>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</si>
  <si>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</si>
  <si>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</si>
  <si>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</si>
  <si>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</si>
  <si>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</si>
  <si>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</si>
  <si>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</si>
  <si>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</si>
  <si>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</si>
  <si>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</si>
  <si>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</si>
  <si>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</si>
  <si>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</si>
  <si>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</si>
  <si>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</si>
  <si>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</si>
  <si>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</si>
  <si>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</si>
  <si>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</si>
  <si>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</si>
  <si>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</si>
  <si>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</si>
  <si>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</si>
  <si>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</si>
  <si>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</si>
  <si>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</si>
  <si>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</si>
  <si>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</si>
  <si>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</si>
  <si>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</si>
  <si>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</si>
  <si>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</si>
  <si>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</si>
  <si>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</si>
  <si>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</si>
  <si>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</si>
  <si>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</si>
  <si>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</si>
  <si>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</si>
  <si>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</si>
  <si>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</si>
  <si>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</si>
  <si>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</si>
  <si>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</si>
  <si>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</si>
  <si>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</si>
  <si>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</si>
  <si>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</si>
  <si>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</si>
  <si>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</si>
  <si>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</si>
  <si>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</si>
  <si>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</si>
  <si>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</si>
  <si>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</si>
  <si>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</si>
  <si>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</si>
  <si>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</si>
  <si>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</si>
  <si>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</si>
  <si>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</si>
  <si>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</si>
  <si>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</si>
  <si>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</si>
  <si>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</si>
  <si>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</si>
  <si>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</si>
  <si>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</si>
  <si>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</si>
  <si>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</si>
  <si>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</si>
  <si>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</si>
  <si>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</si>
  <si>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</si>
  <si>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</si>
  <si>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</si>
  <si>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</si>
  <si>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</si>
  <si>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</si>
  <si>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</si>
  <si>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</si>
  <si>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</si>
  <si>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</si>
  <si>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</si>
  <si>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</si>
  <si>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</si>
  <si>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</si>
  <si>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</si>
  <si>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</si>
  <si>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</si>
  <si>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</si>
  <si>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</si>
  <si>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</si>
  <si>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</si>
  <si>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</si>
  <si>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</si>
  <si>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</si>
  <si>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</si>
  <si>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</si>
  <si>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</si>
  <si>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</si>
  <si>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</si>
  <si>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</si>
  <si>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</si>
  <si>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</si>
  <si>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</si>
  <si>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</si>
  <si>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</si>
  <si>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</si>
  <si>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</si>
  <si>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</si>
  <si>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</si>
  <si>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</si>
  <si>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</si>
  <si>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</si>
  <si>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</si>
  <si>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</si>
  <si>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</si>
  <si>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</si>
  <si>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</si>
  <si>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</si>
  <si>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</si>
  <si>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</si>
  <si>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</si>
  <si>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</si>
  <si>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</si>
  <si>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</si>
  <si>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</si>
  <si>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</si>
  <si>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</si>
  <si>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</si>
  <si>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</si>
  <si>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</si>
  <si>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</si>
  <si>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</si>
  <si>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</si>
  <si>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</si>
  <si>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</si>
  <si>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</si>
  <si>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</si>
  <si>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</si>
  <si>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</si>
  <si>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</si>
  <si>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</si>
  <si>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</si>
  <si>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</si>
  <si>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</si>
  <si>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</si>
  <si>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</si>
  <si>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</si>
  <si>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</si>
  <si>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</si>
  <si>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</si>
  <si>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</si>
  <si>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</si>
  <si>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</si>
  <si>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</si>
  <si>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</si>
  <si>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</si>
  <si>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</si>
  <si>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</si>
  <si>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</si>
  <si>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</si>
  <si>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</si>
  <si>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</si>
  <si>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</si>
  <si>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</si>
  <si>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</si>
  <si>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</si>
  <si>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</si>
  <si>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</si>
  <si>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</si>
  <si>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</si>
  <si>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</si>
  <si>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</si>
  <si>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</si>
  <si>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</si>
  <si>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</si>
  <si>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</si>
  <si>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</si>
  <si>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</si>
  <si>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</si>
  <si>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</si>
  <si>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</si>
  <si>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</si>
  <si>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</si>
  <si>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</si>
  <si>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</si>
  <si>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</si>
  <si>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</si>
  <si>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</si>
  <si>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</si>
  <si>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</si>
  <si>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</si>
  <si>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</si>
  <si>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</si>
  <si>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</si>
  <si>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</si>
  <si>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</si>
  <si>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</si>
  <si>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</si>
  <si>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</si>
  <si>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</si>
  <si>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</si>
  <si>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</si>
  <si>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</si>
  <si>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</si>
  <si>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</si>
  <si>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</si>
  <si>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</si>
  <si>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</si>
  <si>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</si>
  <si>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</si>
  <si>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</si>
  <si>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</si>
  <si>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</si>
  <si>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</si>
  <si>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</si>
  <si>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</si>
  <si>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</si>
  <si>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</si>
  <si>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</si>
  <si>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</si>
  <si>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</si>
  <si>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</si>
  <si>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</si>
  <si>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</si>
  <si>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</si>
  <si>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</si>
  <si>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</si>
  <si>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</si>
  <si>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</si>
  <si>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</si>
  <si>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</si>
  <si>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</si>
  <si>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</si>
  <si>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</si>
  <si>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</si>
  <si>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</si>
  <si>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</si>
  <si>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</si>
  <si>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</si>
  <si>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</si>
  <si>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</si>
  <si>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</si>
  <si>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</si>
  <si>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</si>
  <si>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</si>
  <si>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</si>
  <si>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</si>
  <si>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</si>
  <si>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</si>
  <si>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</si>
  <si>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</si>
  <si>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</si>
  <si>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</si>
  <si>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</si>
  <si>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</si>
  <si>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</si>
  <si>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</si>
  <si>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</si>
  <si>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</si>
  <si>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</si>
  <si>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</si>
  <si>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</si>
  <si>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</si>
  <si>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</si>
  <si>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</si>
  <si>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</si>
  <si>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</si>
  <si>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</si>
  <si>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</si>
  <si>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</si>
  <si>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</si>
  <si>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</si>
  <si>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</si>
  <si>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</si>
  <si>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</si>
  <si>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</si>
  <si>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</si>
  <si>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</si>
  <si>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</si>
  <si>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</si>
  <si>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</si>
  <si>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</si>
  <si>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</si>
  <si>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</si>
  <si>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</si>
  <si>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</si>
  <si>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</si>
  <si>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</si>
  <si>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</si>
  <si>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</si>
  <si>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</si>
  <si>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</si>
  <si>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</si>
  <si>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</si>
  <si>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</si>
  <si>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</si>
  <si>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</si>
  <si>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</si>
  <si>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</si>
  <si>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</si>
  <si>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</si>
  <si>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</si>
  <si>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</si>
  <si>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</si>
  <si>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</si>
  <si>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</si>
  <si>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</si>
  <si>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</si>
  <si>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</si>
  <si>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</si>
  <si>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</si>
  <si>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</si>
  <si>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</si>
  <si>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</si>
  <si>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</si>
  <si>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</si>
  <si>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</si>
  <si>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</si>
  <si>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</si>
  <si>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</si>
  <si>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</si>
  <si>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</si>
  <si>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</si>
  <si>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</si>
  <si>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</si>
  <si>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</si>
  <si>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</si>
  <si>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</si>
  <si>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</si>
  <si>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</si>
  <si>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</si>
  <si>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</si>
  <si>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</si>
  <si>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</si>
  <si>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</si>
  <si>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</si>
  <si>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</si>
  <si>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</si>
  <si>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</si>
  <si>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</si>
  <si>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</si>
  <si>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</si>
  <si>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</si>
  <si>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</si>
  <si>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</si>
  <si>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</si>
  <si>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</si>
  <si>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</si>
  <si>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</si>
  <si>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</si>
  <si>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</si>
  <si>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</si>
  <si>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</si>
  <si>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</si>
  <si>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</si>
  <si>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</si>
  <si>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</si>
  <si>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</si>
  <si>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</si>
  <si>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</si>
  <si>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</si>
  <si>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</si>
  <si>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</si>
  <si>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</si>
  <si>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</si>
  <si>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</si>
  <si>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</si>
  <si>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</si>
  <si>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</si>
  <si>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</si>
  <si>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</si>
  <si>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</si>
  <si>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</si>
  <si>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</si>
  <si>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</si>
  <si>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</si>
  <si>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</si>
  <si>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</si>
  <si>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</si>
  <si>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</si>
  <si>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</si>
  <si>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</si>
  <si>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</si>
  <si>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</si>
  <si>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</si>
  <si>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</si>
  <si>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</si>
  <si>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</si>
  <si>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</si>
  <si>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</si>
  <si>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</si>
  <si>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</si>
  <si>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</si>
  <si>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</si>
  <si>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</si>
  <si>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</si>
  <si>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</si>
  <si>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</si>
  <si>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</si>
  <si>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</si>
  <si>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</si>
  <si>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</si>
  <si>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</si>
  <si>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</si>
  <si>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</si>
  <si>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</si>
  <si>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</si>
  <si>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</si>
  <si>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</si>
  <si>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</si>
  <si>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</si>
  <si>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</si>
  <si>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</si>
  <si>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</si>
  <si>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</si>
  <si>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</si>
  <si>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</si>
  <si>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</si>
  <si>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</si>
  <si>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</si>
  <si>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</si>
  <si>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</si>
  <si>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</si>
  <si>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</si>
  <si>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</si>
  <si>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</si>
  <si>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</si>
  <si>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</si>
  <si>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</si>
  <si>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</si>
  <si>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</si>
  <si>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</si>
  <si>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</si>
  <si>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</si>
  <si>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</si>
  <si>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</si>
  <si>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</si>
  <si>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</si>
  <si>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</si>
  <si>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</si>
  <si>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</si>
  <si>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</si>
  <si>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</si>
  <si>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</si>
  <si>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</si>
  <si>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</si>
  <si>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</si>
  <si>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</si>
  <si>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</si>
  <si>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</si>
  <si>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</si>
  <si>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</si>
  <si>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</si>
  <si>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</si>
  <si>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</si>
  <si>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</si>
  <si>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</si>
  <si>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</si>
  <si>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</si>
  <si>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</si>
  <si>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</si>
  <si>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</si>
  <si>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</si>
  <si>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</si>
  <si>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</si>
  <si>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</si>
  <si>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</si>
  <si>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</si>
  <si>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</si>
  <si>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</si>
  <si>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</si>
  <si>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</si>
  <si>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</si>
  <si>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</si>
  <si>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</si>
  <si>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</si>
  <si>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</si>
  <si>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</si>
  <si>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</si>
  <si>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</si>
  <si>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</si>
  <si>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</si>
  <si>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</si>
  <si>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</si>
  <si>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</si>
  <si>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</si>
  <si>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</si>
  <si>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</si>
  <si>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</si>
  <si>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</si>
  <si>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</si>
  <si>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</si>
  <si>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</si>
  <si>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</si>
  <si>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</si>
  <si>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</si>
  <si>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</si>
  <si>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</si>
  <si>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</si>
  <si>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</si>
  <si>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</si>
  <si>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</si>
  <si>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</si>
  <si>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</si>
  <si>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</si>
  <si>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</si>
  <si>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</si>
  <si>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</si>
  <si>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</si>
  <si>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</si>
  <si>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</si>
  <si>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</si>
  <si>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</si>
  <si>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</si>
  <si>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</si>
  <si>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</si>
  <si>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</si>
  <si>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</si>
  <si>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</si>
  <si>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</si>
  <si>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</si>
  <si>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</si>
  <si>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</si>
  <si>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</si>
  <si>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</si>
  <si>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</si>
  <si>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</si>
  <si>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</si>
  <si>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</si>
  <si>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</si>
  <si>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</si>
  <si>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</si>
  <si>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</si>
  <si>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</si>
  <si>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</si>
  <si>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</si>
  <si>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</si>
  <si>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</si>
  <si>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</si>
  <si>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</si>
  <si>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</si>
  <si>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</si>
  <si>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</si>
  <si>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</si>
  <si>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</si>
  <si>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</si>
  <si>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</si>
  <si>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</si>
  <si>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</si>
  <si>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</si>
  <si>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</si>
  <si>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</si>
  <si>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</si>
  <si>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</si>
  <si>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</si>
  <si>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</si>
  <si>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</si>
  <si>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</si>
  <si>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</si>
  <si>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</si>
  <si>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</si>
  <si>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</si>
  <si>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</si>
  <si>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</si>
  <si>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</si>
  <si>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</si>
  <si>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</si>
  <si>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</si>
  <si>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</si>
  <si>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</si>
  <si>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</si>
  <si>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</si>
  <si>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</si>
  <si>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</si>
  <si>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</si>
  <si>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</si>
  <si>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</si>
  <si>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</si>
  <si>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</si>
  <si>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</si>
  <si>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</si>
  <si>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</si>
  <si>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</si>
  <si>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</si>
  <si>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</si>
  <si>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</si>
  <si>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</si>
  <si>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</si>
  <si>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</si>
  <si>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</si>
  <si>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</si>
  <si>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</si>
  <si>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</si>
  <si>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</si>
  <si>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</si>
  <si>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</si>
  <si>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</si>
  <si>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</si>
  <si>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</si>
  <si>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</si>
  <si>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</si>
  <si>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</si>
  <si>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</si>
  <si>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</si>
  <si>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</si>
  <si>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</si>
  <si>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</si>
  <si>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</si>
  <si>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</si>
  <si>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</si>
  <si>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</si>
  <si>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</si>
  <si>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</si>
  <si>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</si>
  <si>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</si>
  <si>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</si>
  <si>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</si>
  <si>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</si>
  <si>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</si>
  <si>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</si>
  <si>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</si>
  <si>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</si>
  <si>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</si>
  <si>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</si>
  <si>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</si>
  <si>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</si>
  <si>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</si>
  <si>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</si>
  <si>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</si>
  <si>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</si>
  <si>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</si>
  <si>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</si>
  <si>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</si>
  <si>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</si>
  <si>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</si>
  <si>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</si>
  <si>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</si>
  <si>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</si>
  <si>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</si>
  <si>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</si>
  <si>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</si>
  <si>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</si>
  <si>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</si>
  <si>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</si>
  <si>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</si>
  <si>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</si>
  <si>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</si>
  <si>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</si>
  <si>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</si>
  <si>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</si>
  <si>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</si>
  <si>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</si>
  <si>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</si>
  <si>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</si>
  <si>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</si>
  <si>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</si>
  <si>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</si>
  <si>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</si>
  <si>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</si>
  <si>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</si>
  <si>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</si>
  <si>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</si>
  <si>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</si>
  <si>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</si>
  <si>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</si>
  <si>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</si>
  <si>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</si>
  <si>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</si>
  <si>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</si>
  <si>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</si>
  <si>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</si>
  <si>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</si>
  <si>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</si>
  <si>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</si>
  <si>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</si>
  <si>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</si>
  <si>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</si>
  <si>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</si>
  <si>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</si>
  <si>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</si>
  <si>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</si>
  <si>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</si>
  <si>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</si>
  <si>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</si>
  <si>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</si>
  <si>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</si>
  <si>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</si>
  <si>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</si>
  <si>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</si>
  <si>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</si>
  <si>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</si>
  <si>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</si>
  <si>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</si>
  <si>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</si>
  <si>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</si>
  <si>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</si>
  <si>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</si>
  <si>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</si>
  <si>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</si>
  <si>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</si>
  <si>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</si>
  <si>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</si>
  <si>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</si>
  <si>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</si>
  <si>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</si>
  <si>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</si>
  <si>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</si>
  <si>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</si>
  <si>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</si>
  <si>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</si>
  <si>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</si>
  <si>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</si>
  <si>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</si>
  <si>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</si>
  <si>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</si>
  <si>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</si>
  <si>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</si>
  <si>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</si>
  <si>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</si>
  <si>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</si>
  <si>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</si>
  <si>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</si>
  <si>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</si>
  <si>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</si>
  <si>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</si>
  <si>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</si>
  <si>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</si>
  <si>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</si>
  <si>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</si>
  <si>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</si>
  <si>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</si>
  <si>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</si>
  <si>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</si>
  <si>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</si>
  <si>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</si>
  <si>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</si>
  <si>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</si>
  <si>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</si>
  <si>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</si>
  <si>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</si>
  <si>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</si>
  <si>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</si>
  <si>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</si>
  <si>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</si>
  <si>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</si>
  <si>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</si>
  <si>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</si>
  <si>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</si>
  <si>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</si>
  <si>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</si>
  <si>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</si>
  <si>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</si>
  <si>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</si>
  <si>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</si>
  <si>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</si>
  <si>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</si>
  <si>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</si>
  <si>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</si>
  <si>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</si>
  <si>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</si>
  <si>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</si>
  <si>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</si>
  <si>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</si>
  <si>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</si>
  <si>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</si>
  <si>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</si>
  <si>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</si>
  <si>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</si>
  <si>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</si>
  <si>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</si>
  <si>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</si>
  <si>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</si>
  <si>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</si>
  <si>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</si>
  <si>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</si>
  <si>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</si>
  <si>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</si>
  <si>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</si>
  <si>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</si>
  <si>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</si>
  <si>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</si>
  <si>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</si>
  <si>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</si>
  <si>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</si>
  <si>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</si>
  <si>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</si>
  <si>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</si>
  <si>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</si>
  <si>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</si>
  <si>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</si>
  <si>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</si>
  <si>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</si>
  <si>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</si>
  <si>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</si>
  <si>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</si>
  <si>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</si>
  <si>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</si>
  <si>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</si>
  <si>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</si>
  <si>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</si>
  <si>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</si>
  <si>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</si>
  <si>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</si>
  <si>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</si>
  <si>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</si>
  <si>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</si>
  <si>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</si>
  <si>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</si>
  <si>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</si>
  <si>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</si>
  <si>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</si>
  <si>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</si>
  <si>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</si>
  <si>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</si>
  <si>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</si>
  <si>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</si>
  <si>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</si>
  <si>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</si>
  <si>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</si>
  <si>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</si>
  <si>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</si>
  <si>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</si>
  <si>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</si>
  <si>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</si>
  <si>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</si>
  <si>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</si>
  <si>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</si>
  <si>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</si>
  <si>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</si>
  <si>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</si>
  <si>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</si>
  <si>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</si>
  <si>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</si>
  <si>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</si>
  <si>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</si>
  <si>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</si>
  <si>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</si>
  <si>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</si>
  <si>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</si>
  <si>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</si>
  <si>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</si>
  <si>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</si>
  <si>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</si>
  <si>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</si>
  <si>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</si>
  <si>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</si>
  <si>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</si>
  <si>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</si>
  <si>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</si>
  <si>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</si>
  <si>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</si>
  <si>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</si>
  <si>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</si>
  <si>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</si>
  <si>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</si>
  <si>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</si>
  <si>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</si>
  <si>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</si>
  <si>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</si>
  <si>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</si>
  <si>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</si>
  <si>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</si>
  <si>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</si>
  <si>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</si>
  <si>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</si>
  <si>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</si>
  <si>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</si>
  <si>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</si>
  <si>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</si>
  <si>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</si>
  <si>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</si>
  <si>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</si>
  <si>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</si>
  <si>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</si>
  <si>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</si>
  <si>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</si>
  <si>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</si>
  <si>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</si>
  <si>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</si>
  <si>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</si>
  <si>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</si>
  <si>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</si>
  <si>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</si>
  <si>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</si>
  <si>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</si>
  <si>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</si>
  <si>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</si>
  <si>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</si>
  <si>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</si>
  <si>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</si>
  <si>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</si>
  <si>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</si>
  <si>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</si>
  <si>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</si>
  <si>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</si>
  <si>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</si>
  <si>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</si>
  <si>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</si>
  <si>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</si>
  <si>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</si>
  <si>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</si>
  <si>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</si>
  <si>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</si>
  <si>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</si>
  <si>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</si>
  <si>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</si>
  <si>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</si>
  <si>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</si>
  <si>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</si>
  <si>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</si>
  <si>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</si>
  <si>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</si>
  <si>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</si>
  <si>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</si>
  <si>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</si>
  <si>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</si>
  <si>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</si>
  <si>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</si>
  <si>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</si>
  <si>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</si>
  <si>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</si>
  <si>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</si>
  <si>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</si>
  <si>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</si>
  <si>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</si>
  <si>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</si>
  <si>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</si>
  <si>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</si>
  <si>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</si>
  <si>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</si>
  <si>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</si>
  <si>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</si>
  <si>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</si>
  <si>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</si>
  <si>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</si>
  <si>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</si>
  <si>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</si>
  <si>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</si>
  <si>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</si>
  <si>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</si>
  <si>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</si>
  <si>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</si>
  <si>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</si>
  <si>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</si>
  <si>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</si>
  <si>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</si>
  <si>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</si>
  <si>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</si>
  <si>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</si>
  <si>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</si>
  <si>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</si>
  <si>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</si>
  <si>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</si>
  <si>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</si>
  <si>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</si>
  <si>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</si>
  <si>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</si>
  <si>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</si>
  <si>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</si>
  <si>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</si>
  <si>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</si>
  <si>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</si>
  <si>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</si>
  <si>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</si>
  <si>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</si>
  <si>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</si>
  <si>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</si>
  <si>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</si>
  <si>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</si>
  <si>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</si>
  <si>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</si>
  <si>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</si>
  <si>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</si>
  <si>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</si>
  <si>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</si>
  <si>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</si>
  <si>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</si>
  <si>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</si>
  <si>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</si>
  <si>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</si>
  <si>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</si>
  <si>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</si>
  <si>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</si>
  <si>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</si>
  <si>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</si>
  <si>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</si>
  <si>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</si>
  <si>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</si>
  <si>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</si>
  <si>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</si>
  <si>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</si>
  <si>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</si>
  <si>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</si>
  <si>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</si>
  <si>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</si>
  <si>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</si>
  <si>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</si>
  <si>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</si>
  <si>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</si>
  <si>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</si>
  <si>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</si>
  <si>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</si>
  <si>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</si>
  <si>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</si>
  <si>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</si>
  <si>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</si>
  <si>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</si>
  <si>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</si>
  <si>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</si>
  <si>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</si>
  <si>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</si>
  <si>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</si>
  <si>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</si>
  <si>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</si>
  <si>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</si>
  <si>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</si>
  <si>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</si>
  <si>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</si>
  <si>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</si>
  <si>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</si>
  <si>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</si>
  <si>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</si>
  <si>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</si>
  <si>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</si>
  <si>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</si>
  <si>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</si>
  <si>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</si>
  <si>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</si>
  <si>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</si>
  <si>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</si>
  <si>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</si>
  <si>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</si>
  <si>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</si>
  <si>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</si>
  <si>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</si>
  <si>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</si>
  <si>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</si>
  <si>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</si>
  <si>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</si>
  <si>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</si>
  <si>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</si>
  <si>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</si>
  <si>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</si>
  <si>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</si>
  <si>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</si>
  <si>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</si>
  <si>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</si>
  <si>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</si>
  <si>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</si>
  <si>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</si>
  <si>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</si>
  <si>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</si>
  <si>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</si>
  <si>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</si>
  <si>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</si>
  <si>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</si>
  <si>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</si>
  <si>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</si>
  <si>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</si>
  <si>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</si>
  <si>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</si>
  <si>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</si>
  <si>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</si>
  <si>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</si>
  <si>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</si>
  <si>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</si>
  <si>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</si>
  <si>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</si>
  <si>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</si>
  <si>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</si>
  <si>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</si>
  <si>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</si>
  <si>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</si>
  <si>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</si>
  <si>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</si>
  <si>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</si>
  <si>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</si>
  <si>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</si>
  <si>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</si>
  <si>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</si>
  <si>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</si>
  <si>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</si>
  <si>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</si>
  <si>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</si>
  <si>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</si>
  <si>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</si>
  <si>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</si>
  <si>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</si>
  <si>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</si>
  <si>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</si>
  <si>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</si>
  <si>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</si>
  <si>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</si>
  <si>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</si>
  <si>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</si>
  <si>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</si>
  <si>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</si>
  <si>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</si>
  <si>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</si>
  <si>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</si>
  <si>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</si>
  <si>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</si>
  <si>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</si>
  <si>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</si>
  <si>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</si>
  <si>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</si>
  <si>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</si>
  <si>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</si>
  <si>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</si>
  <si>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</si>
  <si>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</si>
  <si>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</si>
  <si>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</si>
  <si>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</si>
  <si>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</si>
  <si>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</si>
  <si>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</si>
  <si>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</si>
  <si>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</si>
  <si>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</si>
  <si>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</si>
  <si>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</si>
  <si>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</si>
  <si>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</si>
  <si>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</si>
  <si>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</si>
  <si>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</si>
  <si>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</si>
  <si>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</si>
  <si>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</si>
  <si>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</si>
  <si>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</si>
  <si>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</si>
  <si>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</si>
  <si>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</si>
  <si>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</si>
  <si>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</si>
  <si>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</si>
  <si>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</si>
  <si>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</si>
  <si>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</si>
  <si>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</si>
  <si>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</si>
  <si>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</si>
  <si>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</si>
  <si>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</si>
  <si>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</si>
  <si>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</si>
  <si>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</si>
  <si>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</si>
  <si>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</si>
  <si>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</si>
  <si>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</si>
  <si>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</si>
  <si>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</si>
  <si>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</si>
  <si>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</si>
  <si>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</si>
  <si>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</si>
  <si>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</si>
  <si>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</si>
  <si>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</si>
  <si>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</si>
  <si>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</si>
  <si>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</si>
  <si>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</si>
  <si>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</si>
  <si>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</si>
  <si>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</si>
  <si>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</si>
  <si>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</si>
  <si>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</si>
  <si>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</si>
  <si>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</si>
  <si>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</si>
  <si>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</si>
  <si>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</si>
  <si>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</si>
  <si>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</si>
  <si>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</si>
  <si>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</si>
  <si>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</si>
  <si>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</si>
  <si>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</si>
  <si>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</si>
  <si>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</si>
  <si>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</si>
  <si>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</si>
  <si>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</si>
  <si>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</si>
  <si>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</si>
  <si>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</si>
  <si>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</si>
  <si>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</si>
  <si>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</si>
  <si>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</si>
  <si>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</si>
  <si>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</si>
  <si>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</si>
  <si>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</si>
  <si>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</si>
  <si>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</si>
  <si>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</si>
  <si>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</si>
  <si>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</si>
  <si>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</si>
  <si>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</si>
  <si>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</si>
  <si>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</si>
  <si>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</si>
  <si>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</si>
  <si>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</si>
  <si>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</si>
  <si>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</si>
  <si>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</si>
  <si>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</si>
  <si>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</si>
  <si>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</si>
  <si>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</si>
  <si>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</si>
  <si>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</si>
  <si>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</si>
  <si>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</si>
  <si>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</si>
  <si>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</si>
  <si>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</si>
  <si>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</si>
  <si>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</si>
  <si>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</si>
  <si>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</si>
  <si>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</si>
  <si>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</si>
  <si>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</si>
  <si>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</si>
  <si>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</si>
  <si>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</si>
  <si>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</si>
  <si>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</si>
  <si>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</si>
  <si>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</si>
  <si>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</si>
  <si>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</si>
  <si>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</si>
  <si>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</si>
  <si>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</si>
  <si>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</si>
  <si>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</si>
  <si>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</si>
  <si>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</si>
  <si>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</si>
  <si>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</si>
  <si>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</si>
  <si>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</si>
  <si>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</si>
  <si>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</si>
  <si>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</si>
  <si>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</si>
  <si>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</si>
  <si>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</si>
  <si>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</si>
  <si>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</si>
  <si>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</si>
  <si>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</si>
  <si>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</si>
  <si>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</si>
  <si>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</si>
  <si>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</si>
  <si>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</si>
  <si>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</si>
  <si>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</si>
  <si>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</si>
  <si>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</si>
  <si>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</si>
  <si>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</si>
  <si>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</si>
  <si>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</si>
  <si>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</si>
  <si>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</si>
  <si>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</si>
  <si>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</si>
  <si>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</si>
  <si>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</si>
  <si>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</si>
  <si>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</si>
  <si>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</si>
  <si>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</si>
  <si>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</si>
  <si>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</si>
  <si>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</si>
  <si>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</si>
  <si>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</si>
  <si>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</si>
  <si>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</si>
  <si>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</si>
  <si>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</si>
  <si>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</si>
  <si>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</si>
  <si>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</si>
  <si>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</si>
  <si>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</si>
  <si>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</si>
  <si>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</si>
  <si>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</si>
  <si>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</si>
  <si>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</si>
  <si>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</si>
  <si>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</si>
  <si>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</si>
  <si>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</si>
  <si>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</si>
  <si>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</si>
  <si>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</si>
  <si>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</si>
  <si>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</si>
  <si>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</si>
  <si>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</si>
  <si>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</si>
  <si>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</si>
  <si>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</si>
  <si>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</si>
  <si>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</si>
  <si>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</si>
  <si>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</si>
  <si>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</si>
  <si>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</si>
  <si>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</si>
  <si>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</si>
  <si>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</si>
  <si>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</si>
  <si>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</si>
  <si>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</si>
  <si>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</si>
  <si>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</si>
  <si>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</si>
  <si>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</si>
  <si>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</si>
  <si>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</si>
  <si>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</si>
  <si>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</si>
  <si>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</si>
  <si>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</si>
  <si>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</si>
  <si>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</si>
  <si>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</si>
  <si>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</si>
  <si>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</si>
  <si>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</si>
  <si>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</si>
  <si>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</si>
  <si>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</si>
  <si>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</si>
  <si>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</si>
  <si>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</si>
  <si>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</si>
  <si>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</si>
  <si>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</si>
  <si>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</si>
  <si>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</si>
  <si>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</si>
  <si>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</si>
  <si>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</si>
  <si>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</si>
  <si>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</si>
  <si>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</si>
  <si>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</si>
  <si>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</si>
  <si>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</si>
  <si>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</si>
  <si>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</si>
  <si>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</si>
  <si>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</si>
  <si>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</si>
  <si>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</si>
  <si>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</si>
  <si>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</si>
  <si>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</si>
  <si>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</si>
  <si>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</si>
  <si>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</si>
  <si>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</si>
  <si>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</si>
  <si>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</si>
  <si>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</si>
  <si>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</si>
  <si>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</si>
  <si>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</si>
  <si>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</si>
  <si>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</si>
  <si>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</si>
  <si>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</si>
  <si>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</si>
  <si>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</si>
  <si>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</si>
  <si>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</si>
  <si>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</si>
  <si>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</si>
  <si>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</si>
  <si>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</si>
  <si>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</si>
  <si>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</si>
  <si>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</si>
  <si>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</si>
  <si>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</si>
  <si>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</si>
  <si>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</si>
  <si>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</si>
  <si>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</si>
  <si>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</si>
  <si>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</si>
  <si>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</si>
  <si>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</si>
  <si>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</si>
  <si>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</si>
  <si>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</si>
  <si>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</si>
  <si>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</si>
  <si>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</si>
  <si>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</si>
  <si>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</si>
  <si>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</si>
  <si>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</si>
  <si>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</si>
  <si>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</si>
  <si>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</si>
  <si>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</si>
  <si>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</si>
  <si>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</si>
  <si>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</si>
  <si>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</si>
  <si>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</si>
  <si>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</si>
  <si>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</si>
  <si>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</si>
  <si>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</si>
  <si>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</si>
  <si>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</si>
  <si>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</si>
  <si>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</si>
  <si>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</si>
  <si>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</si>
  <si>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</si>
  <si>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</si>
  <si>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</si>
  <si>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</si>
  <si>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</si>
  <si>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</si>
  <si>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</si>
  <si>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</si>
  <si>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</si>
  <si>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</si>
  <si>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</si>
  <si>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</si>
  <si>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</si>
  <si>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</si>
  <si>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</si>
  <si>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</si>
  <si>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</si>
  <si>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</si>
  <si>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</si>
  <si>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</si>
  <si>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</si>
  <si>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</si>
  <si>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</si>
  <si>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</si>
  <si>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</si>
  <si>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</si>
  <si>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</si>
  <si>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</si>
  <si>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</si>
  <si>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</si>
  <si>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</si>
  <si>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</si>
  <si>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</si>
  <si>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</si>
  <si>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</si>
  <si>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</si>
  <si>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</si>
  <si>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</si>
  <si>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</si>
  <si>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</si>
  <si>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</si>
  <si>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</si>
  <si>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</si>
  <si>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</si>
  <si>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</si>
  <si>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</si>
  <si>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</si>
  <si>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</si>
  <si>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</si>
  <si>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</si>
  <si>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</si>
  <si>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</si>
  <si>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</si>
  <si>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</si>
  <si>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</si>
  <si>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</si>
  <si>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</si>
  <si>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</si>
  <si>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</si>
  <si>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</si>
  <si>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</si>
  <si>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</si>
  <si>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</si>
  <si>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</si>
  <si>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</si>
  <si>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</si>
  <si>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</si>
  <si>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</si>
  <si>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</si>
  <si>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</si>
  <si>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</si>
  <si>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</si>
  <si>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</si>
  <si>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</si>
  <si>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</si>
  <si>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</si>
  <si>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</si>
  <si>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</si>
  <si>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</si>
  <si>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</si>
  <si>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</si>
  <si>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</si>
  <si>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</si>
  <si>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</si>
  <si>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</si>
  <si>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</si>
  <si>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</si>
  <si>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</si>
  <si>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</si>
  <si>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</si>
  <si>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</si>
  <si>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</si>
  <si>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</si>
  <si>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</si>
  <si>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</si>
  <si>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</si>
  <si>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</si>
  <si>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</si>
  <si>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</si>
  <si>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</si>
  <si>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</si>
  <si>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</si>
  <si>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</si>
  <si>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</si>
  <si>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</si>
  <si>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</si>
  <si>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</si>
  <si>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</si>
  <si>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</si>
  <si>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</si>
  <si>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</si>
  <si>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</si>
  <si>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</si>
  <si>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</si>
  <si>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</si>
  <si>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</si>
  <si>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</si>
  <si>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</si>
  <si>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</si>
  <si>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</si>
  <si>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</si>
  <si>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</si>
  <si>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</si>
  <si>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</si>
  <si>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</si>
  <si>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</si>
  <si>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</si>
  <si>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</si>
  <si>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</si>
  <si>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</si>
  <si>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</si>
  <si>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</si>
  <si>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</si>
  <si>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</si>
  <si>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</si>
  <si>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</si>
  <si>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</si>
  <si>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</si>
  <si>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</si>
  <si>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</si>
  <si>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</si>
  <si>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</si>
  <si>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</si>
  <si>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</si>
  <si>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</si>
  <si>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</si>
  <si>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</si>
  <si>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</si>
  <si>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</si>
  <si>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</si>
  <si>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</si>
  <si>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</si>
  <si>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</si>
  <si>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</si>
  <si>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</si>
  <si>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</si>
  <si>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</si>
  <si>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</si>
  <si>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</si>
  <si>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</si>
  <si>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</si>
  <si>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</si>
  <si>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</si>
  <si>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</si>
  <si>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</si>
  <si>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</si>
  <si>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</si>
  <si>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</si>
  <si>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</si>
  <si>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</si>
  <si>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</si>
  <si>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</si>
  <si>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</si>
  <si>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</si>
  <si>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</si>
  <si>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</si>
  <si>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</si>
  <si>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</si>
  <si>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</si>
  <si>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</si>
  <si>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</si>
  <si>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</si>
  <si>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</si>
  <si>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</si>
  <si>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</si>
  <si>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</si>
  <si>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</si>
  <si>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</si>
  <si>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</si>
  <si>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</si>
  <si>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</si>
  <si>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</si>
  <si>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</si>
  <si>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</si>
  <si>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</si>
  <si>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</si>
  <si>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</si>
  <si>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</si>
  <si>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</si>
  <si>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</si>
  <si>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</si>
  <si>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</si>
  <si>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</si>
  <si>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</si>
  <si>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</si>
  <si>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</si>
  <si>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</si>
  <si>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</si>
  <si>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</si>
  <si>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</si>
  <si>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</si>
  <si>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</si>
  <si>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</si>
  <si>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</si>
  <si>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</si>
  <si>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</si>
  <si>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</si>
  <si>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</si>
  <si>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</si>
  <si>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</si>
  <si>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</si>
  <si>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</si>
  <si>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</si>
  <si>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</si>
  <si>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</si>
  <si>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</si>
  <si>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</si>
  <si>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</si>
  <si>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</si>
  <si>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</si>
  <si>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</si>
  <si>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</si>
  <si>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</si>
  <si>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</si>
  <si>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</si>
  <si>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</si>
  <si>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</si>
  <si>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</si>
  <si>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</si>
  <si>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</si>
  <si>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</si>
  <si>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</si>
  <si>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</si>
  <si>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</si>
  <si>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</si>
  <si>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</si>
  <si>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</si>
  <si>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</si>
  <si>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</si>
  <si>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</si>
  <si>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</si>
  <si>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</si>
  <si>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</si>
  <si>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</si>
  <si>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</si>
  <si>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</si>
  <si>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</si>
  <si>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</si>
  <si>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</si>
  <si>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</si>
  <si>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</si>
  <si>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</si>
  <si>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</si>
  <si>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</si>
  <si>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</si>
  <si>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</si>
  <si>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</si>
  <si>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</si>
  <si>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</si>
  <si>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</si>
  <si>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</si>
  <si>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</si>
  <si>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</si>
  <si>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</si>
  <si>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</si>
  <si>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</si>
  <si>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</si>
  <si>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</si>
  <si>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</si>
  <si>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</si>
  <si>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</si>
  <si>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</si>
  <si>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</si>
  <si>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</si>
  <si>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</si>
  <si>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</si>
  <si>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</si>
  <si>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</si>
  <si>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</si>
  <si>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</si>
  <si>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</si>
  <si>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</si>
  <si>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</si>
  <si>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</si>
  <si>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</si>
  <si>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</si>
  <si>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</si>
  <si>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</si>
  <si>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</si>
  <si>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</si>
  <si>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</si>
  <si>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</si>
  <si>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</si>
  <si>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</si>
  <si>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</si>
  <si>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</si>
  <si>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</si>
  <si>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</si>
  <si>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</si>
  <si>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</si>
  <si>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</si>
  <si>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</si>
  <si>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</si>
  <si>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</si>
  <si>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</si>
  <si>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</si>
  <si>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</si>
  <si>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</si>
  <si>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</si>
  <si>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</si>
  <si>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</si>
  <si>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</si>
  <si>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</si>
  <si>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</si>
  <si>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</si>
  <si>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</si>
  <si>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</si>
  <si>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</si>
  <si>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</si>
  <si>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</si>
  <si>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</si>
  <si>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</si>
  <si>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</si>
  <si>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</si>
  <si>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</si>
  <si>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</si>
  <si>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</si>
  <si>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</si>
  <si>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</si>
  <si>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</si>
  <si>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</si>
  <si>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</si>
  <si>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</si>
  <si>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</si>
  <si>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</si>
  <si>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</si>
  <si>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</si>
  <si>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</si>
  <si>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</si>
  <si>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</si>
  <si>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</si>
  <si>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</si>
  <si>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</si>
  <si>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</si>
  <si>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</si>
  <si>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</si>
  <si>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</si>
  <si>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</si>
  <si>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</si>
  <si>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</si>
  <si>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</si>
  <si>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</si>
  <si>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</si>
  <si>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</si>
  <si>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</si>
  <si>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</si>
  <si>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</si>
  <si>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</si>
  <si>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</si>
  <si>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</si>
  <si>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</si>
  <si>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</si>
  <si>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</si>
  <si>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</si>
  <si>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</si>
  <si>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</si>
  <si>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</si>
  <si>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</si>
  <si>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</si>
  <si>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</si>
  <si>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</si>
  <si>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</si>
  <si>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</si>
  <si>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</si>
  <si>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</si>
  <si>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</si>
  <si>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</si>
  <si>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</si>
  <si>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</si>
  <si>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</si>
  <si>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</si>
  <si>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</si>
  <si>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</si>
  <si>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</si>
  <si>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</si>
  <si>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</si>
  <si>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</si>
  <si>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</si>
  <si>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</si>
  <si>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</si>
  <si>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</si>
  <si>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</si>
  <si>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</si>
  <si>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</si>
  <si>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</si>
  <si>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</si>
  <si>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</si>
  <si>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</si>
  <si>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</si>
  <si>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</si>
  <si>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</si>
  <si>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</si>
  <si>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</si>
  <si>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</si>
  <si>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</si>
  <si>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</si>
  <si>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</si>
  <si>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</si>
  <si>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</si>
  <si>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</si>
  <si>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</si>
  <si>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</si>
  <si>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</si>
  <si>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</si>
  <si>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</si>
  <si>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</si>
  <si>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</si>
  <si>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</si>
  <si>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</si>
  <si>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</si>
  <si>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</si>
  <si>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</si>
  <si>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</si>
  <si>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</si>
  <si>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</si>
  <si>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</si>
  <si>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</si>
  <si>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</si>
  <si>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</si>
  <si>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</si>
  <si>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</si>
  <si>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</si>
  <si>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</si>
  <si>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</si>
  <si>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</si>
  <si>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</si>
  <si>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</si>
  <si>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</si>
  <si>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</si>
  <si>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</si>
  <si>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</si>
  <si>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</si>
  <si>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</si>
  <si>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</si>
  <si>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</si>
  <si>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</si>
  <si>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</si>
  <si>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</si>
  <si>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</si>
  <si>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</si>
  <si>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</si>
  <si>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</si>
  <si>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</si>
  <si>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</si>
  <si>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</si>
  <si>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</si>
  <si>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</si>
  <si>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</si>
  <si>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</si>
  <si>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</si>
  <si>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</si>
  <si>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</si>
  <si>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</si>
  <si>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</si>
  <si>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</si>
  <si>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</si>
  <si>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</si>
  <si>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</si>
  <si>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</si>
  <si>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</si>
  <si>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</si>
  <si>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</si>
  <si>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</si>
  <si>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</si>
  <si>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</si>
  <si>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</si>
  <si>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</si>
  <si>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</si>
  <si>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</si>
  <si>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</si>
  <si>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</si>
  <si>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</si>
  <si>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</si>
  <si>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</si>
  <si>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</si>
  <si>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</si>
  <si>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</si>
  <si>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</si>
  <si>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</si>
  <si>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</si>
  <si>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</si>
  <si>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</si>
  <si>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</si>
  <si>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</si>
  <si>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</si>
  <si>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</si>
  <si>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</si>
  <si>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</si>
  <si>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</si>
  <si>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</si>
  <si>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</si>
  <si>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</si>
  <si>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</si>
  <si>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</si>
  <si>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</si>
  <si>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</si>
  <si>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</si>
  <si>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</si>
  <si>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</si>
  <si>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</si>
  <si>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</si>
  <si>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</si>
  <si>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</si>
  <si>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</si>
  <si>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</si>
  <si>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</si>
  <si>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</si>
  <si>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</si>
  <si>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</si>
  <si>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</si>
  <si>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</si>
  <si>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</si>
  <si>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</si>
  <si>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</si>
  <si>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</si>
  <si>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</si>
  <si>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</si>
  <si>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</si>
  <si>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</si>
  <si>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</si>
  <si>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</si>
  <si>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</si>
  <si>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</si>
  <si>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</si>
  <si>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</si>
  <si>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</si>
  <si>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</si>
  <si>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</si>
  <si>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</si>
  <si>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</si>
  <si>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</si>
  <si>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</si>
  <si>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</si>
  <si>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</si>
  <si>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</si>
  <si>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</si>
  <si>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</si>
  <si>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</si>
  <si>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</si>
  <si>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</si>
  <si>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</si>
  <si>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</si>
  <si>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</si>
  <si>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</si>
  <si>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</si>
  <si>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</si>
  <si>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</si>
  <si>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</si>
  <si>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</si>
  <si>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</si>
  <si>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</si>
  <si>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</si>
  <si>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</si>
  <si>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</si>
  <si>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</si>
  <si>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</si>
  <si>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</si>
  <si>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</si>
  <si>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</si>
  <si>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</si>
  <si>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</si>
  <si>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</si>
  <si>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</si>
  <si>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</si>
  <si>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</si>
  <si>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</si>
  <si>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</si>
  <si>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</si>
  <si>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</si>
  <si>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</si>
  <si>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</si>
  <si>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</si>
  <si>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</si>
  <si>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</si>
  <si>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</si>
  <si>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</si>
  <si>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</si>
  <si>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</si>
  <si>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</si>
  <si>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</si>
  <si>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</si>
  <si>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</si>
  <si>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</si>
  <si>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</si>
  <si>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</si>
  <si>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</si>
  <si>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</si>
  <si>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</si>
  <si>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</si>
  <si>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</si>
  <si>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</si>
  <si>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</si>
  <si>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</si>
  <si>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</si>
  <si>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</si>
  <si>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</si>
  <si>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</si>
  <si>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</si>
  <si>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</si>
  <si>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</si>
  <si>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</si>
  <si>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</si>
  <si>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</si>
  <si>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</si>
  <si>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</si>
  <si>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</si>
  <si>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</si>
  <si>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</si>
  <si>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</si>
  <si>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</si>
  <si>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</si>
  <si>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</si>
  <si>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</si>
  <si>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</si>
  <si>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</si>
  <si>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</si>
  <si>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</si>
  <si>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</si>
  <si>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</si>
  <si>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</si>
  <si>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</si>
  <si>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</si>
  <si>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</si>
  <si>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</si>
  <si>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</si>
  <si>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</si>
  <si>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</si>
  <si>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</si>
  <si>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</si>
  <si>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</si>
  <si>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</si>
  <si>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</si>
  <si>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</si>
  <si>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</si>
  <si>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</si>
  <si>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</si>
  <si>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</si>
  <si>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</si>
  <si>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</si>
  <si>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</si>
  <si>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</si>
  <si>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</si>
  <si>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</si>
  <si>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</si>
  <si>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</si>
  <si>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</si>
  <si>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</si>
  <si>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</si>
  <si>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</si>
  <si>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</si>
  <si>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</si>
  <si>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</si>
  <si>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</si>
  <si>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</si>
  <si>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</si>
  <si>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</si>
  <si>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</si>
  <si>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</si>
  <si>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</si>
  <si>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</si>
  <si>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</si>
  <si>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</si>
  <si>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</si>
  <si>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</si>
  <si>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</si>
  <si>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</si>
  <si>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</si>
  <si>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</si>
  <si>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</si>
  <si>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</si>
  <si>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</si>
  <si>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</si>
  <si>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</si>
  <si>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</si>
  <si>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</si>
  <si>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</si>
  <si>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</si>
  <si>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</si>
  <si>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</si>
  <si>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</si>
  <si>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</si>
  <si>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</si>
  <si>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</si>
  <si>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</si>
  <si>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</si>
  <si>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</si>
  <si>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</si>
  <si>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</si>
  <si>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</si>
  <si>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</si>
  <si>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</si>
  <si>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</si>
  <si>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</si>
  <si>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</si>
  <si>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</si>
  <si>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</si>
  <si>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</si>
  <si>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</si>
  <si>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</si>
  <si>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</si>
  <si>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</si>
  <si>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</si>
  <si>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</si>
  <si>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</si>
  <si>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</si>
  <si>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</si>
  <si>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</si>
  <si>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</si>
  <si>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</si>
  <si>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</si>
  <si>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</si>
  <si>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</si>
  <si>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</si>
  <si>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</si>
  <si>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</si>
  <si>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</si>
  <si>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</si>
  <si>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</si>
  <si>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</si>
  <si>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</si>
  <si>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</si>
  <si>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</si>
  <si>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</si>
  <si>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</si>
  <si>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</si>
  <si>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</si>
  <si>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</si>
  <si>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</si>
  <si>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</si>
  <si>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</si>
  <si>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</si>
  <si>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</si>
  <si>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</si>
  <si>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</si>
  <si>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</si>
  <si>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</si>
  <si>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</si>
  <si>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</si>
  <si>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</si>
  <si>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</si>
  <si>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</si>
  <si>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</si>
  <si>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</si>
  <si>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</si>
  <si>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</si>
  <si>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</si>
  <si>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</si>
  <si>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</si>
  <si>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</si>
  <si>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</si>
  <si>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</si>
  <si>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</si>
  <si>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</si>
  <si>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</si>
  <si>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</si>
  <si>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</si>
  <si>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</si>
  <si>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</si>
  <si>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</si>
  <si>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</si>
  <si>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</si>
  <si>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</si>
  <si>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</si>
  <si>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</si>
  <si>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</si>
  <si>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</si>
  <si>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</si>
  <si>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</si>
  <si>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</si>
  <si>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</si>
  <si>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</si>
  <si>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</si>
  <si>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</si>
  <si>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</si>
  <si>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</si>
  <si>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</si>
  <si>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</si>
  <si>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</si>
  <si>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</si>
  <si>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</si>
  <si>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</si>
  <si>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</si>
  <si>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</si>
  <si>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</si>
  <si>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</si>
  <si>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</si>
  <si>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</si>
  <si>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</si>
  <si>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</si>
  <si>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</si>
  <si>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</si>
  <si>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</si>
  <si>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</si>
  <si>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</si>
  <si>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</si>
  <si>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</si>
  <si>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</si>
  <si>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</si>
  <si>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</si>
  <si>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</si>
  <si>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</si>
  <si>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</si>
  <si>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</si>
  <si>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</si>
  <si>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</si>
  <si>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</si>
  <si>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</si>
  <si>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</si>
  <si>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</si>
  <si>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</si>
  <si>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</si>
  <si>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</si>
  <si>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</si>
  <si>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</si>
  <si>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</si>
  <si>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</si>
  <si>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</si>
  <si>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</si>
  <si>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</si>
  <si>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</si>
  <si>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</si>
  <si>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</si>
  <si>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</si>
  <si>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</si>
  <si>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</si>
  <si>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</si>
  <si>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</si>
  <si>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</si>
  <si>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</si>
  <si>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</si>
  <si>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</si>
  <si>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</si>
  <si>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</si>
  <si>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</si>
  <si>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</si>
  <si>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</si>
  <si>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</si>
  <si>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</si>
  <si>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</si>
  <si>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</si>
  <si>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</si>
  <si>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</si>
  <si>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</si>
  <si>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</si>
  <si>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</si>
  <si>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</si>
  <si>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</si>
  <si>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</si>
  <si>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</si>
  <si>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</si>
  <si>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</si>
  <si>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</si>
  <si>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</si>
  <si>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</si>
  <si>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</si>
  <si>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</si>
  <si>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</si>
  <si>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</si>
  <si>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</si>
  <si>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</si>
  <si>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</si>
  <si>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</si>
  <si>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</si>
  <si>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</si>
  <si>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</si>
  <si>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</si>
  <si>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</si>
  <si>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</si>
  <si>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</si>
  <si>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</si>
  <si>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</si>
  <si>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</si>
  <si>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</si>
  <si>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</si>
  <si>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</si>
  <si>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</si>
  <si>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</si>
  <si>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</si>
  <si>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</si>
  <si>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</si>
  <si>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</si>
  <si>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</si>
  <si>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</si>
  <si>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</si>
  <si>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</si>
  <si>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</si>
  <si>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</si>
  <si>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</si>
  <si>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</si>
  <si>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</si>
  <si>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</si>
  <si>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</si>
  <si>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</si>
  <si>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</si>
  <si>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</si>
  <si>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</si>
  <si>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</si>
  <si>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</si>
  <si>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</si>
  <si>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</si>
  <si>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</si>
  <si>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</si>
  <si>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</si>
  <si>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</si>
  <si>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</si>
  <si>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</si>
  <si>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</si>
  <si>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</si>
  <si>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</si>
  <si>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</si>
  <si>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</si>
  <si>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</si>
  <si>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</si>
  <si>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</si>
  <si>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</si>
  <si>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</si>
  <si>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</si>
  <si>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</si>
  <si>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</si>
  <si>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</si>
  <si>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</si>
  <si>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</si>
  <si>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</si>
  <si>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</si>
  <si>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</si>
  <si>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</si>
  <si>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</si>
  <si>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</si>
  <si>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</si>
  <si>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</si>
  <si>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</si>
  <si>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</si>
  <si>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</si>
  <si>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</si>
  <si>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</si>
  <si>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</si>
  <si>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</si>
  <si>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</si>
  <si>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</si>
  <si>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</si>
  <si>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</si>
  <si>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</si>
  <si>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</si>
  <si>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</si>
  <si>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</si>
  <si>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</si>
  <si>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</si>
  <si>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</si>
  <si>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</si>
  <si>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</si>
  <si>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</si>
  <si>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</si>
  <si>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</si>
  <si>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</si>
  <si>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</si>
  <si>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</si>
  <si>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</si>
  <si>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</si>
  <si>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</si>
  <si>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</si>
  <si>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</si>
  <si>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</si>
  <si>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</si>
  <si>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</si>
  <si>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</si>
  <si>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</si>
  <si>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</si>
  <si>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</si>
  <si>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</si>
  <si>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</si>
  <si>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</si>
  <si>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</si>
  <si>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</si>
  <si>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</si>
  <si>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</si>
  <si>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</si>
  <si>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</si>
  <si>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</si>
  <si>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</si>
  <si>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</si>
  <si>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</si>
  <si>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</si>
  <si>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</si>
  <si>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</si>
  <si>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</si>
  <si>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</si>
  <si>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</si>
  <si>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</si>
  <si>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</si>
  <si>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</si>
  <si>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</si>
  <si>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</si>
  <si>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</si>
  <si>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</si>
  <si>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</si>
  <si>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</si>
  <si>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</si>
  <si>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</si>
  <si>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</si>
  <si>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</si>
  <si>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</si>
  <si>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</si>
  <si>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</si>
  <si>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</si>
  <si>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</si>
  <si>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</si>
  <si>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</si>
  <si>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</si>
  <si>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</si>
  <si>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</si>
  <si>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</si>
  <si>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</si>
  <si>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</si>
  <si>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</si>
  <si>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</si>
  <si>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</si>
  <si>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</si>
  <si>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</si>
  <si>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</si>
  <si>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</si>
  <si>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</si>
  <si>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</si>
  <si>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</si>
  <si>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</si>
  <si>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</si>
  <si>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</si>
  <si>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</si>
  <si>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</si>
  <si>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</si>
  <si>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</si>
  <si>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</si>
  <si>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</si>
  <si>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</si>
  <si>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</si>
  <si>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</si>
  <si>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</si>
  <si>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</si>
  <si>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</si>
  <si>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</si>
  <si>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</si>
  <si>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</si>
  <si>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</si>
  <si>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</si>
  <si>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</si>
  <si>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</si>
  <si>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</si>
  <si>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</si>
  <si>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</si>
  <si>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</si>
  <si>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</si>
  <si>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</si>
  <si>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</si>
  <si>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</si>
  <si>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</si>
  <si>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</si>
  <si>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</si>
  <si>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</si>
  <si>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</si>
  <si>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</si>
  <si>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</si>
  <si>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</si>
  <si>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</si>
  <si>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</si>
  <si>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</si>
  <si>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</si>
  <si>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</si>
  <si>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</si>
  <si>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</si>
  <si>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</si>
  <si>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</si>
  <si>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</si>
  <si>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</si>
  <si>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</si>
  <si>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</si>
  <si>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</si>
  <si>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</si>
  <si>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</si>
  <si>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</si>
  <si>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</si>
  <si>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</si>
  <si>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</si>
  <si>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</si>
  <si>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</si>
  <si>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</si>
  <si>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</si>
  <si>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</si>
  <si>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</si>
  <si>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</si>
  <si>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</si>
  <si>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</si>
  <si>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</si>
  <si>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</si>
  <si>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</si>
  <si>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</si>
  <si>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</si>
  <si>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</si>
  <si>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</si>
  <si>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</si>
  <si>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</si>
  <si>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</si>
  <si>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</si>
  <si>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</si>
  <si>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</si>
  <si>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</si>
  <si>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</si>
  <si>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</si>
  <si>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</si>
  <si>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</si>
  <si>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</si>
  <si>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</si>
  <si>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</si>
  <si>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</si>
  <si>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</si>
  <si>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</si>
  <si>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</si>
  <si>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</si>
  <si>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</si>
  <si>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</si>
  <si>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</si>
  <si>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</si>
  <si>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</si>
  <si>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</si>
  <si>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</si>
  <si>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</si>
  <si>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</si>
  <si>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</si>
  <si>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</si>
  <si>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</si>
  <si>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</si>
  <si>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</si>
  <si>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</si>
  <si>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</si>
  <si>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</si>
  <si>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</si>
  <si>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</si>
  <si>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</si>
  <si>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</si>
  <si>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</si>
  <si>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</si>
  <si>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</si>
  <si>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</si>
  <si>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</si>
  <si>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</si>
  <si>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</si>
  <si>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</si>
  <si>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</si>
  <si>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</si>
  <si>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</si>
  <si>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</si>
  <si>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</si>
  <si>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</si>
  <si>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</si>
  <si>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</si>
  <si>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</si>
  <si>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</si>
  <si>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</si>
  <si>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</si>
  <si>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</si>
  <si>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</si>
  <si>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</si>
  <si>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</si>
  <si>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</si>
  <si>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</si>
  <si>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</si>
  <si>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</si>
  <si>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</si>
  <si>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</si>
  <si>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</si>
  <si>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</si>
  <si>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</si>
  <si>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</si>
  <si>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</si>
  <si>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</si>
  <si>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</si>
  <si>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</si>
  <si>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</si>
  <si>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</si>
  <si>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</si>
  <si>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</si>
  <si>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</si>
  <si>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</si>
  <si>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</si>
  <si>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</si>
  <si>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</si>
  <si>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</si>
  <si>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</si>
  <si>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</si>
  <si>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</si>
  <si>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</si>
  <si>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</si>
  <si>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</si>
  <si>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</si>
  <si>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</si>
  <si>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</si>
  <si>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</si>
  <si>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</si>
  <si>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</si>
  <si>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</si>
  <si>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</si>
  <si>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</si>
  <si>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</si>
  <si>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</si>
  <si>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</si>
  <si>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</si>
  <si>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</si>
  <si>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</si>
  <si>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</si>
  <si>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</si>
  <si>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</si>
  <si>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</si>
  <si>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</si>
  <si>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</si>
  <si>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</si>
  <si>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</si>
  <si>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</si>
  <si>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</si>
  <si>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</si>
  <si>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</si>
  <si>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</si>
  <si>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</si>
  <si>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</si>
  <si>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</si>
  <si>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</si>
  <si>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</si>
  <si>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</si>
  <si>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</si>
  <si>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</si>
  <si>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</si>
  <si>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</si>
  <si>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</si>
  <si>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</si>
  <si>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</si>
  <si>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</si>
  <si>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</si>
  <si>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</si>
  <si>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</si>
  <si>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</si>
  <si>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</si>
  <si>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</si>
  <si>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</si>
  <si>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</si>
  <si>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</si>
  <si>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</si>
  <si>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</si>
  <si>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</si>
  <si>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</si>
  <si>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</si>
  <si>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</si>
  <si>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</si>
  <si>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</si>
  <si>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</si>
  <si>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</si>
  <si>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</si>
  <si>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</si>
  <si>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</si>
  <si>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</si>
  <si>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</si>
  <si>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</si>
  <si>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</si>
  <si>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</si>
  <si>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</si>
  <si>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</si>
  <si>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</si>
  <si>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</si>
  <si>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</si>
  <si>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</si>
  <si>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</si>
  <si>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</si>
  <si>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</si>
  <si>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</si>
  <si>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</si>
  <si>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</si>
  <si>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</si>
  <si>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</si>
  <si>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</si>
  <si>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</si>
  <si>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</si>
  <si>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</si>
  <si>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</si>
  <si>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</si>
  <si>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</si>
  <si>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</si>
  <si>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</si>
  <si>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</si>
  <si>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</si>
  <si>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</si>
  <si>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</si>
  <si>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</si>
  <si>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</si>
  <si>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</si>
  <si>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</si>
  <si>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</si>
  <si>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</si>
  <si>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</si>
  <si>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</si>
  <si>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</si>
  <si>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</si>
  <si>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</si>
  <si>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</si>
  <si>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</si>
  <si>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</si>
  <si>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</si>
  <si>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</si>
  <si>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</si>
  <si>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</si>
  <si>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</si>
  <si>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</si>
  <si>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</si>
  <si>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</si>
  <si>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</si>
  <si>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</si>
  <si>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</si>
  <si>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</si>
  <si>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</si>
  <si>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</si>
  <si>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</si>
  <si>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</si>
  <si>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</si>
  <si>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</si>
  <si>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</si>
  <si>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</si>
  <si>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</si>
  <si>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</si>
  <si>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</si>
  <si>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</si>
  <si>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</si>
  <si>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</si>
  <si>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</si>
  <si>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</si>
  <si>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</si>
  <si>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</si>
  <si>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</si>
  <si>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</si>
  <si>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</si>
  <si>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</si>
  <si>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</si>
  <si>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</si>
  <si>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</si>
  <si>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</si>
  <si>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</si>
  <si>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</si>
  <si>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</si>
  <si>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</si>
  <si>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</si>
  <si>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</si>
  <si>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</si>
  <si>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</si>
  <si>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</si>
  <si>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</si>
  <si>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</si>
  <si>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</si>
  <si>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</si>
  <si>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</si>
  <si>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</si>
  <si>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</si>
  <si>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</si>
  <si>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</si>
  <si>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</si>
  <si>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</si>
  <si>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</si>
  <si>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</si>
  <si>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</si>
  <si>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</si>
  <si>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</si>
  <si>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</si>
  <si>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</si>
  <si>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</si>
  <si>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</si>
  <si>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</si>
  <si>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</si>
  <si>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</si>
  <si>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</si>
  <si>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</si>
  <si>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</si>
  <si>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</si>
  <si>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</si>
  <si>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</si>
  <si>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</si>
  <si>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</si>
  <si>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</si>
  <si>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</si>
  <si>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</si>
  <si>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</si>
  <si>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</si>
  <si>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</si>
  <si>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</si>
  <si>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</si>
  <si>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</si>
  <si>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</si>
  <si>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</si>
  <si>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</si>
  <si>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</si>
  <si>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</si>
  <si>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</si>
  <si>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</si>
  <si>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</si>
  <si>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</si>
  <si>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</si>
  <si>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</si>
  <si>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</si>
  <si>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</si>
  <si>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</si>
  <si>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</si>
  <si>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</si>
  <si>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</si>
  <si>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</si>
  <si>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</si>
  <si>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</si>
  <si>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</si>
  <si>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</si>
  <si>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</si>
  <si>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</si>
  <si>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</si>
  <si>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</si>
  <si>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</si>
  <si>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</si>
  <si>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</si>
  <si>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</si>
  <si>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</si>
  <si>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</si>
  <si>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</si>
  <si>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</si>
  <si>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</si>
  <si>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</si>
  <si>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</si>
  <si>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</si>
  <si>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</si>
  <si>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</si>
  <si>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</si>
  <si>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</si>
  <si>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</si>
  <si>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</si>
  <si>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</si>
  <si>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</si>
  <si>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</si>
  <si>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</si>
  <si>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</si>
  <si>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</si>
  <si>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</si>
  <si>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</si>
  <si>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</si>
  <si>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</si>
  <si>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</si>
  <si>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</si>
  <si>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</si>
  <si>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</si>
  <si>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</si>
  <si>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</si>
  <si>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</si>
  <si>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</si>
  <si>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</si>
  <si>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</si>
  <si>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</si>
  <si>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</si>
  <si>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</si>
  <si>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</si>
  <si>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</si>
  <si>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</si>
  <si>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</si>
  <si>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</si>
  <si>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</si>
  <si>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</si>
  <si>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</si>
  <si>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</si>
  <si>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</si>
  <si>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</si>
  <si>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</si>
  <si>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</si>
  <si>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</si>
  <si>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</si>
  <si>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</si>
  <si>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</si>
  <si>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</si>
  <si>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</si>
  <si>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</si>
  <si>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</si>
  <si>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</si>
  <si>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</si>
  <si>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</si>
  <si>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</si>
  <si>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</si>
  <si>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</si>
  <si>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</si>
  <si>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</si>
  <si>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</si>
  <si>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</si>
  <si>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</si>
  <si>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</si>
  <si>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</si>
  <si>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</si>
  <si>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</si>
  <si>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</si>
  <si>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</si>
  <si>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</si>
  <si>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</si>
  <si>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</si>
  <si>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</si>
  <si>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</si>
  <si>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</si>
  <si>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</si>
  <si>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</si>
  <si>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</si>
  <si>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</si>
  <si>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</si>
  <si>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</si>
  <si>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</si>
  <si>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</si>
  <si>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</si>
  <si>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</si>
  <si>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</si>
  <si>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</si>
  <si>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</si>
  <si>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</si>
  <si>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</si>
  <si>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</si>
  <si>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</si>
  <si>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</si>
  <si>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</si>
  <si>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</si>
  <si>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</si>
  <si>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</si>
  <si>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</si>
  <si>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</si>
  <si>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</si>
  <si>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</si>
  <si>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</si>
  <si>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</si>
  <si>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</si>
  <si>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</si>
  <si>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</si>
  <si>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</si>
  <si>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</si>
  <si>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</si>
  <si>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</si>
  <si>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</si>
  <si>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</si>
  <si>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</si>
  <si>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</si>
  <si>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</si>
  <si>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</si>
  <si>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</si>
  <si>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</si>
  <si>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</si>
  <si>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</si>
  <si>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</si>
  <si>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</si>
  <si>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</si>
  <si>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</si>
  <si>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</si>
  <si>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</si>
  <si>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</si>
  <si>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</si>
  <si>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</si>
  <si>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</si>
  <si>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</si>
  <si>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</si>
  <si>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</si>
  <si>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</si>
  <si>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</si>
  <si>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</si>
  <si>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</si>
  <si>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</si>
  <si>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</si>
  <si>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</si>
  <si>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</si>
  <si>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</si>
  <si>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</si>
  <si>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</si>
  <si>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</si>
  <si>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</si>
  <si>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</si>
  <si>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</si>
  <si>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</si>
  <si>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</si>
  <si>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</si>
  <si>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</si>
  <si>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</si>
  <si>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</si>
  <si>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</si>
  <si>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</si>
  <si>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</si>
  <si>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</si>
  <si>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</si>
  <si>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</si>
  <si>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</si>
  <si>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</si>
  <si>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</si>
  <si>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</si>
  <si>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</si>
  <si>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</si>
  <si>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</si>
  <si>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</si>
  <si>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</si>
  <si>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</si>
  <si>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</si>
  <si>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</si>
  <si>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</si>
  <si>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</si>
  <si>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</si>
  <si>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</si>
  <si>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</si>
  <si>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</si>
  <si>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</si>
  <si>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</si>
  <si>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</si>
  <si>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</si>
  <si>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</si>
  <si>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</si>
  <si>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</si>
  <si>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</si>
  <si>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</si>
  <si>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</si>
  <si>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</si>
  <si>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</si>
  <si>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</si>
  <si>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</si>
  <si>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</si>
  <si>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</si>
  <si>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</si>
  <si>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</si>
  <si>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</si>
  <si>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</si>
  <si>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</si>
  <si>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</si>
  <si>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</si>
  <si>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</si>
  <si>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</si>
  <si>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</si>
  <si>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</si>
  <si>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</si>
  <si>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</si>
  <si>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</si>
  <si>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</si>
  <si>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</si>
  <si>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</si>
  <si>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</si>
  <si>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</si>
  <si>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</si>
  <si>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</si>
  <si>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</si>
  <si>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</si>
  <si>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</si>
  <si>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</si>
  <si>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</si>
  <si>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</si>
  <si>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</si>
  <si>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</si>
  <si>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</si>
  <si>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</si>
  <si>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</si>
  <si>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</si>
  <si>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</si>
  <si>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</si>
  <si>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</si>
  <si>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</si>
  <si>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</si>
  <si>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</si>
  <si>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</si>
  <si>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</si>
  <si>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</si>
  <si>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</si>
  <si>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</si>
  <si>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</si>
  <si>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</si>
  <si>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</si>
  <si>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</si>
  <si>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</si>
  <si>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</si>
  <si>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</si>
  <si>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</si>
  <si>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</si>
  <si>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</si>
  <si>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</si>
  <si>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</si>
  <si>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</si>
  <si>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</si>
  <si>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</si>
  <si>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</si>
  <si>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</si>
  <si>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</si>
  <si>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</si>
  <si>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</si>
  <si>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</si>
  <si>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</si>
  <si>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</si>
  <si>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</si>
  <si>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</si>
  <si>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</si>
  <si>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</si>
  <si>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</si>
  <si>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</si>
  <si>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</si>
  <si>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</si>
  <si>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</si>
  <si>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</si>
  <si>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</si>
  <si>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</si>
  <si>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</si>
  <si>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</si>
  <si>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</si>
  <si>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</si>
  <si>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</si>
  <si>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</si>
  <si>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</si>
  <si>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</si>
  <si>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</si>
  <si>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</si>
  <si>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</si>
  <si>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</si>
  <si>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</si>
  <si>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</si>
  <si>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</si>
  <si>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</si>
  <si>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</si>
  <si>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</si>
  <si>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</si>
  <si>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</si>
  <si>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</si>
  <si>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</si>
  <si>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</si>
  <si>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</si>
  <si>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</si>
  <si>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</si>
  <si>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</si>
  <si>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</si>
  <si>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</si>
  <si>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</si>
  <si>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</si>
  <si>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</si>
  <si>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</si>
  <si>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</si>
  <si>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</si>
  <si>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</si>
  <si>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</si>
  <si>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</si>
  <si>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</si>
  <si>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</si>
  <si>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</si>
  <si>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</si>
  <si>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</si>
  <si>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</si>
  <si>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</si>
  <si>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</si>
  <si>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</si>
  <si>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</si>
  <si>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</si>
  <si>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</si>
  <si>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</si>
  <si>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</si>
  <si>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</si>
  <si>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</si>
  <si>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</si>
  <si>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</si>
  <si>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</si>
  <si>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</si>
  <si>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</si>
  <si>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</si>
  <si>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</si>
  <si>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</si>
  <si>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</si>
  <si>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</si>
  <si>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</si>
  <si>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</si>
  <si>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</si>
  <si>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</si>
  <si>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</si>
  <si>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</si>
  <si>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</si>
  <si>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</si>
  <si>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</si>
  <si>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</si>
  <si>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</si>
  <si>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</si>
  <si>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</si>
  <si>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</si>
  <si>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</si>
  <si>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</si>
  <si>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</si>
  <si>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</si>
  <si>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</si>
  <si>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</si>
  <si>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</si>
  <si>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</si>
  <si>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</si>
  <si>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</si>
  <si>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</si>
  <si>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</si>
  <si>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</si>
  <si>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</si>
  <si>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</si>
  <si>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</si>
  <si>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</si>
  <si>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</si>
  <si>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</si>
  <si>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</si>
  <si>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</si>
  <si>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</si>
  <si>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</si>
  <si>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</si>
  <si>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</si>
  <si>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</si>
  <si>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</si>
  <si>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</si>
  <si>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</si>
  <si>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</si>
  <si>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</si>
  <si>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</si>
  <si>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</si>
  <si>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</si>
  <si>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</si>
  <si>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</si>
  <si>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</si>
  <si>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</si>
  <si>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</si>
  <si>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</si>
  <si>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</si>
  <si>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</si>
  <si>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</si>
  <si>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</si>
  <si>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</si>
  <si>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</si>
  <si>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</si>
  <si>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</si>
  <si>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</si>
  <si>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</si>
  <si>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</si>
  <si>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</si>
  <si>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</si>
  <si>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</si>
  <si>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</si>
  <si>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</si>
  <si>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</si>
  <si>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</si>
  <si>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</si>
  <si>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</si>
  <si>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</si>
  <si>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</si>
  <si>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</si>
  <si>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</si>
  <si>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</si>
  <si>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</si>
  <si>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</si>
  <si>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</si>
  <si>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</si>
  <si>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</si>
  <si>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</si>
  <si>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</si>
  <si>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</si>
  <si>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</si>
  <si>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</si>
  <si>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</si>
  <si>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</si>
  <si>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</si>
  <si>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</si>
  <si>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</si>
  <si>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</si>
  <si>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</si>
  <si>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</si>
  <si>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</si>
  <si>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</si>
  <si>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</si>
  <si>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</si>
  <si>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</si>
  <si>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</si>
  <si>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</si>
  <si>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</si>
  <si>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</si>
  <si>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</si>
  <si>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</si>
  <si>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</si>
  <si>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</si>
  <si>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</si>
  <si>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</si>
  <si>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</si>
  <si>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</si>
  <si>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</si>
  <si>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</si>
  <si>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</si>
  <si>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</si>
  <si>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</si>
  <si>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</si>
  <si>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</si>
  <si>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</si>
  <si>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</si>
  <si>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</si>
  <si>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</si>
  <si>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</si>
  <si>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</si>
  <si>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</si>
  <si>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</si>
  <si>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</si>
  <si>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</si>
  <si>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</si>
  <si>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</si>
  <si>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</si>
  <si>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</si>
  <si>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</si>
  <si>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</si>
  <si>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</si>
  <si>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</si>
  <si>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</si>
  <si>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</si>
  <si>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</si>
  <si>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</si>
  <si>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</si>
  <si>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</si>
  <si>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</si>
  <si>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</si>
  <si>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</si>
  <si>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</si>
  <si>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</si>
  <si>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</si>
  <si>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</si>
  <si>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</si>
  <si>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</si>
  <si>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</si>
  <si>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</si>
  <si>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</si>
  <si>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</si>
  <si>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</si>
  <si>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</si>
  <si>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</si>
  <si>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</si>
  <si>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</si>
  <si>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</si>
  <si>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</si>
  <si>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</si>
  <si>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</si>
  <si>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</si>
  <si>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</si>
  <si>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</si>
  <si>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</si>
  <si>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</si>
  <si>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</si>
  <si>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</si>
  <si>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</si>
  <si>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</si>
  <si>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</si>
  <si>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</si>
  <si>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</si>
  <si>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</si>
  <si>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</si>
  <si>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</si>
  <si>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</si>
  <si>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</si>
  <si>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</si>
  <si>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</si>
  <si>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</si>
  <si>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</si>
  <si>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</si>
  <si>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</si>
  <si>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</si>
  <si>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</si>
  <si>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</si>
  <si>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</si>
  <si>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</si>
  <si>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</si>
  <si>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</si>
  <si>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</si>
  <si>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</si>
  <si>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</si>
  <si>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</si>
  <si>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</si>
  <si>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</si>
  <si>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</si>
  <si>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</si>
  <si>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</si>
  <si>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</si>
  <si>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</si>
  <si>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</si>
  <si>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</si>
  <si>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</si>
  <si>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</si>
  <si>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</si>
  <si>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</si>
  <si>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</si>
  <si>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</si>
  <si>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</si>
  <si>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</si>
  <si>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</si>
  <si>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</si>
  <si>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</si>
  <si>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</si>
  <si>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</si>
  <si>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</si>
  <si>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</si>
  <si>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</si>
  <si>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</si>
  <si>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</si>
  <si>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</si>
  <si>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</si>
  <si>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</si>
  <si>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</si>
  <si>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</si>
  <si>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</si>
  <si>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</si>
  <si>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</si>
  <si>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</si>
  <si>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</si>
  <si>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</si>
  <si>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</si>
  <si>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</si>
  <si>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</si>
  <si>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</si>
  <si>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</si>
  <si>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</si>
  <si>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</si>
  <si>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</si>
  <si>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</si>
  <si>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</si>
  <si>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</si>
  <si>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</si>
  <si>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</si>
  <si>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</si>
  <si>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</si>
  <si>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</si>
  <si>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</si>
  <si>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</si>
  <si>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</si>
  <si>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</si>
  <si>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</si>
  <si>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</si>
  <si>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</si>
  <si>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</si>
  <si>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</si>
  <si>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</si>
  <si>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</si>
  <si>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</si>
  <si>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</si>
  <si>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</si>
  <si>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</si>
  <si>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</si>
  <si>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</si>
  <si>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</si>
  <si>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</si>
  <si>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</si>
  <si>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</si>
  <si>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</si>
  <si>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</si>
  <si>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</si>
  <si>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</si>
  <si>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</si>
  <si>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</si>
  <si>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</si>
  <si>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</si>
  <si>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</si>
  <si>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</si>
  <si>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</si>
  <si>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</si>
  <si>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</si>
  <si>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</si>
  <si>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</si>
  <si>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</si>
  <si>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</si>
  <si>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</si>
  <si>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</si>
  <si>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</si>
  <si>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</si>
  <si>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</si>
  <si>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</si>
  <si>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</si>
  <si>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</si>
  <si>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</si>
  <si>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</si>
  <si>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</si>
  <si>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</si>
  <si>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</si>
  <si>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</si>
  <si>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</si>
  <si>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</si>
  <si>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</si>
  <si>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</si>
  <si>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</si>
  <si>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</si>
  <si>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</si>
  <si>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</si>
  <si>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</si>
  <si>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</si>
  <si>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</si>
  <si>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</si>
  <si>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</si>
  <si>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</si>
  <si>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</si>
  <si>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</si>
  <si>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</si>
  <si>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</si>
  <si>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</si>
  <si>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</si>
  <si>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</si>
  <si>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</si>
  <si>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</si>
  <si>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</si>
  <si>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</si>
  <si>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</si>
  <si>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</si>
  <si>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</si>
  <si>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</si>
  <si>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</si>
  <si>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</si>
  <si>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</si>
  <si>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</si>
  <si>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</si>
  <si>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</si>
  <si>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</si>
  <si>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</si>
  <si>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</si>
  <si>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</si>
  <si>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</si>
  <si>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</si>
  <si>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</si>
  <si>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</si>
  <si>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</si>
  <si>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</si>
  <si>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</si>
  <si>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</si>
  <si>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</si>
  <si>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</si>
  <si>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</si>
  <si>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</si>
  <si>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</si>
  <si>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</si>
  <si>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</si>
  <si>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</si>
  <si>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</si>
  <si>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</si>
  <si>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</si>
  <si>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</si>
  <si>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</si>
  <si>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</si>
  <si>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</si>
  <si>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</si>
  <si>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</si>
  <si>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</si>
  <si>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</si>
  <si>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</si>
  <si>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</si>
  <si>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</si>
  <si>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</si>
  <si>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</si>
  <si>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</si>
  <si>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</si>
  <si>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</si>
  <si>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</si>
  <si>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</si>
  <si>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</si>
  <si>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</si>
  <si>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</si>
  <si>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</si>
  <si>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</si>
  <si>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</si>
  <si>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</si>
  <si>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</si>
  <si>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</si>
  <si>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</si>
  <si>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</si>
  <si>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</si>
  <si>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</si>
  <si>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</si>
  <si>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</si>
  <si>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</si>
  <si>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</si>
  <si>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</si>
  <si>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</si>
  <si>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</si>
  <si>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</si>
  <si>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</si>
  <si>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</si>
  <si>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</si>
  <si>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</si>
  <si>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</si>
  <si>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</si>
  <si>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</si>
  <si>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</si>
  <si>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</si>
  <si>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</si>
  <si>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</si>
  <si>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</si>
  <si>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</si>
  <si>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</si>
  <si>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</si>
  <si>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</si>
  <si>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</si>
  <si>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</si>
  <si>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</si>
  <si>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</si>
  <si>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</si>
  <si>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</si>
  <si>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</si>
  <si>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</si>
  <si>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</si>
  <si>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</si>
  <si>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</si>
  <si>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</si>
  <si>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</si>
  <si>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</si>
  <si>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</si>
  <si>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</si>
  <si>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</si>
  <si>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</si>
  <si>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</si>
  <si>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</si>
  <si>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</si>
  <si>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</si>
  <si>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</si>
  <si>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</si>
  <si>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</si>
  <si>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</si>
  <si>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</si>
  <si>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</si>
  <si>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</si>
  <si>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</si>
  <si>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</si>
  <si>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</si>
  <si>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</si>
  <si>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</si>
  <si>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</si>
  <si>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</si>
  <si>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</si>
  <si>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</si>
  <si>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</si>
  <si>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</si>
  <si>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</si>
  <si>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</si>
  <si>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</si>
  <si>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</si>
  <si>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</si>
  <si>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</si>
  <si>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</si>
  <si>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</si>
  <si>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</si>
  <si>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</si>
  <si>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</si>
  <si>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</si>
  <si>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</si>
  <si>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</si>
  <si>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</si>
  <si>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</si>
  <si>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</si>
  <si>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</si>
  <si>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</si>
  <si>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</si>
  <si>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</si>
  <si>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</si>
  <si>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</si>
  <si>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</si>
  <si>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</si>
  <si>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</si>
  <si>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</si>
  <si>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</si>
  <si>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</si>
  <si>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</si>
  <si>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</si>
  <si>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</si>
  <si>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</si>
  <si>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</si>
  <si>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</si>
  <si>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</si>
  <si>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</si>
  <si>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</si>
  <si>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</si>
  <si>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</si>
  <si>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</si>
  <si>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</si>
  <si>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</si>
  <si>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</si>
  <si>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</si>
  <si>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</si>
  <si>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</si>
  <si>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</si>
  <si>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</si>
  <si>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</si>
  <si>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</si>
  <si>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</si>
  <si>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</si>
  <si>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</si>
  <si>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</si>
  <si>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</si>
  <si>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</si>
  <si>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</si>
  <si>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</si>
  <si>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</si>
  <si>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</si>
  <si>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</si>
  <si>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</si>
  <si>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</si>
  <si>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</si>
  <si>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</si>
  <si>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</si>
  <si>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</si>
  <si>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</si>
  <si>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</si>
  <si>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</si>
  <si>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</si>
  <si>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</si>
  <si>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</si>
  <si>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</si>
  <si>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</si>
  <si>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</si>
  <si>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</si>
  <si>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</si>
  <si>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</si>
  <si>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</si>
  <si>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</si>
  <si>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</si>
  <si>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</si>
  <si>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</si>
  <si>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</si>
  <si>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</si>
  <si>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</si>
  <si>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</si>
  <si>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</si>
  <si>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</si>
  <si>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</si>
  <si>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</si>
  <si>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</si>
  <si>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</si>
  <si>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</si>
  <si>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</si>
  <si>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</si>
  <si>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</si>
  <si>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</si>
  <si>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</si>
  <si>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</si>
  <si>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</si>
  <si>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</si>
  <si>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</si>
  <si>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</si>
  <si>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</si>
  <si>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</si>
  <si>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</si>
  <si>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</si>
  <si>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</si>
  <si>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</si>
  <si>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</si>
  <si>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</si>
  <si>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</si>
  <si>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</si>
  <si>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</si>
  <si>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</si>
  <si>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</si>
  <si>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</si>
  <si>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</si>
  <si>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</si>
  <si>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</si>
  <si>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</si>
  <si>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</si>
  <si>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</si>
  <si>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</si>
  <si>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</si>
  <si>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</si>
  <si>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</si>
  <si>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</si>
  <si>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</si>
  <si>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</si>
  <si>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</si>
  <si>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</si>
  <si>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</si>
  <si>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</si>
  <si>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</si>
  <si>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</si>
  <si>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</si>
  <si>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</si>
  <si>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</si>
  <si>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</si>
  <si>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</si>
  <si>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</si>
  <si>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</si>
  <si>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</si>
  <si>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</si>
  <si>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</si>
  <si>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</si>
  <si>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</si>
  <si>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</si>
  <si>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</si>
  <si>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</si>
  <si>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</si>
  <si>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</si>
  <si>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</si>
  <si>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</si>
  <si>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</si>
  <si>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</si>
  <si>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</si>
  <si>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</si>
  <si>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</si>
  <si>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</si>
  <si>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</si>
  <si>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</si>
  <si>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</si>
  <si>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</si>
  <si>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</si>
  <si>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</si>
  <si>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</si>
  <si>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</si>
  <si>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</si>
  <si>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</si>
  <si>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</si>
  <si>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</si>
  <si>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</si>
  <si>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</si>
  <si>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</si>
  <si>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</si>
  <si>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</si>
  <si>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</si>
  <si>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</si>
  <si>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</si>
  <si>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</si>
  <si>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</si>
  <si>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</si>
  <si>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</si>
  <si>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</si>
  <si>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</si>
  <si>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</si>
  <si>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</si>
  <si>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</si>
  <si>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</si>
  <si>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</si>
  <si>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</si>
  <si>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</si>
  <si>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</si>
  <si>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</si>
  <si>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</si>
  <si>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</si>
  <si>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</si>
  <si>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</si>
  <si>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</si>
  <si>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</si>
  <si>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</si>
  <si>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</si>
  <si>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</si>
  <si>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</si>
  <si>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</si>
  <si>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</si>
  <si>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</si>
  <si>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</si>
  <si>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</si>
  <si>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</si>
  <si>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</si>
  <si>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</si>
  <si>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</si>
  <si>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</si>
  <si>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</si>
  <si>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</si>
  <si>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</si>
  <si>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</si>
  <si>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</si>
  <si>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</si>
  <si>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</si>
  <si>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</si>
  <si>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</si>
  <si>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</si>
  <si>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</si>
  <si>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</si>
  <si>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</si>
  <si>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</si>
  <si>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</si>
  <si>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</si>
  <si>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</si>
  <si>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</si>
  <si>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</si>
  <si>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</si>
  <si>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</si>
  <si>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</si>
  <si>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</si>
  <si>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</si>
  <si>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</si>
  <si>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</si>
  <si>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</si>
  <si>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</si>
  <si>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</si>
  <si>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</si>
  <si>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</si>
  <si>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</si>
  <si>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</si>
  <si>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</si>
  <si>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</si>
  <si>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</si>
  <si>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</si>
  <si>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</si>
  <si>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</si>
  <si>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</si>
  <si>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</si>
  <si>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</si>
  <si>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</si>
  <si>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</si>
  <si>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</si>
  <si>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</si>
  <si>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</si>
  <si>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</si>
  <si>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</si>
  <si>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</si>
  <si>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</si>
  <si>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</si>
  <si>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</si>
  <si>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</si>
  <si>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</si>
  <si>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</si>
  <si>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</si>
  <si>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</si>
  <si>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</si>
  <si>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</si>
  <si>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</si>
  <si>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</si>
  <si>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</si>
  <si>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</si>
  <si>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</si>
  <si>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</si>
  <si>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</si>
  <si>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</si>
  <si>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</si>
  <si>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</si>
  <si>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</si>
  <si>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</si>
  <si>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</si>
  <si>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</si>
  <si>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</si>
  <si>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</si>
  <si>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</si>
  <si>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</si>
  <si>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</si>
  <si>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</si>
  <si>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</si>
  <si>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</si>
  <si>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</si>
  <si>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</si>
  <si>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</si>
  <si>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</si>
  <si>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</si>
  <si>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</si>
  <si>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</si>
  <si>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</si>
  <si>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</si>
  <si>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</si>
  <si>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</si>
  <si>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</si>
  <si>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</si>
  <si>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</si>
  <si>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</si>
  <si>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</si>
  <si>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</si>
  <si>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</si>
  <si>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</si>
  <si>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</si>
  <si>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</si>
  <si>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</si>
  <si>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</si>
  <si>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</si>
  <si>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</si>
  <si>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</si>
  <si>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</si>
  <si>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</si>
  <si>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</si>
  <si>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</si>
  <si>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</si>
  <si>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</si>
  <si>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</si>
  <si>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</si>
  <si>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</si>
  <si>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</si>
  <si>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</si>
  <si>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</si>
  <si>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</si>
  <si>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</si>
  <si>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</si>
  <si>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</si>
  <si>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</si>
  <si>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</si>
  <si>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</si>
  <si>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</si>
  <si>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</si>
  <si>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</si>
  <si>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</si>
  <si>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</si>
  <si>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</si>
  <si>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</si>
  <si>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</si>
  <si>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</si>
  <si>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</si>
  <si>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</si>
  <si>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</si>
  <si>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</si>
  <si>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</si>
  <si>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</si>
  <si>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</si>
  <si>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</si>
  <si>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</si>
  <si>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</si>
  <si>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</si>
  <si>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</si>
  <si>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</si>
  <si>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</si>
  <si>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</si>
  <si>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</si>
  <si>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</si>
  <si>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</si>
  <si>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</si>
  <si>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</si>
  <si>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</si>
  <si>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</si>
  <si>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</si>
  <si>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</si>
  <si>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</si>
  <si>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</si>
  <si>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</si>
  <si>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</si>
  <si>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</si>
  <si>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</si>
  <si>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</si>
  <si>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</si>
  <si>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</si>
  <si>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</si>
  <si>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</si>
  <si>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</si>
  <si>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</si>
  <si>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</si>
  <si>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</si>
  <si>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</si>
  <si>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</si>
  <si>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</si>
  <si>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</si>
  <si>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</si>
  <si>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</si>
  <si>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</si>
  <si>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</si>
  <si>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</si>
  <si>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</si>
  <si>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</si>
  <si>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</si>
  <si>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</si>
  <si>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</si>
  <si>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</si>
  <si>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</si>
  <si>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</si>
  <si>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</si>
  <si>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</si>
  <si>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</si>
  <si>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</si>
  <si>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</si>
  <si>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</si>
  <si>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</si>
  <si>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</si>
  <si>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</si>
  <si>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</si>
  <si>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</si>
  <si>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</si>
  <si>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</si>
  <si>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</si>
  <si>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</si>
  <si>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</si>
  <si>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</si>
  <si>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</si>
  <si>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</si>
  <si>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</si>
  <si>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</si>
  <si>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</si>
  <si>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</si>
  <si>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</si>
  <si>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</si>
  <si>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</si>
  <si>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</si>
  <si>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</si>
  <si>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</si>
  <si>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</si>
  <si>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</si>
  <si>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</si>
  <si>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</si>
  <si>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</si>
  <si>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</si>
  <si>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</si>
  <si>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</si>
  <si>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</si>
  <si>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</si>
  <si>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</si>
  <si>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</si>
  <si>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</si>
  <si>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</si>
  <si>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</si>
  <si>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</si>
  <si>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</si>
  <si>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</si>
  <si>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</si>
  <si>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</si>
  <si>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</si>
  <si>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</si>
  <si>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</si>
  <si>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</si>
  <si>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</si>
  <si>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</si>
  <si>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</si>
  <si>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</si>
  <si>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</si>
  <si>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</si>
  <si>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</si>
  <si>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</si>
  <si>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</si>
  <si>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</si>
  <si>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</si>
  <si>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</si>
  <si>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</si>
  <si>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</si>
  <si>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</si>
  <si>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</si>
  <si>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</si>
  <si>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</si>
  <si>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</si>
  <si>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</si>
  <si>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</si>
  <si>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</si>
  <si>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</si>
  <si>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</si>
  <si>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</si>
  <si>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</si>
  <si>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</si>
  <si>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</si>
  <si>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</si>
  <si>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</si>
  <si>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</si>
  <si>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</si>
  <si>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</si>
  <si>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</si>
  <si>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</si>
  <si>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</si>
  <si>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</si>
  <si>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</si>
  <si>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</si>
  <si>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</si>
  <si>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</si>
  <si>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</si>
  <si>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</si>
  <si>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</si>
  <si>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</si>
  <si>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</si>
  <si>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</si>
  <si>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</si>
  <si>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</si>
  <si>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</si>
  <si>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</si>
  <si>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</si>
  <si>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</si>
  <si>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</si>
  <si>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</si>
  <si>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</si>
  <si>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</si>
  <si>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</si>
  <si>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</si>
  <si>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</si>
  <si>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</si>
  <si>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</si>
  <si>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</si>
  <si>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</si>
  <si>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</si>
  <si>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</si>
  <si>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</si>
  <si>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</si>
  <si>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</si>
  <si>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</si>
  <si>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</si>
  <si>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</si>
  <si>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</si>
  <si>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</si>
  <si>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</si>
  <si>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</si>
  <si>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</si>
  <si>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</si>
  <si>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</si>
  <si>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</si>
  <si>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</si>
  <si>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</si>
  <si>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</si>
  <si>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</si>
  <si>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</si>
  <si>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</si>
  <si>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</si>
  <si>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</si>
  <si>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</si>
  <si>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</si>
  <si>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</si>
  <si>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</si>
  <si>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</si>
  <si>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</si>
  <si>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</si>
  <si>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</si>
  <si>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</si>
  <si>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</si>
  <si>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</si>
  <si>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</si>
  <si>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</si>
  <si>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</si>
  <si>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</si>
  <si>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</si>
  <si>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</si>
  <si>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</si>
  <si>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</si>
  <si>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</si>
  <si>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</si>
  <si>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</si>
  <si>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</si>
  <si>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</si>
  <si>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</si>
  <si>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</si>
  <si>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</si>
  <si>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</si>
  <si>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</si>
  <si>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</si>
  <si>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</si>
  <si>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</si>
  <si>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</si>
  <si>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</si>
  <si>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</si>
  <si>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</si>
  <si>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</si>
  <si>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</si>
  <si>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</si>
  <si>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</si>
  <si>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</si>
  <si>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</si>
  <si>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</si>
  <si>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</si>
  <si>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</si>
  <si>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</si>
  <si>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</si>
  <si>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</si>
  <si>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</si>
  <si>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</si>
  <si>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</si>
  <si>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</si>
  <si>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</si>
  <si>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</si>
  <si>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</si>
  <si>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</si>
  <si>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</si>
  <si>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</si>
  <si>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</si>
  <si>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</si>
  <si>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</si>
  <si>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</si>
  <si>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</si>
  <si>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</si>
  <si>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</si>
  <si>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</si>
  <si>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</si>
  <si>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</si>
  <si>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</si>
  <si>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</si>
  <si>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</si>
  <si>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</si>
  <si>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</si>
  <si>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</si>
  <si>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</si>
  <si>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</si>
  <si>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</si>
  <si>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</si>
  <si>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</si>
  <si>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</si>
  <si>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</si>
  <si>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</si>
  <si>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</si>
  <si>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</si>
  <si>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</si>
  <si>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</si>
  <si>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</si>
  <si>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</si>
  <si>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</si>
  <si>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</si>
  <si>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</si>
  <si>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</si>
  <si>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</si>
  <si>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</si>
  <si>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</si>
  <si>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</si>
  <si>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</si>
  <si>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</si>
  <si>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</si>
  <si>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</si>
  <si>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</si>
  <si>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</si>
  <si>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</si>
  <si>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</si>
  <si>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</si>
  <si>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</si>
  <si>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</si>
  <si>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</si>
  <si>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</si>
  <si>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</si>
  <si>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</si>
  <si>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</si>
  <si>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</si>
  <si>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</si>
  <si>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</si>
  <si>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</si>
  <si>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</si>
  <si>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</si>
  <si>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</si>
  <si>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</si>
  <si>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</si>
  <si>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</si>
  <si>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</si>
  <si>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</si>
  <si>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</si>
  <si>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</si>
  <si>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</si>
  <si>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</si>
  <si>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</si>
  <si>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</si>
  <si>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</si>
  <si>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</si>
  <si>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</si>
  <si>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</si>
  <si>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</si>
  <si>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</si>
  <si>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</si>
  <si>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</si>
  <si>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</si>
  <si>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</si>
  <si>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</si>
  <si>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</si>
  <si>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</si>
  <si>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</si>
  <si>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</si>
  <si>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</si>
  <si>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</si>
  <si>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</si>
  <si>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</si>
  <si>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</si>
  <si>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</si>
  <si>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</si>
  <si>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</si>
  <si>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</si>
  <si>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</si>
  <si>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</si>
  <si>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</si>
  <si>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</si>
  <si>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</si>
  <si>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</si>
  <si>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</si>
  <si>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</si>
  <si>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</si>
  <si>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</si>
  <si>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</si>
  <si>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</si>
  <si>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</si>
  <si>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</si>
  <si>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</si>
  <si>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</si>
  <si>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</si>
  <si>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</si>
  <si>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</si>
  <si>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</si>
  <si>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</si>
  <si>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</si>
  <si>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</si>
  <si>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</si>
  <si>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</si>
  <si>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</si>
  <si>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</si>
  <si>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</si>
  <si>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</si>
  <si>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</si>
  <si>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</si>
  <si>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</si>
  <si>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</si>
  <si>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</si>
  <si>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</si>
  <si>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</si>
  <si>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</si>
  <si>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</si>
  <si>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</si>
  <si>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</si>
  <si>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</si>
  <si>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</si>
  <si>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</si>
  <si>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</si>
  <si>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</si>
  <si>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</si>
  <si>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</si>
  <si>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</si>
  <si>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</si>
  <si>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</si>
  <si>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</si>
  <si>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</si>
  <si>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</si>
  <si>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</si>
  <si>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</si>
  <si>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</si>
  <si>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</si>
  <si>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</si>
  <si>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</si>
  <si>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</si>
  <si>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</si>
  <si>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</si>
  <si>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</si>
  <si>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</si>
  <si>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</si>
  <si>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</si>
  <si>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</si>
  <si>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</si>
  <si>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</si>
  <si>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</si>
  <si>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</si>
  <si>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</si>
  <si>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</si>
  <si>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</si>
  <si>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</si>
  <si>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</si>
  <si>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</si>
  <si>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</si>
  <si>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</si>
  <si>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</si>
  <si>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</si>
  <si>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</si>
  <si>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</si>
  <si>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</si>
  <si>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</si>
  <si>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</si>
  <si>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</si>
  <si>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</si>
  <si>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</si>
  <si>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</si>
  <si>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</si>
  <si>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</si>
  <si>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</si>
  <si>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</si>
  <si>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</si>
  <si>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</si>
  <si>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</si>
  <si>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</si>
  <si>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</si>
  <si>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</si>
  <si>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</si>
  <si>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</si>
  <si>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</si>
  <si>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</si>
  <si>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</si>
  <si>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</si>
  <si>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</si>
  <si>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</si>
  <si>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</si>
  <si>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</si>
  <si>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</si>
  <si>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</si>
  <si>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</si>
  <si>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</si>
  <si>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</si>
  <si>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</si>
  <si>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</si>
  <si>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</si>
  <si>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</si>
  <si>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</si>
  <si>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</si>
  <si>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</si>
  <si>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</si>
  <si>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</si>
  <si>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</si>
  <si>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</si>
  <si>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</si>
  <si>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</si>
  <si>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</si>
  <si>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</si>
  <si>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</si>
  <si>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</si>
  <si>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</si>
  <si>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</si>
  <si>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</si>
  <si>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</si>
  <si>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</si>
  <si>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</si>
  <si>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</si>
  <si>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</si>
  <si>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</si>
  <si>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</si>
  <si>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</si>
  <si>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</si>
  <si>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</si>
  <si>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</si>
  <si>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</si>
  <si>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</si>
  <si>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</si>
  <si>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</si>
  <si>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</si>
  <si>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</si>
  <si>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</si>
  <si>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</si>
  <si>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</si>
  <si>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</si>
  <si>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</si>
  <si>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</si>
  <si>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</si>
  <si>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</si>
  <si>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</si>
  <si>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</si>
  <si>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</si>
  <si>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</si>
  <si>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</si>
  <si>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</si>
  <si>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</si>
  <si>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</si>
  <si>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</si>
  <si>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</si>
  <si>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</si>
  <si>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</si>
  <si>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</si>
  <si>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</si>
  <si>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</si>
  <si>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</si>
  <si>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</si>
  <si>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</si>
  <si>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</si>
  <si>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</si>
  <si>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</si>
  <si>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</si>
  <si>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</si>
  <si>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</si>
  <si>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</si>
  <si>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</si>
  <si>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</si>
  <si>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</si>
  <si>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</si>
  <si>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</si>
  <si>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</si>
  <si>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</si>
  <si>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</si>
  <si>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</si>
  <si>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</si>
  <si>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</si>
  <si>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</si>
  <si>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</si>
  <si>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</si>
  <si>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</si>
  <si>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</si>
  <si>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</si>
  <si>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</si>
  <si>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</si>
  <si>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</si>
  <si>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</si>
  <si>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</si>
  <si>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</si>
  <si>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</si>
  <si>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</si>
  <si>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</si>
  <si>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</si>
  <si>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</si>
  <si>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</si>
  <si>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</si>
  <si>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</si>
  <si>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</si>
  <si>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</si>
  <si>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</si>
  <si>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</si>
  <si>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</si>
  <si>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</si>
  <si>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</si>
  <si>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</si>
  <si>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</si>
  <si>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</si>
  <si>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</si>
  <si>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</si>
  <si>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</si>
  <si>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</si>
  <si>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</si>
  <si>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</si>
  <si>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</si>
  <si>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</si>
  <si>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</si>
  <si>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</si>
  <si>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</si>
  <si>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</si>
  <si>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</si>
  <si>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</si>
  <si>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</si>
  <si>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</si>
  <si>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</si>
  <si>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</si>
  <si>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</si>
  <si>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</si>
  <si>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</si>
  <si>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</si>
  <si>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</si>
  <si>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</si>
  <si>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</si>
  <si>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</si>
  <si>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</si>
  <si>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</si>
  <si>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</si>
  <si>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</si>
  <si>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</si>
  <si>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</si>
  <si>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</si>
  <si>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</si>
  <si>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</si>
  <si>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</si>
  <si>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</si>
  <si>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</si>
  <si>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</si>
  <si>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</si>
  <si>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</si>
  <si>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</si>
  <si>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</si>
  <si>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</si>
  <si>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</si>
  <si>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</si>
  <si>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</si>
  <si>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</si>
  <si>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</si>
  <si>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</si>
  <si>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</si>
  <si>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</si>
  <si>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</si>
  <si>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</si>
  <si>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</si>
  <si>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</si>
  <si>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</si>
  <si>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</si>
  <si>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</si>
  <si>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</si>
  <si>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</si>
  <si>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</si>
  <si>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</si>
  <si>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</si>
  <si>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</si>
  <si>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</si>
  <si>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</si>
  <si>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</si>
  <si>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</si>
  <si>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</si>
  <si>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</si>
  <si>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</si>
  <si>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</si>
  <si>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</si>
  <si>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</si>
  <si>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</si>
  <si>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</si>
  <si>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</si>
  <si>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</si>
  <si>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</si>
  <si>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</si>
  <si>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</si>
  <si>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</si>
  <si>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</si>
  <si>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</si>
  <si>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</si>
  <si>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</si>
  <si>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</si>
  <si>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</si>
  <si>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</si>
  <si>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</si>
  <si>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</si>
  <si>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</si>
  <si>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</si>
  <si>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</si>
  <si>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</si>
  <si>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</si>
  <si>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</si>
  <si>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</si>
  <si>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</si>
  <si>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</si>
  <si>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</si>
  <si>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</si>
  <si>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</si>
  <si>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</si>
  <si>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</si>
  <si>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</si>
  <si>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</si>
  <si>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</si>
  <si>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</si>
  <si>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</si>
  <si>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</si>
  <si>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</si>
  <si>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</si>
  <si>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</si>
  <si>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</si>
  <si>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</si>
  <si>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</si>
  <si>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</si>
  <si>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</si>
  <si>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</si>
  <si>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</si>
  <si>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</si>
  <si>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</si>
  <si>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</si>
  <si>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</si>
  <si>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</si>
  <si>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</si>
  <si>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</si>
  <si>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</si>
  <si>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</si>
  <si>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</si>
  <si>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</si>
  <si>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</si>
  <si>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</si>
  <si>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</si>
  <si>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</si>
  <si>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</si>
  <si>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</si>
  <si>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</si>
  <si>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</si>
  <si>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</si>
  <si>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</si>
  <si>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</si>
  <si>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</si>
  <si>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</si>
  <si>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</si>
  <si>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</si>
  <si>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</si>
  <si>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</si>
  <si>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</si>
  <si>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</si>
  <si>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</si>
  <si>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</si>
  <si>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</si>
  <si>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</si>
  <si>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</si>
  <si>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</si>
  <si>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</si>
  <si>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</si>
  <si>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</si>
  <si>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</si>
  <si>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</si>
  <si>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</si>
  <si>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</si>
  <si>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</si>
  <si>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</si>
  <si>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</si>
  <si>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</si>
  <si>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</si>
  <si>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</si>
  <si>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</si>
  <si>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</si>
  <si>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</si>
  <si>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</si>
  <si>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</si>
  <si>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</si>
  <si>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</si>
  <si>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</si>
  <si>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</si>
  <si>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</si>
  <si>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</si>
  <si>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</si>
  <si>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</si>
  <si>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</si>
  <si>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</si>
  <si>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</si>
  <si>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</si>
  <si>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</si>
  <si>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</si>
  <si>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</si>
  <si>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</si>
  <si>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</si>
  <si>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</si>
  <si>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</si>
  <si>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</si>
  <si>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</si>
  <si>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</si>
  <si>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</si>
  <si>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</si>
  <si>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</si>
  <si>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</si>
  <si>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</si>
  <si>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</si>
  <si>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</si>
  <si>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</si>
  <si>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</si>
  <si>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</si>
  <si>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</si>
  <si>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</si>
  <si>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</si>
  <si>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</si>
  <si>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</si>
  <si>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</si>
  <si>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</si>
  <si>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</si>
  <si>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</si>
  <si>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</si>
  <si>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</si>
  <si>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</si>
  <si>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</si>
  <si>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</si>
  <si>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</si>
  <si>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</si>
  <si>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</si>
  <si>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</si>
  <si>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</si>
  <si>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</si>
  <si>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</si>
  <si>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</si>
  <si>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</si>
  <si>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</si>
  <si>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</si>
  <si>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</si>
  <si>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</si>
  <si>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</si>
  <si>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</si>
  <si>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</si>
  <si>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</si>
  <si>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</si>
  <si>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</si>
  <si>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</si>
  <si>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</si>
  <si>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</si>
  <si>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</si>
  <si>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</si>
  <si>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</si>
  <si>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</si>
  <si>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</si>
  <si>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</si>
  <si>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</si>
  <si>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</si>
  <si>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</si>
  <si>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</si>
  <si>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</si>
  <si>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</si>
  <si>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</si>
  <si>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</si>
  <si>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</si>
  <si>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</si>
  <si>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</si>
  <si>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</si>
  <si>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</si>
  <si>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</si>
  <si>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</si>
  <si>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</si>
  <si>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</si>
  <si>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</si>
  <si>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</si>
  <si>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</si>
  <si>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</si>
  <si>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</si>
  <si>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</si>
  <si>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</si>
  <si>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</si>
  <si>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</si>
  <si>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</si>
  <si>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</si>
  <si>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</si>
  <si>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</si>
  <si>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</si>
  <si>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</si>
  <si>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</si>
  <si>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</si>
  <si>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</si>
  <si>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</si>
  <si>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</si>
  <si>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</si>
  <si>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</si>
  <si>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</si>
  <si>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</si>
  <si>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</si>
  <si>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</si>
  <si>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</si>
  <si>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</si>
  <si>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</si>
  <si>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</si>
  <si>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</si>
  <si>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</si>
  <si>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</si>
  <si>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</si>
  <si>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</si>
  <si>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</si>
  <si>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</si>
  <si>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</si>
  <si>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</si>
  <si>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</si>
  <si>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</si>
  <si>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</si>
  <si>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</si>
  <si>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</si>
  <si>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</si>
  <si>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</si>
  <si>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</si>
  <si>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</si>
  <si>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</si>
  <si>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</si>
  <si>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</si>
  <si>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</si>
  <si>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</si>
  <si>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</si>
  <si>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</si>
  <si>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</si>
  <si>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</si>
  <si>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</si>
  <si>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</si>
  <si>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</si>
  <si>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</si>
  <si>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</si>
  <si>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</si>
  <si>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</si>
  <si>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</si>
  <si>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</si>
  <si>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</si>
  <si>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</si>
  <si>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</si>
  <si>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</si>
  <si>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</si>
  <si>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</si>
  <si>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</si>
  <si>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</si>
  <si>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</si>
  <si>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</si>
  <si>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</si>
  <si>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</si>
  <si>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</si>
  <si>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</si>
  <si>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</si>
  <si>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</si>
  <si>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</si>
  <si>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</si>
  <si>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</si>
  <si>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</si>
  <si>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</si>
  <si>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</si>
  <si>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</si>
  <si>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</si>
  <si>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</si>
  <si>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</si>
  <si>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</si>
  <si>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</si>
  <si>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</si>
  <si>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</si>
  <si>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</si>
  <si>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</si>
  <si>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</si>
  <si>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</si>
  <si>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</si>
  <si>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</si>
  <si>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</si>
  <si>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</si>
  <si>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</si>
  <si>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</si>
  <si>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</si>
  <si>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</si>
  <si>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</si>
  <si>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</si>
  <si>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</si>
  <si>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</si>
  <si>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</si>
  <si>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</si>
  <si>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</si>
  <si>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</si>
  <si>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</si>
  <si>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</si>
  <si>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</si>
  <si>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</si>
  <si>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</si>
  <si>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</si>
  <si>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</si>
  <si>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</si>
  <si>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</si>
  <si>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</si>
  <si>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</si>
  <si>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</si>
  <si>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</si>
  <si>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</si>
  <si>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</si>
  <si>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</si>
  <si>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</si>
  <si>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</si>
  <si>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</si>
  <si>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</si>
  <si>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</si>
  <si>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</si>
  <si>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</si>
  <si>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</si>
  <si>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</si>
  <si>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</si>
  <si>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</si>
  <si>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</si>
  <si>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</si>
  <si>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</si>
  <si>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</si>
  <si>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</si>
  <si>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</si>
  <si>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</si>
  <si>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</si>
  <si>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</si>
  <si>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</si>
  <si>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</si>
  <si>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</si>
  <si>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</si>
  <si>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</si>
  <si>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</si>
  <si>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</si>
  <si>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</si>
  <si>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</si>
  <si>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</si>
  <si>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</si>
  <si>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</si>
  <si>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</si>
  <si>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</si>
  <si>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</si>
  <si>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</si>
  <si>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</si>
  <si>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</si>
  <si>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</si>
  <si>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</si>
  <si>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</si>
  <si>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</si>
  <si>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</si>
  <si>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</si>
  <si>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</si>
  <si>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</si>
  <si>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</si>
  <si>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</si>
  <si>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</si>
  <si>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</si>
  <si>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</si>
  <si>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</si>
  <si>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</si>
  <si>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</si>
  <si>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</si>
  <si>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</si>
  <si>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</si>
  <si>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</si>
  <si>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</si>
  <si>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</si>
  <si>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</si>
  <si>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</si>
  <si>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</si>
  <si>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</si>
  <si>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</si>
  <si>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</si>
  <si>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</si>
  <si>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</si>
  <si>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</si>
  <si>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</si>
  <si>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</si>
  <si>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</si>
  <si>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</si>
  <si>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</si>
  <si>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</si>
  <si>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</si>
  <si>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</si>
  <si>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</si>
  <si>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</si>
  <si>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</si>
  <si>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</si>
  <si>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</si>
  <si>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</si>
  <si>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</si>
  <si>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</si>
  <si>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</si>
  <si>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</si>
  <si>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</si>
  <si>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</si>
  <si>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</si>
  <si>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</si>
  <si>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</si>
  <si>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</si>
  <si>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</si>
  <si>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</si>
  <si>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</si>
  <si>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</si>
  <si>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</si>
  <si>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</si>
  <si>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</si>
  <si>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</si>
  <si>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</si>
  <si>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</si>
  <si>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</si>
  <si>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</si>
  <si>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</si>
  <si>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</si>
  <si>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</si>
  <si>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</si>
  <si>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</si>
  <si>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</si>
  <si>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</si>
  <si>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</si>
  <si>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</si>
  <si>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</si>
  <si>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</si>
  <si>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</si>
  <si>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</si>
  <si>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</si>
  <si>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</si>
  <si>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</si>
  <si>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</si>
  <si>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</si>
  <si>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</si>
  <si>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</si>
  <si>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</si>
  <si>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</si>
  <si>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</si>
  <si>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</si>
  <si>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</si>
  <si>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</si>
  <si>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</si>
  <si>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</si>
  <si>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</si>
  <si>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</si>
  <si>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</si>
  <si>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</si>
  <si>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</si>
  <si>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</si>
  <si>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</si>
  <si>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</si>
  <si>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</si>
  <si>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</si>
  <si>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</si>
  <si>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</si>
  <si>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</si>
  <si>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</si>
  <si>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</si>
  <si>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</si>
  <si>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</si>
  <si>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</si>
  <si>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</si>
  <si>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</si>
  <si>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</si>
  <si>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</si>
  <si>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</si>
  <si>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</si>
  <si>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</si>
  <si>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</si>
  <si>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</si>
  <si>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</si>
  <si>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</si>
  <si>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</si>
  <si>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</si>
  <si>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</si>
  <si>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</si>
  <si>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</si>
  <si>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</si>
  <si>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</si>
  <si>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</si>
  <si>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</si>
  <si>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</si>
  <si>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</si>
  <si>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</si>
  <si>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</si>
  <si>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</si>
  <si>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</si>
  <si>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</si>
  <si>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</si>
  <si>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</si>
  <si>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</si>
  <si>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</si>
  <si>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</si>
  <si>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</si>
  <si>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</si>
  <si>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</si>
  <si>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</si>
  <si>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</si>
  <si>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</si>
  <si>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</si>
  <si>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</si>
  <si>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</si>
  <si>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</si>
  <si>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</si>
  <si>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</si>
  <si>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</si>
  <si>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</si>
  <si>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</si>
  <si>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</si>
  <si>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</si>
  <si>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</si>
  <si>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</si>
  <si>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</si>
  <si>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</si>
  <si>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</si>
  <si>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</si>
  <si>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</si>
  <si>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</si>
  <si>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</si>
  <si>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</si>
  <si>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</si>
  <si>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</si>
  <si>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</si>
  <si>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</si>
  <si>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</si>
  <si>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</si>
  <si>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</si>
  <si>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</si>
  <si>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</si>
  <si>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</si>
  <si>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</si>
  <si>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</si>
  <si>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</si>
  <si>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</si>
  <si>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</si>
  <si>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</si>
  <si>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</si>
  <si>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</si>
  <si>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</si>
  <si>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</si>
  <si>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</si>
  <si>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</si>
  <si>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</si>
  <si>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</si>
  <si>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</si>
  <si>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</si>
  <si>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</si>
  <si>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</si>
  <si>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</si>
  <si>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</si>
  <si>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</si>
  <si>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</si>
  <si>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</si>
  <si>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</si>
  <si>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</si>
  <si>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</si>
  <si>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</si>
  <si>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</si>
  <si>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</si>
  <si>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</si>
  <si>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</si>
  <si>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</si>
  <si>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</si>
  <si>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</si>
  <si>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</si>
  <si>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</si>
  <si>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</si>
  <si>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</si>
  <si>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</si>
  <si>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</si>
  <si>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</si>
  <si>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</si>
  <si>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</si>
  <si>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</si>
  <si>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</si>
  <si>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</si>
  <si>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</si>
  <si>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</si>
  <si>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</si>
  <si>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</si>
  <si>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</si>
  <si>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</si>
  <si>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</si>
  <si>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</si>
  <si>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</si>
  <si>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</si>
  <si>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</si>
  <si>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</si>
  <si>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</si>
  <si>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</si>
  <si>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</si>
  <si>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</si>
  <si>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</si>
  <si>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</si>
  <si>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</si>
  <si>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</si>
  <si>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</si>
  <si>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</si>
  <si>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</si>
  <si>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</si>
  <si>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</si>
  <si>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</si>
  <si>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</si>
  <si>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</si>
  <si>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</si>
  <si>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</si>
  <si>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</si>
  <si>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</si>
  <si>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</si>
  <si>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</si>
  <si>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</si>
  <si>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</si>
  <si>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</si>
  <si>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</si>
  <si>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</si>
  <si>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</si>
  <si>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</si>
  <si>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</si>
  <si>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</si>
  <si>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</si>
  <si>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</si>
  <si>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</si>
  <si>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</si>
  <si>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</si>
  <si>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</si>
  <si>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</si>
  <si>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</si>
  <si>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</si>
  <si>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</si>
  <si>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</si>
  <si>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</si>
  <si>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</si>
  <si>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</si>
  <si>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</si>
  <si>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</si>
  <si>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</si>
  <si>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</si>
  <si>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</si>
  <si>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</si>
  <si>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</si>
  <si>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</si>
  <si>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</si>
  <si>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</si>
  <si>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</si>
  <si>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</si>
  <si>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</si>
  <si>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</si>
  <si>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</si>
  <si>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</si>
  <si>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</si>
  <si>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</si>
  <si>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</si>
  <si>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</si>
  <si>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</si>
  <si>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</si>
  <si>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</si>
  <si>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</si>
  <si>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</si>
  <si>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</si>
  <si>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</si>
  <si>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</si>
  <si>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</si>
  <si>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</si>
  <si>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</si>
  <si>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</si>
  <si>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</si>
  <si>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</si>
  <si>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</si>
  <si>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</si>
  <si>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</si>
  <si>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</si>
  <si>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</si>
  <si>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</si>
  <si>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</si>
  <si>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</si>
  <si>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</si>
  <si>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</si>
  <si>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</si>
  <si>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</si>
  <si>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</si>
  <si>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</si>
  <si>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</si>
  <si>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</si>
  <si>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</si>
  <si>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</si>
  <si>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</si>
  <si>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</si>
  <si>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</si>
  <si>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</si>
  <si>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</si>
  <si>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</si>
  <si>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</si>
  <si>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</si>
  <si>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</si>
  <si>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</si>
  <si>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</si>
  <si>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</si>
  <si>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</si>
  <si>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</si>
  <si>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</si>
  <si>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</si>
  <si>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</si>
  <si>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</si>
  <si>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</si>
  <si>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</si>
  <si>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</si>
  <si>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</si>
  <si>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</si>
  <si>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</si>
  <si>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</si>
  <si>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</si>
  <si>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</si>
  <si>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</si>
  <si>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</si>
  <si>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</si>
  <si>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</si>
  <si>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</si>
  <si>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</si>
  <si>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</si>
  <si>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</si>
  <si>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</si>
  <si>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</si>
  <si>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</si>
  <si>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</si>
  <si>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</si>
  <si>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</si>
  <si>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</si>
  <si>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</si>
  <si>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</si>
  <si>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</si>
  <si>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</si>
  <si>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</si>
  <si>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</si>
  <si>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</si>
  <si>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</si>
  <si>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</si>
  <si>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</si>
  <si>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</si>
  <si>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</si>
  <si>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</si>
  <si>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</si>
  <si>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</si>
  <si>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</si>
  <si>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</si>
  <si>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</si>
  <si>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</si>
  <si>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</si>
  <si>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</si>
  <si>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</si>
  <si>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</si>
  <si>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</si>
  <si>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</si>
  <si>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</si>
  <si>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</si>
  <si>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</si>
  <si>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</si>
  <si>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</si>
  <si>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</si>
  <si>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</si>
  <si>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</si>
  <si>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</si>
  <si>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</si>
  <si>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</si>
  <si>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</si>
  <si>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</si>
  <si>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</si>
  <si>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</si>
  <si>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</si>
  <si>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</si>
  <si>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</si>
  <si>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</si>
  <si>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</si>
  <si>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</si>
  <si>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</si>
  <si>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</si>
  <si>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</si>
  <si>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</si>
  <si>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</si>
  <si>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</si>
  <si>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</si>
  <si>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</si>
  <si>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</si>
  <si>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</si>
  <si>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</si>
  <si>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</si>
  <si>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</si>
  <si>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</si>
  <si>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</si>
  <si>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</si>
  <si>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</si>
  <si>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</si>
  <si>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</si>
  <si>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</si>
  <si>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</si>
  <si>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</si>
  <si>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</si>
  <si>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</si>
  <si>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</si>
  <si>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</si>
  <si>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</si>
  <si>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</si>
  <si>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</si>
  <si>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</si>
  <si>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</si>
  <si>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</si>
  <si>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</si>
  <si>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</si>
  <si>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</si>
  <si>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</si>
  <si>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</si>
  <si>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</si>
  <si>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</si>
  <si>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</si>
  <si>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</si>
  <si>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</si>
  <si>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</si>
  <si>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</si>
  <si>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</si>
  <si>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</si>
  <si>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</si>
  <si>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</si>
  <si>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</si>
  <si>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</si>
  <si>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</si>
  <si>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</si>
  <si>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</si>
  <si>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</si>
  <si>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</si>
  <si>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</si>
  <si>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</si>
  <si>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</si>
  <si>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</si>
  <si>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</si>
  <si>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</si>
  <si>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</si>
  <si>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</si>
  <si>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</si>
  <si>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</si>
  <si>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</si>
  <si>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</si>
  <si>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</si>
  <si>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</si>
  <si>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</si>
  <si>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</si>
  <si>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</si>
  <si>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</si>
  <si>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</si>
  <si>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</si>
  <si>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</si>
  <si>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</si>
  <si>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</si>
  <si>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</si>
  <si>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</si>
  <si>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</si>
  <si>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</si>
  <si>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</si>
  <si>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</si>
  <si>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</si>
  <si>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</si>
  <si>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</si>
  <si>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</si>
  <si>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</si>
  <si>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</si>
  <si>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</si>
  <si>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</si>
  <si>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</si>
  <si>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</si>
  <si>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</si>
  <si>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</si>
  <si>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</si>
  <si>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</si>
  <si>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</si>
  <si>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</si>
  <si>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</si>
  <si>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</si>
  <si>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</si>
  <si>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</si>
  <si>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</si>
  <si>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</si>
  <si>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</si>
  <si>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</si>
  <si>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</si>
  <si>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</si>
  <si>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</si>
  <si>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</si>
  <si>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</si>
  <si>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</si>
  <si>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</si>
  <si>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</si>
  <si>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</si>
  <si>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</si>
  <si>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</si>
  <si>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</si>
  <si>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</si>
  <si>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</si>
  <si>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</si>
  <si>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</si>
  <si>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</si>
  <si>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</si>
  <si>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</si>
  <si>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</si>
  <si>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</si>
  <si>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</si>
  <si>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</si>
  <si>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</si>
  <si>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</si>
  <si>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</si>
  <si>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</si>
  <si>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</si>
  <si>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</si>
  <si>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</si>
  <si>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</si>
  <si>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</si>
  <si>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</si>
  <si>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</si>
  <si>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</si>
  <si>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</si>
  <si>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</si>
  <si>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</si>
  <si>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</si>
  <si>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</si>
  <si>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</si>
  <si>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</si>
  <si>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</si>
  <si>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</si>
  <si>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</si>
  <si>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</si>
  <si>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</si>
  <si>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</si>
  <si>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</si>
  <si>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</si>
  <si>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</si>
  <si>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</si>
  <si>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</si>
  <si>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</si>
  <si>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</si>
  <si>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</si>
  <si>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</si>
  <si>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</si>
  <si>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</si>
  <si>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</si>
  <si>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</si>
  <si>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</si>
  <si>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</si>
  <si>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</si>
  <si>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</si>
  <si>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</si>
  <si>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</si>
  <si>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</si>
  <si>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</si>
  <si>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</si>
  <si>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</si>
  <si>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</si>
  <si>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</si>
  <si>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</si>
  <si>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</si>
  <si>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</si>
  <si>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</si>
  <si>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</si>
  <si>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</si>
  <si>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</si>
  <si>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</si>
  <si>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</si>
  <si>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</si>
  <si>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</si>
  <si>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</si>
  <si>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</si>
  <si>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</si>
  <si>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</si>
  <si>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</si>
  <si>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</si>
  <si>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</si>
  <si>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</si>
  <si>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</si>
  <si>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</si>
  <si>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</si>
  <si>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</si>
  <si>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</si>
  <si>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</si>
  <si>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</si>
  <si>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</si>
  <si>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</si>
  <si>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</si>
  <si>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</si>
  <si>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</si>
  <si>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</si>
  <si>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</si>
  <si>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</si>
  <si>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</si>
  <si>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</si>
  <si>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</si>
  <si>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</si>
  <si>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</si>
  <si>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</si>
  <si>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</si>
  <si>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</si>
  <si>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</si>
  <si>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</si>
  <si>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</si>
  <si>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</si>
  <si>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</si>
  <si>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</si>
  <si>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</si>
  <si>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</si>
  <si>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</si>
  <si>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</si>
  <si>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</si>
  <si>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</si>
  <si>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</si>
  <si>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</si>
  <si>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</si>
  <si>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</si>
  <si>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</si>
  <si>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</si>
  <si>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</si>
  <si>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</si>
  <si>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</si>
  <si>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</si>
  <si>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</si>
  <si>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</si>
  <si>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</si>
  <si>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</si>
  <si>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</si>
  <si>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</si>
  <si>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</si>
  <si>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</si>
  <si>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</si>
  <si>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</si>
  <si>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</si>
  <si>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</si>
  <si>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</si>
  <si>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</si>
  <si>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</si>
  <si>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</si>
  <si>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</si>
  <si>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</si>
  <si>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</si>
  <si>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</si>
  <si>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</si>
  <si>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</si>
  <si>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</si>
  <si>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</si>
  <si>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</si>
  <si>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</si>
  <si>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</si>
  <si>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</si>
  <si>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</si>
  <si>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</si>
  <si>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</si>
  <si>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</si>
  <si>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</si>
  <si>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</si>
  <si>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</si>
  <si>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</si>
  <si>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</si>
  <si>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</si>
  <si>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</si>
  <si>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</si>
  <si>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</si>
  <si>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</si>
  <si>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</si>
  <si>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</si>
  <si>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</si>
  <si>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</si>
  <si>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</si>
  <si>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</si>
  <si>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</si>
  <si>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</si>
  <si>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</si>
  <si>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</si>
  <si>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</si>
  <si>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</si>
  <si>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</si>
  <si>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</si>
  <si>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</si>
  <si>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</si>
  <si>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</si>
  <si>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</si>
  <si>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</si>
  <si>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</si>
  <si>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</si>
  <si>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</si>
  <si>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</si>
  <si>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</si>
  <si>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</si>
  <si>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</si>
  <si>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</si>
  <si>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</si>
  <si>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</si>
  <si>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</si>
  <si>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</si>
  <si>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</si>
  <si>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</si>
  <si>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</si>
  <si>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</si>
  <si>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</si>
  <si>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</si>
  <si>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</si>
  <si>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</si>
  <si>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</si>
  <si>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</si>
  <si>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</si>
  <si>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</si>
  <si>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</si>
  <si>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</si>
  <si>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</si>
  <si>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</si>
  <si>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</si>
  <si>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</si>
  <si>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</si>
  <si>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</si>
  <si>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</si>
  <si>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</si>
  <si>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</si>
  <si>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</si>
  <si>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</si>
  <si>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</si>
  <si>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</si>
  <si>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</si>
  <si>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</si>
  <si>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</si>
  <si>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</si>
  <si>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</si>
  <si>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</si>
  <si>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</si>
  <si>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</si>
  <si>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</si>
  <si>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</si>
  <si>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</si>
  <si>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</si>
  <si>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</si>
  <si>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</si>
  <si>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</si>
  <si>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</si>
  <si>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</si>
  <si>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</si>
  <si>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</si>
  <si>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</si>
  <si>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</si>
  <si>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</si>
  <si>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</si>
  <si>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</si>
  <si>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</si>
  <si>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</si>
  <si>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</si>
  <si>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</si>
  <si>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</si>
  <si>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</si>
  <si>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</si>
  <si>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</si>
  <si>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</si>
  <si>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</si>
  <si>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</si>
  <si>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</si>
  <si>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</si>
  <si>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</si>
  <si>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</si>
  <si>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</si>
  <si>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</si>
  <si>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</si>
  <si>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</si>
  <si>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</si>
  <si>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</si>
  <si>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</si>
  <si>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</si>
  <si>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</si>
  <si>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</si>
  <si>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</si>
  <si>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</si>
  <si>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</si>
  <si>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</si>
  <si>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</si>
  <si>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</si>
  <si>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</si>
  <si>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</si>
  <si>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</si>
  <si>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</si>
  <si>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</si>
  <si>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</si>
  <si>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</si>
  <si>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</si>
  <si>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</si>
  <si>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</si>
  <si>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</si>
  <si>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</si>
  <si>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</si>
  <si>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</si>
  <si>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</si>
  <si>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</si>
  <si>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</si>
  <si>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</si>
  <si>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</si>
  <si>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</si>
  <si>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</si>
  <si>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</si>
  <si>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</si>
  <si>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</si>
  <si>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</si>
  <si>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</si>
  <si>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</si>
  <si>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</si>
  <si>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</si>
  <si>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</si>
  <si>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</si>
  <si>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</si>
  <si>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</si>
  <si>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</si>
  <si>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</si>
  <si>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</si>
  <si>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</si>
  <si>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</si>
  <si>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</si>
  <si>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</si>
  <si>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</si>
  <si>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</si>
  <si>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</si>
  <si>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</si>
  <si>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</si>
  <si>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</si>
  <si>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</si>
  <si>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</si>
  <si>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</si>
  <si>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</si>
  <si>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</si>
  <si>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</si>
  <si>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</si>
  <si>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</si>
  <si>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</si>
  <si>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</si>
  <si>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</si>
  <si>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</si>
  <si>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</si>
  <si>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</si>
  <si>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</si>
  <si>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</si>
  <si>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</si>
  <si>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</si>
  <si>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</si>
  <si>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</si>
  <si>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</si>
  <si>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</si>
  <si>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</si>
  <si>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</si>
  <si>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</si>
  <si>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</si>
  <si>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</si>
  <si>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</si>
  <si>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</si>
  <si>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</si>
  <si>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</si>
  <si>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</si>
  <si>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</si>
  <si>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</si>
  <si>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</si>
  <si>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</si>
  <si>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</si>
  <si>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</si>
  <si>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</si>
  <si>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</si>
  <si>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</si>
  <si>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</si>
  <si>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</si>
  <si>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</si>
  <si>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</si>
  <si>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</si>
  <si>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</si>
  <si>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</si>
  <si>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</si>
  <si>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</si>
  <si>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</si>
  <si>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</si>
  <si>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</si>
  <si>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</si>
  <si>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</si>
  <si>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</si>
  <si>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</si>
  <si>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</si>
  <si>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</si>
  <si>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</si>
  <si>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</si>
  <si>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</si>
  <si>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</si>
  <si>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</si>
  <si>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</si>
  <si>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</si>
  <si>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</si>
  <si>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</si>
  <si>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</si>
  <si>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</si>
  <si>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</si>
  <si>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</si>
  <si>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</si>
  <si>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</si>
  <si>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</si>
  <si>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</si>
  <si>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</si>
  <si>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</si>
  <si>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</si>
  <si>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</si>
  <si>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</si>
  <si>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</si>
  <si>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</si>
  <si>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</si>
  <si>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</si>
  <si>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</si>
  <si>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</si>
  <si>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</si>
  <si>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</si>
  <si>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</si>
  <si>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</si>
  <si>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</si>
  <si>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</si>
  <si>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</si>
  <si>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</si>
  <si>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</si>
  <si>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</si>
  <si>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</si>
  <si>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</si>
  <si>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</si>
  <si>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</si>
  <si>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</si>
  <si>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</si>
  <si>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</si>
  <si>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</si>
  <si>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</si>
  <si>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</si>
  <si>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</si>
  <si>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</si>
  <si>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</si>
  <si>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</si>
  <si>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</si>
  <si>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</si>
  <si>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</si>
  <si>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</si>
  <si>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</si>
  <si>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</si>
  <si>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</si>
  <si>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</si>
  <si>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</si>
  <si>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</si>
  <si>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</si>
  <si>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</si>
  <si>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</si>
  <si>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</si>
  <si>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</si>
  <si>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</si>
  <si>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</si>
  <si>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</si>
  <si>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</si>
  <si>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</si>
  <si>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</si>
  <si>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</si>
  <si>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</si>
  <si>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</si>
  <si>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</si>
  <si>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</si>
  <si>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</si>
  <si>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</si>
  <si>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</si>
  <si>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</si>
  <si>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</si>
  <si>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</si>
  <si>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</si>
  <si>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</si>
  <si>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</si>
  <si>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</si>
  <si>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</si>
  <si>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</si>
  <si>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</si>
  <si>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</si>
  <si>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</si>
  <si>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</si>
  <si>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</si>
  <si>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</si>
  <si>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</si>
  <si>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</si>
  <si>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</si>
  <si>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</si>
  <si>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</si>
  <si>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</si>
  <si>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</si>
  <si>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</si>
  <si>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</si>
  <si>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</si>
  <si>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</si>
  <si>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</si>
  <si>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</si>
  <si>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</si>
  <si>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</si>
  <si>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</si>
  <si>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</si>
  <si>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</si>
  <si>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</si>
  <si>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</si>
  <si>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</si>
  <si>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</si>
  <si>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</si>
  <si>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</si>
  <si>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</si>
  <si>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</si>
  <si>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</si>
  <si>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</si>
  <si>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</si>
  <si>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</si>
  <si>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</si>
  <si>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</si>
  <si>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</si>
  <si>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</si>
  <si>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</si>
  <si>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</si>
  <si>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</si>
  <si>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</si>
  <si>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</si>
  <si>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</si>
  <si>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</si>
  <si>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</si>
  <si>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</si>
  <si>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</si>
  <si>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</si>
  <si>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</si>
  <si>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</si>
  <si>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</si>
  <si>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</si>
  <si>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</si>
  <si>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</si>
  <si>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</si>
  <si>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</si>
  <si>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</si>
  <si>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</si>
  <si>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</si>
  <si>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</si>
  <si>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</si>
  <si>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</si>
  <si>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</si>
  <si>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</si>
  <si>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</si>
  <si>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</si>
  <si>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</si>
  <si>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</si>
  <si>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</si>
  <si>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</si>
  <si>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</si>
  <si>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</si>
  <si>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</si>
  <si>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</si>
  <si>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</si>
  <si>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</si>
  <si>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</si>
  <si>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</si>
  <si>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</si>
  <si>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</si>
  <si>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</si>
  <si>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</si>
  <si>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</si>
  <si>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</si>
  <si>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</si>
  <si>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</si>
  <si>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</si>
  <si>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</si>
  <si>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</si>
  <si>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</si>
  <si>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</si>
  <si>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</si>
  <si>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</si>
  <si>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</si>
  <si>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</si>
  <si>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</si>
  <si>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</si>
  <si>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</si>
  <si>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</si>
  <si>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</si>
  <si>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</si>
  <si>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</si>
  <si>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</si>
  <si>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</si>
  <si>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</si>
  <si>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</si>
  <si>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</si>
  <si>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</si>
  <si>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</si>
  <si>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</si>
  <si>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</si>
  <si>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</si>
  <si>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</si>
  <si>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</si>
  <si>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</si>
  <si>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</si>
  <si>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</si>
  <si>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</si>
  <si>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</si>
  <si>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</si>
  <si>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</si>
  <si>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</si>
  <si>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</si>
  <si>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</si>
  <si>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</si>
  <si>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</si>
  <si>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</si>
  <si>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</si>
  <si>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</si>
  <si>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</si>
  <si>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</si>
  <si>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</si>
  <si>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</si>
  <si>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</si>
  <si>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</si>
  <si>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</si>
  <si>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</si>
  <si>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</si>
  <si>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</si>
  <si>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</si>
  <si>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</si>
  <si>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</si>
  <si>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</si>
  <si>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</si>
  <si>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</si>
  <si>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</si>
  <si>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</si>
  <si>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</si>
  <si>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</si>
  <si>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</si>
  <si>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</si>
  <si>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</si>
  <si>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</si>
  <si>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</si>
  <si>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</si>
  <si>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</si>
  <si>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</si>
  <si>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</si>
  <si>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</si>
  <si>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</si>
  <si>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</si>
  <si>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</si>
  <si>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</si>
  <si>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</si>
  <si>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</si>
  <si>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</si>
  <si>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</si>
  <si>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</si>
  <si>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</si>
  <si>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</si>
  <si>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</si>
  <si>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</si>
  <si>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</si>
  <si>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</si>
  <si>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</si>
  <si>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</si>
  <si>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</si>
  <si>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</si>
  <si>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</si>
  <si>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</si>
  <si>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</si>
  <si>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</si>
  <si>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</si>
  <si>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</si>
  <si>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</si>
  <si>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</si>
  <si>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</si>
  <si>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</si>
  <si>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</si>
  <si>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</si>
  <si>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</si>
  <si>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</si>
  <si>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</si>
  <si>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</si>
  <si>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</si>
  <si>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</si>
  <si>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</si>
  <si>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</si>
  <si>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</si>
  <si>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</si>
  <si>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</si>
  <si>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</si>
  <si>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</si>
  <si>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</si>
  <si>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</si>
  <si>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</si>
  <si>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</si>
  <si>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</si>
  <si>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</si>
  <si>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</si>
  <si>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</si>
  <si>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</si>
  <si>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</si>
  <si>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</si>
  <si>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</si>
  <si>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</si>
  <si>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</si>
  <si>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</si>
  <si>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</si>
  <si>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</si>
  <si>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</si>
  <si>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</si>
  <si>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</si>
  <si>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</si>
  <si>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</si>
  <si>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</si>
  <si>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</si>
  <si>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</si>
  <si>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</si>
  <si>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</si>
  <si>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</si>
  <si>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</si>
  <si>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</si>
  <si>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</si>
  <si>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</si>
  <si>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</si>
  <si>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</si>
  <si>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</si>
  <si>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</si>
  <si>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</si>
  <si>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</si>
  <si>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</si>
  <si>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</si>
  <si>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</si>
  <si>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</si>
  <si>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</si>
  <si>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</si>
  <si>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</si>
  <si>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</si>
  <si>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</si>
  <si>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</si>
  <si>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</si>
  <si>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</si>
  <si>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</si>
  <si>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</si>
  <si>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</si>
  <si>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</si>
  <si>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</si>
  <si>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</si>
  <si>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</si>
  <si>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</si>
  <si>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</si>
  <si>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</si>
  <si>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</si>
  <si>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</si>
  <si>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</si>
  <si>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</si>
  <si>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</si>
  <si>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</si>
  <si>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</si>
  <si>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</si>
  <si>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</si>
  <si>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</si>
  <si>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</si>
  <si>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</si>
  <si>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</si>
  <si>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</si>
  <si>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</si>
  <si>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</si>
  <si>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</si>
  <si>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</si>
  <si>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</si>
  <si>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</si>
  <si>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</si>
  <si>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</si>
  <si>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</si>
  <si>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</si>
  <si>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</si>
  <si>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</si>
  <si>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</si>
  <si>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</si>
  <si>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</si>
  <si>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</si>
  <si>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</si>
  <si>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</si>
  <si>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</si>
  <si>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</si>
  <si>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</si>
  <si>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</si>
  <si>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</si>
  <si>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</si>
  <si>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</si>
  <si>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</si>
  <si>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</si>
  <si>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</si>
  <si>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</si>
  <si>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</si>
  <si>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</si>
  <si>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</si>
  <si>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</si>
  <si>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</si>
  <si>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</si>
  <si>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</si>
  <si>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</si>
  <si>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</si>
  <si>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</si>
  <si>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</si>
  <si>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</si>
  <si>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</si>
  <si>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</si>
  <si>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</si>
  <si>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</si>
  <si>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</si>
  <si>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</si>
  <si>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</si>
  <si>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</si>
  <si>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</si>
  <si>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</si>
  <si>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</si>
  <si>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</si>
  <si>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</si>
  <si>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</si>
  <si>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</si>
  <si>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</si>
  <si>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</si>
  <si>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</si>
  <si>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</si>
  <si>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</si>
  <si>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</si>
  <si>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</si>
  <si>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</si>
  <si>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</si>
  <si>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</si>
  <si>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</si>
  <si>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</si>
  <si>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</si>
  <si>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</si>
  <si>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</si>
  <si>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</si>
  <si>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</si>
  <si>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</si>
  <si>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</si>
  <si>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</si>
  <si>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</si>
  <si>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</si>
  <si>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</si>
  <si>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</si>
  <si>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</si>
  <si>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</si>
  <si>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</si>
  <si>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</si>
  <si>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</si>
  <si>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</si>
  <si>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</si>
  <si>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</si>
  <si>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</si>
  <si>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</si>
  <si>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</si>
  <si>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</si>
  <si>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</si>
  <si>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</si>
  <si>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</si>
  <si>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</si>
  <si>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</si>
  <si>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</si>
  <si>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</si>
  <si>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</si>
  <si>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</si>
  <si>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</si>
  <si>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</si>
  <si>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</si>
  <si>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</si>
  <si>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</si>
  <si>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</si>
  <si>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</si>
  <si>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</si>
  <si>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</si>
  <si>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</si>
  <si>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</si>
  <si>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</si>
  <si>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</si>
  <si>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</si>
  <si>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</si>
  <si>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</si>
  <si>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</si>
  <si>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</si>
  <si>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</si>
  <si>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</si>
  <si>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</si>
  <si>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</si>
  <si>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</si>
  <si>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</si>
  <si>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</si>
  <si>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</si>
  <si>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</si>
  <si>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</si>
  <si>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</si>
  <si>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</si>
  <si>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</si>
  <si>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</si>
  <si>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</si>
  <si>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</si>
  <si>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</si>
  <si>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</si>
  <si>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</si>
  <si>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</si>
  <si>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</si>
  <si>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</si>
  <si>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</si>
  <si>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</si>
  <si>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</si>
  <si>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</si>
  <si>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</si>
  <si>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</si>
  <si>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</si>
  <si>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</si>
  <si>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</si>
  <si>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</si>
  <si>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</si>
  <si>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</si>
  <si>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</si>
  <si>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</si>
  <si>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</si>
  <si>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</si>
  <si>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</si>
  <si>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</si>
  <si>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</si>
  <si>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</si>
  <si>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</si>
  <si>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</si>
  <si>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</si>
  <si>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</si>
  <si>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</si>
  <si>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</si>
  <si>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</si>
  <si>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</si>
  <si>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</si>
  <si>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</si>
  <si>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</si>
  <si>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</si>
  <si>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</si>
  <si>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</si>
  <si>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</si>
  <si>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</si>
  <si>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</si>
  <si>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</si>
  <si>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</si>
  <si>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</si>
  <si>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</si>
  <si>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</si>
  <si>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</si>
  <si>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</si>
  <si>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</si>
  <si>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</si>
  <si>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</si>
  <si>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</si>
  <si>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</si>
  <si>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</si>
  <si>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</si>
  <si>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</si>
  <si>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</si>
  <si>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</si>
  <si>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</si>
  <si>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</si>
  <si>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</si>
  <si>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</si>
  <si>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</si>
  <si>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</si>
  <si>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</si>
  <si>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</si>
  <si>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</si>
  <si>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</si>
  <si>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</si>
  <si>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</si>
  <si>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</si>
  <si>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</si>
  <si>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</si>
  <si>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</si>
  <si>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</si>
  <si>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</si>
  <si>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</si>
  <si>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</si>
  <si>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</si>
  <si>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</si>
  <si>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</si>
  <si>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</si>
  <si>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</si>
  <si>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</si>
  <si>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</si>
  <si>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</si>
  <si>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</si>
  <si>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</si>
  <si>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</si>
  <si>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</si>
  <si>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</si>
  <si>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</si>
  <si>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</si>
  <si>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</si>
  <si>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</si>
  <si>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</si>
  <si>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</si>
  <si>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</si>
  <si>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</si>
  <si>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</si>
  <si>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</si>
  <si>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</si>
  <si>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</si>
  <si>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</si>
  <si>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</si>
  <si>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</si>
  <si>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</si>
  <si>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</si>
  <si>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</si>
  <si>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</si>
  <si>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</si>
  <si>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</si>
  <si>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</si>
  <si>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</si>
  <si>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</si>
  <si>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</si>
  <si>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</si>
  <si>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</si>
  <si>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</si>
  <si>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</si>
  <si>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</si>
  <si>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</si>
  <si>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</si>
  <si>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</si>
  <si>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</si>
  <si>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</si>
  <si>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</si>
  <si>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</si>
  <si>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</si>
  <si>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</si>
  <si>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</si>
  <si>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</si>
  <si>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</si>
  <si>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</si>
  <si>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</si>
  <si>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</si>
  <si>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</si>
  <si>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</si>
  <si>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</si>
  <si>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</si>
  <si>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</si>
  <si>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</si>
  <si>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</si>
  <si>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</si>
  <si>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</si>
  <si>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</si>
  <si>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</si>
  <si>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</si>
  <si>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</si>
  <si>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</si>
  <si>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</si>
  <si>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</si>
  <si>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</si>
  <si>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</si>
  <si>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</si>
  <si>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</si>
  <si>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</si>
  <si>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</si>
  <si>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</si>
  <si>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</si>
  <si>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</si>
  <si>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</si>
  <si>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</si>
  <si>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</si>
  <si>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</si>
  <si>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</si>
  <si>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</si>
  <si>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</si>
  <si>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</si>
  <si>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</si>
  <si>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</si>
  <si>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</si>
  <si>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</si>
  <si>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</si>
  <si>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</si>
  <si>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</si>
  <si>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</si>
  <si>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</si>
  <si>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</si>
  <si>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</si>
  <si>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</si>
  <si>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</si>
  <si>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</si>
  <si>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</si>
  <si>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</si>
  <si>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</si>
  <si>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</si>
  <si>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</si>
  <si>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</si>
  <si>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</si>
  <si>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</si>
  <si>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</si>
  <si>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</si>
  <si>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</si>
  <si>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</si>
  <si>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</si>
  <si>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</si>
  <si>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</si>
  <si>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</si>
  <si>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</si>
  <si>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</si>
  <si>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</si>
  <si>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</si>
  <si>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</si>
  <si>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</si>
  <si>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</si>
  <si>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</si>
  <si>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</si>
  <si>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</si>
  <si>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</si>
  <si>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</si>
  <si>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</si>
  <si>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</si>
  <si>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</si>
  <si>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</si>
  <si>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</si>
  <si>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</si>
  <si>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</si>
  <si>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</si>
  <si>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</si>
  <si>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</si>
  <si>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</si>
  <si>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</si>
  <si>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</si>
  <si>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</si>
  <si>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</si>
  <si>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</si>
  <si>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</si>
  <si>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</si>
  <si>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</si>
  <si>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</si>
  <si>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</si>
  <si>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</si>
  <si>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</si>
  <si>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</si>
  <si>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</si>
  <si>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</si>
  <si>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</si>
  <si>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</si>
  <si>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</si>
  <si>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</si>
  <si>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</si>
  <si>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</si>
  <si>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</si>
  <si>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</si>
  <si>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</si>
  <si>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</si>
  <si>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</si>
  <si>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</si>
  <si>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</si>
  <si>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</si>
  <si>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</si>
  <si>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</si>
  <si>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</si>
  <si>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</si>
  <si>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</si>
  <si>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</si>
  <si>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</si>
  <si>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</si>
  <si>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</si>
  <si>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</si>
  <si>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</si>
  <si>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</si>
  <si>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</si>
  <si>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</si>
  <si>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</si>
  <si>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</si>
  <si>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</si>
  <si>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</si>
  <si>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</si>
  <si>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</si>
  <si>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</si>
  <si>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</si>
  <si>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</si>
  <si>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</si>
  <si>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</si>
  <si>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</si>
  <si>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</si>
  <si>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</si>
  <si>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</si>
  <si>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</si>
  <si>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</si>
  <si>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</si>
  <si>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</si>
  <si>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</si>
  <si>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</si>
  <si>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</si>
  <si>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</si>
  <si>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</si>
  <si>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</si>
  <si>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</si>
  <si>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</si>
  <si>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</si>
  <si>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</si>
  <si>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</si>
  <si>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</si>
  <si>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</si>
  <si>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</si>
  <si>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</si>
  <si>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</si>
  <si>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</si>
  <si>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</si>
  <si>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</si>
  <si>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</si>
  <si>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</si>
  <si>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</si>
  <si>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</si>
  <si>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</si>
  <si>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</si>
  <si>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</si>
  <si>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</si>
  <si>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</si>
  <si>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</si>
  <si>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</si>
  <si>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</si>
  <si>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</si>
  <si>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</si>
  <si>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</si>
  <si>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</si>
  <si>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</si>
  <si>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</si>
  <si>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</si>
  <si>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</si>
  <si>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</si>
  <si>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</si>
  <si>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</si>
  <si>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</si>
  <si>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</si>
  <si>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</si>
  <si>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</si>
  <si>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</si>
  <si>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</si>
  <si>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</si>
  <si>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</si>
  <si>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</si>
  <si>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</si>
  <si>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</si>
  <si>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</si>
  <si>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</si>
  <si>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</si>
  <si>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</si>
  <si>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</si>
  <si>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</si>
  <si>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</si>
  <si>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</si>
  <si>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</si>
  <si>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</si>
  <si>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</si>
  <si>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</si>
  <si>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</si>
  <si>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</si>
  <si>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</si>
  <si>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</si>
  <si>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</si>
  <si>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</si>
  <si>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</si>
  <si>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</si>
  <si>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</si>
  <si>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</si>
  <si>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</si>
  <si>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</si>
  <si>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</si>
  <si>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</si>
  <si>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</si>
  <si>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</si>
  <si>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</si>
  <si>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</si>
  <si>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</si>
  <si>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</si>
  <si>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</si>
  <si>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</si>
  <si>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</si>
  <si>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</si>
  <si>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</si>
  <si>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</si>
  <si>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</si>
  <si>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</si>
  <si>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</si>
  <si>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</si>
  <si>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</si>
  <si>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</si>
  <si>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</si>
  <si>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</si>
  <si>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</si>
  <si>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</si>
  <si>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</si>
  <si>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</si>
  <si>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</si>
  <si>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</si>
  <si>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</si>
  <si>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</si>
  <si>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</si>
  <si>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</si>
  <si>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</si>
  <si>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</si>
  <si>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</si>
  <si>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</si>
  <si>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</si>
  <si>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</si>
  <si>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</si>
  <si>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</si>
  <si>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</si>
  <si>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</si>
  <si>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</si>
  <si>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</si>
  <si>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</si>
  <si>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</si>
  <si>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</si>
  <si>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</si>
  <si>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</si>
  <si>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</si>
  <si>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</si>
  <si>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</si>
  <si>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</si>
  <si>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</si>
  <si>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</si>
  <si>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</si>
  <si>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</si>
  <si>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</si>
  <si>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</si>
  <si>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</si>
  <si>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</si>
  <si>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</si>
  <si>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</si>
  <si>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</si>
  <si>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</si>
  <si>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</si>
  <si>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</si>
  <si>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</si>
  <si>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</si>
  <si>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</si>
  <si>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</si>
  <si>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</si>
  <si>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</si>
  <si>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</si>
  <si>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</si>
  <si>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</si>
  <si>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</si>
  <si>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</si>
  <si>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</si>
  <si>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</si>
  <si>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</si>
  <si>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</si>
  <si>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</si>
  <si>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</si>
  <si>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</si>
  <si>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</si>
  <si>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</si>
  <si>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</si>
  <si>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</si>
  <si>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</si>
  <si>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</si>
  <si>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</si>
  <si>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</si>
  <si>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</si>
  <si>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</si>
  <si>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</si>
  <si>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</si>
  <si>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</si>
  <si>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</si>
  <si>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</si>
  <si>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</si>
  <si>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</si>
  <si>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</si>
  <si>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</si>
  <si>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</si>
  <si>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</si>
  <si>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</si>
  <si>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</si>
  <si>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</si>
  <si>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</si>
  <si>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</si>
  <si>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</si>
  <si>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</si>
  <si>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</si>
  <si>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</si>
  <si>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</si>
  <si>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</si>
  <si>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</si>
  <si>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</si>
  <si>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</si>
  <si>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</si>
  <si>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</si>
  <si>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</si>
  <si>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</si>
  <si>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</si>
  <si>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</si>
  <si>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</si>
  <si>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</si>
  <si>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</si>
  <si>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</si>
  <si>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</si>
  <si>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</si>
  <si>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</si>
  <si>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</si>
  <si>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</si>
  <si>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</si>
  <si>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</si>
  <si>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</si>
  <si>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</si>
  <si>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</si>
  <si>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</si>
  <si>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</si>
  <si>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</si>
  <si>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</si>
  <si>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</si>
  <si>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</si>
  <si>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</si>
  <si>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</si>
  <si>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</si>
  <si>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</si>
  <si>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</si>
  <si>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</si>
  <si>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</si>
  <si>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</si>
  <si>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</si>
  <si>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</si>
  <si>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</si>
  <si>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</si>
  <si>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</si>
  <si>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</si>
  <si>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</si>
  <si>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</si>
  <si>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</si>
  <si>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</si>
  <si>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</si>
  <si>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</si>
  <si>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</si>
  <si>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</si>
  <si>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</si>
  <si>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</si>
  <si>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</si>
  <si>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</si>
  <si>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</si>
  <si>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</si>
  <si>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</si>
  <si>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</si>
  <si>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</si>
  <si>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</si>
  <si>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</si>
  <si>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</si>
  <si>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</si>
  <si>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</si>
  <si>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</si>
  <si>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</si>
  <si>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</si>
  <si>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</si>
  <si>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</si>
  <si>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</si>
  <si>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</si>
  <si>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</si>
  <si>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</si>
  <si>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</si>
  <si>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</si>
  <si>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</si>
  <si>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</si>
  <si>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</si>
  <si>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</si>
  <si>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</si>
  <si>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</si>
  <si>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</si>
  <si>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</si>
  <si>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</si>
  <si>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</si>
  <si>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</si>
  <si>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</si>
  <si>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</si>
  <si>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</si>
  <si>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</si>
  <si>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</si>
  <si>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</si>
  <si>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</si>
  <si>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</si>
  <si>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</si>
  <si>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</si>
  <si>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</si>
  <si>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</si>
  <si>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</si>
  <si>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</si>
  <si>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</si>
  <si>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</si>
  <si>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</si>
  <si>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</si>
  <si>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</si>
  <si>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</si>
  <si>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</si>
  <si>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</si>
  <si>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</si>
  <si>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</si>
  <si>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</si>
  <si>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</si>
  <si>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</si>
  <si>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</si>
  <si>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</si>
  <si>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</si>
  <si>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</si>
  <si>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</si>
  <si>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</si>
  <si>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</si>
  <si>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</si>
  <si>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</si>
  <si>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</si>
  <si>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</si>
  <si>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</si>
  <si>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</si>
  <si>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</si>
  <si>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</si>
  <si>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</si>
  <si>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</si>
  <si>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</si>
  <si>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</si>
  <si>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</si>
  <si>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</si>
  <si>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</si>
  <si>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</si>
  <si>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</si>
  <si>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</si>
  <si>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</si>
  <si>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</si>
  <si>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</si>
  <si>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</si>
  <si>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</si>
  <si>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</si>
  <si>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</si>
  <si>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</si>
  <si>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</si>
  <si>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</si>
  <si>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</si>
  <si>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</si>
  <si>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</si>
  <si>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</si>
  <si>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</si>
  <si>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</si>
  <si>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</si>
  <si>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</si>
  <si>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</si>
  <si>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</si>
  <si>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</si>
  <si>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</si>
  <si>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</si>
  <si>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</si>
  <si>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</si>
  <si>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</si>
  <si>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</si>
  <si>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</si>
  <si>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</si>
  <si>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</si>
  <si>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</si>
  <si>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</si>
  <si>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</si>
  <si>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</si>
  <si>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</si>
  <si>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</si>
  <si>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</si>
  <si>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</si>
  <si>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</si>
  <si>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</si>
  <si>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</si>
  <si>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</si>
  <si>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</si>
  <si>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</si>
  <si>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</si>
  <si>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</si>
  <si>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</si>
  <si>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</si>
  <si>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</si>
  <si>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</si>
  <si>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</si>
  <si>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</si>
  <si>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</si>
  <si>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</si>
  <si>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</si>
  <si>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</si>
  <si>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</si>
  <si>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</si>
  <si>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</si>
  <si>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</si>
  <si>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</si>
  <si>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</si>
  <si>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</si>
  <si>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</si>
  <si>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</si>
  <si>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</si>
  <si>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</si>
  <si>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</si>
  <si>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</si>
  <si>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</si>
  <si>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</si>
  <si>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</si>
  <si>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</si>
  <si>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</si>
  <si>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</si>
  <si>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</si>
  <si>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</si>
  <si>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</si>
  <si>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</si>
  <si>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</si>
  <si>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</si>
  <si>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</si>
  <si>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</si>
  <si>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</si>
  <si>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</si>
  <si>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</si>
  <si>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</si>
  <si>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</si>
  <si>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</si>
  <si>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</si>
  <si>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</si>
  <si>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</si>
  <si>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</si>
  <si>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</si>
  <si>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</si>
  <si>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</si>
  <si>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</si>
  <si>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</si>
  <si>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</si>
  <si>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</si>
  <si>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</si>
  <si>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</si>
  <si>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</si>
  <si>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</si>
  <si>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</si>
  <si>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</si>
  <si>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</si>
  <si>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</si>
  <si>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</si>
  <si>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</si>
  <si>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</si>
  <si>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</si>
  <si>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</si>
  <si>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</si>
  <si>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</si>
  <si>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</si>
  <si>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</si>
  <si>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</si>
  <si>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</si>
  <si>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</si>
  <si>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</si>
  <si>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</si>
  <si>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</si>
  <si>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</si>
  <si>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</si>
  <si>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</si>
  <si>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</si>
  <si>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</si>
  <si>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</si>
  <si>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</si>
  <si>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</si>
  <si>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</si>
  <si>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</si>
  <si>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</si>
  <si>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</si>
  <si>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</si>
  <si>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</si>
  <si>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</si>
  <si>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</si>
  <si>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</si>
  <si>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</si>
  <si>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</si>
  <si>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</si>
  <si>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</si>
  <si>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</si>
  <si>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</si>
  <si>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</si>
  <si>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</si>
  <si>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</si>
  <si>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</si>
  <si>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</si>
  <si>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</si>
  <si>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</si>
  <si>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</si>
  <si>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</si>
  <si>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</si>
  <si>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</si>
  <si>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</si>
  <si>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</si>
  <si>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</si>
  <si>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</si>
  <si>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</si>
  <si>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</si>
  <si>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</si>
  <si>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</si>
  <si>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</si>
  <si>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</si>
  <si>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</si>
  <si>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</si>
  <si>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</si>
  <si>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</si>
  <si>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</si>
  <si>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</si>
  <si>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</si>
  <si>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</si>
  <si>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</si>
  <si>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</si>
  <si>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</si>
  <si>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</si>
  <si>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</si>
  <si>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</si>
  <si>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</si>
  <si>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</si>
  <si>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</si>
  <si>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</si>
  <si>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</si>
  <si>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</si>
  <si>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</si>
  <si>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</si>
  <si>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</si>
  <si>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</si>
  <si>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</si>
  <si>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</si>
  <si>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</si>
  <si>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</si>
  <si>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</si>
  <si>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</si>
  <si>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</si>
  <si>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</si>
  <si>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</si>
  <si>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</si>
  <si>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</si>
  <si>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</si>
  <si>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</si>
  <si>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</si>
  <si>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</si>
  <si>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</si>
  <si>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</si>
  <si>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</si>
  <si>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</si>
  <si>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</si>
  <si>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</si>
  <si>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</si>
  <si>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</si>
  <si>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</si>
  <si>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</si>
  <si>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</si>
  <si>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</si>
  <si>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</si>
  <si>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</si>
  <si>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</si>
  <si>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</si>
  <si>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</si>
  <si>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</si>
  <si>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</si>
  <si>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</si>
  <si>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</si>
  <si>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</si>
  <si>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</si>
  <si>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</si>
  <si>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</si>
  <si>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</si>
  <si>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</si>
  <si>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</si>
  <si>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</si>
  <si>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</si>
  <si>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</si>
  <si>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</si>
  <si>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</si>
  <si>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</si>
  <si>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</si>
  <si>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</si>
  <si>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</si>
  <si>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</si>
  <si>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</si>
  <si>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</si>
  <si>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</si>
  <si>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</si>
  <si>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</si>
  <si>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</si>
  <si>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</si>
  <si>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</si>
  <si>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</si>
  <si>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</si>
  <si>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</si>
  <si>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</si>
  <si>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</si>
  <si>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</si>
  <si>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</si>
  <si>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</si>
  <si>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</si>
  <si>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</si>
  <si>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</si>
  <si>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</si>
  <si>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</si>
  <si>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</si>
  <si>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</si>
  <si>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</si>
  <si>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</si>
  <si>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</si>
  <si>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</si>
  <si>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</si>
  <si>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</si>
  <si>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</si>
  <si>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</si>
  <si>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</si>
  <si>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</si>
  <si>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</si>
  <si>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</si>
  <si>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</si>
  <si>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</si>
  <si>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</si>
  <si>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</si>
  <si>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</si>
  <si>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</si>
  <si>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</si>
  <si>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</si>
  <si>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</si>
  <si>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</si>
  <si>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</si>
  <si>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</si>
  <si>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</si>
  <si>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</si>
  <si>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</si>
  <si>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</si>
  <si>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</si>
  <si>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</si>
  <si>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</si>
  <si>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</si>
  <si>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</si>
  <si>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</si>
  <si>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</si>
  <si>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</si>
  <si>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</si>
  <si>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</si>
  <si>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</si>
  <si>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</si>
  <si>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</si>
  <si>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</si>
  <si>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</si>
  <si>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</si>
  <si>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</si>
  <si>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</si>
  <si>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</si>
  <si>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</si>
  <si>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</si>
  <si>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</si>
  <si>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</si>
  <si>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</si>
  <si>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</si>
  <si>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</si>
  <si>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</si>
  <si>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</si>
  <si>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</si>
  <si>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</si>
  <si>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</si>
  <si>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</si>
  <si>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</si>
  <si>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</si>
  <si>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</si>
  <si>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</si>
  <si>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</si>
  <si>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</si>
  <si>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</si>
  <si>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</si>
  <si>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</si>
  <si>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</si>
  <si>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</si>
  <si>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</si>
  <si>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</si>
  <si>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</si>
  <si>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</si>
  <si>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</si>
  <si>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</si>
  <si>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</si>
  <si>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</si>
  <si>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</si>
  <si>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</si>
  <si>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</si>
  <si>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</si>
  <si>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</si>
  <si>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</si>
  <si>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</si>
  <si>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</si>
  <si>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</si>
  <si>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</si>
  <si>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</si>
  <si>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</si>
  <si>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</si>
  <si>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</si>
  <si>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</si>
  <si>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</si>
  <si>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</si>
  <si>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</si>
  <si>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</si>
  <si>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</si>
  <si>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</si>
  <si>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</si>
  <si>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</si>
  <si>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</si>
  <si>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</si>
  <si>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</si>
  <si>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</si>
  <si>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</si>
  <si>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</si>
  <si>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</si>
  <si>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</si>
  <si>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</si>
  <si>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</si>
  <si>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</si>
  <si>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</si>
  <si>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</si>
  <si>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</si>
  <si>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</si>
  <si>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</si>
  <si>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</si>
  <si>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</si>
  <si>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</si>
  <si>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</si>
  <si>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</si>
  <si>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</si>
  <si>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</si>
  <si>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</si>
  <si>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</si>
  <si>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</si>
  <si>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</si>
  <si>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</si>
  <si>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</si>
  <si>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</si>
  <si>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</si>
  <si>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</si>
  <si>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</si>
  <si>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</si>
  <si>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</si>
  <si>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</si>
  <si>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</si>
  <si>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</si>
  <si>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</si>
  <si>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</si>
  <si>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</si>
  <si>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</si>
  <si>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</si>
  <si>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</si>
  <si>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</si>
  <si>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</si>
  <si>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</si>
  <si>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</si>
  <si>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</si>
  <si>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</si>
  <si>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</si>
  <si>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</si>
  <si>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</si>
  <si>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</si>
  <si>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</si>
  <si>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</si>
  <si>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</si>
  <si>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</si>
  <si>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</si>
  <si>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</si>
  <si>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</si>
  <si>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</si>
  <si>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</si>
  <si>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</si>
  <si>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</si>
  <si>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</si>
  <si>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</si>
  <si>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</si>
  <si>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</si>
  <si>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</si>
  <si>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</si>
  <si>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</si>
  <si>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</si>
  <si>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</si>
  <si>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</si>
  <si>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</si>
  <si>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</si>
  <si>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</si>
  <si>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</si>
  <si>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</si>
  <si>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</si>
  <si>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</si>
  <si>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</si>
  <si>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</si>
  <si>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</si>
  <si>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</si>
  <si>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</si>
  <si>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</si>
  <si>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</si>
  <si>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</si>
  <si>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</si>
  <si>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</si>
  <si>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</si>
  <si>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</si>
  <si>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</si>
  <si>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</si>
  <si>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</si>
  <si>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</si>
  <si>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</si>
  <si>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</si>
  <si>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</si>
  <si>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</si>
  <si>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</si>
  <si>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</si>
  <si>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</si>
  <si>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</si>
  <si>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</si>
  <si>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</si>
  <si>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</si>
  <si>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</si>
  <si>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</si>
  <si>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</si>
  <si>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</si>
  <si>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</si>
  <si>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</si>
  <si>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</si>
  <si>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</si>
  <si>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</si>
  <si>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</si>
  <si>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</si>
  <si>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</si>
  <si>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</si>
  <si>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</si>
  <si>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</si>
  <si>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</si>
  <si>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</si>
  <si>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</si>
  <si>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</si>
  <si>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</si>
  <si>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</si>
  <si>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</si>
  <si>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</si>
  <si>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</si>
  <si>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</si>
  <si>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</si>
  <si>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</si>
  <si>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</si>
  <si>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</si>
  <si>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</si>
  <si>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</si>
  <si>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</si>
  <si>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</si>
  <si>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</si>
  <si>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</si>
  <si>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</si>
  <si>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</si>
  <si>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</si>
  <si>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</si>
  <si>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</si>
  <si>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</si>
  <si>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</si>
  <si>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</si>
  <si>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</si>
  <si>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</si>
  <si>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</si>
  <si>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</si>
  <si>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</si>
  <si>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</si>
  <si>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</si>
  <si>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</si>
  <si>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</si>
  <si>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</si>
  <si>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</si>
  <si>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</si>
  <si>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</si>
  <si>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</si>
  <si>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</si>
  <si>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</si>
  <si>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</si>
  <si>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</si>
  <si>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</si>
  <si>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</si>
  <si>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</si>
  <si>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</si>
  <si>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</si>
  <si>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</si>
  <si>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</si>
  <si>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</si>
  <si>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</si>
  <si>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</si>
  <si>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</si>
  <si>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</si>
  <si>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</si>
  <si>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</si>
  <si>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</si>
  <si>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</si>
  <si>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</si>
  <si>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</si>
  <si>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</si>
  <si>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</si>
  <si>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</si>
  <si>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</si>
  <si>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</si>
  <si>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</si>
  <si>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</si>
  <si>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</si>
  <si>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</si>
  <si>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</si>
  <si>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</si>
  <si>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</si>
  <si>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</si>
  <si>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</si>
  <si>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</si>
  <si>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</si>
  <si>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</si>
  <si>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</si>
  <si>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</si>
  <si>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</si>
  <si>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</si>
  <si>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</si>
  <si>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</si>
  <si>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</si>
  <si>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</si>
  <si>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</si>
  <si>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</si>
  <si>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</si>
  <si>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</si>
  <si>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</si>
  <si>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</si>
  <si>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</si>
  <si>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</si>
  <si>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</si>
  <si>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</si>
  <si>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</si>
  <si>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</si>
  <si>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</si>
  <si>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</si>
  <si>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</si>
  <si>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</si>
  <si>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</si>
  <si>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</si>
  <si>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</si>
  <si>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</si>
  <si>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</si>
  <si>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</si>
  <si>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</si>
  <si>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</si>
  <si>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</si>
  <si>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</si>
  <si>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</si>
  <si>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</si>
  <si>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</si>
  <si>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</si>
  <si>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</si>
  <si>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</si>
  <si>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</si>
  <si>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</si>
  <si>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</si>
  <si>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</si>
  <si>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</si>
  <si>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</si>
  <si>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</si>
  <si>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</si>
  <si>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</si>
  <si>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</si>
  <si>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</si>
  <si>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</si>
  <si>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</si>
  <si>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</si>
  <si>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</si>
  <si>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</si>
  <si>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</si>
  <si>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</si>
  <si>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</si>
  <si>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</si>
  <si>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</si>
  <si>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</si>
  <si>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</si>
  <si>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</si>
  <si>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</si>
  <si>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</si>
  <si>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</si>
  <si>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</si>
  <si>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</si>
  <si>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</si>
  <si>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</si>
  <si>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</si>
  <si>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</si>
  <si>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</si>
  <si>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</si>
  <si>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</si>
  <si>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</si>
  <si>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</si>
  <si>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</si>
  <si>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</si>
  <si>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</si>
  <si>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</si>
  <si>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</si>
  <si>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</si>
  <si>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</si>
  <si>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</si>
  <si>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</si>
  <si>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</si>
  <si>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</si>
  <si>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</si>
  <si>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</si>
  <si>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</si>
  <si>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</si>
  <si>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</si>
  <si>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</si>
  <si>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</si>
  <si>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</si>
  <si>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</si>
  <si>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</si>
  <si>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</si>
  <si>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</si>
  <si>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</si>
  <si>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</si>
  <si>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</si>
  <si>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</si>
  <si>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</si>
  <si>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</si>
  <si>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</si>
  <si>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</si>
  <si>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</si>
  <si>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</si>
  <si>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</si>
  <si>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</si>
  <si>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</si>
  <si>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</si>
  <si>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</si>
  <si>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</si>
  <si>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</si>
  <si>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</si>
  <si>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</si>
  <si>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</si>
  <si>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</si>
  <si>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</si>
  <si>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</si>
  <si>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</si>
  <si>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</si>
  <si>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</si>
  <si>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</si>
  <si>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</si>
  <si>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</si>
  <si>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</si>
  <si>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</si>
  <si>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</si>
  <si>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</si>
  <si>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</si>
  <si>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</si>
  <si>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</si>
  <si>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</si>
  <si>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</si>
  <si>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</si>
  <si>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</si>
  <si>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</si>
  <si>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</si>
  <si>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</si>
  <si>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</si>
  <si>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</si>
  <si>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</si>
  <si>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</si>
  <si>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</si>
  <si>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</si>
  <si>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</si>
  <si>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</si>
  <si>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</si>
  <si>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</si>
  <si>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</si>
  <si>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</si>
  <si>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</si>
  <si>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</si>
  <si>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</si>
  <si>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</si>
  <si>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</si>
  <si>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</si>
  <si>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</si>
  <si>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</si>
  <si>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</si>
  <si>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</si>
  <si>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</si>
  <si>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</si>
  <si>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</si>
  <si>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</si>
  <si>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</si>
  <si>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</si>
  <si>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</si>
  <si>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</si>
  <si>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</si>
  <si>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</si>
  <si>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</si>
  <si>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</si>
  <si>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</si>
  <si>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</si>
  <si>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</si>
  <si>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</si>
  <si>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</si>
  <si>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</si>
  <si>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</si>
  <si>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</si>
  <si>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</si>
  <si>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</si>
  <si>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</si>
  <si>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</si>
  <si>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</si>
  <si>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</si>
  <si>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</si>
  <si>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</si>
  <si>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</si>
  <si>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</si>
  <si>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</si>
  <si>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</si>
  <si>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</si>
  <si>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</si>
  <si>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</si>
  <si>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</si>
  <si>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</si>
  <si>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</si>
  <si>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</si>
  <si>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</si>
  <si>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</si>
  <si>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</si>
  <si>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</si>
  <si>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</si>
  <si>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</si>
  <si>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</si>
  <si>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</si>
  <si>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</si>
  <si>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</si>
  <si>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</si>
  <si>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</si>
  <si>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</si>
  <si>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</si>
  <si>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</si>
  <si>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</si>
  <si>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</si>
  <si>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</si>
  <si>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</si>
  <si>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</si>
  <si>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</si>
  <si>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</si>
  <si>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</si>
  <si>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</si>
  <si>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</si>
  <si>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</si>
  <si>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</si>
  <si>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</si>
  <si>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</si>
  <si>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</si>
  <si>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</si>
  <si>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</si>
  <si>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</si>
  <si>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</si>
  <si>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</si>
  <si>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</si>
  <si>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</si>
  <si>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</si>
  <si>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</si>
  <si>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</si>
  <si>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</si>
  <si>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</si>
  <si>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</si>
  <si>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</si>
  <si>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</si>
  <si>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</si>
  <si>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</si>
  <si>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</si>
  <si>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</si>
  <si>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</si>
  <si>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</si>
  <si>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</si>
  <si>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</si>
  <si>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</si>
  <si>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</si>
  <si>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</si>
  <si>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</si>
  <si>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</si>
  <si>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</si>
  <si>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</si>
  <si>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</si>
  <si>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</si>
  <si>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</si>
  <si>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</si>
  <si>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</si>
  <si>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</si>
  <si>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</si>
  <si>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</si>
  <si>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</si>
  <si>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</si>
  <si>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</si>
  <si>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</si>
  <si>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</si>
  <si>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</si>
  <si>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</si>
  <si>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</si>
  <si>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</si>
  <si>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</si>
  <si>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</si>
  <si>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</si>
  <si>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</si>
  <si>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</si>
  <si>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</si>
  <si>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</si>
  <si>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</si>
  <si>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</si>
  <si>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</si>
  <si>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</si>
  <si>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</si>
  <si>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</si>
  <si>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</si>
  <si>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</si>
  <si>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</si>
  <si>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</si>
  <si>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</si>
  <si>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</si>
  <si>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</si>
  <si>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</si>
  <si>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</si>
  <si>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</si>
  <si>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</si>
  <si>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</si>
  <si>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</si>
  <si>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</si>
  <si>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</si>
  <si>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</si>
  <si>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</si>
  <si>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</si>
  <si>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</si>
  <si>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</si>
  <si>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</si>
  <si>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</si>
  <si>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</si>
  <si>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</si>
  <si>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</si>
  <si>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</si>
  <si>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</si>
  <si>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</si>
  <si>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</si>
  <si>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</si>
  <si>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</si>
  <si>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</si>
  <si>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</si>
  <si>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</si>
  <si>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</si>
  <si>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</si>
  <si>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</si>
  <si>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</si>
  <si>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</si>
  <si>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</si>
  <si>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</si>
  <si>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</si>
  <si>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</si>
  <si>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</si>
  <si>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</si>
  <si>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</si>
  <si>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</si>
  <si>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</si>
  <si>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</si>
  <si>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</si>
  <si>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</si>
  <si>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</si>
  <si>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</si>
  <si>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</si>
  <si>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</si>
  <si>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</si>
  <si>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</si>
  <si>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</si>
  <si>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</si>
  <si>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</si>
  <si>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</si>
  <si>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</si>
  <si>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</si>
  <si>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</si>
  <si>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</si>
  <si>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</si>
  <si>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</si>
  <si>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</si>
  <si>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</si>
  <si>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</si>
  <si>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</si>
  <si>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</si>
  <si>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</si>
  <si>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</si>
  <si>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</si>
  <si>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</si>
  <si>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</si>
  <si>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</si>
  <si>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</si>
  <si>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</si>
  <si>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</si>
  <si>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</si>
  <si>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</si>
  <si>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</si>
  <si>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</si>
  <si>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</si>
  <si>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</si>
  <si>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</si>
  <si>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</si>
  <si>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</si>
  <si>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</si>
  <si>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</si>
  <si>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</si>
  <si>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</si>
  <si>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</si>
  <si>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</si>
  <si>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</si>
  <si>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</si>
  <si>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</si>
  <si>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</si>
  <si>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</si>
  <si>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</si>
  <si>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</si>
  <si>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</si>
  <si>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</si>
  <si>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</si>
  <si>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</si>
  <si>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</si>
  <si>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</si>
  <si>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</si>
  <si>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</si>
  <si>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</si>
  <si>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</si>
  <si>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</si>
  <si>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</si>
  <si>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</si>
  <si>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</si>
  <si>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</si>
  <si>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</si>
  <si>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</si>
  <si>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</si>
  <si>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</si>
  <si>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</si>
  <si>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</si>
  <si>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</si>
  <si>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</si>
  <si>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</si>
  <si>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</si>
  <si>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</si>
  <si>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</si>
  <si>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</si>
  <si>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</si>
  <si>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</si>
  <si>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</si>
  <si>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</si>
  <si>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</si>
  <si>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</si>
  <si>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</si>
  <si>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</si>
  <si>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</si>
  <si>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</si>
  <si>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</si>
  <si>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</si>
  <si>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</si>
  <si>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</si>
  <si>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</si>
  <si>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</si>
  <si>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</si>
  <si>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</si>
  <si>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</si>
  <si>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</si>
  <si>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</si>
  <si>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</si>
  <si>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</si>
  <si>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</si>
  <si>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</si>
  <si>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</si>
  <si>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</si>
  <si>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</si>
  <si>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</si>
  <si>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</si>
  <si>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</si>
  <si>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</si>
  <si>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</si>
  <si>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</si>
  <si>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</si>
  <si>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</si>
  <si>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</si>
  <si>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</si>
  <si>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</si>
  <si>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</si>
  <si>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</si>
  <si>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</si>
  <si>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</si>
  <si>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</si>
  <si>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</si>
  <si>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</si>
  <si>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</si>
  <si>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</si>
  <si>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</si>
  <si>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</si>
  <si>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</si>
  <si>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</si>
  <si>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</si>
  <si>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</si>
  <si>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</si>
  <si>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</si>
  <si>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</si>
  <si>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</si>
  <si>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</si>
  <si>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</si>
  <si>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</si>
  <si>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</si>
  <si>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</si>
  <si>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</si>
  <si>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</si>
  <si>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</si>
  <si>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</si>
  <si>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</si>
  <si>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</si>
  <si>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</si>
  <si>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</si>
  <si>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</si>
  <si>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</si>
  <si>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</si>
  <si>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</si>
  <si>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</si>
  <si>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</si>
  <si>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</si>
  <si>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</si>
  <si>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</si>
  <si>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</si>
  <si>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</si>
  <si>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</si>
  <si>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</si>
  <si>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</si>
  <si>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</si>
  <si>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</si>
  <si>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</si>
  <si>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</si>
  <si>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</si>
  <si>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</si>
  <si>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</si>
  <si>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</si>
  <si>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</si>
  <si>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</si>
  <si>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</si>
  <si>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</si>
  <si>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</si>
  <si>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</si>
  <si>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</si>
  <si>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</si>
  <si>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</si>
  <si>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</si>
  <si>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</si>
  <si>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</si>
  <si>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</si>
  <si>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</si>
  <si>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</si>
  <si>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</si>
  <si>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</si>
  <si>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</si>
  <si>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</si>
  <si>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</si>
  <si>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</si>
  <si>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</si>
  <si>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</si>
  <si>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</si>
  <si>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</si>
  <si>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</si>
  <si>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</si>
  <si>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</si>
  <si>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</si>
  <si>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</si>
  <si>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</si>
  <si>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</si>
  <si>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</si>
  <si>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</si>
  <si>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</si>
  <si>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</si>
  <si>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</si>
  <si>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</si>
  <si>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</si>
  <si>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</si>
  <si>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</si>
  <si>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</si>
  <si>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</si>
  <si>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</si>
  <si>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</si>
  <si>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</si>
  <si>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</si>
  <si>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</si>
  <si>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</si>
  <si>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</si>
  <si>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</si>
  <si>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</si>
  <si>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</si>
  <si>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</si>
  <si>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</si>
  <si>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</si>
  <si>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</si>
  <si>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</si>
  <si>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</si>
  <si>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</si>
  <si>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</si>
  <si>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</si>
  <si>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</si>
  <si>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</si>
  <si>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</si>
  <si>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</si>
  <si>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</si>
  <si>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</si>
  <si>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</si>
  <si>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</si>
  <si>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</si>
  <si>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</si>
  <si>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</si>
  <si>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</si>
  <si>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</si>
  <si>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</si>
  <si>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</si>
  <si>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</si>
  <si>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</si>
  <si>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</si>
  <si>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</si>
  <si>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</si>
  <si>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</si>
  <si>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</si>
  <si>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</si>
  <si>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</si>
  <si>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</si>
  <si>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</si>
  <si>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</si>
  <si>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</si>
  <si>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</si>
  <si>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</si>
  <si>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</si>
  <si>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</si>
  <si>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</si>
  <si>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</si>
  <si>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</si>
  <si>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</si>
  <si>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</si>
  <si>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</si>
  <si>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</si>
  <si>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</si>
  <si>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</si>
  <si>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</si>
  <si>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</si>
  <si>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</si>
  <si>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</si>
  <si>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</si>
  <si>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</si>
  <si>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</si>
  <si>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</si>
  <si>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</si>
  <si>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</si>
  <si>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</si>
  <si>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</si>
  <si>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</si>
  <si>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</si>
  <si>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</si>
  <si>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</si>
  <si>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</si>
  <si>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</si>
  <si>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</si>
  <si>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</si>
  <si>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</si>
  <si>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</si>
  <si>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</si>
  <si>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</si>
  <si>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</si>
  <si>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</si>
  <si>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</si>
  <si>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</si>
  <si>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</si>
  <si>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</si>
  <si>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</si>
  <si>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</si>
  <si>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</si>
  <si>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</si>
  <si>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</si>
  <si>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</si>
  <si>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</si>
  <si>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</si>
  <si>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</si>
  <si>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</si>
  <si>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</si>
  <si>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</si>
  <si>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</si>
  <si>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</si>
  <si>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</si>
  <si>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</si>
  <si>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</si>
  <si>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</si>
  <si>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</si>
  <si>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</si>
  <si>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</si>
  <si>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</si>
  <si>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</si>
  <si>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</si>
  <si>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</si>
  <si>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</si>
  <si>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</si>
  <si>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</si>
  <si>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</si>
  <si>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</si>
  <si>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</si>
  <si>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</si>
  <si>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</si>
  <si>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</si>
  <si>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</si>
  <si>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</si>
  <si>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</si>
  <si>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</si>
  <si>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</si>
  <si>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</si>
  <si>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</si>
  <si>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</si>
  <si>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</si>
  <si>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</si>
  <si>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</si>
  <si>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</si>
  <si>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</si>
  <si>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</si>
  <si>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</si>
  <si>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</si>
  <si>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</si>
  <si>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</si>
  <si>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</si>
  <si>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</si>
  <si>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</si>
  <si>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</si>
  <si>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</si>
  <si>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</si>
  <si>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</si>
  <si>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</si>
  <si>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</si>
  <si>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</si>
  <si>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</si>
  <si>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</si>
  <si>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</si>
  <si>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</si>
  <si>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</si>
  <si>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</si>
  <si>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</si>
  <si>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</si>
  <si>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</si>
  <si>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</si>
  <si>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</si>
  <si>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</si>
  <si>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</si>
  <si>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</si>
  <si>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</si>
  <si>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</si>
  <si>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</si>
  <si>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</si>
  <si>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</si>
  <si>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</si>
  <si>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</si>
  <si>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</si>
  <si>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</si>
  <si>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</si>
  <si>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</si>
  <si>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</si>
  <si>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</si>
  <si>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</si>
  <si>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</si>
  <si>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</si>
  <si>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</si>
  <si>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</si>
  <si>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</si>
  <si>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</si>
  <si>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</si>
  <si>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</si>
  <si>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</si>
  <si>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</si>
  <si>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</si>
  <si>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</si>
  <si>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</si>
  <si>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</si>
  <si>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</si>
  <si>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</si>
  <si>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</si>
  <si>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</si>
  <si>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</si>
  <si>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</si>
  <si>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</si>
  <si>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</si>
  <si>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</si>
  <si>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</si>
  <si>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</si>
  <si>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</si>
  <si>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</si>
  <si>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</si>
  <si>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</si>
  <si>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</si>
  <si>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</si>
  <si>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</si>
  <si>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</si>
  <si>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</si>
  <si>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</si>
  <si>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</si>
  <si>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</si>
  <si>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</si>
  <si>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</si>
  <si>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</si>
  <si>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</si>
  <si>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</si>
  <si>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</si>
  <si>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</si>
  <si>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</si>
  <si>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</si>
  <si>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</si>
  <si>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</si>
  <si>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</si>
  <si>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</si>
  <si>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</si>
  <si>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</si>
  <si>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</si>
  <si>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</si>
  <si>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</si>
  <si>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</si>
  <si>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</si>
  <si>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</si>
  <si>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</si>
  <si>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</si>
  <si>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</si>
  <si>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</si>
  <si>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</si>
  <si>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</si>
  <si>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</si>
  <si>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</si>
  <si>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</si>
  <si>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</si>
  <si>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</si>
  <si>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</si>
  <si>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</si>
  <si>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</si>
  <si>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</si>
  <si>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</si>
  <si>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</si>
  <si>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</si>
  <si>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</si>
  <si>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</si>
  <si>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</si>
  <si>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</si>
  <si>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</si>
  <si>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</si>
  <si>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</si>
  <si>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</si>
  <si>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</si>
  <si>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</si>
  <si>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</si>
  <si>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</si>
  <si>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</si>
  <si>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</si>
  <si>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</si>
  <si>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</si>
  <si>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</si>
  <si>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</si>
  <si>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</si>
  <si>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</si>
  <si>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</si>
  <si>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</si>
  <si>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</si>
  <si>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</si>
  <si>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</si>
  <si>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</si>
  <si>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</si>
  <si>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</si>
  <si>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</si>
  <si>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</si>
  <si>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</si>
  <si>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</si>
  <si>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</si>
  <si>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</si>
  <si>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</si>
  <si>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</si>
  <si>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</si>
  <si>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</si>
  <si>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</si>
  <si>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</si>
  <si>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</si>
  <si>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</si>
  <si>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</si>
  <si>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</si>
  <si>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</si>
  <si>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</si>
  <si>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</si>
  <si>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</si>
  <si>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</si>
  <si>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</si>
  <si>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</si>
  <si>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</si>
  <si>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</si>
  <si>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</si>
  <si>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</si>
  <si>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</si>
  <si>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</si>
  <si>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</si>
  <si>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</si>
  <si>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</si>
  <si>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</si>
  <si>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</si>
  <si>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</si>
  <si>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</si>
  <si>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</si>
  <si>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</si>
  <si>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</si>
  <si>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</si>
  <si>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</si>
  <si>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</si>
  <si>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</si>
  <si>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</si>
  <si>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</si>
  <si>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</si>
  <si>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</si>
  <si>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</si>
  <si>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</si>
  <si>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</si>
  <si>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</si>
  <si>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</si>
  <si>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</si>
  <si>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</si>
  <si>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</si>
  <si>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</si>
  <si>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</si>
  <si>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</si>
  <si>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</si>
  <si>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</si>
  <si>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</si>
  <si>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</si>
  <si>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</si>
  <si>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</si>
  <si>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</si>
  <si>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</si>
  <si>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</si>
  <si>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</si>
  <si>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</si>
  <si>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</si>
  <si>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</si>
  <si>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</si>
  <si>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</si>
  <si>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</si>
  <si>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</si>
  <si>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</si>
  <si>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</si>
  <si>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</si>
  <si>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</si>
  <si>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</si>
  <si>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</si>
  <si>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</si>
  <si>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</si>
  <si>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</si>
  <si>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</si>
  <si>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</si>
  <si>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</si>
  <si>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</si>
  <si>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</si>
  <si>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</si>
  <si>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</si>
  <si>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</si>
  <si>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</si>
  <si>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</si>
  <si>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</si>
  <si>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</si>
  <si>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</si>
  <si>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</si>
  <si>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</si>
  <si>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</si>
  <si>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</si>
  <si>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</si>
  <si>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</si>
  <si>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</si>
  <si>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</si>
  <si>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</si>
  <si>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</si>
  <si>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</si>
  <si>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</si>
  <si>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</si>
  <si>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</si>
  <si>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</si>
  <si>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</si>
  <si>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</si>
  <si>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</si>
  <si>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</si>
  <si>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</si>
  <si>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</si>
  <si>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</si>
  <si>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</si>
  <si>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</si>
  <si>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</si>
  <si>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</si>
  <si>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</si>
  <si>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</si>
  <si>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</si>
  <si>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</si>
  <si>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</si>
  <si>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</si>
  <si>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</si>
  <si>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</si>
  <si>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</si>
  <si>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</si>
  <si>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</si>
  <si>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</si>
  <si>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</si>
  <si>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</si>
  <si>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</si>
  <si>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</si>
  <si>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</si>
  <si>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</si>
  <si>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</si>
  <si>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</si>
  <si>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</si>
  <si>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</si>
  <si>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</si>
  <si>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</si>
  <si>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</si>
  <si>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</si>
  <si>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</si>
  <si>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</si>
  <si>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</si>
  <si>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</si>
  <si>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</si>
  <si>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</si>
  <si>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</si>
  <si>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</si>
  <si>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</si>
  <si>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</si>
  <si>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</si>
  <si>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</si>
  <si>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</si>
  <si>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</si>
  <si>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</si>
  <si>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</si>
  <si>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</si>
  <si>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</si>
  <si>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</si>
  <si>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</si>
  <si>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</si>
  <si>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</si>
  <si>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</si>
  <si>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</si>
  <si>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</si>
  <si>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</si>
  <si>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</si>
  <si>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</si>
  <si>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</si>
  <si>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</si>
  <si>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</si>
  <si>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</si>
  <si>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</si>
  <si>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</si>
  <si>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</si>
  <si>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</si>
  <si>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</si>
  <si>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</si>
  <si>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</si>
  <si>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</si>
  <si>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</si>
  <si>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</si>
  <si>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</si>
  <si>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</si>
  <si>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</si>
  <si>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</si>
  <si>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</si>
  <si>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</si>
  <si>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</si>
  <si>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</si>
  <si>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</si>
  <si>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</si>
  <si>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</si>
  <si>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</si>
  <si>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</si>
  <si>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</si>
  <si>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</si>
  <si>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</si>
  <si>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</si>
  <si>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</si>
  <si>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</si>
  <si>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</si>
  <si>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</si>
  <si>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</si>
  <si>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</si>
  <si>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</si>
  <si>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</si>
  <si>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</si>
  <si>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</si>
  <si>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</si>
  <si>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</si>
  <si>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</si>
  <si>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</si>
  <si>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</si>
  <si>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</si>
  <si>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</si>
  <si>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</si>
  <si>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</si>
  <si>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</si>
  <si>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</si>
  <si>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</si>
  <si>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</si>
  <si>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</si>
  <si>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</si>
  <si>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</si>
  <si>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</si>
  <si>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</si>
  <si>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</si>
  <si>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</si>
  <si>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</si>
  <si>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</si>
  <si>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</si>
  <si>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</si>
  <si>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</si>
  <si>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</si>
  <si>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</si>
  <si>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</si>
  <si>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</si>
  <si>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</si>
  <si>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</si>
  <si>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</si>
  <si>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</si>
  <si>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</si>
  <si>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</si>
  <si>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</si>
  <si>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</si>
  <si>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</si>
  <si>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</si>
  <si>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</si>
  <si>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</si>
  <si>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</si>
  <si>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</si>
  <si>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</si>
  <si>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</si>
  <si>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</si>
  <si>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</si>
  <si>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</si>
  <si>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</si>
  <si>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</si>
  <si>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</si>
  <si>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</si>
  <si>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</si>
  <si>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</si>
  <si>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</si>
  <si>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</si>
  <si>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</si>
  <si>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</si>
  <si>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</si>
  <si>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</si>
  <si>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</si>
  <si>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</si>
  <si>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</si>
  <si>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</si>
  <si>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</si>
  <si>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</si>
  <si>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</si>
  <si>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</si>
  <si>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</si>
  <si>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</si>
  <si>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</si>
  <si>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</si>
  <si>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</si>
  <si>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</si>
  <si>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</si>
  <si>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</si>
  <si>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</si>
  <si>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</si>
  <si>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</si>
  <si>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</si>
  <si>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</si>
  <si>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</si>
  <si>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</si>
  <si>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</si>
  <si>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</si>
  <si>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</si>
  <si>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</si>
  <si>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</si>
  <si>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</si>
  <si>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</si>
  <si>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</si>
  <si>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</si>
  <si>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</si>
  <si>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</si>
  <si>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</si>
  <si>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</si>
  <si>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</si>
  <si>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</si>
  <si>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</si>
  <si>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</si>
  <si>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</si>
  <si>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</si>
  <si>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</si>
  <si>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</si>
  <si>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</si>
  <si>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</si>
  <si>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</si>
  <si>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</si>
  <si>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</si>
  <si>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</si>
  <si>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</si>
  <si>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</si>
  <si>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</si>
  <si>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</si>
  <si>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</si>
  <si>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</si>
  <si>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</si>
  <si>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</si>
  <si>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</si>
  <si>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</si>
  <si>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</si>
  <si>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</si>
  <si>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</si>
  <si>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</si>
  <si>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</si>
  <si>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</si>
  <si>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</si>
  <si>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</si>
  <si>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</si>
  <si>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</si>
  <si>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</si>
  <si>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</si>
  <si>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</si>
  <si>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</si>
  <si>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</si>
  <si>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</si>
  <si>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</si>
  <si>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</si>
  <si>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</si>
  <si>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</si>
  <si>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</si>
  <si>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</si>
  <si>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</si>
  <si>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</si>
  <si>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</si>
  <si>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</si>
  <si>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</si>
  <si>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</si>
  <si>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</si>
  <si>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</si>
  <si>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</si>
  <si>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</si>
  <si>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</si>
  <si>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</si>
  <si>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</si>
  <si>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</si>
  <si>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</si>
  <si>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</si>
  <si>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</si>
  <si>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</si>
  <si>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</si>
  <si>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</si>
  <si>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</si>
  <si>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</si>
  <si>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</si>
  <si>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</si>
  <si>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</si>
  <si>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</si>
  <si>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</si>
  <si>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</si>
  <si>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</si>
  <si>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</si>
  <si>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</si>
  <si>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</si>
  <si>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</si>
  <si>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</si>
  <si>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</si>
  <si>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</si>
  <si>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</si>
  <si>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</si>
  <si>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</si>
  <si>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</si>
  <si>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</si>
  <si>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</si>
  <si>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</si>
  <si>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</si>
  <si>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</si>
  <si>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</si>
  <si>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</si>
  <si>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</si>
  <si>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</si>
  <si>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</si>
  <si>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</si>
  <si>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</si>
  <si>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</si>
  <si>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</si>
  <si>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</si>
  <si>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</si>
  <si>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</si>
  <si>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</si>
  <si>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</si>
  <si>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</si>
  <si>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</si>
  <si>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</si>
  <si>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</si>
  <si>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</si>
  <si>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</si>
  <si>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</si>
  <si>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</si>
  <si>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</si>
  <si>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</si>
  <si>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</si>
  <si>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</si>
  <si>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</si>
  <si>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</si>
  <si>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</si>
  <si>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</si>
  <si>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</si>
  <si>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</si>
  <si>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</si>
  <si>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</si>
  <si>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</si>
  <si>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</si>
  <si>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</si>
  <si>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</si>
  <si>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</si>
  <si>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</si>
  <si>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</si>
  <si>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</si>
  <si>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</si>
  <si>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</si>
  <si>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</si>
  <si>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</si>
  <si>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</si>
  <si>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</si>
  <si>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</si>
  <si>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</si>
  <si>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</si>
  <si>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</si>
  <si>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</si>
  <si>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</si>
  <si>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</si>
  <si>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</si>
  <si>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</si>
  <si>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</si>
  <si>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</si>
  <si>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</si>
  <si>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</si>
  <si>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</si>
  <si>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</si>
  <si>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</si>
  <si>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</si>
  <si>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</si>
  <si>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</si>
  <si>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</si>
  <si>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</si>
  <si>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</si>
  <si>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</si>
  <si>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</si>
  <si>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</si>
  <si>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</si>
  <si>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</si>
  <si>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</si>
  <si>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</si>
  <si>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</si>
  <si>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</si>
  <si>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</si>
  <si>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</si>
  <si>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</si>
  <si>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</si>
  <si>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</si>
  <si>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</si>
  <si>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</si>
  <si>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</si>
  <si>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</si>
  <si>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</si>
  <si>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</si>
  <si>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</si>
  <si>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</si>
  <si>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</si>
  <si>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</si>
  <si>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</si>
  <si>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</si>
  <si>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</si>
  <si>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</si>
  <si>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</si>
  <si>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</si>
  <si>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</si>
  <si>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</si>
  <si>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</si>
  <si>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</si>
  <si>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</si>
  <si>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</si>
  <si>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</si>
  <si>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</si>
  <si>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</si>
  <si>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</si>
  <si>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</si>
  <si>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</si>
  <si>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</si>
  <si>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</si>
  <si>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</si>
  <si>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</si>
  <si>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</si>
  <si>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</si>
  <si>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</si>
  <si>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</si>
  <si>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</si>
  <si>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</si>
  <si>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</si>
  <si>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</si>
  <si>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</si>
  <si>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</si>
  <si>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</si>
  <si>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</si>
  <si>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</si>
  <si>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</si>
  <si>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</si>
  <si>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</si>
  <si>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</si>
  <si>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</si>
  <si>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</si>
  <si>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</si>
  <si>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</si>
  <si>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</si>
  <si>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</si>
  <si>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</si>
  <si>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</si>
  <si>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</si>
  <si>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</si>
  <si>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</si>
  <si>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</si>
  <si>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</si>
  <si>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</si>
  <si>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</si>
  <si>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</si>
  <si>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</si>
  <si>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</si>
  <si>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</si>
  <si>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</si>
  <si>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</si>
  <si>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</si>
  <si>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</si>
  <si>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</si>
  <si>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</si>
  <si>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</si>
  <si>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</si>
  <si>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</si>
  <si>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</si>
  <si>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</si>
  <si>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</si>
  <si>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</si>
  <si>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</si>
  <si>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</si>
  <si>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</si>
  <si>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</si>
  <si>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</si>
  <si>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</si>
  <si>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</si>
  <si>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</si>
  <si>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</si>
  <si>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</si>
  <si>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</si>
  <si>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</si>
  <si>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</si>
  <si>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</si>
  <si>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</si>
  <si>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</si>
  <si>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</si>
  <si>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</si>
  <si>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</si>
  <si>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</si>
  <si>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</si>
  <si>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</si>
  <si>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</si>
  <si>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</si>
  <si>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</si>
  <si>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</si>
  <si>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</si>
  <si>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</si>
  <si>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</si>
  <si>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</si>
  <si>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</si>
  <si>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</si>
  <si>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</si>
  <si>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</si>
  <si>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</si>
  <si>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</si>
  <si>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</si>
  <si>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</si>
  <si>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</si>
  <si>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</si>
  <si>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</si>
  <si>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</si>
  <si>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</si>
  <si>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</si>
  <si>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</si>
  <si>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</si>
  <si>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</si>
  <si>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</si>
  <si>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</si>
  <si>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</si>
  <si>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</si>
  <si>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</si>
  <si>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</si>
  <si>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</si>
  <si>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</si>
  <si>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</si>
  <si>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</si>
  <si>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</si>
  <si>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</si>
  <si>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</si>
  <si>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</si>
  <si>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</si>
  <si>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</si>
  <si>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</si>
  <si>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</si>
  <si>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</si>
  <si>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</si>
  <si>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</si>
  <si>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</si>
  <si>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</si>
  <si>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</si>
  <si>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</si>
  <si>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</si>
  <si>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</si>
  <si>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</si>
  <si>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</si>
  <si>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</si>
  <si>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</si>
  <si>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</si>
  <si>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</si>
  <si>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</si>
  <si>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</si>
  <si>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</si>
  <si>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</si>
  <si>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</si>
  <si>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</si>
  <si>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</si>
  <si>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</si>
  <si>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</si>
  <si>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</si>
  <si>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</si>
  <si>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</si>
  <si>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</si>
  <si>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</si>
  <si>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</si>
  <si>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</si>
  <si>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</si>
  <si>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</si>
  <si>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</si>
  <si>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</si>
  <si>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</si>
  <si>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</si>
  <si>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</si>
  <si>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</si>
  <si>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</si>
  <si>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</si>
  <si>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</si>
  <si>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</si>
  <si>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</si>
  <si>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</si>
  <si>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</si>
  <si>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</si>
  <si>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</si>
  <si>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</si>
  <si>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</si>
  <si>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</si>
  <si>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</si>
  <si>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</si>
  <si>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</si>
  <si>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</si>
  <si>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</si>
  <si>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</si>
  <si>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</si>
  <si>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</si>
  <si>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</si>
  <si>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</si>
  <si>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</si>
  <si>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</si>
  <si>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</si>
  <si>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</si>
  <si>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</si>
  <si>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</si>
  <si>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</si>
  <si>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</si>
  <si>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</si>
  <si>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</si>
  <si>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</si>
  <si>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</si>
  <si>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</si>
  <si>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</si>
  <si>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</si>
  <si>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</si>
  <si>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</si>
  <si>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</si>
  <si>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</si>
  <si>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</si>
  <si>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</si>
  <si>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</si>
  <si>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</si>
  <si>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</si>
  <si>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</si>
  <si>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</si>
  <si>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</si>
  <si>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</si>
  <si>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</si>
  <si>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</si>
  <si>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</si>
  <si>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</si>
  <si>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</si>
  <si>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</si>
  <si>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</si>
  <si>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</si>
  <si>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</si>
  <si>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</si>
  <si>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</si>
  <si>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</si>
  <si>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</si>
  <si>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</si>
  <si>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</si>
  <si>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</si>
  <si>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</si>
  <si>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</si>
  <si>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</si>
  <si>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</si>
  <si>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</si>
  <si>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</si>
  <si>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</si>
  <si>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</si>
  <si>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</si>
  <si>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</si>
  <si>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</si>
  <si>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</si>
  <si>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</si>
  <si>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</si>
  <si>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</si>
  <si>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</si>
  <si>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</si>
  <si>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</si>
  <si>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</si>
  <si>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</si>
  <si>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</si>
  <si>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</si>
  <si>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</si>
  <si>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</si>
  <si>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</si>
  <si>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</si>
  <si>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</si>
  <si>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</si>
  <si>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</si>
  <si>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</si>
  <si>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</si>
  <si>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</si>
  <si>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</si>
  <si>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</si>
  <si>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</si>
  <si>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</si>
  <si>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</si>
  <si>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</si>
  <si>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</si>
  <si>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</si>
  <si>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</si>
  <si>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</si>
  <si>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</si>
  <si>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</si>
  <si>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</si>
  <si>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</si>
  <si>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</si>
  <si>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</si>
  <si>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</si>
  <si>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</si>
  <si>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</si>
  <si>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</si>
  <si>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</si>
  <si>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</si>
  <si>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</si>
  <si>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</si>
  <si>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</si>
  <si>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</si>
  <si>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</si>
  <si>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</si>
  <si>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</si>
  <si>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</si>
  <si>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</si>
  <si>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</si>
  <si>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</si>
  <si>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</si>
  <si>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</si>
  <si>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</si>
  <si>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</si>
  <si>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</si>
  <si>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</si>
  <si>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</si>
  <si>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</si>
  <si>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</si>
  <si>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</si>
  <si>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</si>
  <si>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</si>
  <si>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</si>
  <si>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</si>
  <si>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</si>
  <si>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</si>
  <si>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</si>
  <si>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</si>
  <si>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</si>
  <si>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</si>
  <si>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</si>
  <si>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</si>
  <si>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</si>
  <si>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</si>
  <si>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</si>
  <si>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</si>
  <si>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</si>
  <si>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</si>
  <si>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</si>
  <si>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</si>
  <si>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</si>
  <si>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</si>
  <si>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</si>
  <si>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</si>
  <si>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</si>
  <si>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</si>
  <si>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</si>
  <si>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</si>
  <si>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</si>
  <si>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</si>
  <si>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</si>
  <si>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</si>
  <si>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</si>
  <si>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</si>
  <si>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</si>
  <si>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</si>
  <si>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</si>
  <si>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</si>
  <si>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</si>
  <si>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</si>
  <si>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</si>
  <si>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</si>
  <si>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</si>
  <si>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</si>
  <si>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</si>
  <si>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</si>
  <si>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</si>
  <si>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</si>
  <si>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</si>
  <si>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</si>
  <si>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</si>
  <si>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</si>
  <si>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</si>
  <si>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</si>
  <si>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</si>
  <si>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</si>
  <si>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</si>
  <si>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</si>
  <si>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</si>
  <si>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</si>
  <si>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</si>
  <si>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</si>
  <si>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</si>
  <si>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</si>
  <si>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</si>
  <si>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</si>
  <si>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</si>
  <si>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</si>
  <si>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</si>
  <si>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</si>
  <si>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</si>
  <si>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</si>
  <si>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</si>
  <si>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</si>
  <si>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</si>
  <si>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</si>
  <si>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</si>
  <si>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</si>
  <si>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</si>
  <si>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</si>
  <si>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</si>
  <si>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</si>
  <si>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</si>
  <si>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</si>
  <si>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</si>
  <si>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</si>
  <si>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</si>
  <si>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</si>
  <si>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</si>
  <si>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</si>
  <si>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</si>
  <si>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</si>
  <si>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</si>
  <si>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</si>
  <si>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</si>
  <si>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</si>
  <si>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</si>
  <si>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</si>
  <si>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</si>
  <si>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</si>
  <si>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</si>
  <si>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</si>
  <si>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</si>
  <si>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</si>
  <si>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</si>
  <si>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</si>
  <si>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</si>
  <si>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</si>
  <si>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</si>
  <si>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</si>
  <si>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</si>
  <si>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</si>
  <si>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</si>
  <si>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</si>
  <si>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</si>
  <si>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</si>
  <si>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</si>
  <si>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</si>
  <si>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</si>
  <si>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</si>
  <si>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</si>
  <si>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</si>
  <si>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</si>
  <si>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</si>
  <si>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</si>
  <si>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</si>
  <si>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</si>
  <si>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</si>
  <si>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</si>
  <si>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</si>
  <si>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</si>
  <si>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</si>
  <si>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</si>
  <si>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</si>
  <si>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</si>
  <si>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</si>
  <si>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</si>
  <si>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</si>
  <si>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</si>
  <si>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</si>
  <si>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</si>
  <si>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</si>
  <si>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</si>
  <si>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</si>
  <si>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</si>
  <si>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</si>
  <si>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</si>
  <si>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</si>
  <si>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</si>
  <si>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</si>
  <si>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</si>
  <si>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</si>
  <si>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</si>
  <si>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</si>
  <si>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</si>
  <si>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</si>
  <si>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</si>
  <si>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</si>
  <si>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</si>
  <si>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</si>
  <si>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</si>
  <si>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</si>
  <si>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</si>
  <si>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</si>
  <si>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</si>
  <si>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</si>
  <si>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</si>
  <si>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</si>
  <si>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</si>
  <si>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</si>
  <si>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</si>
  <si>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</si>
  <si>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</si>
  <si>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</si>
  <si>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</si>
  <si>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</si>
  <si>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</si>
  <si>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</si>
  <si>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</si>
  <si>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</si>
  <si>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</si>
  <si>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</si>
  <si>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</si>
  <si>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</si>
  <si>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</si>
  <si>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</si>
  <si>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</si>
  <si>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</si>
  <si>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</si>
  <si>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</si>
  <si>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</si>
  <si>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</si>
  <si>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</si>
  <si>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</si>
  <si>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</si>
  <si>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</si>
  <si>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</si>
  <si>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</si>
  <si>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</si>
  <si>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</si>
  <si>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</si>
  <si>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</si>
  <si>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</si>
  <si>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</si>
  <si>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</si>
  <si>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</si>
  <si>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</si>
  <si>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</si>
  <si>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</si>
  <si>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</si>
  <si>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</si>
  <si>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</si>
  <si>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</si>
  <si>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</si>
  <si>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</si>
  <si>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</si>
  <si>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</si>
  <si>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</si>
  <si>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</si>
  <si>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</si>
  <si>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</si>
  <si>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</si>
  <si>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</si>
  <si>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</si>
  <si>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</si>
  <si>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</si>
  <si>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</si>
  <si>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</si>
  <si>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</si>
  <si>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</si>
  <si>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</si>
  <si>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</si>
  <si>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</si>
  <si>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</si>
  <si>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</si>
  <si>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</si>
  <si>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</si>
  <si>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</si>
  <si>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</si>
  <si>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</si>
  <si>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</si>
  <si>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</si>
  <si>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</si>
  <si>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</si>
  <si>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</si>
  <si>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</si>
  <si>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</si>
  <si>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</si>
  <si>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</si>
  <si>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</si>
  <si>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</si>
  <si>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</si>
  <si>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</si>
  <si>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</si>
  <si>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</si>
  <si>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</si>
  <si>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</si>
  <si>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</si>
  <si>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</si>
  <si>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</si>
  <si>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</si>
  <si>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</si>
  <si>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</si>
  <si>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</si>
  <si>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</si>
  <si>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</si>
  <si>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</si>
  <si>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</si>
  <si>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</si>
  <si>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</si>
  <si>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</si>
  <si>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</si>
  <si>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</si>
  <si>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</si>
  <si>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</si>
  <si>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</si>
  <si>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</si>
  <si>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</si>
  <si>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</si>
  <si>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</si>
  <si>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</si>
  <si>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</si>
  <si>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</si>
  <si>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</si>
  <si>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</si>
  <si>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</si>
  <si>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</si>
  <si>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</si>
  <si>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</si>
  <si>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</si>
  <si>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</si>
  <si>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</si>
  <si>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</si>
  <si>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</si>
  <si>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</si>
  <si>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</si>
  <si>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</si>
  <si>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</si>
  <si>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</si>
  <si>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</si>
  <si>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</si>
  <si>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</si>
  <si>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</si>
  <si>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</si>
  <si>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</si>
  <si>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</si>
  <si>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</si>
  <si>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</si>
  <si>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</si>
  <si>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</si>
  <si>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</si>
  <si>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</si>
  <si>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</si>
  <si>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</si>
  <si>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</si>
  <si>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</si>
  <si>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</si>
  <si>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</si>
  <si>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</si>
  <si>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</si>
  <si>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</si>
  <si>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</si>
  <si>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</si>
  <si>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</si>
  <si>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</si>
  <si>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</si>
  <si>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</si>
  <si>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</si>
  <si>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</si>
  <si>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</si>
  <si>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</si>
  <si>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</si>
  <si>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</si>
  <si>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</si>
  <si>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</si>
  <si>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</si>
  <si>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</si>
  <si>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</si>
  <si>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</si>
  <si>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</si>
  <si>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</si>
  <si>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</si>
  <si>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</si>
  <si>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</si>
  <si>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</si>
  <si>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</si>
  <si>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</si>
  <si>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</si>
  <si>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</si>
  <si>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</si>
  <si>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</si>
  <si>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</si>
  <si>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</si>
  <si>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</si>
  <si>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</si>
  <si>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</si>
  <si>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</si>
  <si>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</si>
  <si>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</si>
  <si>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</si>
  <si>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</si>
  <si>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</si>
  <si>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</si>
  <si>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</si>
  <si>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</si>
  <si>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</si>
  <si>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</si>
  <si>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</si>
  <si>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</si>
  <si>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</si>
  <si>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</si>
  <si>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</si>
  <si>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</si>
  <si>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</si>
  <si>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</si>
  <si>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</si>
  <si>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</si>
  <si>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</si>
  <si>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</si>
  <si>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</si>
  <si>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</si>
  <si>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</si>
  <si>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</si>
  <si>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</si>
  <si>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</si>
  <si>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</si>
  <si>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</si>
  <si>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</si>
  <si>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</si>
  <si>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</si>
  <si>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</si>
  <si>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</si>
  <si>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</si>
  <si>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</si>
  <si>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</si>
  <si>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</si>
  <si>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</si>
  <si>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</si>
  <si>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</si>
  <si>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</si>
  <si>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</si>
  <si>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</si>
  <si>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</si>
  <si>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</si>
  <si>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</si>
  <si>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</si>
  <si>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</si>
  <si>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</si>
  <si>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</si>
  <si>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</si>
  <si>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</si>
  <si>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</si>
  <si>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</si>
  <si>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</si>
  <si>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</si>
  <si>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</si>
  <si>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</si>
  <si>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</si>
  <si>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</si>
  <si>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</si>
  <si>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</si>
  <si>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</si>
  <si>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</si>
  <si>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</si>
  <si>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</si>
  <si>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</si>
  <si>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</si>
  <si>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</si>
  <si>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</si>
  <si>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</si>
  <si>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</si>
  <si>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</si>
  <si>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</si>
  <si>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</si>
  <si>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</si>
  <si>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</si>
  <si>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</si>
  <si>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</si>
  <si>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</si>
  <si>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</si>
  <si>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</si>
  <si>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</si>
  <si>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</si>
  <si>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</si>
  <si>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</si>
  <si>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</si>
  <si>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</si>
  <si>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</si>
  <si>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</si>
  <si>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</si>
  <si>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</si>
  <si>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</si>
  <si>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</si>
  <si>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</si>
  <si>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</si>
  <si>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</si>
  <si>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</si>
  <si>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</si>
  <si>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</si>
  <si>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</si>
  <si>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</si>
  <si>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</si>
  <si>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</si>
  <si>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</si>
  <si>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</si>
  <si>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</si>
  <si>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</si>
  <si>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</si>
  <si>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</si>
  <si>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</si>
  <si>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</si>
  <si>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</si>
  <si>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</si>
  <si>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</si>
  <si>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</si>
  <si>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</si>
  <si>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</si>
  <si>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</si>
  <si>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</si>
  <si>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</si>
  <si>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</si>
  <si>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</si>
  <si>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</si>
  <si>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</si>
  <si>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</si>
  <si>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</si>
  <si>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</si>
  <si>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</si>
  <si>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</si>
  <si>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</si>
  <si>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</si>
  <si>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</si>
  <si>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</si>
  <si>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</si>
  <si>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</si>
  <si>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</si>
  <si>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</si>
  <si>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</si>
  <si>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</si>
  <si>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</si>
  <si>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</si>
  <si>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</si>
  <si>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</si>
  <si>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</si>
  <si>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</si>
  <si>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</si>
  <si>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</si>
  <si>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</si>
  <si>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</si>
  <si>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</si>
  <si>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</si>
  <si>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</si>
  <si>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</si>
  <si>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</si>
  <si>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</si>
  <si>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</si>
  <si>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</si>
  <si>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</si>
  <si>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</si>
  <si>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</si>
  <si>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</si>
  <si>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</si>
  <si>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</si>
  <si>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</si>
  <si>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</si>
  <si>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</si>
  <si>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</si>
  <si>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</si>
  <si>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</si>
  <si>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</si>
  <si>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</si>
  <si>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</si>
  <si>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</si>
  <si>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</si>
  <si>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</si>
  <si>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</si>
  <si>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</si>
  <si>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</si>
  <si>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</si>
  <si>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</si>
  <si>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</si>
  <si>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</si>
  <si>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</si>
  <si>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</si>
  <si>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</si>
  <si>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</si>
  <si>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</si>
  <si>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</si>
  <si>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</si>
  <si>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</si>
  <si>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</si>
  <si>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</si>
  <si>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</si>
  <si>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</si>
  <si>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</si>
  <si>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</si>
  <si>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</si>
  <si>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</si>
  <si>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</si>
  <si>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</si>
  <si>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</si>
  <si>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</si>
  <si>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</si>
  <si>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</si>
  <si>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</si>
  <si>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</si>
  <si>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</si>
  <si>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</si>
  <si>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</si>
  <si>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</si>
  <si>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</si>
  <si>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</si>
  <si>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</si>
  <si>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</si>
  <si>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</si>
  <si>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</si>
  <si>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</si>
  <si>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</si>
  <si>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</si>
  <si>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</si>
  <si>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</si>
  <si>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</si>
  <si>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</si>
  <si>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</si>
  <si>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</si>
  <si>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</si>
  <si>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</si>
  <si>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</si>
  <si>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</si>
  <si>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</si>
  <si>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</si>
  <si>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</si>
  <si>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</si>
  <si>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</si>
  <si>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</si>
  <si>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</si>
  <si>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</si>
  <si>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</si>
  <si>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</si>
  <si>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</si>
  <si>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</si>
  <si>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</si>
  <si>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</si>
  <si>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</si>
  <si>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</si>
  <si>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</si>
  <si>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</si>
  <si>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</si>
  <si>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</si>
  <si>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</si>
  <si>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</si>
  <si>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</si>
  <si>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</si>
  <si>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</si>
  <si>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</si>
  <si>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</si>
  <si>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</si>
  <si>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</si>
  <si>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</si>
  <si>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</si>
  <si>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</si>
  <si>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</si>
  <si>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</si>
  <si>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</si>
  <si>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</si>
  <si>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</si>
  <si>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</si>
  <si>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</si>
  <si>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</si>
  <si>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</si>
  <si>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</si>
  <si>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</si>
  <si>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</si>
  <si>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</si>
  <si>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</si>
  <si>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</si>
  <si>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</si>
  <si>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</si>
  <si>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</si>
  <si>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</si>
  <si>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</si>
  <si>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</si>
  <si>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</si>
  <si>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</si>
  <si>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</si>
  <si>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</si>
  <si>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</si>
  <si>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</si>
  <si>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</si>
  <si>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</si>
  <si>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</si>
  <si>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</si>
  <si>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</si>
  <si>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</si>
  <si>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</si>
  <si>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</si>
  <si>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</si>
  <si>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</si>
  <si>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</si>
  <si>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</si>
  <si>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</si>
  <si>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</si>
  <si>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</si>
  <si>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</si>
  <si>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</si>
  <si>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</si>
  <si>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</si>
  <si>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</si>
  <si>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</si>
  <si>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</si>
  <si>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</si>
  <si>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</si>
  <si>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</si>
  <si>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</si>
  <si>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</si>
  <si>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</si>
  <si>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</si>
  <si>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</si>
  <si>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</si>
  <si>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</si>
  <si>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</si>
  <si>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</si>
  <si>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</si>
  <si>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</si>
  <si>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</si>
  <si>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</si>
  <si>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</si>
  <si>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</si>
  <si>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</si>
  <si>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</si>
  <si>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</si>
  <si>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</si>
  <si>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</si>
  <si>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</si>
  <si>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</si>
  <si>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</si>
  <si>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</si>
  <si>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</si>
  <si>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</si>
  <si>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</si>
  <si>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</si>
  <si>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</si>
  <si>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</si>
  <si>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</si>
  <si>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</si>
  <si>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</si>
  <si>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</si>
  <si>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</si>
  <si>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</si>
  <si>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</si>
  <si>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</si>
  <si>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</si>
  <si>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</si>
  <si>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</si>
  <si>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</si>
  <si>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</si>
  <si>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</si>
  <si>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</si>
  <si>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</si>
  <si>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</si>
  <si>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</si>
  <si>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</si>
  <si>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</si>
  <si>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</si>
  <si>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</si>
  <si>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</si>
  <si>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</si>
  <si>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</si>
  <si>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</si>
  <si>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</si>
  <si>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</si>
  <si>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</si>
  <si>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</si>
  <si>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</si>
  <si>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</si>
  <si>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</si>
  <si>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</si>
  <si>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</si>
  <si>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</si>
  <si>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</si>
  <si>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</si>
  <si>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</si>
  <si>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</si>
  <si>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</si>
  <si>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</si>
  <si>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</si>
  <si>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</si>
  <si>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</si>
  <si>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</si>
  <si>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</si>
  <si>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</si>
  <si>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</si>
  <si>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</si>
  <si>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</si>
  <si>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</si>
  <si>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</si>
  <si>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</si>
  <si>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</si>
  <si>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</si>
  <si>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</si>
  <si>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</si>
  <si>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</si>
  <si>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</si>
  <si>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</si>
  <si>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</si>
  <si>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</si>
  <si>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</si>
  <si>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</si>
  <si>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</si>
  <si>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</si>
  <si>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</si>
  <si>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</si>
  <si>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</si>
  <si>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</si>
  <si>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</si>
  <si>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</si>
  <si>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</si>
  <si>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</si>
  <si>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</si>
  <si>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</si>
  <si>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</si>
  <si>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</si>
  <si>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</si>
  <si>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</si>
  <si>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</si>
  <si>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</si>
  <si>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</si>
  <si>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</si>
  <si>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</si>
  <si>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</si>
  <si>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</si>
  <si>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</si>
  <si>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</si>
  <si>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</si>
  <si>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</si>
  <si>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</si>
  <si>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</si>
  <si>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</si>
  <si>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</si>
  <si>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</si>
  <si>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</si>
  <si>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</si>
  <si>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</si>
  <si>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</si>
  <si>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</si>
  <si>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</si>
  <si>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</si>
  <si>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</si>
  <si>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</si>
  <si>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</si>
  <si>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</si>
  <si>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</si>
  <si>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</si>
  <si>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</si>
  <si>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</si>
  <si>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</si>
  <si>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</si>
  <si>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</si>
  <si>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</si>
  <si>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</si>
  <si>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</si>
  <si>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</si>
  <si>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</si>
  <si>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</si>
  <si>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</si>
  <si>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</si>
  <si>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</si>
  <si>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</si>
  <si>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</si>
  <si>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</si>
  <si>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</si>
  <si>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</si>
  <si>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</si>
  <si>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</si>
  <si>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</si>
  <si>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</si>
  <si>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</si>
  <si>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</si>
  <si>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</si>
  <si>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</si>
  <si>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</si>
  <si>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</si>
  <si>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</si>
  <si>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</si>
  <si>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</si>
  <si>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</si>
  <si>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</si>
  <si>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</si>
  <si>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</si>
  <si>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</si>
  <si>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</si>
  <si>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</si>
  <si>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</si>
  <si>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</si>
  <si>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</si>
  <si>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</si>
  <si>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</si>
  <si>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</si>
  <si>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</si>
  <si>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</si>
  <si>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</si>
  <si>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</si>
  <si>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</si>
  <si>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</si>
  <si>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</si>
  <si>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</si>
  <si>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</si>
  <si>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</si>
  <si>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</si>
  <si>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</si>
  <si>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</si>
  <si>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</si>
  <si>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</si>
  <si>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</si>
  <si>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</si>
  <si>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</si>
  <si>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</si>
  <si>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</si>
  <si>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</si>
  <si>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</si>
  <si>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</si>
  <si>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</si>
  <si>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</si>
  <si>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</si>
  <si>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</si>
  <si>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</si>
  <si>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</si>
  <si>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</si>
  <si>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</si>
  <si>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</si>
  <si>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</si>
  <si>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</si>
  <si>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</si>
  <si>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</si>
  <si>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</si>
  <si>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</si>
  <si>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</si>
  <si>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</si>
  <si>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</si>
  <si>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</si>
  <si>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</si>
  <si>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</si>
  <si>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</si>
  <si>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</si>
  <si>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</si>
  <si>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</si>
  <si>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</si>
  <si>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</si>
  <si>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</si>
  <si>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</si>
  <si>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</si>
  <si>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</si>
  <si>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</si>
  <si>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</si>
  <si>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</si>
  <si>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</si>
  <si>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</si>
  <si>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</si>
  <si>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</si>
  <si>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</si>
  <si>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</si>
  <si>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</si>
  <si>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</si>
  <si>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</si>
  <si>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</si>
  <si>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</si>
  <si>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</si>
  <si>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</si>
  <si>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</si>
  <si>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</si>
  <si>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</si>
  <si>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</si>
  <si>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</si>
  <si>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</si>
  <si>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</si>
  <si>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</si>
  <si>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</si>
  <si>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</si>
  <si>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</si>
  <si>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</si>
  <si>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</si>
  <si>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</si>
  <si>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</si>
  <si>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</si>
  <si>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</si>
  <si>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</si>
  <si>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</si>
  <si>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</si>
  <si>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</si>
  <si>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</si>
  <si>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</si>
  <si>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</si>
  <si>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</si>
  <si>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</si>
  <si>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</si>
  <si>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</si>
  <si>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</si>
  <si>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</si>
  <si>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</si>
  <si>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</si>
  <si>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</si>
  <si>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</si>
  <si>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</si>
  <si>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</si>
  <si>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</si>
  <si>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</si>
  <si>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</si>
  <si>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</si>
  <si>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</si>
  <si>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</si>
  <si>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</si>
  <si>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</si>
  <si>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</si>
  <si>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</si>
  <si>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</si>
  <si>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</si>
  <si>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</si>
  <si>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</si>
  <si>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</si>
  <si>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</si>
  <si>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</si>
  <si>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</si>
  <si>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</si>
  <si>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</si>
  <si>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</si>
  <si>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</si>
  <si>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</si>
  <si>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</si>
  <si>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</si>
  <si>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</si>
  <si>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</si>
  <si>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</si>
  <si>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</si>
  <si>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</si>
  <si>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</si>
  <si>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</si>
  <si>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</si>
  <si>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</si>
  <si>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</si>
  <si>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</si>
  <si>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</si>
  <si>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</si>
  <si>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</si>
  <si>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</si>
  <si>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</si>
  <si>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</si>
  <si>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</si>
  <si>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</si>
  <si>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</si>
  <si>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</si>
  <si>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</si>
  <si>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</si>
  <si>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</si>
  <si>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</si>
  <si>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</si>
  <si>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</si>
  <si>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</si>
  <si>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</si>
  <si>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</si>
  <si>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</si>
  <si>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</si>
  <si>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</si>
  <si>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</si>
  <si>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</si>
  <si>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</si>
  <si>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</si>
  <si>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</si>
  <si>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</si>
  <si>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</si>
  <si>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</si>
  <si>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</si>
  <si>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</si>
  <si>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</si>
  <si>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</si>
  <si>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</si>
  <si>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</si>
  <si>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</si>
  <si>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</si>
  <si>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</si>
  <si>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</si>
  <si>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</si>
  <si>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</si>
  <si>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</si>
  <si>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</si>
  <si>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</si>
  <si>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</si>
  <si>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</si>
  <si>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</si>
  <si>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</si>
  <si>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</si>
  <si>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</si>
  <si>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</si>
  <si>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</si>
  <si>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</si>
  <si>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</si>
  <si>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</si>
  <si>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</si>
  <si>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</si>
  <si>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</si>
  <si>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</si>
  <si>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</si>
  <si>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</si>
  <si>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</si>
  <si>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</si>
  <si>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</si>
  <si>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</si>
  <si>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</si>
  <si>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</si>
  <si>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</si>
  <si>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</si>
  <si>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</si>
  <si>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</si>
  <si>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</si>
  <si>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</si>
  <si>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</si>
  <si>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</si>
  <si>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</si>
  <si>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</si>
  <si>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</si>
  <si>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</si>
  <si>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</si>
  <si>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</si>
  <si>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</si>
  <si>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</si>
  <si>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</si>
  <si>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</si>
  <si>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</si>
  <si>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</si>
  <si>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</si>
  <si>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</si>
  <si>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</si>
  <si>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</si>
  <si>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</si>
  <si>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</si>
  <si>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</si>
  <si>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</si>
  <si>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</si>
  <si>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</si>
  <si>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</si>
  <si>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</si>
  <si>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</si>
  <si>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</si>
  <si>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</si>
  <si>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</si>
  <si>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</si>
  <si>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</si>
  <si>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</si>
  <si>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</si>
  <si>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</si>
  <si>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</si>
  <si>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</si>
  <si>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</si>
  <si>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</si>
  <si>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</si>
  <si>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</si>
  <si>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</si>
  <si>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</si>
  <si>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</si>
  <si>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</si>
  <si>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</si>
  <si>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</si>
  <si>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</si>
  <si>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</si>
  <si>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</si>
  <si>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</si>
  <si>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</si>
  <si>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</si>
  <si>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</si>
  <si>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</si>
  <si>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</si>
  <si>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</si>
  <si>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</si>
  <si>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</si>
  <si>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</si>
  <si>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</si>
  <si>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</si>
  <si>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</si>
  <si>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</si>
  <si>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</si>
  <si>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</si>
  <si>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</si>
  <si>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</si>
  <si>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</si>
  <si>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</si>
  <si>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</si>
  <si>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</si>
  <si>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</si>
  <si>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</si>
  <si>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</si>
  <si>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</si>
  <si>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</si>
  <si>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</si>
  <si>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</si>
  <si>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</si>
  <si>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</si>
  <si>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</si>
  <si>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</si>
  <si>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</si>
  <si>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</si>
  <si>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</si>
  <si>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</si>
  <si>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</si>
  <si>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</si>
  <si>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</si>
  <si>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</si>
  <si>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</si>
  <si>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</si>
  <si>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</si>
  <si>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</si>
  <si>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</si>
  <si>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</si>
  <si>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</si>
  <si>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</si>
  <si>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</si>
  <si>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</si>
  <si>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</si>
  <si>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</si>
  <si>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</si>
  <si>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</si>
  <si>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</si>
  <si>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</si>
  <si>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</si>
  <si>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</si>
  <si>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</si>
  <si>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</si>
  <si>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</si>
  <si>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</si>
  <si>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</si>
  <si>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</si>
  <si>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</si>
  <si>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</si>
  <si>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</si>
  <si>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</si>
  <si>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</si>
  <si>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</si>
  <si>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</si>
  <si>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</si>
  <si>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</si>
  <si>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</si>
  <si>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</si>
  <si>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</si>
  <si>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</si>
  <si>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</si>
  <si>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</si>
  <si>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</si>
  <si>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</si>
  <si>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</si>
  <si>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</si>
  <si>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</si>
  <si>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</si>
  <si>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</si>
  <si>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</si>
  <si>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</si>
  <si>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</si>
  <si>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</si>
  <si>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</si>
  <si>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</si>
  <si>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</si>
  <si>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</si>
  <si>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</si>
  <si>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</si>
  <si>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</si>
  <si>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</si>
  <si>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</si>
  <si>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</si>
  <si>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</si>
  <si>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</si>
  <si>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</si>
  <si>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</si>
  <si>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</si>
  <si>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</si>
  <si>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</si>
  <si>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</si>
  <si>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</si>
  <si>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</si>
  <si>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</si>
  <si>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</si>
  <si>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</si>
  <si>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</si>
  <si>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</si>
  <si>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</si>
  <si>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</si>
  <si>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</si>
  <si>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</si>
  <si>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</si>
  <si>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</si>
  <si>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</si>
  <si>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</si>
  <si>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</si>
  <si>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</si>
  <si>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</si>
  <si>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</si>
  <si>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</si>
  <si>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</si>
  <si>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</si>
  <si>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</si>
  <si>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</si>
  <si>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</si>
  <si>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</si>
  <si>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</si>
  <si>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</si>
  <si>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</si>
  <si>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</si>
  <si>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</si>
  <si>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</si>
  <si>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</si>
  <si>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</si>
  <si>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</si>
  <si>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</si>
  <si>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</si>
  <si>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</si>
  <si>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</si>
  <si>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</si>
  <si>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</si>
  <si>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</si>
  <si>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</si>
  <si>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</si>
  <si>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</si>
  <si>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</si>
  <si>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</si>
  <si>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</si>
  <si>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</si>
  <si>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</si>
  <si>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</si>
  <si>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</si>
  <si>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</si>
  <si>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</si>
  <si>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</si>
  <si>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</si>
  <si>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</si>
  <si>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</si>
  <si>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</si>
  <si>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</si>
  <si>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</si>
  <si>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</si>
  <si>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</si>
  <si>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</si>
  <si>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</si>
  <si>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</si>
  <si>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</si>
  <si>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</si>
  <si>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</si>
  <si>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</si>
  <si>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</si>
  <si>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</si>
  <si>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</si>
  <si>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</si>
  <si>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</si>
  <si>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</si>
  <si>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</si>
  <si>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</si>
  <si>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</si>
  <si>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</si>
  <si>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</si>
  <si>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</si>
  <si>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</si>
  <si>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</si>
  <si>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</si>
  <si>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</si>
  <si>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</si>
  <si>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</si>
  <si>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</si>
  <si>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</si>
  <si>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</si>
  <si>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</si>
  <si>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</si>
  <si>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</si>
  <si>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</si>
  <si>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</si>
  <si>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</si>
  <si>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</si>
  <si>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</si>
  <si>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</si>
  <si>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</si>
  <si>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</si>
  <si>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</si>
  <si>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</si>
  <si>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</si>
  <si>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</si>
  <si>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</si>
  <si>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</si>
  <si>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</si>
  <si>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</si>
  <si>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</si>
  <si>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</si>
  <si>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</si>
  <si>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</si>
  <si>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</si>
  <si>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</si>
  <si>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</si>
  <si>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</si>
  <si>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</si>
  <si>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</si>
  <si>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</si>
  <si>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</si>
  <si>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</si>
  <si>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</si>
  <si>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</si>
  <si>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</si>
  <si>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</si>
  <si>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</si>
  <si>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</si>
  <si>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</si>
  <si>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</si>
  <si>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</si>
  <si>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</si>
  <si>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</si>
  <si>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</si>
  <si>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</si>
  <si>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</si>
  <si>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</si>
  <si>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</si>
  <si>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</si>
  <si>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</si>
  <si>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</si>
  <si>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</si>
  <si>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</si>
  <si>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</si>
  <si>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</si>
  <si>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</si>
  <si>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</si>
  <si>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</si>
  <si>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</si>
  <si>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</si>
  <si>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</si>
  <si>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</si>
  <si>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</si>
  <si>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</si>
  <si>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</si>
  <si>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</si>
  <si>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</si>
  <si>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</si>
  <si>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</si>
  <si>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</si>
  <si>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</si>
  <si>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</si>
  <si>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</si>
  <si>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</si>
  <si>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</si>
  <si>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</si>
  <si>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</si>
  <si>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</si>
  <si>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</si>
  <si>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</si>
  <si>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</si>
  <si>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</si>
  <si>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</si>
  <si>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</si>
  <si>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</si>
  <si>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</si>
  <si>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</si>
  <si>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</si>
  <si>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</si>
  <si>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</si>
  <si>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</si>
  <si>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</si>
  <si>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</si>
  <si>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</si>
  <si>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</si>
  <si>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</si>
  <si>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</si>
  <si>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</si>
  <si>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</si>
  <si>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</si>
  <si>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</si>
  <si>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</si>
  <si>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</si>
  <si>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</si>
  <si>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</si>
  <si>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</si>
  <si>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</si>
  <si>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</si>
  <si>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</si>
  <si>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</si>
  <si>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</si>
  <si>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</si>
  <si>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</si>
  <si>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</si>
  <si>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</si>
  <si>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</si>
  <si>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</si>
  <si>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</si>
  <si>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</si>
  <si>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</si>
  <si>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</si>
  <si>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</si>
  <si>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</si>
  <si>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</si>
  <si>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</si>
  <si>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</si>
  <si>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</si>
  <si>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</si>
  <si>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</si>
  <si>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</si>
  <si>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</si>
  <si>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</si>
  <si>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</si>
  <si>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</si>
  <si>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</si>
  <si>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</si>
  <si>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</si>
  <si>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</si>
  <si>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</si>
  <si>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</si>
  <si>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</si>
  <si>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</si>
  <si>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</si>
  <si>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</si>
  <si>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</si>
  <si>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</si>
  <si>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</si>
  <si>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</si>
  <si>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</si>
  <si>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</si>
  <si>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</si>
  <si>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</si>
  <si>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</si>
  <si>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</si>
  <si>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</si>
  <si>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</si>
  <si>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</si>
  <si>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</si>
  <si>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</si>
  <si>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</si>
  <si>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</si>
  <si>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</si>
  <si>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</si>
  <si>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</si>
  <si>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</si>
  <si>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</si>
  <si>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</si>
  <si>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</si>
  <si>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</si>
  <si>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</si>
  <si>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</si>
  <si>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</si>
  <si>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</si>
  <si>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</si>
  <si>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</si>
  <si>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</si>
  <si>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</si>
  <si>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</si>
  <si>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</si>
  <si>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</si>
  <si>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</si>
  <si>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</si>
  <si>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</si>
  <si>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</si>
  <si>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</si>
  <si>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</si>
  <si>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</si>
  <si>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</si>
  <si>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</si>
  <si>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</si>
  <si>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</si>
  <si>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</si>
  <si>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</si>
  <si>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</si>
  <si>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</si>
  <si>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</si>
  <si>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</si>
  <si>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</si>
  <si>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</si>
  <si>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</si>
  <si>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</si>
  <si>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</si>
  <si>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</si>
  <si>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</si>
  <si>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</si>
  <si>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</si>
  <si>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</si>
  <si>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</si>
  <si>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</si>
  <si>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</si>
  <si>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</si>
  <si>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</si>
  <si>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</si>
  <si>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</si>
  <si>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</si>
  <si>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</si>
  <si>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</si>
  <si>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</si>
  <si>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</si>
  <si>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</si>
  <si>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</si>
  <si>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</si>
  <si>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</si>
  <si>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</si>
  <si>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</si>
  <si>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</si>
  <si>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</si>
  <si>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</si>
  <si>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</si>
  <si>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</si>
  <si>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</si>
  <si>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</si>
  <si>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</si>
  <si>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</si>
  <si>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</si>
  <si>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</si>
  <si>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</si>
  <si>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</si>
  <si>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</si>
  <si>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</si>
  <si>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</si>
  <si>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</si>
  <si>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</si>
  <si>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</si>
  <si>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</si>
  <si>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</si>
  <si>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</si>
  <si>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</si>
  <si>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</si>
  <si>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</si>
  <si>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</si>
  <si>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</si>
  <si>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</si>
  <si>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</si>
  <si>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</si>
  <si>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</si>
  <si>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</si>
  <si>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</si>
  <si>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</si>
  <si>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</si>
  <si>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</si>
  <si>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</si>
  <si>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</si>
  <si>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</si>
  <si>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</si>
  <si>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</si>
  <si>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</si>
  <si>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</si>
  <si>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</si>
  <si>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</si>
  <si>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</si>
  <si>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</si>
  <si>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</si>
  <si>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</si>
  <si>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</si>
  <si>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</si>
  <si>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</si>
  <si>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</si>
  <si>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</si>
  <si>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</si>
  <si>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</si>
  <si>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</si>
  <si>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</si>
  <si>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</si>
  <si>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</si>
  <si>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</si>
  <si>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</si>
  <si>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</si>
  <si>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</si>
  <si>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</si>
  <si>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</si>
  <si>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</si>
  <si>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</si>
  <si>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</si>
  <si>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</si>
  <si>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</si>
  <si>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</si>
  <si>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</si>
  <si>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</si>
  <si>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</si>
  <si>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</si>
  <si>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</si>
  <si>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</si>
  <si>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</si>
  <si>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</si>
  <si>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</si>
  <si>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</si>
  <si>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</si>
  <si>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</si>
  <si>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</si>
  <si>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</si>
  <si>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</si>
  <si>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</si>
  <si>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</si>
  <si>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</si>
  <si>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</si>
  <si>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</si>
  <si>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</si>
  <si>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</si>
  <si>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</si>
  <si>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</si>
  <si>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</si>
  <si>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</si>
  <si>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</si>
  <si>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</si>
  <si>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</si>
  <si>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</si>
  <si>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</si>
  <si>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</si>
  <si>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</si>
  <si>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</si>
  <si>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</si>
  <si>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</si>
  <si>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</si>
  <si>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</si>
  <si>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</si>
  <si>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</si>
  <si>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</si>
  <si>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</si>
  <si>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</si>
  <si>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</si>
  <si>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</si>
  <si>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</si>
  <si>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</si>
  <si>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</si>
  <si>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</si>
  <si>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</si>
  <si>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</si>
  <si>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</si>
  <si>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</si>
  <si>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</si>
  <si>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</si>
  <si>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</si>
  <si>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</si>
  <si>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</si>
  <si>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</si>
  <si>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</si>
  <si>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</si>
  <si>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</si>
  <si>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</si>
  <si>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</si>
  <si>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</si>
  <si>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</si>
  <si>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</si>
  <si>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</si>
  <si>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</si>
  <si>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</si>
  <si>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</si>
  <si>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</si>
  <si>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</si>
  <si>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</si>
  <si>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</si>
  <si>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</si>
  <si>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</si>
  <si>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</si>
  <si>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</si>
  <si>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</si>
  <si>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</si>
  <si>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</si>
  <si>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</si>
  <si>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</si>
  <si>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</si>
  <si>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</si>
  <si>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</si>
  <si>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</si>
  <si>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</si>
  <si>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</si>
  <si>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</si>
  <si>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</si>
  <si>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</si>
  <si>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</si>
  <si>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</si>
  <si>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</si>
  <si>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</si>
  <si>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</si>
  <si>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</si>
  <si>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</si>
  <si>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</si>
  <si>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</si>
  <si>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</si>
  <si>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</si>
  <si>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</si>
  <si>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</si>
  <si>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</si>
  <si>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</si>
  <si>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</si>
  <si>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</si>
  <si>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</si>
  <si>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</si>
  <si>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</si>
  <si>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</si>
  <si>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</si>
  <si>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</si>
  <si>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</si>
  <si>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</si>
  <si>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</si>
  <si>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</si>
  <si>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</si>
  <si>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</si>
  <si>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</si>
  <si>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</si>
  <si>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</si>
  <si>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</si>
  <si>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</si>
  <si>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</si>
  <si>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</si>
  <si>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</si>
  <si>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</si>
  <si>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</si>
  <si>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</si>
  <si>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</si>
  <si>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</si>
  <si>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</si>
  <si>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</si>
  <si>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</si>
  <si>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</si>
  <si>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</si>
  <si>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</si>
  <si>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</si>
  <si>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</si>
  <si>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</si>
  <si>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</si>
  <si>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</si>
  <si>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</si>
  <si>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</si>
  <si>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</si>
  <si>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</si>
  <si>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</si>
  <si>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</si>
  <si>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</si>
  <si>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</si>
  <si>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</si>
  <si>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</si>
  <si>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</si>
  <si>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</si>
  <si>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</si>
  <si>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</si>
  <si>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</si>
  <si>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</si>
  <si>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</si>
  <si>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</si>
  <si>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</si>
  <si>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</si>
  <si>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</si>
  <si>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</si>
  <si>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</si>
  <si>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</si>
  <si>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</si>
  <si>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</si>
  <si>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</si>
  <si>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</si>
  <si>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</si>
  <si>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</si>
  <si>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</si>
  <si>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</si>
  <si>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</si>
  <si>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</si>
  <si>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</si>
  <si>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</si>
  <si>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</si>
  <si>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</si>
  <si>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</si>
  <si>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</si>
  <si>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</si>
  <si>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</si>
  <si>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</si>
  <si>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</si>
  <si>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</si>
  <si>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</si>
  <si>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</si>
  <si>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</si>
  <si>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</si>
  <si>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</si>
  <si>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</si>
  <si>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</si>
  <si>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</si>
  <si>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</si>
  <si>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</si>
  <si>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</si>
  <si>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</si>
  <si>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</si>
  <si>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</si>
  <si>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</si>
  <si>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</si>
  <si>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</si>
  <si>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</si>
  <si>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</si>
  <si>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</si>
  <si>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</si>
  <si>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</si>
  <si>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</si>
  <si>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</si>
  <si>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</si>
  <si>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</si>
  <si>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</si>
  <si>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</si>
  <si>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</si>
  <si>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</si>
  <si>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</si>
  <si>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</si>
  <si>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</si>
  <si>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</si>
  <si>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</si>
  <si>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</si>
  <si>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</si>
  <si>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</si>
  <si>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</si>
  <si>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</si>
  <si>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</si>
  <si>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</si>
  <si>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</si>
  <si>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</si>
  <si>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</si>
  <si>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</si>
  <si>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</si>
  <si>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</si>
  <si>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</si>
  <si>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</si>
  <si>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</si>
  <si>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</si>
  <si>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</si>
  <si>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</si>
  <si>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</si>
  <si>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</si>
  <si>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</si>
  <si>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</si>
  <si>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</si>
  <si>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</si>
  <si>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</si>
  <si>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</si>
  <si>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</si>
  <si>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</si>
  <si>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</si>
  <si>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</si>
  <si>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</si>
  <si>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</si>
  <si>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</si>
  <si>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</si>
  <si>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</si>
  <si>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</si>
  <si>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</si>
  <si>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</si>
  <si>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</si>
  <si>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</si>
  <si>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</si>
  <si>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</si>
  <si>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</si>
  <si>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</si>
  <si>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</si>
  <si>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</si>
  <si>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</si>
  <si>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</si>
  <si>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</si>
  <si>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</si>
  <si>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</si>
  <si>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</si>
  <si>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</si>
  <si>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</si>
  <si>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</si>
  <si>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</si>
  <si>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</si>
  <si>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</si>
  <si>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</si>
  <si>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</si>
  <si>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</si>
  <si>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</si>
  <si>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</si>
  <si>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</si>
  <si>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</si>
  <si>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</si>
  <si>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</si>
  <si>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</si>
  <si>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</si>
  <si>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</si>
  <si>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</si>
  <si>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</si>
  <si>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</si>
  <si>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</si>
  <si>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</si>
  <si>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</si>
  <si>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</si>
  <si>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</si>
  <si>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</si>
  <si>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</si>
  <si>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</si>
  <si>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</si>
  <si>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</si>
  <si>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</si>
  <si>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</si>
  <si>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</si>
  <si>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</si>
  <si>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</si>
  <si>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</si>
  <si>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</si>
  <si>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</si>
  <si>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</si>
  <si>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</si>
  <si>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</si>
  <si>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</si>
  <si>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</si>
  <si>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</si>
  <si>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</si>
  <si>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</si>
  <si>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</si>
  <si>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</si>
  <si>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</si>
  <si>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</si>
  <si>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</si>
  <si>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</si>
  <si>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</si>
  <si>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</si>
  <si>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</si>
  <si>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</si>
  <si>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</si>
  <si>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</si>
  <si>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</si>
  <si>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</si>
  <si>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</si>
  <si>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</si>
  <si>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</si>
  <si>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</si>
  <si>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</si>
  <si>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</si>
  <si>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</si>
  <si>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</si>
  <si>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</si>
  <si>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</si>
  <si>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</si>
  <si>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</si>
  <si>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</si>
  <si>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</si>
  <si>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</si>
  <si>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</si>
  <si>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</si>
  <si>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</si>
  <si>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</si>
  <si>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</si>
  <si>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</si>
  <si>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</si>
  <si>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</si>
  <si>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</si>
  <si>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</si>
  <si>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</si>
  <si>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</si>
  <si>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</si>
  <si>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</si>
  <si>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</si>
  <si>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</si>
  <si>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</si>
  <si>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</si>
  <si>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</si>
  <si>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</si>
  <si>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</si>
  <si>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</si>
  <si>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</si>
  <si>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</si>
  <si>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</si>
  <si>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</si>
  <si>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</si>
  <si>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</si>
  <si>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</si>
  <si>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</si>
  <si>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</si>
  <si>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</si>
  <si>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</si>
  <si>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</si>
  <si>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</si>
  <si>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</si>
  <si>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</si>
  <si>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</si>
  <si>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</si>
  <si>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</si>
  <si>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</si>
  <si>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</si>
  <si>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</si>
  <si>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</si>
  <si>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</si>
  <si>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</si>
  <si>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</si>
  <si>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</si>
  <si>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</si>
  <si>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</si>
  <si>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</si>
  <si>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</si>
  <si>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</si>
  <si>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</si>
  <si>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</si>
  <si>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</si>
  <si>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</si>
  <si>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</si>
  <si>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</si>
  <si>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</si>
  <si>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</si>
  <si>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</si>
  <si>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</si>
  <si>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</si>
  <si>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</si>
  <si>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</si>
  <si>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</si>
  <si>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</si>
  <si>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</si>
  <si>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</si>
  <si>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</si>
  <si>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</si>
  <si>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</si>
  <si>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</si>
  <si>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</si>
  <si>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</si>
  <si>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</si>
  <si>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</si>
  <si>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</si>
  <si>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</si>
  <si>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</si>
  <si>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</si>
  <si>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</si>
  <si>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</si>
  <si>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</si>
  <si>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</si>
  <si>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</si>
  <si>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</si>
  <si>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</si>
  <si>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</si>
  <si>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</si>
  <si>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</si>
  <si>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</si>
  <si>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</si>
  <si>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</si>
  <si>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</si>
  <si>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</si>
  <si>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</si>
  <si>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</si>
  <si>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</si>
  <si>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</si>
  <si>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</si>
  <si>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</si>
  <si>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</si>
  <si>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</si>
  <si>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</si>
  <si>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</si>
  <si>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</si>
  <si>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</si>
  <si>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</si>
  <si>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</si>
  <si>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</si>
  <si>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</si>
  <si>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</si>
  <si>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</si>
  <si>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</si>
  <si>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</si>
  <si>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</si>
  <si>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</si>
  <si>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</si>
  <si>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</si>
  <si>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</si>
  <si>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</si>
  <si>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</si>
  <si>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</si>
  <si>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</si>
  <si>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</si>
  <si>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</si>
  <si>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</si>
  <si>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</si>
  <si>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</si>
  <si>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</si>
  <si>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</si>
  <si>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</si>
  <si>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</si>
  <si>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</si>
  <si>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</si>
  <si>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</si>
  <si>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</si>
  <si>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</si>
  <si>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</si>
  <si>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</si>
  <si>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</si>
  <si>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</si>
  <si>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</si>
  <si>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</si>
  <si>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</si>
  <si>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</si>
  <si>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</si>
  <si>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</si>
  <si>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</si>
  <si>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</si>
  <si>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</si>
  <si>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</si>
  <si>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</si>
  <si>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</si>
  <si>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</si>
  <si>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</si>
  <si>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</si>
  <si>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</si>
  <si>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</si>
  <si>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</si>
  <si>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</si>
  <si>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</si>
  <si>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</si>
  <si>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</si>
  <si>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</si>
  <si>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</si>
  <si>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</si>
  <si>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</si>
  <si>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</si>
  <si>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</si>
  <si>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</si>
  <si>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</si>
  <si>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</si>
  <si>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</si>
  <si>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</si>
  <si>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</si>
  <si>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</si>
  <si>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</si>
  <si>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</si>
  <si>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</si>
  <si>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</si>
  <si>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</si>
  <si>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</si>
  <si>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</si>
  <si>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</si>
  <si>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</si>
  <si>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</si>
  <si>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</si>
  <si>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</si>
  <si>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</si>
  <si>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</si>
  <si>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</si>
  <si>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</si>
  <si>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</si>
  <si>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</si>
  <si>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</si>
  <si>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</si>
  <si>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</si>
  <si>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</si>
  <si>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</si>
  <si>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</si>
  <si>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</si>
  <si>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</si>
  <si>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</si>
  <si>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</si>
  <si>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</si>
  <si>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</si>
  <si>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</si>
  <si>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</si>
  <si>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</si>
  <si>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</si>
  <si>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</si>
  <si>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</si>
  <si>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</si>
  <si>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</si>
  <si>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</si>
  <si>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</si>
  <si>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</si>
  <si>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</si>
  <si>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</si>
  <si>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</si>
  <si>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</si>
  <si>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</si>
  <si>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</si>
  <si>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</si>
  <si>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</si>
  <si>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</si>
  <si>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</si>
  <si>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</si>
  <si>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</si>
  <si>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</si>
  <si>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</si>
  <si>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</si>
  <si>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</si>
  <si>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</si>
  <si>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</si>
  <si>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</si>
  <si>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</si>
  <si>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</si>
  <si>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</si>
  <si>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</si>
  <si>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</si>
  <si>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</si>
  <si>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</si>
  <si>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</si>
  <si>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</si>
  <si>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</si>
  <si>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</si>
  <si>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</si>
  <si>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</si>
  <si>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</si>
  <si>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</si>
  <si>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</si>
  <si>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</si>
  <si>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</si>
  <si>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</si>
  <si>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</si>
  <si>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</si>
  <si>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</si>
  <si>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</si>
  <si>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</si>
  <si>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</si>
  <si>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</si>
  <si>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</si>
  <si>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</si>
  <si>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</si>
  <si>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</si>
  <si>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</si>
  <si>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</si>
  <si>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</si>
  <si>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</si>
  <si>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</si>
  <si>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</si>
  <si>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</si>
  <si>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</si>
  <si>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</si>
  <si>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</si>
  <si>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</si>
  <si>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</si>
  <si>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</si>
  <si>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</si>
  <si>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</si>
  <si>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</si>
  <si>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</si>
  <si>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</si>
  <si>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</si>
  <si>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</si>
  <si>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</si>
  <si>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</si>
  <si>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</si>
  <si>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</si>
  <si>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</si>
  <si>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</si>
  <si>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</si>
  <si>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</si>
  <si>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</si>
  <si>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</si>
  <si>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</si>
  <si>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</si>
  <si>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</si>
  <si>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</si>
  <si>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</si>
  <si>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</si>
  <si>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</si>
  <si>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</si>
  <si>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</si>
  <si>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</si>
  <si>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</si>
  <si>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</si>
  <si>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</si>
  <si>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</si>
  <si>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</si>
  <si>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</si>
  <si>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</si>
  <si>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</si>
  <si>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</si>
  <si>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</si>
  <si>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</si>
  <si>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</si>
  <si>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</si>
  <si>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</si>
  <si>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</si>
  <si>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</si>
  <si>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</si>
  <si>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</si>
  <si>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</si>
  <si>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</si>
  <si>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</si>
  <si>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</si>
  <si>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</si>
  <si>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</si>
  <si>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</si>
  <si>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</si>
  <si>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</si>
  <si>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</si>
  <si>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</si>
  <si>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</si>
  <si>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</si>
  <si>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</si>
  <si>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</si>
  <si>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</si>
  <si>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</si>
  <si>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</si>
  <si>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</si>
  <si>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</si>
  <si>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</si>
  <si>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</si>
  <si>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</si>
  <si>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</si>
  <si>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</si>
  <si>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</si>
  <si>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</si>
  <si>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</si>
  <si>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</si>
  <si>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</si>
  <si>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</si>
  <si>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</si>
  <si>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</si>
  <si>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</si>
  <si>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</si>
  <si>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</si>
  <si>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</si>
  <si>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</si>
  <si>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</si>
  <si>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</si>
  <si>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</si>
  <si>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</si>
  <si>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</si>
  <si>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</si>
  <si>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</si>
  <si>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</si>
  <si>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</si>
  <si>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</si>
  <si>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</si>
  <si>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</si>
  <si>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</si>
  <si>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</si>
  <si>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</si>
  <si>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</si>
  <si>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</si>
  <si>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</si>
  <si>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</si>
  <si>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</si>
  <si>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</si>
  <si>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</si>
  <si>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</si>
  <si>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</si>
  <si>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</si>
  <si>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</si>
  <si>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</si>
  <si>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</si>
  <si>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</si>
  <si>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</si>
  <si>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</si>
  <si>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</si>
  <si>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</si>
  <si>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</si>
  <si>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</si>
  <si>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</si>
  <si>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</si>
  <si>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</si>
  <si>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</si>
  <si>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</si>
  <si>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</si>
  <si>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</si>
  <si>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</si>
  <si>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</si>
  <si>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</si>
  <si>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</si>
  <si>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</si>
  <si>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</si>
  <si>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</si>
  <si>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</si>
  <si>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</si>
  <si>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</si>
  <si>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</si>
  <si>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</si>
  <si>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</si>
  <si>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</si>
  <si>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</si>
  <si>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</si>
  <si>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</si>
  <si>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</si>
  <si>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</si>
  <si>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</si>
  <si>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</si>
  <si>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</si>
  <si>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</si>
  <si>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</si>
  <si>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</si>
  <si>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</si>
  <si>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</si>
  <si>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</si>
  <si>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</si>
  <si>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</si>
  <si>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</si>
  <si>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</si>
  <si>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</si>
  <si>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</si>
  <si>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</si>
  <si>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</si>
  <si>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</si>
  <si>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</si>
  <si>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</si>
  <si>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</si>
  <si>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</si>
  <si>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</si>
  <si>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</si>
  <si>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</si>
  <si>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</si>
  <si>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</si>
  <si>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</si>
  <si>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</si>
  <si>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</si>
  <si>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</si>
  <si>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</si>
  <si>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</si>
  <si>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</si>
  <si>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</si>
  <si>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</si>
  <si>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</si>
  <si>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</si>
  <si>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</si>
  <si>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</si>
  <si>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</si>
  <si>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</si>
  <si>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</si>
  <si>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</si>
  <si>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</si>
  <si>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</si>
  <si>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</si>
  <si>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</si>
  <si>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</si>
  <si>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</si>
  <si>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</si>
  <si>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</si>
  <si>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</si>
  <si>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</si>
  <si>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</si>
  <si>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</si>
  <si>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</si>
  <si>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</si>
  <si>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</si>
  <si>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</si>
  <si>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</si>
  <si>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</si>
  <si>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</si>
  <si>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</si>
  <si>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</si>
  <si>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</si>
  <si>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</si>
  <si>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</si>
  <si>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</si>
  <si>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</si>
  <si>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</si>
  <si>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</si>
  <si>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</si>
  <si>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</si>
  <si>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</si>
  <si>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</si>
  <si>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</si>
  <si>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</si>
  <si>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</si>
  <si>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</si>
  <si>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</si>
  <si>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</si>
  <si>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</si>
  <si>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</si>
  <si>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</si>
  <si>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</si>
  <si>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</si>
  <si>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</si>
  <si>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</si>
  <si>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</si>
  <si>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</si>
  <si>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</si>
  <si>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</si>
  <si>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</si>
  <si>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</si>
  <si>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</si>
  <si>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</si>
  <si>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</si>
  <si>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</si>
  <si>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</si>
  <si>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</si>
  <si>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</si>
  <si>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</si>
  <si>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</si>
  <si>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</si>
  <si>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</si>
  <si>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</si>
  <si>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</si>
  <si>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</si>
  <si>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</si>
  <si>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</si>
  <si>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</si>
  <si>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</si>
  <si>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</si>
  <si>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</si>
  <si>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</si>
  <si>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</si>
  <si>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</si>
  <si>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</si>
  <si>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</si>
  <si>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</si>
  <si>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</si>
  <si>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</si>
  <si>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</si>
  <si>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</si>
  <si>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</si>
  <si>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</si>
  <si>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</si>
  <si>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</si>
  <si>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</si>
  <si>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</si>
  <si>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</si>
  <si>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</si>
  <si>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</si>
  <si>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</si>
  <si>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</si>
  <si>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</si>
  <si>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</si>
  <si>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</si>
  <si>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</si>
  <si>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</si>
  <si>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</si>
  <si>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</si>
  <si>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</si>
  <si>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</si>
  <si>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</si>
  <si>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</si>
  <si>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</si>
  <si>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</si>
  <si>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</si>
  <si>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</si>
  <si>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</si>
  <si>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</si>
  <si>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</si>
  <si>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</si>
  <si>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</si>
  <si>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</si>
  <si>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</si>
  <si>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</si>
  <si>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</si>
  <si>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</si>
  <si>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</si>
  <si>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NEEDED - does this need to case note?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</si>
</sst>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7CB9D-9039-42FE-9A75-78D2D6B06F4F}" name="Table1" displayName="Table1" ref="A1:XFD1048576" totalsRowShown="0" headerRowDxfId="0">
  <autoFilter ref="A1:XFD1048576" xr:uid="{3177CB9D-9039-42FE-9A75-78D2D6B06F4F}"/>
  <tableColumns count="16384">
    <tableColumn id="1" xr3:uid="{3356365B-DDCC-4437-B3D7-21AE53339DA7}" name="Script Category"/>
    <tableColumn id="2" xr3:uid="{E610340D-3CD4-46A9-BB0B-3EFC95B10859}" name="Script Name"/>
    <tableColumn id="3" xr3:uid="{98018358-DEDF-471D-9582-8592B3B0D3EE}" name="Discrepency in name "/>
    <tableColumn id="4" xr3:uid="{3EB382E8-9DFC-4274-9A7F-2ECD4912A486}" name="Description"/>
    <tableColumn id="5" xr3:uid="{A119D95A-5F17-45CB-8B36-A01B7ECD959D}" name="INSTRUCTIONS"/>
    <tableColumn id="6" xr3:uid="{8CF6D231-92B3-45F2-A2BE-3309F150E8D6}" name="Worker Signature Needed?" dataDxfId="1"/>
    <tableColumn id="7" xr3:uid="{2E68E5E8-C8A9-498C-9F16-AED1C1F4A686}" name="Tags"/>
    <tableColumn id="8" xr3:uid="{23C64FE5-0174-4538-A7F7-205B219A83D5}" name="Key Codes"/>
    <tableColumn id="9" xr3:uid="{7359639D-5C33-4278-83F4-F89726051A5D}" name="Subcategory"/>
    <tableColumn id="10" xr3:uid="{45E4FBAF-EB22-40A1-AA21-80676225199E}" name="Keywords"/>
    <tableColumn id="11" xr3:uid="{245549F0-79AC-44E1-811B-87608DD2A1E9}" name="Release Date"/>
    <tableColumn id="12" xr3:uid="{522D6BF0-1E47-48CE-BB0B-C4D6872AF534}" name="Hot Topic Date"/>
    <tableColumn id="13" xr3:uid="{E43B08B6-5EF4-403E-8769-1E660CFB904F}" name="In Testing"/>
    <tableColumn id="14" xr3:uid="{394395D1-0F77-4A32-A619-51F11057D363}" name="Testing Category"/>
    <tableColumn id="15" xr3:uid="{BD90B371-E28C-47E6-A778-9282B9250DF9}" name="Testing Criteria"/>
    <tableColumn id="16" xr3:uid="{0FE798D5-5B6C-409D-9B50-C26AD23C9901}" name="Retired Date"/>
    <tableColumn id="17" xr3:uid="{CCD59A66-8D15-4874-9610-605B48F6966F}" name="Column1"/>
    <tableColumn id="18" xr3:uid="{985DFDBE-4F05-4477-83EA-0780DC11872C}" name="Column2"/>
    <tableColumn id="19" xr3:uid="{76BF9F32-A7FE-42FE-B111-695BE736260D}" name="Column3"/>
    <tableColumn id="20" xr3:uid="{E043217C-1770-4684-A87F-02216F57B0C9}" name="Column4"/>
    <tableColumn id="21" xr3:uid="{E09C1B5C-3852-4D3A-A16F-C543CF868D6E}" name="Column5"/>
    <tableColumn id="22" xr3:uid="{18997702-D7F6-4F3F-B4E4-4907A2811C10}" name="Column6"/>
    <tableColumn id="23" xr3:uid="{C63D9FC9-5ACB-4D3D-A76B-21F951D7E51C}" name="Column7"/>
    <tableColumn id="24" xr3:uid="{2468858E-BE66-4ECD-A06B-C1F76431257B}" name="Column8"/>
    <tableColumn id="25" xr3:uid="{508993B2-127C-4C2D-9BBD-5EAB920F363D}" name="Column9"/>
    <tableColumn id="26" xr3:uid="{12339F1C-7B7D-4AEF-BD84-3ADF02C23DC5}" name="Column10"/>
    <tableColumn id="27" xr3:uid="{D8D0C22B-1B1C-4B93-AC66-3C4DB70C2F07}" name="Column11"/>
    <tableColumn id="28" xr3:uid="{5B977DFF-FF60-4544-91C7-1B43DBD4E5EE}" name="Column12"/>
    <tableColumn id="29" xr3:uid="{A83427B9-3640-43BF-A407-F024C0B13640}" name="Column13"/>
    <tableColumn id="30" xr3:uid="{6AA0520B-DF91-4341-A008-B04A96BFA19A}" name="Column14"/>
    <tableColumn id="31" xr3:uid="{0C9168D6-F085-4D8F-AE20-2076787334B7}" name="Column15"/>
    <tableColumn id="32" xr3:uid="{FCB689B7-10B1-4780-BE23-D653047A5569}" name="Column16"/>
    <tableColumn id="33" xr3:uid="{BC49DDB0-479A-417A-93B3-33BBD6CDB00E}" name="Column17"/>
    <tableColumn id="34" xr3:uid="{0832D43A-28A4-4389-AA0B-D3581C961E3B}" name="Column18"/>
    <tableColumn id="35" xr3:uid="{20D8276A-597A-42FD-9068-D93DF6DA02A3}" name="Column19"/>
    <tableColumn id="36" xr3:uid="{B181FFCD-86F3-457F-BF98-739177217F12}" name="Column20"/>
    <tableColumn id="37" xr3:uid="{481CD5E2-36E0-4373-A965-A0297415BCFC}" name="Column21"/>
    <tableColumn id="38" xr3:uid="{D827C78B-0C95-44BE-9EBF-2EB61108235B}" name="Column22"/>
    <tableColumn id="39" xr3:uid="{DDE41F6A-EBED-4BD8-9B46-A19692446466}" name="Column23"/>
    <tableColumn id="40" xr3:uid="{3ADC28DC-710A-491D-95CB-D97A637367F7}" name="Column24"/>
    <tableColumn id="41" xr3:uid="{127095C4-57F2-4D8E-8CCA-0BF7E22475D4}" name="Column25"/>
    <tableColumn id="42" xr3:uid="{E585299A-F4B2-43AC-B66E-20F3A12B36A5}" name="Column26"/>
    <tableColumn id="43" xr3:uid="{52BE4988-5B56-4507-8172-4845832F3522}" name="Column27"/>
    <tableColumn id="44" xr3:uid="{1E9EA8FD-9608-447C-BF7F-75D10BA43799}" name="Column28"/>
    <tableColumn id="45" xr3:uid="{0C3BC679-7573-4704-9751-335504BAC514}" name="Column29"/>
    <tableColumn id="46" xr3:uid="{1A2DA14E-545D-4409-8BDF-D2E3CA383051}" name="Column30"/>
    <tableColumn id="47" xr3:uid="{F63D9BC8-56CD-4E40-A40B-8EE0559D3D8B}" name="Column31"/>
    <tableColumn id="48" xr3:uid="{D5B9D4A2-8734-41E5-9996-ED9B86F43133}" name="Column32"/>
    <tableColumn id="49" xr3:uid="{39161FBD-7AC2-47BD-91C3-3D972A04428C}" name="Column33"/>
    <tableColumn id="50" xr3:uid="{23AD45FD-4D85-4DB8-BC0B-470351D4916C}" name="Column34"/>
    <tableColumn id="51" xr3:uid="{396313DE-4DD8-4C39-A229-0BE71AD166F3}" name="Column35"/>
    <tableColumn id="52" xr3:uid="{930D80C4-5FEF-4671-8A86-6F2305DA64AD}" name="Column36"/>
    <tableColumn id="53" xr3:uid="{095713C9-5838-4F55-A4BB-5B346040BA8F}" name="Column37"/>
    <tableColumn id="54" xr3:uid="{65853A11-6391-4FAE-8939-C63F827A75D7}" name="Column38"/>
    <tableColumn id="55" xr3:uid="{6C3174F6-2FB6-4930-91D6-796DBC19BDB6}" name="Column39"/>
    <tableColumn id="56" xr3:uid="{EDDB024E-3455-4FFC-B194-7886EFD03B16}" name="Column40"/>
    <tableColumn id="57" xr3:uid="{59D90A98-093B-42D8-8FCE-379B6CA48BFC}" name="Column41"/>
    <tableColumn id="58" xr3:uid="{B26D7B68-C22F-44B2-A76C-005D4AB5AD00}" name="Column42"/>
    <tableColumn id="59" xr3:uid="{D6A778F5-3848-4916-8B42-C30DB6F9213F}" name="Column43"/>
    <tableColumn id="60" xr3:uid="{43189C8C-FDA3-4087-91B7-D1C5FD8C7A1F}" name="Column44"/>
    <tableColumn id="61" xr3:uid="{F858D560-A5B6-4D85-B8AC-DFF73A15D846}" name="Column45"/>
    <tableColumn id="62" xr3:uid="{D378AE3C-8E7B-47E0-8928-C0B9171FD086}" name="Column46"/>
    <tableColumn id="63" xr3:uid="{42CB80FA-7310-40D0-9730-484F8F27BDC6}" name="Column47"/>
    <tableColumn id="64" xr3:uid="{CAF11C9B-ADBD-4566-8023-9257D3085A7F}" name="Column48"/>
    <tableColumn id="65" xr3:uid="{AB598144-A5EF-4BCD-8BC9-206860F283DF}" name="Column49"/>
    <tableColumn id="66" xr3:uid="{589E3029-2764-4F4C-A328-9F4269962F95}" name="Column50"/>
    <tableColumn id="67" xr3:uid="{5108B8B0-BCD5-4762-BEF5-3F6D2EA3E45F}" name="Column51"/>
    <tableColumn id="68" xr3:uid="{0C16CE64-91F1-416C-88D2-A29CACA932B2}" name="Column52"/>
    <tableColumn id="69" xr3:uid="{D1B49FBC-62BD-4925-B723-5F140342AA10}" name="Column53"/>
    <tableColumn id="70" xr3:uid="{E1F0CC79-9528-43A0-BCE6-8F31E9EC9F48}" name="Column54"/>
    <tableColumn id="71" xr3:uid="{1219A80D-B618-4883-9554-30093A3F529F}" name="Column55"/>
    <tableColumn id="72" xr3:uid="{963C78D5-DFFF-4DA4-93A2-E9B532A24E1F}" name="Column56"/>
    <tableColumn id="73" xr3:uid="{04FFB0CC-B7E2-4B5C-9886-50571352BAFB}" name="Column57"/>
    <tableColumn id="74" xr3:uid="{65390BFA-A7E5-4B7E-B799-90FDDFBD4477}" name="Column58"/>
    <tableColumn id="75" xr3:uid="{18190999-639D-4992-A62C-A5B93665C2FB}" name="Column59"/>
    <tableColumn id="76" xr3:uid="{C1789408-C5A8-4FD9-BAAA-439E9672551C}" name="Column60"/>
    <tableColumn id="77" xr3:uid="{AE7ABB06-84C0-40C5-9311-88F9B89A5F6E}" name="Column61"/>
    <tableColumn id="78" xr3:uid="{25929940-8473-46D2-B371-2760E65A97EF}" name="Column62"/>
    <tableColumn id="79" xr3:uid="{89B77BA5-6C71-4E9F-BD10-493946C32DFA}" name="Column63"/>
    <tableColumn id="80" xr3:uid="{0DDEB1EC-4020-4FED-B070-819ACF006418}" name="Column64"/>
    <tableColumn id="81" xr3:uid="{F10FD56F-BCCD-433F-B962-66FBC5C371D0}" name="Column65"/>
    <tableColumn id="82" xr3:uid="{D96512F2-FB70-4640-88A2-7908589D4E41}" name="Column66"/>
    <tableColumn id="83" xr3:uid="{9D2B7EAF-1BFA-49FD-873B-82A98B8BF6CF}" name="Column67"/>
    <tableColumn id="84" xr3:uid="{9153D541-121F-48BC-97E8-F90256D1454E}" name="Column68"/>
    <tableColumn id="85" xr3:uid="{40385A84-FD89-4916-A35E-D55E16BAACDB}" name="Column69"/>
    <tableColumn id="86" xr3:uid="{41FCF037-F611-43E3-8A18-7F0F7A113AEE}" name="Column70"/>
    <tableColumn id="87" xr3:uid="{702614AF-1FED-4643-A21E-9ABE8BDF3498}" name="Column71"/>
    <tableColumn id="88" xr3:uid="{9B04229C-3F28-40E4-9788-935B6E5A5990}" name="Column72"/>
    <tableColumn id="89" xr3:uid="{F0299840-AF17-42C0-9D76-3D8333975542}" name="Column73"/>
    <tableColumn id="90" xr3:uid="{31F82DAB-6576-42FF-A834-B0627B5A558E}" name="Column74"/>
    <tableColumn id="91" xr3:uid="{D2C10021-E5D1-41F0-80D6-5FF31B4625D9}" name="Column75"/>
    <tableColumn id="92" xr3:uid="{F95CA293-E7B0-495E-BB73-576856FA4653}" name="Column76"/>
    <tableColumn id="93" xr3:uid="{0A47DF86-086A-43AF-928F-CD0EAE9FF923}" name="Column77"/>
    <tableColumn id="94" xr3:uid="{1977314B-46B5-4F00-8CCC-B4BE661C4056}" name="Column78"/>
    <tableColumn id="95" xr3:uid="{C0C03A7C-3361-4524-99CC-777AC017C8CD}" name="Column79"/>
    <tableColumn id="96" xr3:uid="{BA979742-71BC-4157-91DF-9B9E18A45FC7}" name="Column80"/>
    <tableColumn id="97" xr3:uid="{E139B425-F8D9-40A1-A39C-C43865B9B3FB}" name="Column81"/>
    <tableColumn id="98" xr3:uid="{CA0571B6-E3E7-4F2E-BF02-0F5472770136}" name="Column82"/>
    <tableColumn id="99" xr3:uid="{6AF71284-C96A-4B09-BA2C-18C2C0975DD2}" name="Column83"/>
    <tableColumn id="100" xr3:uid="{937AA38A-85B5-4914-BF11-C28F72955225}" name="Column84"/>
    <tableColumn id="101" xr3:uid="{B16A3081-A730-4B02-B8E7-9F4588A5FA80}" name="Column85"/>
    <tableColumn id="102" xr3:uid="{1D50DB0B-31F4-40F8-BF95-306E58CCCBE2}" name="Column86"/>
    <tableColumn id="103" xr3:uid="{D435681D-3F01-4DA2-8FCB-13C8F58AE3DC}" name="Column87"/>
    <tableColumn id="104" xr3:uid="{DD71E39D-959F-434D-AD5D-A5181BA0F9E9}" name="Column88"/>
    <tableColumn id="105" xr3:uid="{278681FD-7C0E-4BD7-9B35-A8515E4D3A32}" name="Column89"/>
    <tableColumn id="106" xr3:uid="{F655A15A-986F-4712-AA11-2B9FA070B67B}" name="Column90"/>
    <tableColumn id="107" xr3:uid="{ABD231D3-21E3-48F2-A8A5-F6F8D60ABF93}" name="Column91"/>
    <tableColumn id="108" xr3:uid="{778671BE-6C51-4914-8DAE-77B0B7661F22}" name="Column92"/>
    <tableColumn id="109" xr3:uid="{CC2DF13E-80CA-4C90-935C-BEB020CACE47}" name="Column93"/>
    <tableColumn id="110" xr3:uid="{110413F6-AE2C-407A-98BF-1A83FB57A475}" name="Column94"/>
    <tableColumn id="111" xr3:uid="{DEFC40C9-71F9-4DFA-9B69-102C43C1F15C}" name="Column95"/>
    <tableColumn id="112" xr3:uid="{1F7BE653-61A8-4F81-8371-EA40ED602C36}" name="Column96"/>
    <tableColumn id="113" xr3:uid="{1BAA40FE-A214-4B20-8CDA-D0D9248F33E8}" name="Column97"/>
    <tableColumn id="114" xr3:uid="{6F480003-A160-487F-A8EA-EBE91BD0944B}" name="Column98"/>
    <tableColumn id="115" xr3:uid="{D2A9F423-2BF0-4E3D-AB87-31678C615486}" name="Column99"/>
    <tableColumn id="116" xr3:uid="{582C3174-BDC7-4F09-9FC8-8DCDB3194EAC}" name="Column100"/>
    <tableColumn id="117" xr3:uid="{CC443DDB-F971-460D-BFDE-E965DB8F3AB7}" name="Column101"/>
    <tableColumn id="118" xr3:uid="{09A70AEA-0DB4-406B-A0FB-5A54E1C24190}" name="Column102"/>
    <tableColumn id="119" xr3:uid="{1C88858F-C856-4164-B2F1-D9F5E9DF07AC}" name="Column103"/>
    <tableColumn id="120" xr3:uid="{159682CD-DE11-476D-B495-04F2D25241F1}" name="Column104"/>
    <tableColumn id="121" xr3:uid="{3331DA47-6BE4-478E-A376-BD73BB60F355}" name="Column105"/>
    <tableColumn id="122" xr3:uid="{932F4BDE-D6F6-45DE-98EB-A7BB279F3BAE}" name="Column106"/>
    <tableColumn id="123" xr3:uid="{A76371CD-6234-4376-AF7B-77EA2135AFCD}" name="Column107"/>
    <tableColumn id="124" xr3:uid="{A4C130A5-D693-4F79-84E0-A58E01E18EC7}" name="Column108"/>
    <tableColumn id="125" xr3:uid="{702848C1-A42A-47D6-8154-DE4137E7B889}" name="Column109"/>
    <tableColumn id="126" xr3:uid="{F3BB36E2-C0F7-4681-B6FD-41D4ADD31497}" name="Column110"/>
    <tableColumn id="127" xr3:uid="{D833346F-FF44-4F90-BFE4-8241BCCA9A7D}" name="Column111"/>
    <tableColumn id="128" xr3:uid="{20B4BFA2-30FA-4DD9-981D-BCC75B48C616}" name="Column112"/>
    <tableColumn id="129" xr3:uid="{A76AE201-D410-4334-A518-99D11B6A463A}" name="Column113"/>
    <tableColumn id="130" xr3:uid="{1F29BF64-5E92-40DB-97D7-3309FA53104C}" name="Column114"/>
    <tableColumn id="131" xr3:uid="{8F12E436-161D-4E4E-83CF-B05D7E533628}" name="Column115"/>
    <tableColumn id="132" xr3:uid="{89F39EF5-F4EA-47FA-9198-674A0F95960E}" name="Column116"/>
    <tableColumn id="133" xr3:uid="{263EB284-2C1C-42B5-98A3-06C446527334}" name="Column117"/>
    <tableColumn id="134" xr3:uid="{863803D9-EF7C-4843-80EE-4DC77DDC849A}" name="Column118"/>
    <tableColumn id="135" xr3:uid="{69B3570B-B2A4-49A7-A99E-2C1F616A1835}" name="Column119"/>
    <tableColumn id="136" xr3:uid="{CC2076F3-4930-4CBD-AE11-C7629EA77EDF}" name="Column120"/>
    <tableColumn id="137" xr3:uid="{A7317B58-2976-4050-9A06-2DCAC5023CA0}" name="Column121"/>
    <tableColumn id="138" xr3:uid="{A345B032-4E19-4559-A987-4832EE72589C}" name="Column122"/>
    <tableColumn id="139" xr3:uid="{25B62D06-FE5A-493E-96C2-28D1827BA339}" name="Column123"/>
    <tableColumn id="140" xr3:uid="{55EE5B2A-60ED-4D77-B4C3-4941EBD225C2}" name="Column124"/>
    <tableColumn id="141" xr3:uid="{8458F79E-582D-469D-B434-DD26BD0669F2}" name="Column125"/>
    <tableColumn id="142" xr3:uid="{0A45A5A1-97F9-48C2-B832-25E74F907109}" name="Column126"/>
    <tableColumn id="143" xr3:uid="{347E635D-C423-4341-A1B6-70CD0079BE5F}" name="Column127"/>
    <tableColumn id="144" xr3:uid="{011AD5A0-D31C-4AFB-821D-47C330D02E58}" name="Column128"/>
    <tableColumn id="145" xr3:uid="{9DE762A6-A093-48B9-9296-D959F26FDC2C}" name="Column129"/>
    <tableColumn id="146" xr3:uid="{840E2226-39B6-482B-B79B-18541C833673}" name="Column130"/>
    <tableColumn id="147" xr3:uid="{A068CABA-6946-4E16-B3B6-6B78EC44101B}" name="Column131"/>
    <tableColumn id="148" xr3:uid="{92BC323A-BCF3-449A-953F-1506CEEDF24F}" name="Column132"/>
    <tableColumn id="149" xr3:uid="{23C44457-47D2-47E1-B902-6ADAFDC7A214}" name="Column133"/>
    <tableColumn id="150" xr3:uid="{7B2BBCB2-C441-4C45-BE7C-129A2C7E9DE3}" name="Column134"/>
    <tableColumn id="151" xr3:uid="{A4D5B064-AAB0-4298-A5AF-6B40B079DB59}" name="Column135"/>
    <tableColumn id="152" xr3:uid="{2512A29C-65DC-4BAE-92C6-9D7076D43646}" name="Column136"/>
    <tableColumn id="153" xr3:uid="{533F20C5-ADE2-49B2-A6AE-F58595F3D216}" name="Column137"/>
    <tableColumn id="154" xr3:uid="{7C00D534-524E-499F-B409-63AA4804215E}" name="Column138"/>
    <tableColumn id="155" xr3:uid="{C6F1C6D8-2A81-4A36-B0CE-D1527380B578}" name="Column139"/>
    <tableColumn id="156" xr3:uid="{8D1DC647-C5C0-4E23-B926-41FAA0F86595}" name="Column140"/>
    <tableColumn id="157" xr3:uid="{3B46013D-2FF8-4D95-ADBF-014B76B33F6D}" name="Column141"/>
    <tableColumn id="158" xr3:uid="{6066E442-FB00-4122-9231-7425D4434BFC}" name="Column142"/>
    <tableColumn id="159" xr3:uid="{84A26294-AAFD-4B03-B698-B08A6058F23D}" name="Column143"/>
    <tableColumn id="160" xr3:uid="{5F7AB913-2699-4CC2-A427-1B4051E20ADE}" name="Column144"/>
    <tableColumn id="161" xr3:uid="{C88DB4A8-AC26-44B9-B682-B07992F0FCE1}" name="Column145"/>
    <tableColumn id="162" xr3:uid="{6E599F36-B518-482A-BAC9-2392A6AD34F5}" name="Column146"/>
    <tableColumn id="163" xr3:uid="{D036B689-9508-40A1-89E1-FEF8A6C91BDA}" name="Column147"/>
    <tableColumn id="164" xr3:uid="{9F711975-A6DA-442C-AF22-4F91FDC4F4C0}" name="Column148"/>
    <tableColumn id="165" xr3:uid="{483869ED-51EA-474D-A5ED-A57BF8F15624}" name="Column149"/>
    <tableColumn id="166" xr3:uid="{B05E7250-407B-4789-B80C-C2851E24A51D}" name="Column150"/>
    <tableColumn id="167" xr3:uid="{73156F50-3CFE-4AEC-AA0E-25E959DE0A08}" name="Column151"/>
    <tableColumn id="168" xr3:uid="{F1A0E032-3441-433E-8EB1-5F9A19932861}" name="Column152"/>
    <tableColumn id="169" xr3:uid="{B541C99E-A0A0-47D8-B279-F27FDB93DC2F}" name="Column153"/>
    <tableColumn id="170" xr3:uid="{A6C89156-6BE0-44A4-939F-5F9884F6959F}" name="Column154"/>
    <tableColumn id="171" xr3:uid="{952A39A8-C68A-4BE2-8E29-52E773D1AD1D}" name="Column155"/>
    <tableColumn id="172" xr3:uid="{251759EB-3158-4EF9-9E36-2D585B6602D1}" name="Column156"/>
    <tableColumn id="173" xr3:uid="{8EB5A29E-C781-4C4D-B94A-DCDBCB855266}" name="Column157"/>
    <tableColumn id="174" xr3:uid="{FC3BBC81-4792-4F0A-8AAA-3625D2905DAC}" name="Column158"/>
    <tableColumn id="175" xr3:uid="{3F0888D0-A076-4F2F-AA24-8A2A0B4801AF}" name="Column159"/>
    <tableColumn id="176" xr3:uid="{61D4A1F5-8447-47D0-BB95-9DEE486E3AD9}" name="Column160"/>
    <tableColumn id="177" xr3:uid="{0DDC6720-EEE5-4094-A99A-9D793D070DA3}" name="Column161"/>
    <tableColumn id="178" xr3:uid="{6B03FA8F-BF6C-48D5-B006-D4EF75D862B9}" name="Column162"/>
    <tableColumn id="179" xr3:uid="{C0D2E460-43C9-4171-9F61-387CAD25F76A}" name="Column163"/>
    <tableColumn id="180" xr3:uid="{7A1FF89B-6CE4-4E93-A2C1-F69A6424848D}" name="Column164"/>
    <tableColumn id="181" xr3:uid="{E194C18F-3130-48B1-A581-8D0F9DF751CE}" name="Column165"/>
    <tableColumn id="182" xr3:uid="{4EF29115-A56D-409A-A672-56B1DA5BBB2E}" name="Column166"/>
    <tableColumn id="183" xr3:uid="{E6C1CFF0-9F5D-452F-8CE5-D813B3517093}" name="Column167"/>
    <tableColumn id="184" xr3:uid="{C47B097C-3295-42BC-A147-755C61B3F220}" name="Column168"/>
    <tableColumn id="185" xr3:uid="{172397F3-1CA5-407F-A6CD-6547A52CAF01}" name="Column169"/>
    <tableColumn id="186" xr3:uid="{0FBE5602-D155-41C7-AE7D-669CA736C453}" name="Column170"/>
    <tableColumn id="187" xr3:uid="{D01D7336-646A-442D-9CC0-AF4C3153C29F}" name="Column171"/>
    <tableColumn id="188" xr3:uid="{135749A8-C33E-41F9-9E89-9314E7EDABD4}" name="Column172"/>
    <tableColumn id="189" xr3:uid="{B6AB36B6-951D-4665-9AB1-E26DE672344A}" name="Column173"/>
    <tableColumn id="190" xr3:uid="{28F752CC-5475-431C-B2F2-FF91EBDBEC5F}" name="Column174"/>
    <tableColumn id="191" xr3:uid="{1F28E843-F295-4FC4-BC2C-CAEEF57FF0E9}" name="Column175"/>
    <tableColumn id="192" xr3:uid="{47C630A0-C900-475B-8BC7-C595DFCAC998}" name="Column176"/>
    <tableColumn id="193" xr3:uid="{38928338-D397-4E17-A4B7-9B733AD32749}" name="Column177"/>
    <tableColumn id="194" xr3:uid="{159244DA-B3EB-4812-AE30-D9DBDD33A8C4}" name="Column178"/>
    <tableColumn id="195" xr3:uid="{78B56AC4-1D64-4E19-8C62-C65965BF1549}" name="Column179"/>
    <tableColumn id="196" xr3:uid="{4A16A235-25FD-4B2E-9E03-02DCB0C1CA57}" name="Column180"/>
    <tableColumn id="197" xr3:uid="{EA6ABFA3-2B0A-4A08-9064-6FD9B85257C7}" name="Column181"/>
    <tableColumn id="198" xr3:uid="{903B600E-59EE-4077-A1BC-08334D51D0A5}" name="Column182"/>
    <tableColumn id="199" xr3:uid="{C2078723-A9D2-4806-A5E8-87586A4BA4D6}" name="Column183"/>
    <tableColumn id="200" xr3:uid="{CB7025B1-A1C9-488A-BBBC-271A042D771E}" name="Column184"/>
    <tableColumn id="201" xr3:uid="{7CC03380-4553-48A5-93A8-2C74165B1F78}" name="Column185"/>
    <tableColumn id="202" xr3:uid="{00EF15F4-42EE-414C-9EA7-417B1F7E9177}" name="Column186"/>
    <tableColumn id="203" xr3:uid="{59D3809B-BB11-4EEF-B67C-BFF7C97E1595}" name="Column187"/>
    <tableColumn id="204" xr3:uid="{D89883F3-9FA2-4D59-921B-9B7DDDAFB6E1}" name="Column188"/>
    <tableColumn id="205" xr3:uid="{1ABA7862-2AA1-486A-BB77-2F8378546635}" name="Column189"/>
    <tableColumn id="206" xr3:uid="{F510CAA0-24C2-4140-89C3-3755630F0307}" name="Column190"/>
    <tableColumn id="207" xr3:uid="{232DBCE1-5164-4D22-9D09-A908284B5C49}" name="Column191"/>
    <tableColumn id="208" xr3:uid="{FC2220B8-39F4-4244-A634-5912695AF1B5}" name="Column192"/>
    <tableColumn id="209" xr3:uid="{D13B66D3-6213-4EE8-A4F3-69BB688BB46C}" name="Column193"/>
    <tableColumn id="210" xr3:uid="{BB2B4721-B0A3-48B4-B7B6-3EB49B465788}" name="Column194"/>
    <tableColumn id="211" xr3:uid="{D7F6A34A-F8BA-4B30-AD3E-CC77A2B9B615}" name="Column195"/>
    <tableColumn id="212" xr3:uid="{B42D2421-50F6-4ECD-95FB-534851AB262E}" name="Column196"/>
    <tableColumn id="213" xr3:uid="{FC511E0A-43B2-4B08-BD2E-270EE53E4914}" name="Column197"/>
    <tableColumn id="214" xr3:uid="{86CA85C8-2903-422C-8769-365A30D3C491}" name="Column198"/>
    <tableColumn id="215" xr3:uid="{6F9F2E96-EA3E-4049-8C86-95FD6C703A44}" name="Column199"/>
    <tableColumn id="216" xr3:uid="{52BC6DAA-365E-4A0D-9DDC-883DFB1D5D36}" name="Column200"/>
    <tableColumn id="217" xr3:uid="{05EEBBE0-970B-49DE-824C-F705DE110979}" name="Column201"/>
    <tableColumn id="218" xr3:uid="{0B051798-273C-4210-BBA3-37782F35C02C}" name="Column202"/>
    <tableColumn id="219" xr3:uid="{A136AF36-E56E-42C2-BF3A-EC8923918ED5}" name="Column203"/>
    <tableColumn id="220" xr3:uid="{D8276574-882A-4C4C-922A-CFC20BBCE2DE}" name="Column204"/>
    <tableColumn id="221" xr3:uid="{7493AC17-B8FD-4866-911E-6426D50FCDD0}" name="Column205"/>
    <tableColumn id="222" xr3:uid="{1C7A3064-EE5D-4C9B-AEDB-0F8CADDE3C9B}" name="Column206"/>
    <tableColumn id="223" xr3:uid="{3548C0A9-0659-449C-B174-1659890982D1}" name="Column207"/>
    <tableColumn id="224" xr3:uid="{6F58F0BD-397E-4075-80BA-815C7A9AB165}" name="Column208"/>
    <tableColumn id="225" xr3:uid="{53233811-F6E6-47D7-ADBB-0E9C73246631}" name="Column209"/>
    <tableColumn id="226" xr3:uid="{977FE80E-F9CE-4C54-B974-3388574BFAD9}" name="Column210"/>
    <tableColumn id="227" xr3:uid="{45801624-313C-452D-9FE0-02411889C468}" name="Column211"/>
    <tableColumn id="228" xr3:uid="{44A3C65C-A2E6-4E03-B890-EC92E122DF82}" name="Column212"/>
    <tableColumn id="229" xr3:uid="{87C3F8EA-B0B9-4A69-A4F2-4AE38814FA3B}" name="Column213"/>
    <tableColumn id="230" xr3:uid="{54FC250C-EAF3-43B7-94C5-08B9F7B9BBDC}" name="Column214"/>
    <tableColumn id="231" xr3:uid="{1514DBBF-3A45-4997-B761-4A58577AEA8F}" name="Column215"/>
    <tableColumn id="232" xr3:uid="{7C0F94C3-4C13-44F8-BFD8-16CE14A5F03C}" name="Column216"/>
    <tableColumn id="233" xr3:uid="{878284DD-017A-42C3-8C70-6D96A6F37D76}" name="Column217"/>
    <tableColumn id="234" xr3:uid="{33F2A670-1D89-450C-ABDF-8FF77BF112EE}" name="Column218"/>
    <tableColumn id="235" xr3:uid="{6EEFB699-FD75-44E1-A798-FE354EDBE0BE}" name="Column219"/>
    <tableColumn id="236" xr3:uid="{4D4D3026-06AB-41E4-A6D7-BC07E17CBC2B}" name="Column220"/>
    <tableColumn id="237" xr3:uid="{7D927E18-A87C-4A1E-95D1-74654211A54E}" name="Column221"/>
    <tableColumn id="238" xr3:uid="{24C970C9-B237-4DE4-A7C4-29174B330C97}" name="Column222"/>
    <tableColumn id="239" xr3:uid="{C0154927-5F8C-479B-B1E4-3AC3718E0385}" name="Column223"/>
    <tableColumn id="240" xr3:uid="{D723DA66-A79E-4AB9-BCBB-0DAA3E05CE9B}" name="Column224"/>
    <tableColumn id="241" xr3:uid="{8854009E-46FC-4126-9326-06523A7C19B4}" name="Column225"/>
    <tableColumn id="242" xr3:uid="{463EA856-4E43-4264-9D8B-B952896A7545}" name="Column226"/>
    <tableColumn id="243" xr3:uid="{FF186B74-EC62-4AFB-9A45-0FA775A8D046}" name="Column227"/>
    <tableColumn id="244" xr3:uid="{DFDD56F3-A149-4918-9649-3C4F952AAC93}" name="Column228"/>
    <tableColumn id="245" xr3:uid="{B4B62F17-DDFD-4178-A009-C8238206EDBE}" name="Column229"/>
    <tableColumn id="246" xr3:uid="{4E2BFCAA-7AA0-40A9-8856-14DA13D8D9BB}" name="Column230"/>
    <tableColumn id="247" xr3:uid="{54672EC5-58D7-4CAE-924F-025C80D221BB}" name="Column231"/>
    <tableColumn id="248" xr3:uid="{4A6EBB34-0B56-454A-BCFF-5E47181922CF}" name="Column232"/>
    <tableColumn id="249" xr3:uid="{C553F736-B79D-43BD-83D8-B4EACBCEDED5}" name="Column233"/>
    <tableColumn id="250" xr3:uid="{4FD73C51-1F28-4CE1-9E22-0D18FAC39DAD}" name="Column234"/>
    <tableColumn id="251" xr3:uid="{B2400636-3FD2-49F9-A41E-2E2804395112}" name="Column235"/>
    <tableColumn id="252" xr3:uid="{8CD40389-384D-45A8-87D4-7A299B1B9736}" name="Column236"/>
    <tableColumn id="253" xr3:uid="{62CC1BED-EEBC-424C-80A2-F13814541E92}" name="Column237"/>
    <tableColumn id="254" xr3:uid="{420252A6-7BD0-4367-B3BB-0AF2325CABC5}" name="Column238"/>
    <tableColumn id="255" xr3:uid="{B0EAF34A-53AF-41CC-ACD2-A81291320F61}" name="Column239"/>
    <tableColumn id="256" xr3:uid="{50DB96B2-D04D-4BD6-A51F-63E13D517D5D}" name="Column240"/>
    <tableColumn id="257" xr3:uid="{B7F5A107-6C96-4AE9-8466-7D7D391CBCC4}" name="Column241"/>
    <tableColumn id="258" xr3:uid="{60D56DA1-DDE8-49A8-95C7-B389EA9A1DDA}" name="Column242"/>
    <tableColumn id="259" xr3:uid="{EBBB9A2E-C3B4-402D-B6DF-F734BCAF16C8}" name="Column243"/>
    <tableColumn id="260" xr3:uid="{4B13032E-9C80-425C-90F3-F395E9FF61BE}" name="Column244"/>
    <tableColumn id="261" xr3:uid="{F4859F40-A524-42A3-8156-65ECBFD0FFA3}" name="Column245"/>
    <tableColumn id="262" xr3:uid="{8F70A75D-AD3D-4138-964A-386C760F7771}" name="Column246"/>
    <tableColumn id="263" xr3:uid="{0C486471-A5BA-4FBB-88F7-FA837C3FEEAF}" name="Column247"/>
    <tableColumn id="264" xr3:uid="{5435AEA0-1EEC-468B-8F23-8DE34BF4DC36}" name="Column248"/>
    <tableColumn id="265" xr3:uid="{E9316833-307C-43C8-8344-9A3C7D310151}" name="Column249"/>
    <tableColumn id="266" xr3:uid="{5A55E265-2B37-4E62-875C-B12273141ED8}" name="Column250"/>
    <tableColumn id="267" xr3:uid="{02147C50-12E0-4406-A219-7400C7E5CD3A}" name="Column251"/>
    <tableColumn id="268" xr3:uid="{57AC0BF9-B507-44DA-B9AA-E5AB89373DE7}" name="Column252"/>
    <tableColumn id="269" xr3:uid="{F5F13E1E-E456-4991-AA20-C0E0277709EA}" name="Column253"/>
    <tableColumn id="270" xr3:uid="{1A69E8E1-6DF9-4470-BD26-D15805072C69}" name="Column254"/>
    <tableColumn id="271" xr3:uid="{BBEB7E28-7896-49BE-B7F2-56C6A85EEE77}" name="Column255"/>
    <tableColumn id="272" xr3:uid="{22714F92-2192-441C-91EF-D67F47F93591}" name="Column256"/>
    <tableColumn id="273" xr3:uid="{B1A73A57-B530-4B0E-B5A1-AC2D0D6EE35D}" name="Column257"/>
    <tableColumn id="274" xr3:uid="{E1E77B5C-B5DF-4D7B-B046-B2A00FD62036}" name="Column258"/>
    <tableColumn id="275" xr3:uid="{43550320-BDD2-4F5D-9FA1-ED19C6640C70}" name="Column259"/>
    <tableColumn id="276" xr3:uid="{4E9F5162-E59F-48D4-8C87-B62E3CD39CD4}" name="Column260"/>
    <tableColumn id="277" xr3:uid="{CE087F82-FD0D-4717-9112-4E0FE1ACE208}" name="Column261"/>
    <tableColumn id="278" xr3:uid="{A4103070-C72B-4C22-BA09-316C93EA93CB}" name="Column262"/>
    <tableColumn id="279" xr3:uid="{006B7091-5486-49E2-81AF-84E8FE83F15F}" name="Column263"/>
    <tableColumn id="280" xr3:uid="{E1B10048-51CA-41A8-B5B9-8D22E89ED804}" name="Column264"/>
    <tableColumn id="281" xr3:uid="{AC3A479A-42CE-413F-8CD7-05A0149E8CBC}" name="Column265"/>
    <tableColumn id="282" xr3:uid="{76B2224A-7CD6-40AB-A6EB-689AA9EFBDB3}" name="Column266"/>
    <tableColumn id="283" xr3:uid="{B1E7D585-FCDC-4765-B948-6ED841F76230}" name="Column267"/>
    <tableColumn id="284" xr3:uid="{2DBADC4B-EA13-4602-9190-FA019BE75C24}" name="Column268"/>
    <tableColumn id="285" xr3:uid="{1B5864D5-C6F6-4AE3-A5CE-D4F782A4867A}" name="Column269"/>
    <tableColumn id="286" xr3:uid="{47C4A836-0260-4866-9702-C07AAC22B53F}" name="Column270"/>
    <tableColumn id="287" xr3:uid="{00B75B2C-222E-4CB3-90A3-3C9B29979ADB}" name="Column271"/>
    <tableColumn id="288" xr3:uid="{219A1738-7887-4370-83A0-1B65C4E41EF7}" name="Column272"/>
    <tableColumn id="289" xr3:uid="{065355E3-6611-45F1-A01F-21F013B0D8CE}" name="Column273"/>
    <tableColumn id="290" xr3:uid="{9B69E9E8-793A-4117-AD27-F712A0EBBBFC}" name="Column274"/>
    <tableColumn id="291" xr3:uid="{2B461C1F-8590-409D-8E29-AD708D65E67B}" name="Column275"/>
    <tableColumn id="292" xr3:uid="{DA9252D7-0D86-424A-9EA1-B1A17A28556B}" name="Column276"/>
    <tableColumn id="293" xr3:uid="{CCCCCA5B-4A26-429B-BE07-CE3374FCEEDC}" name="Column277"/>
    <tableColumn id="294" xr3:uid="{8C5C776D-7D9F-4883-9B16-1BCC9B4BF1BD}" name="Column278"/>
    <tableColumn id="295" xr3:uid="{EC333ED2-77EE-4D57-B207-1AAAEA10CD60}" name="Column279"/>
    <tableColumn id="296" xr3:uid="{5E7C410B-03B5-4904-A163-C27D82FA56F0}" name="Column280"/>
    <tableColumn id="297" xr3:uid="{6DB431E9-B2EE-4F15-8653-C7148B6B464A}" name="Column281"/>
    <tableColumn id="298" xr3:uid="{0FFAE84F-F9F1-4AF7-8496-10007FD133F3}" name="Column282"/>
    <tableColumn id="299" xr3:uid="{283CF1E4-2E99-4193-8B25-D813ADC8CED5}" name="Column283"/>
    <tableColumn id="300" xr3:uid="{0DDAD756-79FC-4303-8050-9EF67A71FCAE}" name="Column284"/>
    <tableColumn id="301" xr3:uid="{764C3631-8C09-406E-AFE4-31275DCAB15E}" name="Column285"/>
    <tableColumn id="302" xr3:uid="{C93E0751-7B07-4A16-872F-16F5EE5DDB60}" name="Column286"/>
    <tableColumn id="303" xr3:uid="{EA035154-062A-4CC5-88D7-6D5C2CACD5E7}" name="Column287"/>
    <tableColumn id="304" xr3:uid="{9A3E0EA0-44C6-4004-9424-D7827A3501B6}" name="Column288"/>
    <tableColumn id="305" xr3:uid="{40570B79-5CEA-43F0-8B9D-04535C4565A2}" name="Column289"/>
    <tableColumn id="306" xr3:uid="{BF2F2A69-849E-444E-A446-E9DDB57B981D}" name="Column290"/>
    <tableColumn id="307" xr3:uid="{4B864CAE-428F-4EDB-966E-14AD0F6D666B}" name="Column291"/>
    <tableColumn id="308" xr3:uid="{B2FC7F11-047C-41B0-8AA3-B357C88AF337}" name="Column292"/>
    <tableColumn id="309" xr3:uid="{7AFE2B11-FA6F-4406-971E-730C35E2D333}" name="Column293"/>
    <tableColumn id="310" xr3:uid="{B23D4B66-9DD3-4719-9118-9BD92E372E9A}" name="Column294"/>
    <tableColumn id="311" xr3:uid="{3F882F04-5BC1-4071-BCEC-C82DA26BBB63}" name="Column295"/>
    <tableColumn id="312" xr3:uid="{D110E54C-A885-4600-A89E-057E13C8E651}" name="Column296"/>
    <tableColumn id="313" xr3:uid="{DFD86532-28F5-41C6-9CB8-551F44468C3B}" name="Column297"/>
    <tableColumn id="314" xr3:uid="{51966377-A132-4D59-B794-13746F2E2D2F}" name="Column298"/>
    <tableColumn id="315" xr3:uid="{0009F6E8-AC04-45ED-AA1B-8682C16F7615}" name="Column299"/>
    <tableColumn id="316" xr3:uid="{FDE60B8A-E6DE-4409-8B32-C07748E4E898}" name="Column300"/>
    <tableColumn id="317" xr3:uid="{423A3A0A-0ADB-4A00-882F-3786DE42DB6A}" name="Column301"/>
    <tableColumn id="318" xr3:uid="{416C3879-044A-45F5-9D75-AD2E422770B7}" name="Column302"/>
    <tableColumn id="319" xr3:uid="{973AD98D-A6C9-4DA6-B77E-48BE8AB7FED4}" name="Column303"/>
    <tableColumn id="320" xr3:uid="{057BC5EC-9E91-4BC8-AFB1-A01EC3AD3402}" name="Column304"/>
    <tableColumn id="321" xr3:uid="{6741C57D-A492-4583-B953-886BA801AB56}" name="Column305"/>
    <tableColumn id="322" xr3:uid="{1CD9E656-F0DA-42F7-9CF8-F892F9E80358}" name="Column306"/>
    <tableColumn id="323" xr3:uid="{57A782BA-47BE-4773-A6F8-E7296C36BD73}" name="Column307"/>
    <tableColumn id="324" xr3:uid="{13C97F3E-6F45-4206-9647-BB1A6322A7D7}" name="Column308"/>
    <tableColumn id="325" xr3:uid="{505FEDC0-F16D-4E09-84E2-7468498EF3F1}" name="Column309"/>
    <tableColumn id="326" xr3:uid="{570E49B4-1779-471E-9B0A-20D19DBEEB78}" name="Column310"/>
    <tableColumn id="327" xr3:uid="{CE70C8CF-F186-43A0-AD5B-2F9DB73FA05E}" name="Column311"/>
    <tableColumn id="328" xr3:uid="{91F888F8-0766-4681-B599-5BDF98A03823}" name="Column312"/>
    <tableColumn id="329" xr3:uid="{E947A784-2ED7-4678-9A0E-D7BF66CAFDAE}" name="Column313"/>
    <tableColumn id="330" xr3:uid="{72E9D47A-3019-41E7-A2D3-F1E5DA31454A}" name="Column314"/>
    <tableColumn id="331" xr3:uid="{BBA4E3FB-52FA-49B8-B0D4-9EF7EB9E956E}" name="Column315"/>
    <tableColumn id="332" xr3:uid="{703429E6-8115-4922-8979-6ED64F64CCDD}" name="Column316"/>
    <tableColumn id="333" xr3:uid="{051C718F-9FF2-4060-AACB-EDA2F496E240}" name="Column317"/>
    <tableColumn id="334" xr3:uid="{40CA2DD6-A2D4-4104-84BB-4B007A5D54A4}" name="Column318"/>
    <tableColumn id="335" xr3:uid="{7740E94C-925B-4705-AF49-B79DE646106C}" name="Column319"/>
    <tableColumn id="336" xr3:uid="{41CA1E29-8BF0-4744-8EE1-73E93EC36445}" name="Column320"/>
    <tableColumn id="337" xr3:uid="{37F26A00-6E5D-4561-913D-D07A02D6BEB8}" name="Column321"/>
    <tableColumn id="338" xr3:uid="{58B614F0-B29F-49F1-B7DF-93540D226451}" name="Column322"/>
    <tableColumn id="339" xr3:uid="{2E777EBB-CF1C-440B-A881-31E54A72C821}" name="Column323"/>
    <tableColumn id="340" xr3:uid="{0C84DF7C-EDAE-4B5C-BAAA-78842960413B}" name="Column324"/>
    <tableColumn id="341" xr3:uid="{0FBD9BE6-1EDA-4921-ADE8-9CBC2BE525D7}" name="Column325"/>
    <tableColumn id="342" xr3:uid="{BC566199-D8F0-4E71-A450-E3753F982B8E}" name="Column326"/>
    <tableColumn id="343" xr3:uid="{1A8342F9-DC2B-46BA-BE0D-A4FCED7464F6}" name="Column327"/>
    <tableColumn id="344" xr3:uid="{D2A340E8-C530-442D-B743-EDB0DDD05236}" name="Column328"/>
    <tableColumn id="345" xr3:uid="{CAAF4430-EAFA-4D17-8540-0622364F62B8}" name="Column329"/>
    <tableColumn id="346" xr3:uid="{4EA58D71-E3AF-43E0-9C62-E0C6843C62BE}" name="Column330"/>
    <tableColumn id="347" xr3:uid="{7B4B2D4C-8727-4D4B-9CE3-8B802978E194}" name="Column331"/>
    <tableColumn id="348" xr3:uid="{0F5B74E6-57D5-41E6-BA92-B6B018453FE6}" name="Column332"/>
    <tableColumn id="349" xr3:uid="{40B5D53F-1F0C-4D5B-B198-B6630EFE49DE}" name="Column333"/>
    <tableColumn id="350" xr3:uid="{FBFD43B1-D38F-40AC-B409-750164AFBDE3}" name="Column334"/>
    <tableColumn id="351" xr3:uid="{CF0BF0BA-1B88-40AF-B23A-C57C53515973}" name="Column335"/>
    <tableColumn id="352" xr3:uid="{ABB8E5D1-D723-45CD-8CFB-EEA04DB5D4A7}" name="Column336"/>
    <tableColumn id="353" xr3:uid="{B443C0F8-695F-4630-9566-BD4B0F530E14}" name="Column337"/>
    <tableColumn id="354" xr3:uid="{E4A79A6D-583A-4BFE-AB02-217365087481}" name="Column338"/>
    <tableColumn id="355" xr3:uid="{B59B9A82-1556-4BDF-87D8-40BF1739EA4E}" name="Column339"/>
    <tableColumn id="356" xr3:uid="{56EA8CF3-0762-4F80-ACE8-B3B47E77D220}" name="Column340"/>
    <tableColumn id="357" xr3:uid="{C3F65582-5C8D-4363-BA84-B68618B52535}" name="Column341"/>
    <tableColumn id="358" xr3:uid="{8A541A59-F016-4E91-8E9C-5C2E942BBDDF}" name="Column342"/>
    <tableColumn id="359" xr3:uid="{5E9EB3E3-916E-44FE-934B-B24A62DB3FE8}" name="Column343"/>
    <tableColumn id="360" xr3:uid="{E0769C3C-D31E-4B86-ACA6-99C4B1061568}" name="Column344"/>
    <tableColumn id="361" xr3:uid="{18D8EAB3-2E58-4074-A52F-1F9D9F1A5F02}" name="Column345"/>
    <tableColumn id="362" xr3:uid="{FF400AF9-54E0-4EFB-8688-A3FE136B997A}" name="Column346"/>
    <tableColumn id="363" xr3:uid="{E9D21095-B7F2-4D42-BE4A-6078B455E760}" name="Column347"/>
    <tableColumn id="364" xr3:uid="{EB510F49-64A9-4F45-8267-0026A2CB6F32}" name="Column348"/>
    <tableColumn id="365" xr3:uid="{3FDE2F9F-DAC9-4E98-A3C7-A9D8DB66399D}" name="Column349"/>
    <tableColumn id="366" xr3:uid="{90978B65-FD1C-491D-B690-66F3D0E2A1B3}" name="Column350"/>
    <tableColumn id="367" xr3:uid="{DC9D287F-6743-4A7C-81EA-D666DA9932AE}" name="Column351"/>
    <tableColumn id="368" xr3:uid="{710BDD6B-8D6B-4E9E-AD2D-BAD30E49235B}" name="Column352"/>
    <tableColumn id="369" xr3:uid="{A7358F7D-0524-4227-8CF4-FCD585A7B1F9}" name="Column353"/>
    <tableColumn id="370" xr3:uid="{1EC8E65F-AF27-4938-A2D0-9D0DD3584B17}" name="Column354"/>
    <tableColumn id="371" xr3:uid="{CF869289-C851-4344-8B46-15D62291BEBE}" name="Column355"/>
    <tableColumn id="372" xr3:uid="{CBFCDC51-36D7-488F-BF80-E349C0BE2B1B}" name="Column356"/>
    <tableColumn id="373" xr3:uid="{4E5CF1C3-9081-42EC-92FC-6801D3CA16AD}" name="Column357"/>
    <tableColumn id="374" xr3:uid="{FB83E2E3-DD1F-4823-A424-0BD811DB4048}" name="Column358"/>
    <tableColumn id="375" xr3:uid="{BAFF709D-BC5F-4AB4-BD15-507A78BAA028}" name="Column359"/>
    <tableColumn id="376" xr3:uid="{1500861D-1EE3-4CBF-94FB-FB6FBE5713C1}" name="Column360"/>
    <tableColumn id="377" xr3:uid="{96057246-FC78-42F8-9C1B-992D1692AADC}" name="Column361"/>
    <tableColumn id="378" xr3:uid="{5DB2B8CE-3785-4EFB-BDB5-BA41A8825198}" name="Column362"/>
    <tableColumn id="379" xr3:uid="{EB0E37D6-B286-43E6-9D5F-A9F1432D71D1}" name="Column363"/>
    <tableColumn id="380" xr3:uid="{D98CD113-5395-4243-B08A-C45F59C1EE38}" name="Column364"/>
    <tableColumn id="381" xr3:uid="{D0EA96DA-B223-4CCD-A538-F83132CE6EBC}" name="Column365"/>
    <tableColumn id="382" xr3:uid="{0CADA791-FE06-44C5-BF8C-8E8BE8BBBE05}" name="Column366"/>
    <tableColumn id="383" xr3:uid="{E65CD468-599E-495E-84D5-7D25C07C4968}" name="Column367"/>
    <tableColumn id="384" xr3:uid="{885B3138-4160-4AE1-B765-D1D67D12BD8E}" name="Column368"/>
    <tableColumn id="385" xr3:uid="{60A1B7FC-DC5D-461C-A403-3576DCBC217A}" name="Column369"/>
    <tableColumn id="386" xr3:uid="{C0EEBE3A-4B46-429B-96AC-7361C59E4305}" name="Column370"/>
    <tableColumn id="387" xr3:uid="{B5647D58-EA60-4E09-9998-D3B30C14CE2E}" name="Column371"/>
    <tableColumn id="388" xr3:uid="{6B7F9AFF-6DF2-4412-A9AF-E500A6BDEE0A}" name="Column372"/>
    <tableColumn id="389" xr3:uid="{01E64F90-D83D-4982-91CB-CBDDA9A166A4}" name="Column373"/>
    <tableColumn id="390" xr3:uid="{D2DF69C3-ECC3-42DA-8F7C-8916189F7D26}" name="Column374"/>
    <tableColumn id="391" xr3:uid="{5F9A82D5-F98E-4E42-9988-03DA9042BBCE}" name="Column375"/>
    <tableColumn id="392" xr3:uid="{87966F14-7BFD-4CAA-9EAD-2202B7A642B2}" name="Column376"/>
    <tableColumn id="393" xr3:uid="{958C1C84-68F3-4DA6-B34F-A7B905DDDB65}" name="Column377"/>
    <tableColumn id="394" xr3:uid="{D32EA8F7-8B16-41C5-865F-0C5AC6C4D7A7}" name="Column378"/>
    <tableColumn id="395" xr3:uid="{C420EE3E-5E88-48F6-BB42-4536B1947E1C}" name="Column379"/>
    <tableColumn id="396" xr3:uid="{3556779D-3744-4889-AFCD-489DC0CFDB0C}" name="Column380"/>
    <tableColumn id="397" xr3:uid="{BB86735D-A3E4-4C37-A160-CE87DB6512CF}" name="Column381"/>
    <tableColumn id="398" xr3:uid="{18D3AFAD-61D3-4807-BE57-C3C55CE0A16D}" name="Column382"/>
    <tableColumn id="399" xr3:uid="{4AB35ADA-960B-4FE4-864C-7329D471A665}" name="Column383"/>
    <tableColumn id="400" xr3:uid="{8B13A605-A78E-4176-B8A8-A468529D4491}" name="Column384"/>
    <tableColumn id="401" xr3:uid="{F6FFEB24-2E1A-4868-98D4-C881A5F07BB7}" name="Column385"/>
    <tableColumn id="402" xr3:uid="{B2A4314B-C876-499A-B3C3-238EDDCB814C}" name="Column386"/>
    <tableColumn id="403" xr3:uid="{6D494AFF-2B12-46D3-98A5-26F7AB159E4F}" name="Column387"/>
    <tableColumn id="404" xr3:uid="{847E2722-67BC-47C8-864F-CD91D3350043}" name="Column388"/>
    <tableColumn id="405" xr3:uid="{0EA782EB-4EDA-41D8-A572-0813E1CECE18}" name="Column389"/>
    <tableColumn id="406" xr3:uid="{059FD0DE-9A7F-4FE5-9B46-AAEE9D876E24}" name="Column390"/>
    <tableColumn id="407" xr3:uid="{07471E89-0AC0-4539-BF62-BB98DAF07C5C}" name="Column391"/>
    <tableColumn id="408" xr3:uid="{3E7E67D6-B653-4645-99AB-B521F5690A97}" name="Column392"/>
    <tableColumn id="409" xr3:uid="{CC170EA6-B3CC-4B6D-9BE2-F7DAAC4D87D0}" name="Column393"/>
    <tableColumn id="410" xr3:uid="{72351D2D-410E-45C1-876E-59BBAB323B38}" name="Column394"/>
    <tableColumn id="411" xr3:uid="{E0B65AB6-CEA5-4A51-B005-78E87BC06ECD}" name="Column395"/>
    <tableColumn id="412" xr3:uid="{EBD58AFD-3CBA-4453-A13C-A940B50FB78C}" name="Column396"/>
    <tableColumn id="413" xr3:uid="{A2FA4214-2DFC-4863-8163-BC18A14A0221}" name="Column397"/>
    <tableColumn id="414" xr3:uid="{FE6DCE3F-B9FD-4E64-B576-B597FE13F3D8}" name="Column398"/>
    <tableColumn id="415" xr3:uid="{C193878A-A2E6-4763-B398-4B31FA450FE9}" name="Column399"/>
    <tableColumn id="416" xr3:uid="{875471CE-3201-41DA-8A23-2157B3D7C354}" name="Column400"/>
    <tableColumn id="417" xr3:uid="{D536F348-8C86-4B4B-91BE-6D6637C97259}" name="Column401"/>
    <tableColumn id="418" xr3:uid="{2FB23E8A-A6BF-4A41-839D-7DC563A7DDB2}" name="Column402"/>
    <tableColumn id="419" xr3:uid="{173DA321-C9B0-45B9-AFB3-979FD96A7D75}" name="Column403"/>
    <tableColumn id="420" xr3:uid="{035C6394-4088-43D3-AD3D-590D97128A3F}" name="Column404"/>
    <tableColumn id="421" xr3:uid="{E8576DFD-D5EF-4564-A019-4B0E00A639AE}" name="Column405"/>
    <tableColumn id="422" xr3:uid="{7FBCA143-D59D-49AD-84D2-19F638FC7DFC}" name="Column406"/>
    <tableColumn id="423" xr3:uid="{EA405619-A406-4E89-91A1-61313751CA35}" name="Column407"/>
    <tableColumn id="424" xr3:uid="{64D29D34-24BE-4357-B0CE-0E7C8A13E27F}" name="Column408"/>
    <tableColumn id="425" xr3:uid="{D80C2038-1D3A-4AD2-BC9B-0D47BF728E05}" name="Column409"/>
    <tableColumn id="426" xr3:uid="{F7A25B15-EDD3-4011-AF6B-B0B34CA36258}" name="Column410"/>
    <tableColumn id="427" xr3:uid="{F93C8ACA-817D-4359-9903-EF9680D67BE3}" name="Column411"/>
    <tableColumn id="428" xr3:uid="{1145EE07-A899-4445-8747-3909265B24DB}" name="Column412"/>
    <tableColumn id="429" xr3:uid="{CA342E86-1ACE-4F43-8E2D-1AAF941B29FC}" name="Column413"/>
    <tableColumn id="430" xr3:uid="{36F03F2E-5227-4AE6-B0B5-0089FF995D2A}" name="Column414"/>
    <tableColumn id="431" xr3:uid="{B7520E16-CF78-4D42-B712-991A48DBDEB7}" name="Column415"/>
    <tableColumn id="432" xr3:uid="{4C3F0E72-004A-4A4E-8428-544D098019B7}" name="Column416"/>
    <tableColumn id="433" xr3:uid="{A51429E0-3CF4-4E25-A40D-FB2590031303}" name="Column417"/>
    <tableColumn id="434" xr3:uid="{4FAE5297-A85D-403E-A607-7B50DF8BD5C1}" name="Column418"/>
    <tableColumn id="435" xr3:uid="{140DAC44-8CD0-4138-B0C6-12D7E8E3F36C}" name="Column419"/>
    <tableColumn id="436" xr3:uid="{A5F847E0-0856-40EB-8D95-9FCAF6726C8B}" name="Column420"/>
    <tableColumn id="437" xr3:uid="{E102436D-5B05-4A0D-9C01-1A05A395707C}" name="Column421"/>
    <tableColumn id="438" xr3:uid="{59DAD31A-BA33-45FC-9779-B047659A1955}" name="Column422"/>
    <tableColumn id="439" xr3:uid="{48F3E6FA-EDBA-4236-BAAA-6394EA3B5CCA}" name="Column423"/>
    <tableColumn id="440" xr3:uid="{721AB353-6747-4536-A031-93FAA8AE51A2}" name="Column424"/>
    <tableColumn id="441" xr3:uid="{70016AA4-C358-4418-A0EE-AD495DACAFA1}" name="Column425"/>
    <tableColumn id="442" xr3:uid="{9CB2A589-DA63-498A-A222-A126D8175704}" name="Column426"/>
    <tableColumn id="443" xr3:uid="{5E5E5ACC-2411-4C12-85BF-16D84197C714}" name="Column427"/>
    <tableColumn id="444" xr3:uid="{4DB68583-98C2-4841-B194-D1442AF414E2}" name="Column428"/>
    <tableColumn id="445" xr3:uid="{ADDE38CA-87A7-417B-B3C6-658A4C91797C}" name="Column429"/>
    <tableColumn id="446" xr3:uid="{0C08EE48-631E-4559-9199-A9492BFA0486}" name="Column430"/>
    <tableColumn id="447" xr3:uid="{5370E18F-5F32-48BC-9CF7-8D56C426B794}" name="Column431"/>
    <tableColumn id="448" xr3:uid="{A1106515-49D6-408B-BC80-590F9C9B45FA}" name="Column432"/>
    <tableColumn id="449" xr3:uid="{18CECC8F-56A7-4857-8837-D273C81EBD53}" name="Column433"/>
    <tableColumn id="450" xr3:uid="{E68851F8-A7F1-4CE7-9C06-B26E838611B2}" name="Column434"/>
    <tableColumn id="451" xr3:uid="{40F47A3A-2250-4691-B38F-7F11CD84FC26}" name="Column435"/>
    <tableColumn id="452" xr3:uid="{BC00311C-CF5D-46CB-AF09-5A837094D506}" name="Column436"/>
    <tableColumn id="453" xr3:uid="{08E14B4B-F294-41FC-9899-6A226BF5D1A0}" name="Column437"/>
    <tableColumn id="454" xr3:uid="{DF8D3AB0-FE4A-4AA7-B074-1EE5C93CA667}" name="Column438"/>
    <tableColumn id="455" xr3:uid="{44EAFB32-F8CE-42D1-A31E-07954997DBC5}" name="Column439"/>
    <tableColumn id="456" xr3:uid="{3032701E-A1F8-43D5-9365-F5C40233C5C4}" name="Column440"/>
    <tableColumn id="457" xr3:uid="{D497349A-8601-4DAC-8019-0A3688664D33}" name="Column441"/>
    <tableColumn id="458" xr3:uid="{41B4CCDD-F032-47D0-A759-941688BF10CD}" name="Column442"/>
    <tableColumn id="459" xr3:uid="{BB20FCAA-9551-4C33-85B7-BF4876032879}" name="Column443"/>
    <tableColumn id="460" xr3:uid="{9219DB13-7ED7-498F-B475-EADD2A163972}" name="Column444"/>
    <tableColumn id="461" xr3:uid="{DCC049C9-428F-4190-AECE-0CDFF03DC74E}" name="Column445"/>
    <tableColumn id="462" xr3:uid="{01B0BDC4-5583-4B8E-B129-06F9B9F56C89}" name="Column446"/>
    <tableColumn id="463" xr3:uid="{91715ADD-267F-4244-9646-DF7E0058D58E}" name="Column447"/>
    <tableColumn id="464" xr3:uid="{C9C611E0-EEB6-4091-924B-3B235E6F361D}" name="Column448"/>
    <tableColumn id="465" xr3:uid="{90DC74F2-53E3-485B-8475-F471EA4008FC}" name="Column449"/>
    <tableColumn id="466" xr3:uid="{D67E6EC7-3511-4827-8B05-20EB6DEBDC0B}" name="Column450"/>
    <tableColumn id="467" xr3:uid="{00580C66-9C2B-4AE9-9A19-BDAA84667B77}" name="Column451"/>
    <tableColumn id="468" xr3:uid="{1F77AEDB-3129-4153-9DC3-1C2656B00EC2}" name="Column452"/>
    <tableColumn id="469" xr3:uid="{C64E683A-5077-4B13-ADD8-C358FB9ECC95}" name="Column453"/>
    <tableColumn id="470" xr3:uid="{DF4E48AE-9D26-43F7-BBAB-1850FEFB281E}" name="Column454"/>
    <tableColumn id="471" xr3:uid="{89021A6D-3F77-42DA-B79E-7B753C54CCFB}" name="Column455"/>
    <tableColumn id="472" xr3:uid="{3F047F1C-43BE-42E3-A036-07AD4DD65884}" name="Column456"/>
    <tableColumn id="473" xr3:uid="{E7719CB6-3428-43BB-B520-C38D48773FBA}" name="Column457"/>
    <tableColumn id="474" xr3:uid="{04190BAD-B0FE-411F-A1A8-7CB10A498C56}" name="Column458"/>
    <tableColumn id="475" xr3:uid="{CF2ED9E2-1486-4135-8BF9-4DF11ADE645D}" name="Column459"/>
    <tableColumn id="476" xr3:uid="{637FB78F-C0F0-4591-B4CA-AEA00A15718C}" name="Column460"/>
    <tableColumn id="477" xr3:uid="{E82BFE6B-120D-4842-A262-1F2D7F7174CE}" name="Column461"/>
    <tableColumn id="478" xr3:uid="{C0EF3325-7E21-4384-AC1D-61752330105D}" name="Column462"/>
    <tableColumn id="479" xr3:uid="{CBF86B34-7B58-4ED8-8BD7-4B00ED9D7329}" name="Column463"/>
    <tableColumn id="480" xr3:uid="{29C47A65-F1AC-4AA5-99C7-9A5D8554519C}" name="Column464"/>
    <tableColumn id="481" xr3:uid="{4664E323-6532-4368-A950-A877A1207066}" name="Column465"/>
    <tableColumn id="482" xr3:uid="{3929253B-AD9F-432A-A149-57E8DF151BFC}" name="Column466"/>
    <tableColumn id="483" xr3:uid="{BCC65656-5AF9-462F-82D2-C6097D283D7F}" name="Column467"/>
    <tableColumn id="484" xr3:uid="{E9D45477-4F6E-4F42-97F9-B34E029215FA}" name="Column468"/>
    <tableColumn id="485" xr3:uid="{2992397F-80CD-4823-A8CB-1B7892A68007}" name="Column469"/>
    <tableColumn id="486" xr3:uid="{52B8256F-7E12-453B-B4A9-47B43BB69AEB}" name="Column470"/>
    <tableColumn id="487" xr3:uid="{75D4A9B4-03FE-4007-81A4-7656FE6B84BC}" name="Column471"/>
    <tableColumn id="488" xr3:uid="{141594D9-D17F-40B6-B34F-3404C99BC46C}" name="Column472"/>
    <tableColumn id="489" xr3:uid="{B728AA61-7252-4929-956A-7B0BAEB1F0DC}" name="Column473"/>
    <tableColumn id="490" xr3:uid="{5B35D319-D57D-47FD-9F77-129638905B61}" name="Column474"/>
    <tableColumn id="491" xr3:uid="{B6D66EBF-90F7-4722-93EC-6ED3330D8940}" name="Column475"/>
    <tableColumn id="492" xr3:uid="{62834123-6BE1-44DA-B549-12BA52A3527E}" name="Column476"/>
    <tableColumn id="493" xr3:uid="{C5FC0948-DB4F-4DAD-9BF9-65E5EDA961C9}" name="Column477"/>
    <tableColumn id="494" xr3:uid="{61705D90-862C-400D-A377-EA8B0017B307}" name="Column478"/>
    <tableColumn id="495" xr3:uid="{1DFDF3DF-186E-4E69-8C51-FE47F6AF07F6}" name="Column479"/>
    <tableColumn id="496" xr3:uid="{35034386-6674-46F5-964F-E1333BC12748}" name="Column480"/>
    <tableColumn id="497" xr3:uid="{8D6614B2-8992-4FAE-AEA7-E73D9B6D3E2E}" name="Column481"/>
    <tableColumn id="498" xr3:uid="{3897006B-C467-4344-840C-42F334B5F9FF}" name="Column482"/>
    <tableColumn id="499" xr3:uid="{F98BA133-A0B7-4D6C-B776-C5C786F38924}" name="Column483"/>
    <tableColumn id="500" xr3:uid="{10CB57A5-A8A3-4F3E-A122-580EA182E3D8}" name="Column484"/>
    <tableColumn id="501" xr3:uid="{1FA20B20-4326-49B3-B571-6C40386EDE77}" name="Column485"/>
    <tableColumn id="502" xr3:uid="{B1A56076-C795-4EFB-A12F-4F2F2F9D53AD}" name="Column486"/>
    <tableColumn id="503" xr3:uid="{12F19823-21BD-44D2-81A6-A461BE019973}" name="Column487"/>
    <tableColumn id="504" xr3:uid="{323A04C9-D397-43A2-88B6-640BA7453D41}" name="Column488"/>
    <tableColumn id="505" xr3:uid="{DB8F041F-32E2-4516-B400-776B6F0B7B85}" name="Column489"/>
    <tableColumn id="506" xr3:uid="{2D597A3F-8337-4EC3-B65A-7A236F610F5F}" name="Column490"/>
    <tableColumn id="507" xr3:uid="{282E0DA3-F1DA-4B43-A6B6-477F403F3BA7}" name="Column491"/>
    <tableColumn id="508" xr3:uid="{FE60F920-B7C9-41BE-8D0C-41059C41E70F}" name="Column492"/>
    <tableColumn id="509" xr3:uid="{E9F8FEF4-C265-4C57-A46B-D5D660ECF3B0}" name="Column493"/>
    <tableColumn id="510" xr3:uid="{795BA436-5056-42AF-9CAA-F71C50CC9374}" name="Column494"/>
    <tableColumn id="511" xr3:uid="{58CA33AD-BDF1-4508-A45C-B6415358338F}" name="Column495"/>
    <tableColumn id="512" xr3:uid="{4A2138EB-8587-4A0C-AA87-3F920C9ADDA0}" name="Column496"/>
    <tableColumn id="513" xr3:uid="{A3CA1767-24DB-4AEC-9EE1-85C3B1AE1464}" name="Column497"/>
    <tableColumn id="514" xr3:uid="{B32234AA-A7BC-41E8-B798-BD4B556F154F}" name="Column498"/>
    <tableColumn id="515" xr3:uid="{E25FE87E-71BF-4632-A9A4-3DF100F1558D}" name="Column499"/>
    <tableColumn id="516" xr3:uid="{91E5D0B7-A207-4E26-82D5-0CAD5F3FE391}" name="Column500"/>
    <tableColumn id="517" xr3:uid="{F7A79DD3-AECF-4AC9-9C3A-9E83F4A39CCF}" name="Column501"/>
    <tableColumn id="518" xr3:uid="{F3ADFDC1-7183-416D-A303-5D9CEE5937F5}" name="Column502"/>
    <tableColumn id="519" xr3:uid="{FE556D37-C9A8-4B0C-87BD-0C106532F81B}" name="Column503"/>
    <tableColumn id="520" xr3:uid="{7A0CEEC3-CD79-4F42-B4D2-6DEF1FC8FEDA}" name="Column504"/>
    <tableColumn id="521" xr3:uid="{5AE8530A-424B-4AB8-B739-15650497E32A}" name="Column505"/>
    <tableColumn id="522" xr3:uid="{639CFB40-E7D8-4919-9793-3897357775DA}" name="Column506"/>
    <tableColumn id="523" xr3:uid="{04884165-C723-44D8-8F64-C6301DC0E294}" name="Column507"/>
    <tableColumn id="524" xr3:uid="{F52E470C-645E-4CDA-9322-63D75934088C}" name="Column508"/>
    <tableColumn id="525" xr3:uid="{546F2442-ABD2-4FE1-A948-212D2706EA31}" name="Column509"/>
    <tableColumn id="526" xr3:uid="{A10D989F-4980-4F4F-BA72-BF7E61AA6600}" name="Column510"/>
    <tableColumn id="527" xr3:uid="{6FAE938F-9EAC-4D37-83E7-4A3266E6D90C}" name="Column511"/>
    <tableColumn id="528" xr3:uid="{071D17BD-9E33-4559-9679-1D603C712F3D}" name="Column512"/>
    <tableColumn id="529" xr3:uid="{502E95C9-81AF-42D9-8386-854F31D1C771}" name="Column513"/>
    <tableColumn id="530" xr3:uid="{4D4C5AF6-7621-432B-9334-C873A0062A80}" name="Column514"/>
    <tableColumn id="531" xr3:uid="{A33A882F-CB9A-4F90-BF54-C3B37FB20FD8}" name="Column515"/>
    <tableColumn id="532" xr3:uid="{9F880B48-9825-4831-AABC-DD07AFBE9C36}" name="Column516"/>
    <tableColumn id="533" xr3:uid="{AC403120-46CC-48D6-BB4A-82A921BA4627}" name="Column517"/>
    <tableColumn id="534" xr3:uid="{FE3A246D-7BEF-4498-BA89-731B85CC4ADF}" name="Column518"/>
    <tableColumn id="535" xr3:uid="{FA204ED6-1753-4CFF-989E-EC874156C92D}" name="Column519"/>
    <tableColumn id="536" xr3:uid="{342E38B9-F464-4DC9-99AD-C6BAEE68EBE1}" name="Column520"/>
    <tableColumn id="537" xr3:uid="{6029FB7E-E326-4F22-A124-01C369354002}" name="Column521"/>
    <tableColumn id="538" xr3:uid="{7BEA2603-328A-4661-89C6-389688915158}" name="Column522"/>
    <tableColumn id="539" xr3:uid="{69985A4D-642D-4A5F-A3F8-A0E230AD74E7}" name="Column523"/>
    <tableColumn id="540" xr3:uid="{9C925A70-1331-43D1-B338-2FE425837D0F}" name="Column524"/>
    <tableColumn id="541" xr3:uid="{3E8CCAA4-CB71-4780-8836-B2D9F2AC8455}" name="Column525"/>
    <tableColumn id="542" xr3:uid="{9A6886F9-73F9-4683-9D63-09A9349EDAFC}" name="Column526"/>
    <tableColumn id="543" xr3:uid="{BF2B8A27-C625-4349-9597-62FB79DA90C7}" name="Column527"/>
    <tableColumn id="544" xr3:uid="{0AE8F426-1FF4-4FEC-970C-B32BED139A9D}" name="Column528"/>
    <tableColumn id="545" xr3:uid="{359D6081-694B-4DAF-A50B-76FFDE29D81E}" name="Column529"/>
    <tableColumn id="546" xr3:uid="{4E11699D-DBFD-42DF-A684-3E5C611A77FA}" name="Column530"/>
    <tableColumn id="547" xr3:uid="{8CB12FC6-D782-42AE-A1F4-DD84F2678A6E}" name="Column531"/>
    <tableColumn id="548" xr3:uid="{039C5A9B-CEA9-4C51-A08E-5E84E0351C6D}" name="Column532"/>
    <tableColumn id="549" xr3:uid="{3AECA773-1B4D-4C9F-BAA1-87487826C9EB}" name="Column533"/>
    <tableColumn id="550" xr3:uid="{A30556EF-6A1B-4707-8D1D-9339D7AB0E2E}" name="Column534"/>
    <tableColumn id="551" xr3:uid="{752D359C-0B0B-4BA1-9BB4-7EDDB7E13D88}" name="Column535"/>
    <tableColumn id="552" xr3:uid="{7816EA57-5CB1-4AAA-8EDB-8EAF6B01A592}" name="Column536"/>
    <tableColumn id="553" xr3:uid="{9F979C60-9C12-4860-A0B3-3519332B9553}" name="Column537"/>
    <tableColumn id="554" xr3:uid="{9044148C-560C-4859-B048-3F40B46012A9}" name="Column538"/>
    <tableColumn id="555" xr3:uid="{F6B5B696-4D92-4A7D-B974-FB46CCCAAE6B}" name="Column539"/>
    <tableColumn id="556" xr3:uid="{AFDDB4F4-09A6-41C1-93CE-592592561A01}" name="Column540"/>
    <tableColumn id="557" xr3:uid="{6F3CF98B-784C-402D-89F8-F798C43B4959}" name="Column541"/>
    <tableColumn id="558" xr3:uid="{216B0FA2-A69D-4623-B66B-2412C7D89345}" name="Column542"/>
    <tableColumn id="559" xr3:uid="{6E04083B-96A9-46E9-924B-29BC784285A2}" name="Column543"/>
    <tableColumn id="560" xr3:uid="{5C1CB4C5-2087-424E-87D1-01FE266EC6B4}" name="Column544"/>
    <tableColumn id="561" xr3:uid="{3CBEB71C-9C9C-4854-AE8A-7FEF5966EEA6}" name="Column545"/>
    <tableColumn id="562" xr3:uid="{48E81418-88A9-4DDF-8DE9-8186EE090DF5}" name="Column546"/>
    <tableColumn id="563" xr3:uid="{4B335257-F7C4-4F00-B1B9-3E48DEFFBB52}" name="Column547"/>
    <tableColumn id="564" xr3:uid="{9FE3DAAB-967D-42B3-9810-558DEF3AD482}" name="Column548"/>
    <tableColumn id="565" xr3:uid="{6AD33256-D6F2-46D0-9749-A74F96F83A62}" name="Column549"/>
    <tableColumn id="566" xr3:uid="{379784B1-91E7-4657-83C0-860E72663D08}" name="Column550"/>
    <tableColumn id="567" xr3:uid="{11664502-DBE9-4B96-8193-DB48D6DB6D4D}" name="Column551"/>
    <tableColumn id="568" xr3:uid="{D319DF83-B95E-4420-BFAC-2442D3DA12C0}" name="Column552"/>
    <tableColumn id="569" xr3:uid="{D71F5FAA-D0D0-459F-9EBE-47BEA4AA57D8}" name="Column553"/>
    <tableColumn id="570" xr3:uid="{2D55B890-C3EC-40D4-908F-48F8E1D09EDA}" name="Column554"/>
    <tableColumn id="571" xr3:uid="{136E9787-EF0F-4DAC-8CFD-F0CEAD5162A0}" name="Column555"/>
    <tableColumn id="572" xr3:uid="{53891940-0C9F-48BA-96D5-8E3D28D7C603}" name="Column556"/>
    <tableColumn id="573" xr3:uid="{10AAF81D-D13E-4D7D-AFFD-B8877F12EAD2}" name="Column557"/>
    <tableColumn id="574" xr3:uid="{60F85A95-9900-49AB-B040-06026B8EBB4C}" name="Column558"/>
    <tableColumn id="575" xr3:uid="{3C00BA90-25AE-4ADF-BB29-481968578662}" name="Column559"/>
    <tableColumn id="576" xr3:uid="{C9D298C9-54CA-4C68-8AFA-0AF6A1D89934}" name="Column560"/>
    <tableColumn id="577" xr3:uid="{F0CB110E-0D1D-412D-9189-ED12CA17EAAE}" name="Column561"/>
    <tableColumn id="578" xr3:uid="{97B644EA-DA07-4E2C-9CF9-9D1C2CC797EF}" name="Column562"/>
    <tableColumn id="579" xr3:uid="{CAD8D5B9-C9B7-4826-9EBB-B7A717F058A9}" name="Column563"/>
    <tableColumn id="580" xr3:uid="{7C075E8D-E43A-48A0-BC71-F3973D04F225}" name="Column564"/>
    <tableColumn id="581" xr3:uid="{57C3B7C3-AAE0-456F-ABDC-BF6EBDA6B1E5}" name="Column565"/>
    <tableColumn id="582" xr3:uid="{4249CA9E-9F23-4BF5-9319-91D7F6252B78}" name="Column566"/>
    <tableColumn id="583" xr3:uid="{0B4C4F67-8F32-4F09-A6FA-EB3C1717A0B9}" name="Column567"/>
    <tableColumn id="584" xr3:uid="{71A91531-515F-4A21-8431-0AD56904596E}" name="Column568"/>
    <tableColumn id="585" xr3:uid="{022C1F32-5A55-471E-852F-1266652CBF81}" name="Column569"/>
    <tableColumn id="586" xr3:uid="{024223A5-6FC2-4646-A5E3-C4C33B7D0C58}" name="Column570"/>
    <tableColumn id="587" xr3:uid="{8AA903A9-5429-4A1E-8180-1A1D538331F9}" name="Column571"/>
    <tableColumn id="588" xr3:uid="{4FA43AE8-FC80-48A1-9521-B343DEA9E7AF}" name="Column572"/>
    <tableColumn id="589" xr3:uid="{AAF36AB5-FA19-4DF8-BFEB-DC9CD459E089}" name="Column573"/>
    <tableColumn id="590" xr3:uid="{F221F07E-20D3-43CF-A6E9-34854AE817C4}" name="Column574"/>
    <tableColumn id="591" xr3:uid="{E2D992EC-25A2-4DED-B9C2-8EED953B1801}" name="Column575"/>
    <tableColumn id="592" xr3:uid="{E02D09C9-3A4B-47C7-899D-AE7A77C64268}" name="Column576"/>
    <tableColumn id="593" xr3:uid="{05F38520-8596-4145-9838-7AA10A1A8F81}" name="Column577"/>
    <tableColumn id="594" xr3:uid="{D84F42B4-5E0C-4346-A912-61398D800E38}" name="Column578"/>
    <tableColumn id="595" xr3:uid="{9C6FF4CD-8B8D-491A-A522-626CAF917B4A}" name="Column579"/>
    <tableColumn id="596" xr3:uid="{5D7B927D-DA74-4705-8BBE-D1B7761C86A4}" name="Column580"/>
    <tableColumn id="597" xr3:uid="{E8DC0183-761B-4457-A264-2F2A53A5BAF1}" name="Column581"/>
    <tableColumn id="598" xr3:uid="{17249241-2360-42A0-8F1B-71F490B1F423}" name="Column582"/>
    <tableColumn id="599" xr3:uid="{FDA80625-0A22-4A86-8156-9C794AF02C43}" name="Column583"/>
    <tableColumn id="600" xr3:uid="{7D061FFF-6229-4087-8182-EC526CBBB84C}" name="Column584"/>
    <tableColumn id="601" xr3:uid="{1DB48054-A43B-40A6-BD00-F0E669891D14}" name="Column585"/>
    <tableColumn id="602" xr3:uid="{9B140F21-6E3B-4EA8-AFA9-9672BBC2BA8D}" name="Column586"/>
    <tableColumn id="603" xr3:uid="{A0C86C67-68B8-4086-BEDB-BD4ACE47C56D}" name="Column587"/>
    <tableColumn id="604" xr3:uid="{8A439E19-A4C9-40C2-9839-5074970206A2}" name="Column588"/>
    <tableColumn id="605" xr3:uid="{9640DF19-2D8B-4D43-A149-5CA8881A30FD}" name="Column589"/>
    <tableColumn id="606" xr3:uid="{CB15DA17-1160-478D-A1B3-29B41E000832}" name="Column590"/>
    <tableColumn id="607" xr3:uid="{EBB74DDE-6E7D-4042-8722-EA4F0C063137}" name="Column591"/>
    <tableColumn id="608" xr3:uid="{60C37EFA-97F2-4885-B4EB-0D545AA3C93E}" name="Column592"/>
    <tableColumn id="609" xr3:uid="{024A2CEA-50D1-485E-A4C4-2C7B854F3B41}" name="Column593"/>
    <tableColumn id="610" xr3:uid="{1E51CAF3-0C1D-4FE7-AC54-4BF9EE7C0F5B}" name="Column594"/>
    <tableColumn id="611" xr3:uid="{00E2240D-E50B-4885-BA20-33CDDED202CD}" name="Column595"/>
    <tableColumn id="612" xr3:uid="{E3EE65FC-0C6F-489F-B6AB-DC62FEADD923}" name="Column596"/>
    <tableColumn id="613" xr3:uid="{DF8A5A04-033D-4C79-8442-FF9CB0D13774}" name="Column597"/>
    <tableColumn id="614" xr3:uid="{915F195F-BE42-415E-9A03-2D8CE4AE0E68}" name="Column598"/>
    <tableColumn id="615" xr3:uid="{101AE442-FD8A-41A4-9726-4295F500F170}" name="Column599"/>
    <tableColumn id="616" xr3:uid="{F81E9D4D-D193-4C0F-AE14-ED0B4AE63D00}" name="Column600"/>
    <tableColumn id="617" xr3:uid="{6F42AD2F-36ED-40D1-8C62-78D1495EF437}" name="Column601"/>
    <tableColumn id="618" xr3:uid="{E2F4B58C-7339-4064-9E1C-0E32F493AD9B}" name="Column602"/>
    <tableColumn id="619" xr3:uid="{AF36CF2D-1E2C-4283-84CB-9C586A8EC996}" name="Column603"/>
    <tableColumn id="620" xr3:uid="{CF3A8C7C-9410-457E-BB38-91BFCAF69560}" name="Column604"/>
    <tableColumn id="621" xr3:uid="{8FC97445-0C38-44F7-B9D6-1BA8ED90987C}" name="Column605"/>
    <tableColumn id="622" xr3:uid="{A05DBD06-97CA-47A9-8AAC-106BCFD5CED0}" name="Column606"/>
    <tableColumn id="623" xr3:uid="{33E82317-22FF-4DE3-AD02-F0323627F16D}" name="Column607"/>
    <tableColumn id="624" xr3:uid="{EAEE4797-8BCD-419C-97B7-9E6177C33CAE}" name="Column608"/>
    <tableColumn id="625" xr3:uid="{4E7EB3E3-9AD8-4D5C-81DF-12F8FB54CBBA}" name="Column609"/>
    <tableColumn id="626" xr3:uid="{330AAD5A-845A-4FFD-8E1B-AE52F47CE8A4}" name="Column610"/>
    <tableColumn id="627" xr3:uid="{3C633C48-145F-480A-BBCA-A7535EAEE0AD}" name="Column611"/>
    <tableColumn id="628" xr3:uid="{EEE525B3-4597-4C1D-99F1-E1C59FED5C28}" name="Column612"/>
    <tableColumn id="629" xr3:uid="{6BE97B6A-1D9E-4AF3-896A-E488B38CACE2}" name="Column613"/>
    <tableColumn id="630" xr3:uid="{AE9D73F3-4DFF-4148-A00B-59B5DA04D279}" name="Column614"/>
    <tableColumn id="631" xr3:uid="{D72DC557-1DEE-4151-BD3F-1F1967C92A50}" name="Column615"/>
    <tableColumn id="632" xr3:uid="{801785AA-5D47-48DD-87D3-8ACD1A1BE05A}" name="Column616"/>
    <tableColumn id="633" xr3:uid="{228589E3-22D1-4AB8-8B0A-4A2CF67F2801}" name="Column617"/>
    <tableColumn id="634" xr3:uid="{EE258AF1-420E-4FEE-8F93-6F34B505D6A3}" name="Column618"/>
    <tableColumn id="635" xr3:uid="{5370796D-A19C-4B43-A2D5-BC8241A0C313}" name="Column619"/>
    <tableColumn id="636" xr3:uid="{5B350E57-0465-4C0C-AB10-1944A18F8782}" name="Column620"/>
    <tableColumn id="637" xr3:uid="{09C268FA-CE65-4597-AA77-AC275F53598F}" name="Column621"/>
    <tableColumn id="638" xr3:uid="{4D9A1E5D-6D94-4B8A-8B8E-7037C31E0EE0}" name="Column622"/>
    <tableColumn id="639" xr3:uid="{36D4BF61-9B05-41EB-8DC9-9E4FE3E48868}" name="Column623"/>
    <tableColumn id="640" xr3:uid="{299BEDE3-1050-4A36-AB13-EE87AE7C8B29}" name="Column624"/>
    <tableColumn id="641" xr3:uid="{EA286F9E-18A8-4C40-A88B-57CA8EBE0D93}" name="Column625"/>
    <tableColumn id="642" xr3:uid="{C7B9AE6C-B985-4939-9489-1667AEB73D51}" name="Column626"/>
    <tableColumn id="643" xr3:uid="{0109E6F9-BB7A-4D51-B4E6-59995B9A5AD9}" name="Column627"/>
    <tableColumn id="644" xr3:uid="{A8BD0A99-4062-4754-8F20-5DC993CA09C3}" name="Column628"/>
    <tableColumn id="645" xr3:uid="{8BF5DD1A-3AD9-4DCA-830A-1A56B723764E}" name="Column629"/>
    <tableColumn id="646" xr3:uid="{23F91D0F-7121-4FD7-979C-77D5449AC8C9}" name="Column630"/>
    <tableColumn id="647" xr3:uid="{FF8D7986-7A8D-4FC4-BECF-3AEF1766C14B}" name="Column631"/>
    <tableColumn id="648" xr3:uid="{5E95836D-9546-4CCD-8F17-B79E993D3243}" name="Column632"/>
    <tableColumn id="649" xr3:uid="{E8D9EE21-D33B-4707-A383-E1D686BDC792}" name="Column633"/>
    <tableColumn id="650" xr3:uid="{C6853B78-2FB7-4562-B205-5741F0BB69FC}" name="Column634"/>
    <tableColumn id="651" xr3:uid="{9EDEF568-51B1-48FF-9316-B58693709CB3}" name="Column635"/>
    <tableColumn id="652" xr3:uid="{14CBD873-18AE-462F-9647-C758A7ED9A06}" name="Column636"/>
    <tableColumn id="653" xr3:uid="{8EF7CE51-BB22-46E0-87F7-CEA3C50946BD}" name="Column637"/>
    <tableColumn id="654" xr3:uid="{73349C6F-30AB-42F1-9DAC-225C522083DD}" name="Column638"/>
    <tableColumn id="655" xr3:uid="{4E65BCB8-2F70-4A02-9680-0D17BA1713A5}" name="Column639"/>
    <tableColumn id="656" xr3:uid="{315D2EBC-1989-42C7-B18B-C4D604CC5BCB}" name="Column640"/>
    <tableColumn id="657" xr3:uid="{6D8F9663-6A4C-4333-927C-9F32DF7A2BC6}" name="Column641"/>
    <tableColumn id="658" xr3:uid="{0A5623C9-7C59-4EEF-BFE3-E3789CD92353}" name="Column642"/>
    <tableColumn id="659" xr3:uid="{51CB3FBB-1EE0-4812-B292-66AB436B6864}" name="Column643"/>
    <tableColumn id="660" xr3:uid="{7210A49D-849C-4118-A2B0-BEA8BB366E13}" name="Column644"/>
    <tableColumn id="661" xr3:uid="{717AABA1-6CAA-495A-9CC6-D8A68506F55B}" name="Column645"/>
    <tableColumn id="662" xr3:uid="{5AB39067-993A-4B89-B7D2-9E61A7C5A4D0}" name="Column646"/>
    <tableColumn id="663" xr3:uid="{72135E85-FD5B-4DDA-A8AB-80E421D3024F}" name="Column647"/>
    <tableColumn id="664" xr3:uid="{4CAE4D1A-090B-4962-AB92-4D7F4B24AB8F}" name="Column648"/>
    <tableColumn id="665" xr3:uid="{3561EE28-1EC7-44D2-92DE-887C43762779}" name="Column649"/>
    <tableColumn id="666" xr3:uid="{60658D88-E688-45F9-9118-522458F7CD6D}" name="Column650"/>
    <tableColumn id="667" xr3:uid="{6E70B4BF-ED4D-48C9-AAAA-BA54782280E0}" name="Column651"/>
    <tableColumn id="668" xr3:uid="{AB767150-D546-4DA2-A893-42CFED36F0E7}" name="Column652"/>
    <tableColumn id="669" xr3:uid="{D72FF0F9-C031-4113-935A-DE4A2BCB1AED}" name="Column653"/>
    <tableColumn id="670" xr3:uid="{E3621A4F-D2A8-4BBF-B740-DE011A8B47A5}" name="Column654"/>
    <tableColumn id="671" xr3:uid="{0667190C-36AE-480A-BD6B-D64AB49E3E75}" name="Column655"/>
    <tableColumn id="672" xr3:uid="{138E29BB-084F-4845-985B-6013808EA786}" name="Column656"/>
    <tableColumn id="673" xr3:uid="{A55EF099-3E6B-4084-860C-0349A9D3BF87}" name="Column657"/>
    <tableColumn id="674" xr3:uid="{234B57C9-B816-400A-9219-CCF749BA4FC0}" name="Column658"/>
    <tableColumn id="675" xr3:uid="{5766C42C-ADCA-4DAD-8ABB-15A822726BA7}" name="Column659"/>
    <tableColumn id="676" xr3:uid="{B3C91357-DE53-4B9B-9EC9-88B6E779DC46}" name="Column660"/>
    <tableColumn id="677" xr3:uid="{4C57ABD2-9DB9-4C1B-B07D-80C3B644A5EA}" name="Column661"/>
    <tableColumn id="678" xr3:uid="{DEFCC8F2-39CF-4C8B-88A3-4F438BC6AF32}" name="Column662"/>
    <tableColumn id="679" xr3:uid="{400AE60F-5434-45B5-8CEA-1817E37E33A5}" name="Column663"/>
    <tableColumn id="680" xr3:uid="{3BC741A8-34E0-4929-BA75-B85A7E3F9A39}" name="Column664"/>
    <tableColumn id="681" xr3:uid="{1BCA8549-A31A-4173-BB17-54D66F832FB3}" name="Column665"/>
    <tableColumn id="682" xr3:uid="{673F7251-C59F-452D-902E-BD8F2BEF3203}" name="Column666"/>
    <tableColumn id="683" xr3:uid="{5D8802DB-1C59-43A6-8289-90255B6B2C36}" name="Column667"/>
    <tableColumn id="684" xr3:uid="{C0274A85-D160-435D-8013-4DFD02577CF9}" name="Column668"/>
    <tableColumn id="685" xr3:uid="{DB596494-72BB-4D81-88F8-999D854FAE79}" name="Column669"/>
    <tableColumn id="686" xr3:uid="{9A33BC85-0E0D-4D4F-84E2-4792962B5722}" name="Column670"/>
    <tableColumn id="687" xr3:uid="{7CE9847D-7D25-4F9C-85E5-27D37CBE376E}" name="Column671"/>
    <tableColumn id="688" xr3:uid="{F52945F7-3E21-4389-9632-1DEBDAE54EE7}" name="Column672"/>
    <tableColumn id="689" xr3:uid="{0C395BFA-7432-4F38-9439-C809882BBCA5}" name="Column673"/>
    <tableColumn id="690" xr3:uid="{FAFC9832-B7E8-4D54-8C94-CE42F6C549C4}" name="Column674"/>
    <tableColumn id="691" xr3:uid="{BE5AF036-9A6B-40B5-BE73-55C0903CBD81}" name="Column675"/>
    <tableColumn id="692" xr3:uid="{D642C59B-B97E-4454-B61D-7B7FFF91EF2A}" name="Column676"/>
    <tableColumn id="693" xr3:uid="{0A8C7E13-9CCD-4110-AF67-D1C31F84CF12}" name="Column677"/>
    <tableColumn id="694" xr3:uid="{4561C0CA-DCA6-41C4-8A43-937DBC3718AD}" name="Column678"/>
    <tableColumn id="695" xr3:uid="{18A11B78-D4DA-4C52-A584-7B6397CB1AAD}" name="Column679"/>
    <tableColumn id="696" xr3:uid="{ABF09127-17E5-4CAD-BDFC-7EE1C313E505}" name="Column680"/>
    <tableColumn id="697" xr3:uid="{4710A1BE-5D8E-48F7-BDFA-A3B66F867A01}" name="Column681"/>
    <tableColumn id="698" xr3:uid="{CA08CB34-A905-4112-93A9-D3532DAEA570}" name="Column682"/>
    <tableColumn id="699" xr3:uid="{D7E2FF71-C2D4-4B12-B336-0F1537838923}" name="Column683"/>
    <tableColumn id="700" xr3:uid="{12885E46-FB9C-4FF4-B2CC-35FABC6454F9}" name="Column684"/>
    <tableColumn id="701" xr3:uid="{13266E98-9B5C-4E3B-85BC-A30BC89E6E31}" name="Column685"/>
    <tableColumn id="702" xr3:uid="{E58EBD7C-FCA3-4C78-9D6E-EDFFB7BF5CFE}" name="Column686"/>
    <tableColumn id="703" xr3:uid="{3917D9D1-9415-4B7E-A392-E0CEE709FAE8}" name="Column687"/>
    <tableColumn id="704" xr3:uid="{DA73F76A-FC34-411F-95DF-955DD174F6C7}" name="Column688"/>
    <tableColumn id="705" xr3:uid="{6C61FAE3-2306-4F88-8FD7-F0880FD3B932}" name="Column689"/>
    <tableColumn id="706" xr3:uid="{F2C646ED-6A89-449E-AFCC-84271BAE9312}" name="Column690"/>
    <tableColumn id="707" xr3:uid="{49D0A310-A15E-4A51-96C5-C7CBCD1224DB}" name="Column691"/>
    <tableColumn id="708" xr3:uid="{747ECCBF-0785-4D54-A56F-94D1AD5BA610}" name="Column692"/>
    <tableColumn id="709" xr3:uid="{7DAF09CE-0BD4-4065-82A1-45FF7BC75EDD}" name="Column693"/>
    <tableColumn id="710" xr3:uid="{FE80C197-8CEA-4274-9BC6-5D9B0C874047}" name="Column694"/>
    <tableColumn id="711" xr3:uid="{BEEF0B77-FBE6-4F81-8A25-5F01C930E44B}" name="Column695"/>
    <tableColumn id="712" xr3:uid="{9B71818F-52E4-4F95-B42B-278328A10216}" name="Column696"/>
    <tableColumn id="713" xr3:uid="{9ADDDCC6-9C5C-4815-BB40-BB27EA46BE90}" name="Column697"/>
    <tableColumn id="714" xr3:uid="{5DF6AB49-CD6F-4F91-95A8-00EA72AF4D06}" name="Column698"/>
    <tableColumn id="715" xr3:uid="{5A656761-40B4-4B30-8A8A-131BDC756950}" name="Column699"/>
    <tableColumn id="716" xr3:uid="{3DF619BC-744D-4098-B3C0-98722A445756}" name="Column700"/>
    <tableColumn id="717" xr3:uid="{2AB5B68D-971B-4296-9E9F-4720811CA264}" name="Column701"/>
    <tableColumn id="718" xr3:uid="{C914CB5F-9D6D-4BA6-8DB2-2E7A0BEDF317}" name="Column702"/>
    <tableColumn id="719" xr3:uid="{7C8550AE-2EFB-49BE-B154-209ED043230D}" name="Column703"/>
    <tableColumn id="720" xr3:uid="{EBACE217-96CD-419A-B3B3-E0850F7C4E4C}" name="Column704"/>
    <tableColumn id="721" xr3:uid="{ADAF820C-D5C9-41F5-9D1D-8D5F70C4AD77}" name="Column705"/>
    <tableColumn id="722" xr3:uid="{645F3488-ACF3-4D68-A210-640D5EC74631}" name="Column706"/>
    <tableColumn id="723" xr3:uid="{563037FF-6502-4E9A-858D-D5166BDABFA5}" name="Column707"/>
    <tableColumn id="724" xr3:uid="{F18D5978-0158-438E-907B-9955EEF45EC6}" name="Column708"/>
    <tableColumn id="725" xr3:uid="{BEC98B2E-6452-4B07-9257-B7007E7F57DD}" name="Column709"/>
    <tableColumn id="726" xr3:uid="{58C89A27-8375-45AE-B5D2-27449F8B4E4A}" name="Column710"/>
    <tableColumn id="727" xr3:uid="{E7041925-ECCF-4D19-BF49-FEB53F257F72}" name="Column711"/>
    <tableColumn id="728" xr3:uid="{98E180A0-65EF-4D0A-B44C-57934199CF33}" name="Column712"/>
    <tableColumn id="729" xr3:uid="{05706F19-6017-459C-A8AB-F9E33DEE0A2A}" name="Column713"/>
    <tableColumn id="730" xr3:uid="{CC4CAE06-9AF0-4850-8192-E87356266A80}" name="Column714"/>
    <tableColumn id="731" xr3:uid="{5948DFFE-4212-4938-AF22-21A7EC0DC0F2}" name="Column715"/>
    <tableColumn id="732" xr3:uid="{2E683AD4-2A19-433D-9DA7-E66C8487BAA3}" name="Column716"/>
    <tableColumn id="733" xr3:uid="{6E624396-C7A6-496A-85FF-45FCAAE2A3A9}" name="Column717"/>
    <tableColumn id="734" xr3:uid="{5BA9D34D-62C9-4577-8D42-F6DAAFEB1F5E}" name="Column718"/>
    <tableColumn id="735" xr3:uid="{2C33B9DE-0716-467C-AA20-BEE38C2CC8F3}" name="Column719"/>
    <tableColumn id="736" xr3:uid="{50BE6D19-5BF5-4FD0-8A31-7BAAE9D389FD}" name="Column720"/>
    <tableColumn id="737" xr3:uid="{34707340-8513-46B2-B4B5-1ACC9A8BC4F9}" name="Column721"/>
    <tableColumn id="738" xr3:uid="{00FC6B74-C137-4CA5-8BD1-2F9BF870D06A}" name="Column722"/>
    <tableColumn id="739" xr3:uid="{1BFBE53F-6760-4AFB-B21F-D7FA9804DC13}" name="Column723"/>
    <tableColumn id="740" xr3:uid="{EEABF1A2-D1D1-4C04-AAF2-19B5807B1B2A}" name="Column724"/>
    <tableColumn id="741" xr3:uid="{AC2F76C1-6B71-4777-B02D-9B46F2763BF2}" name="Column725"/>
    <tableColumn id="742" xr3:uid="{350AD3AA-B377-46B6-B84A-0B7544DC7C19}" name="Column726"/>
    <tableColumn id="743" xr3:uid="{D62525F4-7B30-49F5-8487-57450C65166F}" name="Column727"/>
    <tableColumn id="744" xr3:uid="{6734CAC7-1E36-4A6E-9883-F4812C897D4E}" name="Column728"/>
    <tableColumn id="745" xr3:uid="{76E49C26-4422-4D8B-BA19-2E9DB4A1FD8A}" name="Column729"/>
    <tableColumn id="746" xr3:uid="{B05DA306-2BBA-42DD-A166-0E3E4BDBA0C8}" name="Column730"/>
    <tableColumn id="747" xr3:uid="{214A20A4-6A06-4853-A27E-A49F03DF411E}" name="Column731"/>
    <tableColumn id="748" xr3:uid="{B2F98984-C577-4B3E-9FB2-29C4693E0AED}" name="Column732"/>
    <tableColumn id="749" xr3:uid="{03F7EA3A-1DB1-4F8E-AC41-C6EE612353D7}" name="Column733"/>
    <tableColumn id="750" xr3:uid="{BEF05AC8-550B-4D4B-A619-0CB0757C19B1}" name="Column734"/>
    <tableColumn id="751" xr3:uid="{352B3336-0009-40C1-8323-6F9D4A781936}" name="Column735"/>
    <tableColumn id="752" xr3:uid="{0B9966C1-6417-4B09-8B24-D6E510FB9724}" name="Column736"/>
    <tableColumn id="753" xr3:uid="{BA37578A-BC5A-449C-BE5A-2CA1AF9DB7D0}" name="Column737"/>
    <tableColumn id="754" xr3:uid="{50272433-424C-4B44-BB29-8C961581838D}" name="Column738"/>
    <tableColumn id="755" xr3:uid="{D7A97883-4180-4FFE-A2B6-C7CC7469F5C5}" name="Column739"/>
    <tableColumn id="756" xr3:uid="{040E2DEF-4743-4A24-985C-874E35A441BC}" name="Column740"/>
    <tableColumn id="757" xr3:uid="{2B2F4153-D35D-4A78-90C1-268CF0CFACB2}" name="Column741"/>
    <tableColumn id="758" xr3:uid="{9B2B0B5C-7187-4777-916C-B4BBD775EB10}" name="Column742"/>
    <tableColumn id="759" xr3:uid="{FAF02BE0-1A2B-4427-9173-79FA5147B420}" name="Column743"/>
    <tableColumn id="760" xr3:uid="{019B126B-7208-499C-8D47-C0A20AB7F833}" name="Column744"/>
    <tableColumn id="761" xr3:uid="{9585F02A-D1EA-4E65-A96E-95DB1ABA1658}" name="Column745"/>
    <tableColumn id="762" xr3:uid="{A6D21E3C-CD37-4259-841B-F5B76127D90B}" name="Column746"/>
    <tableColumn id="763" xr3:uid="{D485DB57-C3D4-4F28-A2F4-2E155230523D}" name="Column747"/>
    <tableColumn id="764" xr3:uid="{3AA4143A-A8EF-4F54-872E-3B484A027FEF}" name="Column748"/>
    <tableColumn id="765" xr3:uid="{5B05172B-D924-4DA7-962B-6597D7CFA3F2}" name="Column749"/>
    <tableColumn id="766" xr3:uid="{C5C648FA-3D6B-4317-8F17-E161FC363E8D}" name="Column750"/>
    <tableColumn id="767" xr3:uid="{CC68CB35-4AAF-4366-B322-B95A9127CC6F}" name="Column751"/>
    <tableColumn id="768" xr3:uid="{1DD0BF3C-C006-4AC9-87A7-814FB73D04E4}" name="Column752"/>
    <tableColumn id="769" xr3:uid="{9DB055BB-4AC4-4CC1-9F98-C393D232A2CA}" name="Column753"/>
    <tableColumn id="770" xr3:uid="{4BF79DD7-A9E6-4D30-849B-FCABD45432BE}" name="Column754"/>
    <tableColumn id="771" xr3:uid="{47187466-49F4-45A0-93A4-39D503CCFCC5}" name="Column755"/>
    <tableColumn id="772" xr3:uid="{7BC43F95-DEE9-4139-A50E-F4E7BE94E289}" name="Column756"/>
    <tableColumn id="773" xr3:uid="{CF19B81F-2D63-4D85-AACB-9ACC50ABF144}" name="Column757"/>
    <tableColumn id="774" xr3:uid="{A7032064-A01C-457C-AF81-4AF00D5D08BA}" name="Column758"/>
    <tableColumn id="775" xr3:uid="{2508BAF9-AA48-418D-ADE0-E3E8D99EDE44}" name="Column759"/>
    <tableColumn id="776" xr3:uid="{344D1B33-60BD-4ADF-9DD7-B1FBC9889C74}" name="Column760"/>
    <tableColumn id="777" xr3:uid="{FE2D2089-C8E0-4DF4-B0B2-1658E6876E16}" name="Column761"/>
    <tableColumn id="778" xr3:uid="{CDBEEAEC-85E5-4B10-B246-74F49BC205BD}" name="Column762"/>
    <tableColumn id="779" xr3:uid="{5B814B1B-3F95-4651-B6A5-72FC04D5D01B}" name="Column763"/>
    <tableColumn id="780" xr3:uid="{70CC0650-826F-483A-9997-04FA74A7EB4B}" name="Column764"/>
    <tableColumn id="781" xr3:uid="{CE23DB78-9E95-44F3-B315-020E7079A8C8}" name="Column765"/>
    <tableColumn id="782" xr3:uid="{AD17E73D-2720-449E-9E50-A5AEEDC1B426}" name="Column766"/>
    <tableColumn id="783" xr3:uid="{334E5369-C488-4DBE-83FB-4200C10D62B9}" name="Column767"/>
    <tableColumn id="784" xr3:uid="{C579BAE7-2FE3-40CF-B786-6E85CE46D46F}" name="Column768"/>
    <tableColumn id="785" xr3:uid="{29D1722E-28B9-44D2-8A33-8CB3B31E1DF4}" name="Column769"/>
    <tableColumn id="786" xr3:uid="{5FFAC04A-EF0D-44A5-8874-FDDFBBAD1FF0}" name="Column770"/>
    <tableColumn id="787" xr3:uid="{0F2CC52D-E613-442B-9F67-3EEC9C4226FD}" name="Column771"/>
    <tableColumn id="788" xr3:uid="{F0669F70-C069-4C94-A9C3-2F83D20FDB79}" name="Column772"/>
    <tableColumn id="789" xr3:uid="{ECD2B7E4-97B8-46C3-9E4F-01F6BC043B73}" name="Column773"/>
    <tableColumn id="790" xr3:uid="{136B8C19-C3F7-490D-A6E3-2BAA7E3F295E}" name="Column774"/>
    <tableColumn id="791" xr3:uid="{BFE303E1-26B5-4CEC-8331-60451D23B332}" name="Column775"/>
    <tableColumn id="792" xr3:uid="{E72083F6-8027-4CA6-A511-F9A22CCDCC61}" name="Column776"/>
    <tableColumn id="793" xr3:uid="{9EAFD742-91C6-4760-BC83-3730A5E7351D}" name="Column777"/>
    <tableColumn id="794" xr3:uid="{8B6BA0E8-D471-42E0-8805-604BC1C6AFE1}" name="Column778"/>
    <tableColumn id="795" xr3:uid="{BC7D7314-359B-42AD-A816-1CF72C12BB43}" name="Column779"/>
    <tableColumn id="796" xr3:uid="{8216FF8C-637C-4EF4-A8F1-BEAFD67B1504}" name="Column780"/>
    <tableColumn id="797" xr3:uid="{0B83AAA7-0BDC-437E-B5B7-6133C5F361B3}" name="Column781"/>
    <tableColumn id="798" xr3:uid="{709D4C09-FC30-4258-BD25-13C77104AE08}" name="Column782"/>
    <tableColumn id="799" xr3:uid="{6EC86DFB-DEDF-4606-B5E0-CEB021FA236F}" name="Column783"/>
    <tableColumn id="800" xr3:uid="{7A3AD3B0-7D67-4D1E-AD45-7CF492683F61}" name="Column784"/>
    <tableColumn id="801" xr3:uid="{3E438091-86F0-4606-BEBA-45F94A55C5D4}" name="Column785"/>
    <tableColumn id="802" xr3:uid="{279CF422-38F1-431C-908A-D237C2D2525E}" name="Column786"/>
    <tableColumn id="803" xr3:uid="{3B562291-BD25-49A8-A55F-7AAA7A8562A2}" name="Column787"/>
    <tableColumn id="804" xr3:uid="{49E712BF-9149-47F6-BE8F-F38713B96C35}" name="Column788"/>
    <tableColumn id="805" xr3:uid="{1FE1BE23-9EF9-480B-B0F3-377FFE5EB1DD}" name="Column789"/>
    <tableColumn id="806" xr3:uid="{5FBB6133-BEBD-4700-85B5-50D93334BED7}" name="Column790"/>
    <tableColumn id="807" xr3:uid="{B153A47E-9C2D-487C-9E46-DF61453990E9}" name="Column791"/>
    <tableColumn id="808" xr3:uid="{CF19CAD6-0B50-449A-8780-D6F75526E31E}" name="Column792"/>
    <tableColumn id="809" xr3:uid="{D8B272FC-432E-4DC4-A104-98B8007C0A91}" name="Column793"/>
    <tableColumn id="810" xr3:uid="{C6377AAB-FA19-4262-9CED-E41082197E9D}" name="Column794"/>
    <tableColumn id="811" xr3:uid="{7D727A12-9432-4848-A23A-3157768DA306}" name="Column795"/>
    <tableColumn id="812" xr3:uid="{34697895-6E8A-4774-99E7-24B25BD3D733}" name="Column796"/>
    <tableColumn id="813" xr3:uid="{6FA695C6-3952-41D4-8E19-1A4E76D77F38}" name="Column797"/>
    <tableColumn id="814" xr3:uid="{7CE67462-D307-4CC7-A8B3-0D61729EF20B}" name="Column798"/>
    <tableColumn id="815" xr3:uid="{8FEC39BE-C3DE-4FD8-9B17-38FE4F299D54}" name="Column799"/>
    <tableColumn id="816" xr3:uid="{308C488F-E937-48A8-9CF7-21823D940626}" name="Column800"/>
    <tableColumn id="817" xr3:uid="{335F26A1-9477-4361-BC45-B2481F1B59BB}" name="Column801"/>
    <tableColumn id="818" xr3:uid="{AB7AB96B-76A9-4770-AEF9-2AF59F9004F6}" name="Column802"/>
    <tableColumn id="819" xr3:uid="{CFEF4C32-758C-4EF6-9347-407E25C7D7E4}" name="Column803"/>
    <tableColumn id="820" xr3:uid="{2000E3DD-7613-4376-AD97-64BDB277AE32}" name="Column804"/>
    <tableColumn id="821" xr3:uid="{8C55FEDD-8C11-42D3-8A03-7D5E5220D7C5}" name="Column805"/>
    <tableColumn id="822" xr3:uid="{19398A81-4D65-4162-A24F-5E5F3F71EEAB}" name="Column806"/>
    <tableColumn id="823" xr3:uid="{F59C78BE-878E-4F57-92F5-EE4FBF530105}" name="Column807"/>
    <tableColumn id="824" xr3:uid="{96440081-5DE9-4246-91C1-D5BF1B50FCF3}" name="Column808"/>
    <tableColumn id="825" xr3:uid="{E03017E3-F433-43EA-847E-0252AA2FD2FC}" name="Column809"/>
    <tableColumn id="826" xr3:uid="{ADAF7156-9F30-4556-B500-958CB2BFAD33}" name="Column810"/>
    <tableColumn id="827" xr3:uid="{AC63910A-3E16-423F-A9F0-4FFCA22A1362}" name="Column811"/>
    <tableColumn id="828" xr3:uid="{6ABE2522-F2BB-465E-98C9-3A4C66275005}" name="Column812"/>
    <tableColumn id="829" xr3:uid="{4B10B826-DD06-4EA7-B540-FC2C0E3CE88B}" name="Column813"/>
    <tableColumn id="830" xr3:uid="{4229003A-150F-42A4-8500-2541C1A46E04}" name="Column814"/>
    <tableColumn id="831" xr3:uid="{36258B3C-1F2A-473C-A7FE-A4EF17628993}" name="Column815"/>
    <tableColumn id="832" xr3:uid="{7A3F4730-BA46-4193-99BC-0E030047061D}" name="Column816"/>
    <tableColumn id="833" xr3:uid="{396192A7-DA33-4664-AB84-33313B65E326}" name="Column817"/>
    <tableColumn id="834" xr3:uid="{997EFC1F-E1B4-4CE0-BD30-95D1507AC460}" name="Column818"/>
    <tableColumn id="835" xr3:uid="{6FB2841E-4663-47B5-9840-426EBD4797BD}" name="Column819"/>
    <tableColumn id="836" xr3:uid="{CEC96404-63E4-479D-8783-E788D3995EC3}" name="Column820"/>
    <tableColumn id="837" xr3:uid="{F6559D7B-513E-491B-9D76-7E480710864B}" name="Column821"/>
    <tableColumn id="838" xr3:uid="{3E2F2D07-9161-44D5-963A-B6D7FE95BB9E}" name="Column822"/>
    <tableColumn id="839" xr3:uid="{EBBF0AFD-BB60-4E8E-BE38-FCEDA124DEAE}" name="Column823"/>
    <tableColumn id="840" xr3:uid="{315715AE-8969-4343-971E-C84EA8B0175C}" name="Column824"/>
    <tableColumn id="841" xr3:uid="{20AD561F-1797-4A0E-A9DB-CF151BFE46D6}" name="Column825"/>
    <tableColumn id="842" xr3:uid="{C42907EE-BA38-463B-9719-0305213BBFF4}" name="Column826"/>
    <tableColumn id="843" xr3:uid="{3C02F78C-98DD-4F6C-A1CE-0C126158DA5D}" name="Column827"/>
    <tableColumn id="844" xr3:uid="{47753CF3-0A3D-4FCD-82F2-C3492E51C380}" name="Column828"/>
    <tableColumn id="845" xr3:uid="{456E5223-6520-4435-AF09-734A6D307E27}" name="Column829"/>
    <tableColumn id="846" xr3:uid="{8D73C26C-F077-4BB8-A94A-7B71576B31D0}" name="Column830"/>
    <tableColumn id="847" xr3:uid="{0B7BC5AD-7B16-4E8E-8B11-4E94A5070C10}" name="Column831"/>
    <tableColumn id="848" xr3:uid="{C89B3198-FA01-4C6F-8DC2-1FAF593C248D}" name="Column832"/>
    <tableColumn id="849" xr3:uid="{44FF3F98-B144-4504-BDE0-CF93620AA2FA}" name="Column833"/>
    <tableColumn id="850" xr3:uid="{CFA0A838-B6AC-40AE-AC82-3281E65B4565}" name="Column834"/>
    <tableColumn id="851" xr3:uid="{FC3E91B5-ED2C-45A8-9FD1-A54115A121DD}" name="Column835"/>
    <tableColumn id="852" xr3:uid="{E5FD450A-C5F3-46DC-8270-7DEAA5A79DC1}" name="Column836"/>
    <tableColumn id="853" xr3:uid="{02E5A594-ADA5-4C95-B32B-D6D2DEB03CD7}" name="Column837"/>
    <tableColumn id="854" xr3:uid="{D89A5A9B-D3F7-4555-A1A4-CDFDC64188CF}" name="Column838"/>
    <tableColumn id="855" xr3:uid="{7B2F382D-B148-4CDF-AF62-04C3887A6B14}" name="Column839"/>
    <tableColumn id="856" xr3:uid="{14600A0E-7F7E-440A-B193-3E9FEB85D779}" name="Column840"/>
    <tableColumn id="857" xr3:uid="{38CB5BC9-76D1-4337-97AA-5B39CA9C0BA8}" name="Column841"/>
    <tableColumn id="858" xr3:uid="{9DC7E0C5-BCEC-4B61-A627-5E690A1E9404}" name="Column842"/>
    <tableColumn id="859" xr3:uid="{E148F96E-7B7F-49B0-AAB6-E82595177D12}" name="Column843"/>
    <tableColumn id="860" xr3:uid="{74268271-2054-49C8-AAFF-652F81573E7C}" name="Column844"/>
    <tableColumn id="861" xr3:uid="{1CAFC619-F20A-4052-956E-ABAFD293A1A0}" name="Column845"/>
    <tableColumn id="862" xr3:uid="{72754632-1FCA-4832-9AA8-737203EE271A}" name="Column846"/>
    <tableColumn id="863" xr3:uid="{BA9E22E8-BDEE-42AC-9FEC-5FB27B55281E}" name="Column847"/>
    <tableColumn id="864" xr3:uid="{A2E04331-69DA-42AC-AECA-86ED6048BB65}" name="Column848"/>
    <tableColumn id="865" xr3:uid="{F0385709-B0A5-487C-8A1A-BC16352DBE19}" name="Column849"/>
    <tableColumn id="866" xr3:uid="{656A855B-2AEF-4746-BBDD-548B90D1989A}" name="Column850"/>
    <tableColumn id="867" xr3:uid="{133D3513-45EC-4A05-BDAC-0C57C4D23B1C}" name="Column851"/>
    <tableColumn id="868" xr3:uid="{4B94BE8B-8284-4E84-BB66-60F318C2A444}" name="Column852"/>
    <tableColumn id="869" xr3:uid="{7A7F43D7-8985-4690-AA08-1F005338EE49}" name="Column853"/>
    <tableColumn id="870" xr3:uid="{F8F1F752-CE98-4FBE-A3BE-220B21E53AA4}" name="Column854"/>
    <tableColumn id="871" xr3:uid="{6859ADC5-B1F9-4D3F-BB1B-92F8E69AFCA4}" name="Column855"/>
    <tableColumn id="872" xr3:uid="{2DE15466-6B9A-4E52-B575-4FDCD1EB4E2A}" name="Column856"/>
    <tableColumn id="873" xr3:uid="{5E086936-F861-49FF-80B4-EF281BE5D6AF}" name="Column857"/>
    <tableColumn id="874" xr3:uid="{20E8D3FF-4041-4374-9B11-593E02EBEEB2}" name="Column858"/>
    <tableColumn id="875" xr3:uid="{7467B12A-6ADB-4569-B3D9-5AC411E9B68A}" name="Column859"/>
    <tableColumn id="876" xr3:uid="{DCD83677-AA2A-4E30-87F8-436F98D41248}" name="Column860"/>
    <tableColumn id="877" xr3:uid="{4B55B25A-FEC3-4CD3-ABEB-1A7DE9B1E55A}" name="Column861"/>
    <tableColumn id="878" xr3:uid="{C3675A7A-FAF1-400B-8D54-93E47DD3741E}" name="Column862"/>
    <tableColumn id="879" xr3:uid="{FC907ED1-415D-4846-AF84-DF389CE9862F}" name="Column863"/>
    <tableColumn id="880" xr3:uid="{1A379799-4EE8-430D-AD0F-591E20C9E935}" name="Column864"/>
    <tableColumn id="881" xr3:uid="{42A45551-266E-40F6-B0AE-413214460EA6}" name="Column865"/>
    <tableColumn id="882" xr3:uid="{48742D15-E776-4F8C-BADB-6037530347CE}" name="Column866"/>
    <tableColumn id="883" xr3:uid="{D485EE63-1CC9-4F4B-8D76-4F04C583EBB5}" name="Column867"/>
    <tableColumn id="884" xr3:uid="{D813ACD7-08FA-4959-8272-FC934B8B16F8}" name="Column868"/>
    <tableColumn id="885" xr3:uid="{3012F9C4-9624-47FA-9877-02478CF79CB7}" name="Column869"/>
    <tableColumn id="886" xr3:uid="{BF59A0E8-9456-406C-B641-43BD8A81C943}" name="Column870"/>
    <tableColumn id="887" xr3:uid="{298C6184-7D31-42B3-909B-0359D85FD287}" name="Column871"/>
    <tableColumn id="888" xr3:uid="{897A78EA-B288-4F13-93A3-2BC644E38846}" name="Column872"/>
    <tableColumn id="889" xr3:uid="{4ACECA73-D4D6-4CCE-BE03-BE87529C2D15}" name="Column873"/>
    <tableColumn id="890" xr3:uid="{69216CB0-E97B-429C-BEFC-360554E9BC28}" name="Column874"/>
    <tableColumn id="891" xr3:uid="{C7B697E2-B8E2-4E9C-87B8-0BE8793B03F2}" name="Column875"/>
    <tableColumn id="892" xr3:uid="{4325E466-F11A-4E19-98C0-AB301B27E33C}" name="Column876"/>
    <tableColumn id="893" xr3:uid="{47153919-5B08-4770-8536-CF14D9DBD375}" name="Column877"/>
    <tableColumn id="894" xr3:uid="{49906888-1624-474C-B508-690AEFB98C32}" name="Column878"/>
    <tableColumn id="895" xr3:uid="{4C7C5CDD-2919-4088-B7B6-03E9F301ED3E}" name="Column879"/>
    <tableColumn id="896" xr3:uid="{ACD6107F-F61C-4AC1-934F-FD749EF1353A}" name="Column880"/>
    <tableColumn id="897" xr3:uid="{6D16EE95-9071-4365-9B60-83821676EC8A}" name="Column881"/>
    <tableColumn id="898" xr3:uid="{54C6E197-0049-4AF4-8EFF-712B8BA2CBD3}" name="Column882"/>
    <tableColumn id="899" xr3:uid="{96D07523-3417-497B-89D2-D4964352B9E1}" name="Column883"/>
    <tableColumn id="900" xr3:uid="{54F02EDC-F4E5-42E2-B8FD-52BDE28E097C}" name="Column884"/>
    <tableColumn id="901" xr3:uid="{C1330C5E-A0B4-458E-A937-B19353FE6014}" name="Column885"/>
    <tableColumn id="902" xr3:uid="{97C1DE84-C116-46C0-81D0-06908072A69C}" name="Column886"/>
    <tableColumn id="903" xr3:uid="{281B1230-5ABC-4763-A049-EE13BD61DE22}" name="Column887"/>
    <tableColumn id="904" xr3:uid="{657316D6-1A7E-4894-AB69-84DCD877B421}" name="Column888"/>
    <tableColumn id="905" xr3:uid="{59945420-F02D-4BFE-BB03-B797C75EF43A}" name="Column889"/>
    <tableColumn id="906" xr3:uid="{206F1065-5C8B-40A4-B4FD-C6F1BD6ECEDB}" name="Column890"/>
    <tableColumn id="907" xr3:uid="{C6BC521E-4F4A-4D0D-AF15-71225F30AD52}" name="Column891"/>
    <tableColumn id="908" xr3:uid="{73EE0CDD-63AF-4E25-8DBA-2EDC6FB6167E}" name="Column892"/>
    <tableColumn id="909" xr3:uid="{2CCA6B3D-0E80-4443-83DD-870546C25885}" name="Column893"/>
    <tableColumn id="910" xr3:uid="{065EC4C3-DDBF-4B61-A0E9-FA24D847F169}" name="Column894"/>
    <tableColumn id="911" xr3:uid="{2C91D507-A2F9-47A0-BE45-C4B64D4F2AB1}" name="Column895"/>
    <tableColumn id="912" xr3:uid="{94B38A5E-F31C-4CB7-AD58-05DF1044E1D8}" name="Column896"/>
    <tableColumn id="913" xr3:uid="{8EC80C02-1B30-4C19-86D6-2A423ACC15CD}" name="Column897"/>
    <tableColumn id="914" xr3:uid="{F2ED5CAB-C542-4799-96B7-1DC9B24E6109}" name="Column898"/>
    <tableColumn id="915" xr3:uid="{8E9238E3-6378-4F58-89EB-4798FA91AFFB}" name="Column899"/>
    <tableColumn id="916" xr3:uid="{B0F7E30E-0040-4604-A519-2734799153C5}" name="Column900"/>
    <tableColumn id="917" xr3:uid="{1EFC31B5-3605-4480-A95F-58217FB74194}" name="Column901"/>
    <tableColumn id="918" xr3:uid="{D9FEAB29-C967-4BBD-95B0-BB467AEE0AD2}" name="Column902"/>
    <tableColumn id="919" xr3:uid="{B1A76ABD-3E6D-4D20-9FB6-BB65EC863196}" name="Column903"/>
    <tableColumn id="920" xr3:uid="{6C94A5B8-5C42-495B-A857-C8F4836485A7}" name="Column904"/>
    <tableColumn id="921" xr3:uid="{35709747-3ADF-45D2-A054-F4F8F6FD4E20}" name="Column905"/>
    <tableColumn id="922" xr3:uid="{8F0CDEAA-37C8-4351-B301-8F5944F9C0A1}" name="Column906"/>
    <tableColumn id="923" xr3:uid="{593D2714-2D67-402F-B47B-117EF1760CD2}" name="Column907"/>
    <tableColumn id="924" xr3:uid="{97802755-711D-431A-9F15-EE06FBF9A36B}" name="Column908"/>
    <tableColumn id="925" xr3:uid="{B1E68F7A-68CA-43AA-AC09-DD08265EAC0D}" name="Column909"/>
    <tableColumn id="926" xr3:uid="{C8F8C2B4-C5E8-4208-9F58-A0005611BF36}" name="Column910"/>
    <tableColumn id="927" xr3:uid="{51CF033C-F0BA-4416-B1B7-942257183335}" name="Column911"/>
    <tableColumn id="928" xr3:uid="{427F8F2E-B45C-476C-8F84-37323688DE7E}" name="Column912"/>
    <tableColumn id="929" xr3:uid="{23C6B57F-0579-4A26-B64B-F41BEA02B515}" name="Column913"/>
    <tableColumn id="930" xr3:uid="{C2C4214B-AAFE-46E7-A9AC-BCA3E4355F31}" name="Column914"/>
    <tableColumn id="931" xr3:uid="{851FE1DA-C356-447A-8137-5321D6E3930C}" name="Column915"/>
    <tableColumn id="932" xr3:uid="{7D135B48-2B95-4444-BD12-EC7C7A3FC541}" name="Column916"/>
    <tableColumn id="933" xr3:uid="{2037738B-DAC8-47D5-A869-7E5250B2C27E}" name="Column917"/>
    <tableColumn id="934" xr3:uid="{163977EE-06F2-4918-B623-F09652EDD647}" name="Column918"/>
    <tableColumn id="935" xr3:uid="{CCF7F7CD-F167-4CF5-9E46-F138D6C889C5}" name="Column919"/>
    <tableColumn id="936" xr3:uid="{3D46CF75-AAA4-481C-96A6-5E1A355EEA97}" name="Column920"/>
    <tableColumn id="937" xr3:uid="{54A63474-76A5-4CD1-8A8B-F78DB2661118}" name="Column921"/>
    <tableColumn id="938" xr3:uid="{2C9BFA78-3FA5-47F6-88F7-36FB804BEB92}" name="Column922"/>
    <tableColumn id="939" xr3:uid="{4CDDC37B-7BCB-475C-9770-AEE9345121B5}" name="Column923"/>
    <tableColumn id="940" xr3:uid="{DF65EF7E-CEC3-48AB-A81B-38A51958A05C}" name="Column924"/>
    <tableColumn id="941" xr3:uid="{2D7E674B-9009-4D62-9CE3-B53C6F2EB977}" name="Column925"/>
    <tableColumn id="942" xr3:uid="{071C5472-1B28-495E-9693-16E90F7DD4A4}" name="Column926"/>
    <tableColumn id="943" xr3:uid="{53571A6B-8A71-491C-86CE-6C00977ACDA0}" name="Column927"/>
    <tableColumn id="944" xr3:uid="{998925E4-7D45-460F-8F4A-2E2E4BB3492B}" name="Column928"/>
    <tableColumn id="945" xr3:uid="{D6E7DEB8-9B24-47BB-AE23-69B8603C5F4D}" name="Column929"/>
    <tableColumn id="946" xr3:uid="{36A9F78F-EB61-468C-A52E-E0945028F230}" name="Column930"/>
    <tableColumn id="947" xr3:uid="{9C5A09D3-FD1A-45C8-BE66-09DA85483B3C}" name="Column931"/>
    <tableColumn id="948" xr3:uid="{6908B90D-1548-4FD1-8EA2-920F8A994D28}" name="Column932"/>
    <tableColumn id="949" xr3:uid="{4B8738F5-65B7-4763-AEC7-EEE68615F495}" name="Column933"/>
    <tableColumn id="950" xr3:uid="{6624178A-269B-49AA-B49C-0EE16C651EC3}" name="Column934"/>
    <tableColumn id="951" xr3:uid="{5442476C-C0C2-4914-9A4C-346D3C4000CA}" name="Column935"/>
    <tableColumn id="952" xr3:uid="{987B8825-26F3-4820-85C7-6FFD13465C45}" name="Column936"/>
    <tableColumn id="953" xr3:uid="{7F33E256-852D-4466-AD73-A93688348065}" name="Column937"/>
    <tableColumn id="954" xr3:uid="{C83A28C3-26CD-4B06-85EF-D57E326AE6ED}" name="Column938"/>
    <tableColumn id="955" xr3:uid="{DB681C22-39FE-44B2-90AC-3D3134358568}" name="Column939"/>
    <tableColumn id="956" xr3:uid="{B71AE1FC-8D6E-4B8D-9480-4FFA978B3C46}" name="Column940"/>
    <tableColumn id="957" xr3:uid="{BFD4B4E0-8975-4470-86F1-0D14962216F7}" name="Column941"/>
    <tableColumn id="958" xr3:uid="{7FE8AF88-660D-4A44-83D2-7464962B47A3}" name="Column942"/>
    <tableColumn id="959" xr3:uid="{24268AD9-D770-4F34-88ED-81FAF88A5F02}" name="Column943"/>
    <tableColumn id="960" xr3:uid="{85216BE4-AAD1-4BB5-A7C4-70E28B83E12E}" name="Column944"/>
    <tableColumn id="961" xr3:uid="{7FC05B3A-7663-41EB-8977-FE6A2733E257}" name="Column945"/>
    <tableColumn id="962" xr3:uid="{D3CB692B-46CD-4274-8D7A-3CD20EAA1680}" name="Column946"/>
    <tableColumn id="963" xr3:uid="{7AEEECC6-DD41-4405-985C-8A9B1F6C056B}" name="Column947"/>
    <tableColumn id="964" xr3:uid="{3F3956D0-A5FB-4A2A-ABBF-4B63C30AF189}" name="Column948"/>
    <tableColumn id="965" xr3:uid="{13C15690-3A8B-44CB-930E-5BFA0C9F1B20}" name="Column949"/>
    <tableColumn id="966" xr3:uid="{F5A2093A-0270-4E99-A8CB-CDF060DF826A}" name="Column950"/>
    <tableColumn id="967" xr3:uid="{4CEBDF6B-B6AD-4887-97C2-7FDB261F24F8}" name="Column951"/>
    <tableColumn id="968" xr3:uid="{183DB5C2-B48B-46C5-A33C-5B98452CC584}" name="Column952"/>
    <tableColumn id="969" xr3:uid="{8BA744FF-C9B0-4B78-9EF6-C0D43AEF6743}" name="Column953"/>
    <tableColumn id="970" xr3:uid="{6742BBE4-3CCC-4C3A-9510-14A029382FFD}" name="Column954"/>
    <tableColumn id="971" xr3:uid="{B209F362-C66A-45C4-9196-A8BDDB18C699}" name="Column955"/>
    <tableColumn id="972" xr3:uid="{EA0BD8E9-5ED5-41D9-8F8C-F338B514001C}" name="Column956"/>
    <tableColumn id="973" xr3:uid="{56A8DFB5-374E-4110-86EE-1B8C41DD02DA}" name="Column957"/>
    <tableColumn id="974" xr3:uid="{A34C3092-8119-4723-9C81-48487D00F00E}" name="Column958"/>
    <tableColumn id="975" xr3:uid="{2E3D39F8-803C-4C30-89F2-ED88BCE5CA05}" name="Column959"/>
    <tableColumn id="976" xr3:uid="{7433CC3E-726C-453A-96E0-8E07AC2A91EE}" name="Column960"/>
    <tableColumn id="977" xr3:uid="{F7F17A95-6D6E-4527-A6EF-F791FCACACD6}" name="Column961"/>
    <tableColumn id="978" xr3:uid="{9B1CEF43-92FE-49AE-BC95-47B178E21024}" name="Column962"/>
    <tableColumn id="979" xr3:uid="{65006714-E98E-4140-BCA7-893A65842848}" name="Column963"/>
    <tableColumn id="980" xr3:uid="{F45A799C-A88D-48D0-91C4-69FD39F90221}" name="Column964"/>
    <tableColumn id="981" xr3:uid="{BBC50105-5757-4214-9886-763520BF7234}" name="Column965"/>
    <tableColumn id="982" xr3:uid="{51F9A5F9-6C6E-4ED9-AD7B-4451C86B5EFE}" name="Column966"/>
    <tableColumn id="983" xr3:uid="{5BD76CF8-6702-450D-903F-4052AD0823BF}" name="Column967"/>
    <tableColumn id="984" xr3:uid="{E8D1F20D-70BE-4362-87F2-973CF78161E3}" name="Column968"/>
    <tableColumn id="985" xr3:uid="{6C811B47-2F95-4738-987D-CE899C4EDAA2}" name="Column969"/>
    <tableColumn id="986" xr3:uid="{617916C2-3EBB-4F17-B749-76441342D92C}" name="Column970"/>
    <tableColumn id="987" xr3:uid="{B7B89DBE-B462-4B0D-B55E-6B34784E2FE8}" name="Column971"/>
    <tableColumn id="988" xr3:uid="{9A78E2D0-7D46-4068-ABCA-E887F16A5787}" name="Column972"/>
    <tableColumn id="989" xr3:uid="{74770747-AE0C-49E1-8A0D-5D782CF1F9F3}" name="Column973"/>
    <tableColumn id="990" xr3:uid="{7910EACF-3CCE-478C-A7D5-DF3326BD7C68}" name="Column974"/>
    <tableColumn id="991" xr3:uid="{D98D7B10-66B5-459E-8ABD-20D034BE7578}" name="Column975"/>
    <tableColumn id="992" xr3:uid="{BE4B5474-9370-4ECB-8CBB-E9EC49D580A4}" name="Column976"/>
    <tableColumn id="993" xr3:uid="{8103EF88-353B-44BF-8D92-978057C3DFCB}" name="Column977"/>
    <tableColumn id="994" xr3:uid="{52E8C583-EF4C-48D5-8D2A-7D70C0BC3E7E}" name="Column978"/>
    <tableColumn id="995" xr3:uid="{5679B31D-D299-4C65-A47B-0ADBB279FDBF}" name="Column979"/>
    <tableColumn id="996" xr3:uid="{4311CCAE-A0CC-4B72-965C-49B4FFD27104}" name="Column980"/>
    <tableColumn id="997" xr3:uid="{C14053B4-433F-4A1D-A50E-F3096E71494F}" name="Column981"/>
    <tableColumn id="998" xr3:uid="{1C81E62E-9776-4E54-B944-AF9075845526}" name="Column982"/>
    <tableColumn id="999" xr3:uid="{5BCC3C36-C63C-40FF-B920-18DDD4E564D3}" name="Column983"/>
    <tableColumn id="1000" xr3:uid="{CAE83314-55FE-4C38-A4DC-F30780831963}" name="Column984"/>
    <tableColumn id="1001" xr3:uid="{F67484E1-1827-4F6F-9555-BAE6EF6DB619}" name="Column985"/>
    <tableColumn id="1002" xr3:uid="{53419225-7D0C-4704-8FCC-557028253B0A}" name="Column986"/>
    <tableColumn id="1003" xr3:uid="{60264F41-D1E2-4222-9E20-3024BB6ED905}" name="Column987"/>
    <tableColumn id="1004" xr3:uid="{51381148-0A7D-420D-8208-2EF8A3ABB6CD}" name="Column988"/>
    <tableColumn id="1005" xr3:uid="{4B383D1A-702E-4C4F-9309-673991389375}" name="Column989"/>
    <tableColumn id="1006" xr3:uid="{ED6655F0-8056-4848-A10C-AC722B7CE972}" name="Column990"/>
    <tableColumn id="1007" xr3:uid="{047F699E-0FC9-4737-AC5C-87E555A5B259}" name="Column991"/>
    <tableColumn id="1008" xr3:uid="{40FC69F4-EADA-4B60-B34A-1B5D04D9FF67}" name="Column992"/>
    <tableColumn id="1009" xr3:uid="{6F9B374C-F649-4310-8FF1-12A21A730411}" name="Column993"/>
    <tableColumn id="1010" xr3:uid="{ACF98566-EB78-4394-B7A1-FDC32B26A87B}" name="Column994"/>
    <tableColumn id="1011" xr3:uid="{021B5289-450C-4D82-B053-3C74F3BE8CB3}" name="Column995"/>
    <tableColumn id="1012" xr3:uid="{2E0E5F23-C03D-4FEF-BEBA-0126B1406CE1}" name="Column996"/>
    <tableColumn id="1013" xr3:uid="{6ED67390-AC3D-430A-9359-9CF5E5CD4700}" name="Column997"/>
    <tableColumn id="1014" xr3:uid="{3B52467E-551D-4223-A7C2-CDFC545E7722}" name="Column998"/>
    <tableColumn id="1015" xr3:uid="{0BC768B0-A005-4B87-BAC0-570439CD4D31}" name="Column999"/>
    <tableColumn id="1016" xr3:uid="{3C08A71E-3C04-4A8A-91AC-0AFE829E2F3E}" name="Column1000"/>
    <tableColumn id="1017" xr3:uid="{C87BF17D-608F-42E7-9AF9-D24A308F559C}" name="Column1001"/>
    <tableColumn id="1018" xr3:uid="{C4EFAD71-E9D0-41F0-A800-BCDF974C4A22}" name="Column1002"/>
    <tableColumn id="1019" xr3:uid="{3AC7A0D4-C30B-4CC5-AEFE-0F3DDB3FC8DC}" name="Column1003"/>
    <tableColumn id="1020" xr3:uid="{E4765D95-A821-41B0-93CB-4AA9DA2D778D}" name="Column1004"/>
    <tableColumn id="1021" xr3:uid="{BDC1DFBB-71F9-4B26-8CE8-8242BC5EAD5E}" name="Column1005"/>
    <tableColumn id="1022" xr3:uid="{0652A392-1D5C-4458-BA07-F4144709EABA}" name="Column1006"/>
    <tableColumn id="1023" xr3:uid="{F6114E2A-0245-4406-90DD-4ED1AAE4BE72}" name="Column1007"/>
    <tableColumn id="1024" xr3:uid="{BC95468D-033D-4F57-A363-792123C5A341}" name="Column1008"/>
    <tableColumn id="1025" xr3:uid="{8892D1F0-B18E-4512-B63D-730AF5C0EF37}" name="Column1009"/>
    <tableColumn id="1026" xr3:uid="{7C2ECB48-88C8-42CF-BF9A-F43D8F44B172}" name="Column1010"/>
    <tableColumn id="1027" xr3:uid="{8B5DE7B0-9058-477D-A309-D0551241DA32}" name="Column1011"/>
    <tableColumn id="1028" xr3:uid="{3F20BDC8-6FDB-4B3E-8822-5C872BBEC16B}" name="Column1012"/>
    <tableColumn id="1029" xr3:uid="{CB685222-07DF-4111-9BED-941028BF24EB}" name="Column1013"/>
    <tableColumn id="1030" xr3:uid="{DA880DD3-46DE-45DB-982F-F80DCEAC15D5}" name="Column1014"/>
    <tableColumn id="1031" xr3:uid="{28B16B13-3D02-4A28-AE47-B70EEFA147AB}" name="Column1015"/>
    <tableColumn id="1032" xr3:uid="{D7DED3F4-6167-468E-85AB-D510CB8E2F78}" name="Column1016"/>
    <tableColumn id="1033" xr3:uid="{4DFBC0A2-D344-4E32-B8DB-98D97E4D6556}" name="Column1017"/>
    <tableColumn id="1034" xr3:uid="{2084F9FF-96ED-44B3-B91A-DA9B606A70EA}" name="Column1018"/>
    <tableColumn id="1035" xr3:uid="{D1923FD5-38E3-4C68-AAB8-1B94548FEA71}" name="Column1019"/>
    <tableColumn id="1036" xr3:uid="{BB0524D5-7EBC-4E43-81D5-C205D5F7503C}" name="Column1020"/>
    <tableColumn id="1037" xr3:uid="{64DD1537-E815-4EB5-9E36-01961F6919A4}" name="Column1021"/>
    <tableColumn id="1038" xr3:uid="{F4C7F0A3-CA99-47CF-91CB-89581E6ED1CD}" name="Column1022"/>
    <tableColumn id="1039" xr3:uid="{0858FE85-870F-46D9-ABCF-B32C3FE9E75D}" name="Column1023"/>
    <tableColumn id="1040" xr3:uid="{6E564BF6-EC1A-418E-9D4A-431644590F85}" name="Column1024"/>
    <tableColumn id="1041" xr3:uid="{8DF0CA17-4F83-412E-A90C-70C66D854581}" name="Column1025"/>
    <tableColumn id="1042" xr3:uid="{AF0DFA16-59BD-4D17-8C67-3E9E40566914}" name="Column1026"/>
    <tableColumn id="1043" xr3:uid="{4C325CC4-D1CF-4F80-AEE3-9D759300C1A7}" name="Column1027"/>
    <tableColumn id="1044" xr3:uid="{4342DCB0-A6F3-4E09-836C-B913A04B7271}" name="Column1028"/>
    <tableColumn id="1045" xr3:uid="{39F6814A-3CE2-43D7-8809-B30440F38CD1}" name="Column1029"/>
    <tableColumn id="1046" xr3:uid="{B18C499F-D34A-4FD7-B109-55975C962AEA}" name="Column1030"/>
    <tableColumn id="1047" xr3:uid="{5FAFA3B5-AD36-459E-8947-B42FEB149984}" name="Column1031"/>
    <tableColumn id="1048" xr3:uid="{0A9BB503-B731-47BE-82D6-EE248D4FAC66}" name="Column1032"/>
    <tableColumn id="1049" xr3:uid="{B56AA745-3602-4E50-972E-571685AB5D51}" name="Column1033"/>
    <tableColumn id="1050" xr3:uid="{204DF608-D6F4-4F58-A09A-A6A34B132A55}" name="Column1034"/>
    <tableColumn id="1051" xr3:uid="{B8E7883C-EF03-4686-819C-ABF360562FD9}" name="Column1035"/>
    <tableColumn id="1052" xr3:uid="{819A4765-24E9-4CD8-A870-3745754C1E52}" name="Column1036"/>
    <tableColumn id="1053" xr3:uid="{EC97DE28-1A3D-45F3-9AF4-41C6798E5276}" name="Column1037"/>
    <tableColumn id="1054" xr3:uid="{43D2DC69-79F5-453D-BD7D-378BA409DA1E}" name="Column1038"/>
    <tableColumn id="1055" xr3:uid="{2548ADAF-AD7D-4242-A57B-455ABCEE7906}" name="Column1039"/>
    <tableColumn id="1056" xr3:uid="{C04C7070-D091-4241-87E6-10C535D96E5A}" name="Column1040"/>
    <tableColumn id="1057" xr3:uid="{ABF24DB1-405F-40FC-98D3-AC58D4841176}" name="Column1041"/>
    <tableColumn id="1058" xr3:uid="{23063D94-0C73-4931-B521-DB0166E2BD65}" name="Column1042"/>
    <tableColumn id="1059" xr3:uid="{80355394-0EFB-4ED3-9D34-3E6A34DB122E}" name="Column1043"/>
    <tableColumn id="1060" xr3:uid="{A7CEB202-27BE-4589-B218-0C8CFE01D24D}" name="Column1044"/>
    <tableColumn id="1061" xr3:uid="{A087F3BA-9C69-4756-9BFD-31B215B58B94}" name="Column1045"/>
    <tableColumn id="1062" xr3:uid="{51C5E1F0-2F6E-417E-B55C-C3331A0B6109}" name="Column1046"/>
    <tableColumn id="1063" xr3:uid="{0289024D-FF58-4B9B-A7A1-5EAD1952CEC6}" name="Column1047"/>
    <tableColumn id="1064" xr3:uid="{74255746-1DF3-42DE-8B12-F994A11C5463}" name="Column1048"/>
    <tableColumn id="1065" xr3:uid="{82FAEB54-A334-4812-9630-821DE4C909D3}" name="Column1049"/>
    <tableColumn id="1066" xr3:uid="{0A0AD49A-8ADB-47EE-AD8E-5B07346FF351}" name="Column1050"/>
    <tableColumn id="1067" xr3:uid="{9DA83117-9A14-4186-B705-7F6B372D2BC3}" name="Column1051"/>
    <tableColumn id="1068" xr3:uid="{4B4D7BA1-2323-4192-8805-81A468F4BD7C}" name="Column1052"/>
    <tableColumn id="1069" xr3:uid="{6B6CBAF6-F566-4148-AD9E-68DE4DEEDACB}" name="Column1053"/>
    <tableColumn id="1070" xr3:uid="{7A075B93-506C-465E-9C6E-1AB2B360487B}" name="Column1054"/>
    <tableColumn id="1071" xr3:uid="{1B0B0D0A-3824-4A9B-8B20-A639175CC979}" name="Column1055"/>
    <tableColumn id="1072" xr3:uid="{FCD3AC7D-3B1A-47BF-A1A3-EF365D9F9B54}" name="Column1056"/>
    <tableColumn id="1073" xr3:uid="{7FE24F18-0398-408C-B8BE-0BAA67C5F616}" name="Column1057"/>
    <tableColumn id="1074" xr3:uid="{49A5DC5D-6765-4C65-9425-E935F9F685D5}" name="Column1058"/>
    <tableColumn id="1075" xr3:uid="{8F9B113D-0FB5-4050-836A-F4FFA15C7FB4}" name="Column1059"/>
    <tableColumn id="1076" xr3:uid="{152D1FFE-A7A9-49FD-884E-481BF2CC5F11}" name="Column1060"/>
    <tableColumn id="1077" xr3:uid="{96C693F4-164A-4EA6-8C9E-FB0B587C9DE1}" name="Column1061"/>
    <tableColumn id="1078" xr3:uid="{9A7477A6-1483-466C-9B5A-EA1ACD11303D}" name="Column1062"/>
    <tableColumn id="1079" xr3:uid="{AEE5FDB6-78BE-4F81-8566-343CB4A6E158}" name="Column1063"/>
    <tableColumn id="1080" xr3:uid="{0E0A8BCC-6641-4352-B8A5-02309AD6874C}" name="Column1064"/>
    <tableColumn id="1081" xr3:uid="{6C14E7D4-F171-4F27-980B-D5D68B867F55}" name="Column1065"/>
    <tableColumn id="1082" xr3:uid="{AC13C3E5-6D5F-483B-9998-16B218C4D773}" name="Column1066"/>
    <tableColumn id="1083" xr3:uid="{CD66125D-121B-4596-A365-9E99F4DE633E}" name="Column1067"/>
    <tableColumn id="1084" xr3:uid="{4C1159F2-EDEB-4DAE-8B5B-8C4B8FB4B0EE}" name="Column1068"/>
    <tableColumn id="1085" xr3:uid="{DF5CAA41-025D-4616-9C24-665ABCBC2744}" name="Column1069"/>
    <tableColumn id="1086" xr3:uid="{4F66B1CE-B1A0-493E-B214-5F60DE7CA852}" name="Column1070"/>
    <tableColumn id="1087" xr3:uid="{B2E3619A-04E8-494E-9D12-2EA6E28A7D90}" name="Column1071"/>
    <tableColumn id="1088" xr3:uid="{E7501D48-8AAF-45A8-B538-61EBFCACA7A5}" name="Column1072"/>
    <tableColumn id="1089" xr3:uid="{F3B2200C-6066-43BA-84B6-10E19CA698AC}" name="Column1073"/>
    <tableColumn id="1090" xr3:uid="{6C56D251-D2B6-4E5C-AE82-6485517CF3CF}" name="Column1074"/>
    <tableColumn id="1091" xr3:uid="{C3990A80-D83F-4A08-BB92-D883EF57293A}" name="Column1075"/>
    <tableColumn id="1092" xr3:uid="{9B53541A-7E6A-41D8-A65A-31E101AA7113}" name="Column1076"/>
    <tableColumn id="1093" xr3:uid="{8B4158C2-7098-4279-8FCB-10F66F564562}" name="Column1077"/>
    <tableColumn id="1094" xr3:uid="{94B444B6-61D7-457B-ABBA-F20D3C2D8BDE}" name="Column1078"/>
    <tableColumn id="1095" xr3:uid="{473FC33F-8061-4E92-9F42-7412F67B36EC}" name="Column1079"/>
    <tableColumn id="1096" xr3:uid="{112D0BDC-641D-447A-8802-7C3DB00C2157}" name="Column1080"/>
    <tableColumn id="1097" xr3:uid="{A202BFEE-368D-4715-8A87-CADAFD6BEB6A}" name="Column1081"/>
    <tableColumn id="1098" xr3:uid="{5BC4F089-564F-468A-A695-42AE59A42FA0}" name="Column1082"/>
    <tableColumn id="1099" xr3:uid="{ACF4827D-C417-43E0-8652-7FDB77AB9E63}" name="Column1083"/>
    <tableColumn id="1100" xr3:uid="{0202FE69-702C-46E9-9141-25A719CAEF99}" name="Column1084"/>
    <tableColumn id="1101" xr3:uid="{B2ABE864-6B25-445C-9DE9-9AD8DBB57D8C}" name="Column1085"/>
    <tableColumn id="1102" xr3:uid="{FB0AE4BD-B759-4D96-95F5-0901050B2725}" name="Column1086"/>
    <tableColumn id="1103" xr3:uid="{9F209237-0DF4-4D80-873A-117837A7D56E}" name="Column1087"/>
    <tableColumn id="1104" xr3:uid="{821AA4EE-0AB4-425E-A27D-A4F57A6A510D}" name="Column1088"/>
    <tableColumn id="1105" xr3:uid="{3C61E43D-7EE4-405F-84DD-ABCBEFF65F77}" name="Column1089"/>
    <tableColumn id="1106" xr3:uid="{7F954F54-C5C2-4BA9-A583-202EC0619D98}" name="Column1090"/>
    <tableColumn id="1107" xr3:uid="{84986110-63B1-4631-893B-EC801038EE1C}" name="Column1091"/>
    <tableColumn id="1108" xr3:uid="{4694C3EC-B16D-4B3F-B0DE-2B826A7118F8}" name="Column1092"/>
    <tableColumn id="1109" xr3:uid="{6B42A8A8-8F6A-4E81-A300-4979D60E71CF}" name="Column1093"/>
    <tableColumn id="1110" xr3:uid="{DB2F2CC9-A828-48A6-84B6-6EDED38C4E82}" name="Column1094"/>
    <tableColumn id="1111" xr3:uid="{ADAC418A-DEC2-493F-BEE2-BC9B4FE126BA}" name="Column1095"/>
    <tableColumn id="1112" xr3:uid="{3F5C674B-086A-46FF-ADD1-B95CE849A84E}" name="Column1096"/>
    <tableColumn id="1113" xr3:uid="{C95905FA-8312-41C2-A9F0-833E73E40C4E}" name="Column1097"/>
    <tableColumn id="1114" xr3:uid="{F97FA385-BE04-400A-8AF2-C79CEDA5FA6E}" name="Column1098"/>
    <tableColumn id="1115" xr3:uid="{92C10650-924E-4F46-BF06-1FF6B61A9D48}" name="Column1099"/>
    <tableColumn id="1116" xr3:uid="{B5D0B638-A89D-4E31-810C-80177E24B0A8}" name="Column1100"/>
    <tableColumn id="1117" xr3:uid="{0A09B116-B7A1-4BB6-A113-2EBD855BDD1E}" name="Column1101"/>
    <tableColumn id="1118" xr3:uid="{A2C11CD7-8FC9-43AA-A579-2F892FB44434}" name="Column1102"/>
    <tableColumn id="1119" xr3:uid="{258C02FA-38E0-41CF-BDBE-8834688C292E}" name="Column1103"/>
    <tableColumn id="1120" xr3:uid="{854C8247-E6BC-4FC2-B7C3-D14F8D1C9234}" name="Column1104"/>
    <tableColumn id="1121" xr3:uid="{7891740F-AC76-4499-BECF-58B6827055C3}" name="Column1105"/>
    <tableColumn id="1122" xr3:uid="{FEBDE3F4-79A9-4AB9-91B1-F71FE4844226}" name="Column1106"/>
    <tableColumn id="1123" xr3:uid="{5DFED55C-ADA3-4887-A614-7A4750B40394}" name="Column1107"/>
    <tableColumn id="1124" xr3:uid="{73CAA24F-510A-4213-841F-F455B56FC41C}" name="Column1108"/>
    <tableColumn id="1125" xr3:uid="{CF16F33C-18DB-49E3-B3E7-A1F6A53F46CB}" name="Column1109"/>
    <tableColumn id="1126" xr3:uid="{55207DE8-090B-421A-9E35-608E9429CB04}" name="Column1110"/>
    <tableColumn id="1127" xr3:uid="{00B0EC22-4906-44AB-84D9-A35CFCE16642}" name="Column1111"/>
    <tableColumn id="1128" xr3:uid="{963643B8-B45D-4AEF-9B8C-7F0847C42ACD}" name="Column1112"/>
    <tableColumn id="1129" xr3:uid="{6CE13EE7-6B41-4387-9B1A-826AB4F79FA6}" name="Column1113"/>
    <tableColumn id="1130" xr3:uid="{4E619EDB-257C-4509-A7F4-1BC8658246EB}" name="Column1114"/>
    <tableColumn id="1131" xr3:uid="{0EA895FA-32E1-4C16-877C-A09157F0FE0B}" name="Column1115"/>
    <tableColumn id="1132" xr3:uid="{22798D30-7B97-49D4-B69E-51C12D01BDEE}" name="Column1116"/>
    <tableColumn id="1133" xr3:uid="{9B1562C0-71DC-4ED3-8D50-9CC6E192E1BA}" name="Column1117"/>
    <tableColumn id="1134" xr3:uid="{3125F976-1FDF-4F20-A8C0-7327AF488307}" name="Column1118"/>
    <tableColumn id="1135" xr3:uid="{2151F7BF-3B24-4C37-BB93-CA0436B1BA17}" name="Column1119"/>
    <tableColumn id="1136" xr3:uid="{9F9C018E-B3A2-4513-A840-511B9F1DDA47}" name="Column1120"/>
    <tableColumn id="1137" xr3:uid="{0FBDEF7D-0371-4DCC-8718-119C4F7D7BAB}" name="Column1121"/>
    <tableColumn id="1138" xr3:uid="{E65B485A-82A8-478F-A170-B9340EF88BAE}" name="Column1122"/>
    <tableColumn id="1139" xr3:uid="{D8FA816E-EE6E-4010-997D-ECFF0341B78D}" name="Column1123"/>
    <tableColumn id="1140" xr3:uid="{DB6D23EF-E330-4C7D-992D-4AE05C8A8F72}" name="Column1124"/>
    <tableColumn id="1141" xr3:uid="{BA3E1AAF-2886-4379-912F-F0B6E102F5E5}" name="Column1125"/>
    <tableColumn id="1142" xr3:uid="{74132849-0D1C-4D4B-AF50-75C2A26FAE3A}" name="Column1126"/>
    <tableColumn id="1143" xr3:uid="{77D8FD4F-DDD8-480B-9ABD-BBFBA6A16533}" name="Column1127"/>
    <tableColumn id="1144" xr3:uid="{558B4941-456C-4FFD-B59B-B954D4A8EE34}" name="Column1128"/>
    <tableColumn id="1145" xr3:uid="{7C2A9876-4BD0-4323-89B7-183037C21072}" name="Column1129"/>
    <tableColumn id="1146" xr3:uid="{D2599AEC-7712-4938-BA80-388334486065}" name="Column1130"/>
    <tableColumn id="1147" xr3:uid="{B86A7DE9-87D0-4AF6-8CBB-04A9AECE8ECD}" name="Column1131"/>
    <tableColumn id="1148" xr3:uid="{662F3A31-E70A-4AC6-BBF1-2949882AC71A}" name="Column1132"/>
    <tableColumn id="1149" xr3:uid="{1138501D-023E-43F9-A224-638A56034899}" name="Column1133"/>
    <tableColumn id="1150" xr3:uid="{5D6D1C39-7E8F-4181-8451-E88EA0B4557B}" name="Column1134"/>
    <tableColumn id="1151" xr3:uid="{B1B8B8B0-D407-4D28-8FBE-3FD69B3CED5A}" name="Column1135"/>
    <tableColumn id="1152" xr3:uid="{E054EC5C-02C2-426E-811D-5684B99967CD}" name="Column1136"/>
    <tableColumn id="1153" xr3:uid="{1D6E5713-E66A-4838-9BD0-C274F63D5DAC}" name="Column1137"/>
    <tableColumn id="1154" xr3:uid="{34D9024C-C111-43A6-B5AA-ACA15D3E0FDF}" name="Column1138"/>
    <tableColumn id="1155" xr3:uid="{268FD68D-03BB-49BD-8F76-AEB50364C80E}" name="Column1139"/>
    <tableColumn id="1156" xr3:uid="{0FCC5CB8-8478-4965-B75E-D820515755A4}" name="Column1140"/>
    <tableColumn id="1157" xr3:uid="{E203315A-D38B-4B8D-A36A-FAA3B8B2EE90}" name="Column1141"/>
    <tableColumn id="1158" xr3:uid="{38F0E7F1-3381-41B0-AA59-337087F18E01}" name="Column1142"/>
    <tableColumn id="1159" xr3:uid="{B9DB50C9-EC1D-4094-B646-5E981AB36280}" name="Column1143"/>
    <tableColumn id="1160" xr3:uid="{A68FFEE2-49F6-42A3-8F41-E742D30E8D09}" name="Column1144"/>
    <tableColumn id="1161" xr3:uid="{67F54604-3839-4D9D-97EC-27367AFB96BE}" name="Column1145"/>
    <tableColumn id="1162" xr3:uid="{648007A1-18AA-476E-BA71-290F6BE076B4}" name="Column1146"/>
    <tableColumn id="1163" xr3:uid="{0814D952-3683-4FC5-98AF-DDC0B5C572E1}" name="Column1147"/>
    <tableColumn id="1164" xr3:uid="{4D9EEAE5-608B-41F2-8E9D-0D505E2F5805}" name="Column1148"/>
    <tableColumn id="1165" xr3:uid="{9984BEA5-8BB3-4FB2-8869-6B93D4807D56}" name="Column1149"/>
    <tableColumn id="1166" xr3:uid="{207B0793-10F0-46FA-B30E-CDB09C917891}" name="Column1150"/>
    <tableColumn id="1167" xr3:uid="{0FD26A21-8B83-493F-A4B4-9D5F60A92F42}" name="Column1151"/>
    <tableColumn id="1168" xr3:uid="{14B910BE-A482-4C1B-A834-1E5C6A537D50}" name="Column1152"/>
    <tableColumn id="1169" xr3:uid="{E8E0B74E-99B2-485B-9B9D-874A6B8CFCF4}" name="Column1153"/>
    <tableColumn id="1170" xr3:uid="{3E4467D5-7D6B-4E7C-B5EC-65D03F09C303}" name="Column1154"/>
    <tableColumn id="1171" xr3:uid="{9A6BFD82-84B7-4A4C-B12D-5631646F90C1}" name="Column1155"/>
    <tableColumn id="1172" xr3:uid="{F1857462-739D-4DA4-BD97-825E8DA283F6}" name="Column1156"/>
    <tableColumn id="1173" xr3:uid="{ABC5574D-B22F-45DD-B879-3852CB1AA2AD}" name="Column1157"/>
    <tableColumn id="1174" xr3:uid="{31392741-C6EF-43AF-97B9-4179F5D9AA13}" name="Column1158"/>
    <tableColumn id="1175" xr3:uid="{00CD4A4D-DE13-4B1E-A36C-25D0DCC67051}" name="Column1159"/>
    <tableColumn id="1176" xr3:uid="{D55FF8CA-B55B-45BD-9A6E-067B2446CCEF}" name="Column1160"/>
    <tableColumn id="1177" xr3:uid="{82DC97FD-E85E-45AE-A127-292D361E99A8}" name="Column1161"/>
    <tableColumn id="1178" xr3:uid="{EC342692-55D7-428D-AF73-A6D147D403DB}" name="Column1162"/>
    <tableColumn id="1179" xr3:uid="{50D37BD3-9FE4-4B43-9B7F-4E452C158301}" name="Column1163"/>
    <tableColumn id="1180" xr3:uid="{5582880E-9BD7-4107-BF20-C6DDBC99965B}" name="Column1164"/>
    <tableColumn id="1181" xr3:uid="{B82593D7-4C53-470F-8E77-5ACA5C05B5A5}" name="Column1165"/>
    <tableColumn id="1182" xr3:uid="{20D63A99-9DE4-4AC4-A525-76F64D8A14DD}" name="Column1166"/>
    <tableColumn id="1183" xr3:uid="{FB4C577A-873A-45EA-8FD8-44F906509040}" name="Column1167"/>
    <tableColumn id="1184" xr3:uid="{6676E68A-7E14-4F0E-B929-BA8381DD18D9}" name="Column1168"/>
    <tableColumn id="1185" xr3:uid="{6EA4B31E-AE0E-4728-BD69-69F04F9B64D7}" name="Column1169"/>
    <tableColumn id="1186" xr3:uid="{6FD0ED73-FF63-43B0-9C4A-9C421CA1037B}" name="Column1170"/>
    <tableColumn id="1187" xr3:uid="{C045DF13-C1C1-481A-A612-2184D3A90F07}" name="Column1171"/>
    <tableColumn id="1188" xr3:uid="{7DC8E3B7-00CD-4E50-BEC8-2BF7B6256AAD}" name="Column1172"/>
    <tableColumn id="1189" xr3:uid="{81D10A23-416F-4EC8-BB5A-89286EAAF0FD}" name="Column1173"/>
    <tableColumn id="1190" xr3:uid="{778C0587-8DFB-4FB4-AFE7-32715442B3F1}" name="Column1174"/>
    <tableColumn id="1191" xr3:uid="{8901A2EA-D88C-47AF-9461-201C465E8426}" name="Column1175"/>
    <tableColumn id="1192" xr3:uid="{2B6603EE-3652-422C-A39A-EEF91DC73E83}" name="Column1176"/>
    <tableColumn id="1193" xr3:uid="{A9134ED6-A847-4BEB-A3A1-40C077E9EDAF}" name="Column1177"/>
    <tableColumn id="1194" xr3:uid="{6DC38389-8C15-4194-B6A3-DE689D0B0EB8}" name="Column1178"/>
    <tableColumn id="1195" xr3:uid="{20FE042B-6278-440A-9FA5-3CB20A175DBC}" name="Column1179"/>
    <tableColumn id="1196" xr3:uid="{9B981F2F-71DB-4992-8998-442FBF7CE167}" name="Column1180"/>
    <tableColumn id="1197" xr3:uid="{F6BA2BA4-74EA-4708-9040-DD40D31271A2}" name="Column1181"/>
    <tableColumn id="1198" xr3:uid="{D3D0FF45-C0A8-44B2-957B-8865A95213FB}" name="Column1182"/>
    <tableColumn id="1199" xr3:uid="{776BE9A5-C4F1-489E-84C3-142D7572B0B1}" name="Column1183"/>
    <tableColumn id="1200" xr3:uid="{98CC2422-2FB1-4717-9A49-8ADD984D68F1}" name="Column1184"/>
    <tableColumn id="1201" xr3:uid="{804AB655-25D1-4E06-BD46-8D6C69C9657F}" name="Column1185"/>
    <tableColumn id="1202" xr3:uid="{E737288E-EE93-4122-B5BF-C829B7387115}" name="Column1186"/>
    <tableColumn id="1203" xr3:uid="{EF4E8EB1-BF01-4EEE-A591-C99E89842ABE}" name="Column1187"/>
    <tableColumn id="1204" xr3:uid="{AF84C8A5-B257-4136-874D-18CCCB185877}" name="Column1188"/>
    <tableColumn id="1205" xr3:uid="{78BBE42D-58FE-4C71-A953-FF30908EE09E}" name="Column1189"/>
    <tableColumn id="1206" xr3:uid="{265BC2A5-A4F8-4899-A996-6977A82D23C2}" name="Column1190"/>
    <tableColumn id="1207" xr3:uid="{5BCE5BB1-5188-4908-885D-A867F73F3FAE}" name="Column1191"/>
    <tableColumn id="1208" xr3:uid="{D6184A0A-587E-45CE-A22D-0CC84E0B0992}" name="Column1192"/>
    <tableColumn id="1209" xr3:uid="{C85AFDAA-0144-4E09-ACE8-D36D36078A87}" name="Column1193"/>
    <tableColumn id="1210" xr3:uid="{71EA3C0B-8316-423A-8D69-29BEE8770365}" name="Column1194"/>
    <tableColumn id="1211" xr3:uid="{FA6F3AEC-1B65-449A-BCE7-4268F48FE688}" name="Column1195"/>
    <tableColumn id="1212" xr3:uid="{10B2783C-66A9-47BC-A1BB-7B9978C85639}" name="Column1196"/>
    <tableColumn id="1213" xr3:uid="{B98F873A-067B-4FB8-B98D-AF3BC188165C}" name="Column1197"/>
    <tableColumn id="1214" xr3:uid="{2501E6AE-B0FA-450C-A61A-2C8C3E2136C4}" name="Column1198"/>
    <tableColumn id="1215" xr3:uid="{B28AFF6A-A128-44B3-9881-8972FC65F3CB}" name="Column1199"/>
    <tableColumn id="1216" xr3:uid="{31BB4AAE-05D1-4A0D-9258-732024CF150C}" name="Column1200"/>
    <tableColumn id="1217" xr3:uid="{7C531BFE-55B0-4393-8DB6-3932F46854A6}" name="Column1201"/>
    <tableColumn id="1218" xr3:uid="{F959A8BB-579E-436E-A029-04FACC4BCD90}" name="Column1202"/>
    <tableColumn id="1219" xr3:uid="{D4F561F6-7140-40F5-92F9-C758A0613C5A}" name="Column1203"/>
    <tableColumn id="1220" xr3:uid="{07A868A3-87DF-4D8B-9C5E-ABA9426AC0D4}" name="Column1204"/>
    <tableColumn id="1221" xr3:uid="{B38802F2-0AC9-4C9B-8AC7-A6C59EA34F31}" name="Column1205"/>
    <tableColumn id="1222" xr3:uid="{435B5EE7-7AE6-4D1A-8FD8-3DC298B6721A}" name="Column1206"/>
    <tableColumn id="1223" xr3:uid="{0F488BF5-12D8-4BE3-8947-F496D6C79D88}" name="Column1207"/>
    <tableColumn id="1224" xr3:uid="{D4A198E7-CF85-4DBD-859D-CE57701ACFEE}" name="Column1208"/>
    <tableColumn id="1225" xr3:uid="{7B8CECF3-F4E7-4BA6-9624-7AAF3ACEAA0B}" name="Column1209"/>
    <tableColumn id="1226" xr3:uid="{FF414398-4F4A-42E9-954E-5CDFE7F3EE10}" name="Column1210"/>
    <tableColumn id="1227" xr3:uid="{2F7D4B24-602E-4571-9E9E-57F34DC8DC07}" name="Column1211"/>
    <tableColumn id="1228" xr3:uid="{A9BCEC03-0314-450F-A5FB-FD06C05252A1}" name="Column1212"/>
    <tableColumn id="1229" xr3:uid="{AF640043-00B7-4454-A4C8-71F64B4EEF19}" name="Column1213"/>
    <tableColumn id="1230" xr3:uid="{9DD047A2-E08A-4B57-A7EA-1B17FE349EFE}" name="Column1214"/>
    <tableColumn id="1231" xr3:uid="{6989812D-EF72-4540-8900-2383E7089E8E}" name="Column1215"/>
    <tableColumn id="1232" xr3:uid="{1D277F81-5093-45EF-8628-811570F38FEF}" name="Column1216"/>
    <tableColumn id="1233" xr3:uid="{3FA60BE3-0CED-4E65-9A7E-470E09D89D23}" name="Column1217"/>
    <tableColumn id="1234" xr3:uid="{AF478B7A-447A-4553-B823-51EF9E535479}" name="Column1218"/>
    <tableColumn id="1235" xr3:uid="{B50040CB-9B74-41FC-A159-274E41127809}" name="Column1219"/>
    <tableColumn id="1236" xr3:uid="{255B6DC7-7954-4B6D-A8B0-B6AD0D4A0061}" name="Column1220"/>
    <tableColumn id="1237" xr3:uid="{F8E12AC5-B3B3-4D38-9595-6D8293C5625B}" name="Column1221"/>
    <tableColumn id="1238" xr3:uid="{FDE723B2-8228-4B09-B2CB-5F2EE12D70EE}" name="Column1222"/>
    <tableColumn id="1239" xr3:uid="{C56A4159-AF1A-4E51-941F-22C120021905}" name="Column1223"/>
    <tableColumn id="1240" xr3:uid="{EFD5F5B1-3EE6-47BE-B54C-2B6449777084}" name="Column1224"/>
    <tableColumn id="1241" xr3:uid="{604CCF1D-B9A8-4B84-8A10-BF78C759BA76}" name="Column1225"/>
    <tableColumn id="1242" xr3:uid="{AD49D5F1-6A6E-4747-B243-82B8D79B4760}" name="Column1226"/>
    <tableColumn id="1243" xr3:uid="{30D06FD1-9CCA-4CD7-AE65-8DF34147E403}" name="Column1227"/>
    <tableColumn id="1244" xr3:uid="{86345016-204A-40BE-861F-9BB9256C0F83}" name="Column1228"/>
    <tableColumn id="1245" xr3:uid="{768A0CD3-5F98-4F1B-9849-8E55D09AF3D4}" name="Column1229"/>
    <tableColumn id="1246" xr3:uid="{30517F9C-A3FE-495F-A092-05A77888F69F}" name="Column1230"/>
    <tableColumn id="1247" xr3:uid="{98E0FC45-6F94-49BF-9DCA-7DFC0F0C46A2}" name="Column1231"/>
    <tableColumn id="1248" xr3:uid="{2B084A44-7154-489B-B802-AA48A89D439E}" name="Column1232"/>
    <tableColumn id="1249" xr3:uid="{A447CA20-08E8-4034-B6EC-BDF94798223B}" name="Column1233"/>
    <tableColumn id="1250" xr3:uid="{C65C0344-C664-4185-A350-E3425C09E044}" name="Column1234"/>
    <tableColumn id="1251" xr3:uid="{0FBFD37D-AB4E-45B4-B743-B3EA505C53B5}" name="Column1235"/>
    <tableColumn id="1252" xr3:uid="{77780D2C-57F5-4740-9B6C-1371908D6023}" name="Column1236"/>
    <tableColumn id="1253" xr3:uid="{85439CD3-97D9-4885-A1F1-9E9D7FBEA057}" name="Column1237"/>
    <tableColumn id="1254" xr3:uid="{FD3EBB57-B57A-4F08-8890-552624AC339E}" name="Column1238"/>
    <tableColumn id="1255" xr3:uid="{9F395C72-3CF3-4000-A101-31C73D10F3CB}" name="Column1239"/>
    <tableColumn id="1256" xr3:uid="{968DFD7A-7C69-40AC-8681-FE2AFCEC817E}" name="Column1240"/>
    <tableColumn id="1257" xr3:uid="{6CAFE321-1432-4335-A715-A0324E510036}" name="Column1241"/>
    <tableColumn id="1258" xr3:uid="{779B198D-00A3-4B63-9810-6AEEBDF4008E}" name="Column1242"/>
    <tableColumn id="1259" xr3:uid="{D155F91D-B13E-4A73-8416-ADDCF1E42363}" name="Column1243"/>
    <tableColumn id="1260" xr3:uid="{1C6CF4C7-EA86-4876-9869-0A764A77115F}" name="Column1244"/>
    <tableColumn id="1261" xr3:uid="{89AADC3A-C07C-42D6-8D0A-5AB11F206021}" name="Column1245"/>
    <tableColumn id="1262" xr3:uid="{316326E1-A9D1-41F4-8322-D0740CFB1AB1}" name="Column1246"/>
    <tableColumn id="1263" xr3:uid="{B26909DA-D3BF-4F39-A155-8009FD0F1CCD}" name="Column1247"/>
    <tableColumn id="1264" xr3:uid="{F55F83DC-0B73-4F8E-BCC4-65E24996D942}" name="Column1248"/>
    <tableColumn id="1265" xr3:uid="{1BF77377-E6E7-4203-B073-80F4D038231D}" name="Column1249"/>
    <tableColumn id="1266" xr3:uid="{F8BEC9A8-7403-4650-AF08-656613812BBF}" name="Column1250"/>
    <tableColumn id="1267" xr3:uid="{BE68DAFB-0E96-4215-8D34-B96725193E96}" name="Column1251"/>
    <tableColumn id="1268" xr3:uid="{8195164A-FEC1-4B5A-8739-A732DEB49E60}" name="Column1252"/>
    <tableColumn id="1269" xr3:uid="{4C66CA49-E06A-4EDC-995A-3D5C38CC4960}" name="Column1253"/>
    <tableColumn id="1270" xr3:uid="{B0B3D871-185B-454E-87B6-4C522615DE6B}" name="Column1254"/>
    <tableColumn id="1271" xr3:uid="{B3C28190-D9E6-43C9-B190-5CD0D06DBAE2}" name="Column1255"/>
    <tableColumn id="1272" xr3:uid="{E6BC3FA4-3383-42D5-AD54-FA2C9D0148A0}" name="Column1256"/>
    <tableColumn id="1273" xr3:uid="{A6DC3291-B06D-4D9D-ABEE-1B35EC523435}" name="Column1257"/>
    <tableColumn id="1274" xr3:uid="{35FC48BF-7E98-4127-B619-3282C68560EB}" name="Column1258"/>
    <tableColumn id="1275" xr3:uid="{B024C150-C7FC-4DC6-ADE9-BD619759135C}" name="Column1259"/>
    <tableColumn id="1276" xr3:uid="{B70B0189-575B-47C2-AF2C-A466989ED36D}" name="Column1260"/>
    <tableColumn id="1277" xr3:uid="{B02D4E34-6973-4A65-99E1-42F6BC90FF21}" name="Column1261"/>
    <tableColumn id="1278" xr3:uid="{96C85CC5-7A2F-46F7-BD49-3C0C8CD55B0C}" name="Column1262"/>
    <tableColumn id="1279" xr3:uid="{1D9F0AB3-6458-4741-8D26-60D936FB9BC7}" name="Column1263"/>
    <tableColumn id="1280" xr3:uid="{510D2B46-1889-45E0-A219-42B0B7C75ABD}" name="Column1264"/>
    <tableColumn id="1281" xr3:uid="{DD3D8543-BD17-4C3F-AE5F-4F9028D759F4}" name="Column1265"/>
    <tableColumn id="1282" xr3:uid="{CE828D19-C2BD-4291-A86E-AFE0C8819474}" name="Column1266"/>
    <tableColumn id="1283" xr3:uid="{EB63ECC0-2FDE-4693-BB37-4A3A5E9BB769}" name="Column1267"/>
    <tableColumn id="1284" xr3:uid="{C3450554-CA25-4195-B7C3-330BC6EBA0D5}" name="Column1268"/>
    <tableColumn id="1285" xr3:uid="{042ED22C-30B8-4B32-9F6D-849DDB7DB232}" name="Column1269"/>
    <tableColumn id="1286" xr3:uid="{00A3DE3B-0B07-4B57-B414-EB1055216A08}" name="Column1270"/>
    <tableColumn id="1287" xr3:uid="{DA6BFD20-754D-4084-A71D-5B673A695302}" name="Column1271"/>
    <tableColumn id="1288" xr3:uid="{F43C61C9-D848-4E7F-9710-2497DDEC0A27}" name="Column1272"/>
    <tableColumn id="1289" xr3:uid="{94EB40BE-7DBD-47AA-9BD9-4BCED9E81BDD}" name="Column1273"/>
    <tableColumn id="1290" xr3:uid="{B44A6E58-C182-4AAD-87C2-7A54649704F8}" name="Column1274"/>
    <tableColumn id="1291" xr3:uid="{D5AADC03-361C-4221-A4C3-5C8A4A75B9A4}" name="Column1275"/>
    <tableColumn id="1292" xr3:uid="{B9421E9D-C379-4082-B9D9-AA4DF25E3B8F}" name="Column1276"/>
    <tableColumn id="1293" xr3:uid="{B61854A6-A620-4EE1-8376-5539760EABAA}" name="Column1277"/>
    <tableColumn id="1294" xr3:uid="{B0CA3E6D-3B59-4FFF-A9F5-867E55CDAD06}" name="Column1278"/>
    <tableColumn id="1295" xr3:uid="{146ECF73-2A12-40D2-B83A-A949A67C4AFD}" name="Column1279"/>
    <tableColumn id="1296" xr3:uid="{7359780C-89DB-47A7-8BC2-8AB12A984BBA}" name="Column1280"/>
    <tableColumn id="1297" xr3:uid="{F225E1C3-EC0B-4D22-8438-6F18D32EB6BB}" name="Column1281"/>
    <tableColumn id="1298" xr3:uid="{7230BD04-9365-493D-B2BE-F48DBE889BC8}" name="Column1282"/>
    <tableColumn id="1299" xr3:uid="{493CDB30-F9FC-4811-9464-5C45AE08ACBA}" name="Column1283"/>
    <tableColumn id="1300" xr3:uid="{D0B8885C-7947-41AA-8E1E-8D71393FAFCF}" name="Column1284"/>
    <tableColumn id="1301" xr3:uid="{EC6FA5DF-6C6E-4D6B-9183-5E944C54FA7F}" name="Column1285"/>
    <tableColumn id="1302" xr3:uid="{8E40EDC2-2D5A-4849-8D18-4FCDF63E848B}" name="Column1286"/>
    <tableColumn id="1303" xr3:uid="{A20822BD-6DBE-4C25-85D4-5C07902D37FB}" name="Column1287"/>
    <tableColumn id="1304" xr3:uid="{8F31E83D-B7CD-47DD-AFE8-B0C4C7DD34CE}" name="Column1288"/>
    <tableColumn id="1305" xr3:uid="{53B23F69-CA93-489F-84FA-769980A382D5}" name="Column1289"/>
    <tableColumn id="1306" xr3:uid="{471C3A8D-4448-4640-AEDA-8D837557356A}" name="Column1290"/>
    <tableColumn id="1307" xr3:uid="{EAEB1BC7-42E7-49AF-ADFA-3B88C189F7AC}" name="Column1291"/>
    <tableColumn id="1308" xr3:uid="{D3F93A65-EFC3-4689-A7AB-4A358304CE07}" name="Column1292"/>
    <tableColumn id="1309" xr3:uid="{10E25CA0-8DBE-4DEC-9B39-AA69AC986C46}" name="Column1293"/>
    <tableColumn id="1310" xr3:uid="{8CF2D0BF-C18B-4F2A-8535-6CB42C05E3DB}" name="Column1294"/>
    <tableColumn id="1311" xr3:uid="{044BA40E-ED04-49CB-BC89-40DF7F13D494}" name="Column1295"/>
    <tableColumn id="1312" xr3:uid="{2D880F85-F34B-4B8E-AE65-5C6BBC6116C3}" name="Column1296"/>
    <tableColumn id="1313" xr3:uid="{46F48941-E436-49B2-96A1-2C0A6BF8ED67}" name="Column1297"/>
    <tableColumn id="1314" xr3:uid="{CA33E56C-3599-4F13-9A2D-E76E1D0ED0CE}" name="Column1298"/>
    <tableColumn id="1315" xr3:uid="{E47F363B-A54A-4561-9CBA-CFCAEA9566D2}" name="Column1299"/>
    <tableColumn id="1316" xr3:uid="{7A466230-BD12-47E7-BD18-ED9E2214CF79}" name="Column1300"/>
    <tableColumn id="1317" xr3:uid="{0941429C-AB01-44E9-9A92-B7338645AF20}" name="Column1301"/>
    <tableColumn id="1318" xr3:uid="{025A912E-D3F4-499B-9A12-D413286A5124}" name="Column1302"/>
    <tableColumn id="1319" xr3:uid="{4F5659D6-EC05-465A-BB7B-9680BEDD91DE}" name="Column1303"/>
    <tableColumn id="1320" xr3:uid="{71B754F1-D400-4DC4-8E65-9923FF91BD73}" name="Column1304"/>
    <tableColumn id="1321" xr3:uid="{4BD45CA4-3E87-4E28-88C2-4DBFA9AE9586}" name="Column1305"/>
    <tableColumn id="1322" xr3:uid="{4A55A2AB-7C23-4346-B644-68BFFC48FAAE}" name="Column1306"/>
    <tableColumn id="1323" xr3:uid="{0B060C81-0464-4FDB-B5A6-97DC4FC78009}" name="Column1307"/>
    <tableColumn id="1324" xr3:uid="{B829856E-CC1D-4F56-8F52-C8AA84355957}" name="Column1308"/>
    <tableColumn id="1325" xr3:uid="{751728F1-4C7B-45D8-A3D6-76A0C3CB0C5A}" name="Column1309"/>
    <tableColumn id="1326" xr3:uid="{9919B892-66F3-41BC-B2B7-EBB889A2FA16}" name="Column1310"/>
    <tableColumn id="1327" xr3:uid="{C7531926-9C27-44D2-BD17-0A56D9252742}" name="Column1311"/>
    <tableColumn id="1328" xr3:uid="{521F2EE4-C8E3-4464-ADFF-327925C20FED}" name="Column1312"/>
    <tableColumn id="1329" xr3:uid="{6BEC7CCB-6306-4C8A-B0B8-B31BC0F2F87F}" name="Column1313"/>
    <tableColumn id="1330" xr3:uid="{8F9E6FB2-DD8A-497E-AAD2-D916BA41628D}" name="Column1314"/>
    <tableColumn id="1331" xr3:uid="{0CE9D728-87AC-4870-BEA8-6EDCBEE9DFA1}" name="Column1315"/>
    <tableColumn id="1332" xr3:uid="{E961E84C-BE6B-4F5D-B0C2-8753EE6C6B69}" name="Column1316"/>
    <tableColumn id="1333" xr3:uid="{2A886B85-EFED-4585-B96C-2CB51083A6C9}" name="Column1317"/>
    <tableColumn id="1334" xr3:uid="{C8452D2F-0EA8-46BD-AE4B-99A26DE545B6}" name="Column1318"/>
    <tableColumn id="1335" xr3:uid="{342D9437-295C-4B5E-93C8-C55A09EDF96B}" name="Column1319"/>
    <tableColumn id="1336" xr3:uid="{C44A8908-AFCD-427C-A2B0-FDC2B1049828}" name="Column1320"/>
    <tableColumn id="1337" xr3:uid="{A706B6FC-2591-44A5-A08F-F564E0F8490F}" name="Column1321"/>
    <tableColumn id="1338" xr3:uid="{25E6F374-E592-4C13-8CA8-84D562DBC0D9}" name="Column1322"/>
    <tableColumn id="1339" xr3:uid="{D336D005-5850-421F-9B3E-0998516A2CCA}" name="Column1323"/>
    <tableColumn id="1340" xr3:uid="{31DFC38B-9637-4694-B07D-86C97C1A7264}" name="Column1324"/>
    <tableColumn id="1341" xr3:uid="{F39CDA9D-F378-43B3-A1C6-764E73202748}" name="Column1325"/>
    <tableColumn id="1342" xr3:uid="{56570672-38E9-41C4-BD14-EDAF9FC910DD}" name="Column1326"/>
    <tableColumn id="1343" xr3:uid="{7F6BEFFE-EA01-4FA8-84E7-F1F8505870D2}" name="Column1327"/>
    <tableColumn id="1344" xr3:uid="{2E9C7AB1-D562-45F5-85A8-756A67D4DCEC}" name="Column1328"/>
    <tableColumn id="1345" xr3:uid="{0A55926B-7A4F-4A93-9F6C-26C9E2E66A18}" name="Column1329"/>
    <tableColumn id="1346" xr3:uid="{D044B437-5486-4C1B-8C1A-D3E95E1325F8}" name="Column1330"/>
    <tableColumn id="1347" xr3:uid="{FD502C6A-C8E3-4C4E-92B4-91B4546724EA}" name="Column1331"/>
    <tableColumn id="1348" xr3:uid="{A673829D-F507-4819-805C-F7175A247B1D}" name="Column1332"/>
    <tableColumn id="1349" xr3:uid="{5137CBBC-5939-4A39-8A2E-BD52D7C89AEB}" name="Column1333"/>
    <tableColumn id="1350" xr3:uid="{C7901F8C-191C-4C8D-9BE1-DD71FABB29E5}" name="Column1334"/>
    <tableColumn id="1351" xr3:uid="{7295A646-7892-4827-B3D1-888E30B2894E}" name="Column1335"/>
    <tableColumn id="1352" xr3:uid="{EDEC3580-34A4-42C9-9230-A1B3FFE50663}" name="Column1336"/>
    <tableColumn id="1353" xr3:uid="{7DB0307D-7860-4DA6-9332-788685BCAEAE}" name="Column1337"/>
    <tableColumn id="1354" xr3:uid="{26E79AE4-B303-473D-BD76-8B8FF68D0239}" name="Column1338"/>
    <tableColumn id="1355" xr3:uid="{2ECD52BE-E1D6-4507-8039-88AA22EAA438}" name="Column1339"/>
    <tableColumn id="1356" xr3:uid="{518055EF-E84C-4169-9490-E858FC5051E4}" name="Column1340"/>
    <tableColumn id="1357" xr3:uid="{74718FC5-D398-4049-9C57-7966DCF64B82}" name="Column1341"/>
    <tableColumn id="1358" xr3:uid="{FDDD13B0-2D1E-4699-8340-D7A671A62103}" name="Column1342"/>
    <tableColumn id="1359" xr3:uid="{D990D119-1038-4447-910A-EB8D8187B941}" name="Column1343"/>
    <tableColumn id="1360" xr3:uid="{5523560F-A70B-4D07-8CDA-5488FEDC4F05}" name="Column1344"/>
    <tableColumn id="1361" xr3:uid="{DBCB0AC6-F3F7-46DE-B3FB-09159AD28D05}" name="Column1345"/>
    <tableColumn id="1362" xr3:uid="{E8AB0B4F-CB47-4792-83F8-28ABDB6523F5}" name="Column1346"/>
    <tableColumn id="1363" xr3:uid="{8120A70C-6C27-4023-ADBF-762163F537B3}" name="Column1347"/>
    <tableColumn id="1364" xr3:uid="{AC505F2E-DC9E-47B6-B987-ED1C5033D942}" name="Column1348"/>
    <tableColumn id="1365" xr3:uid="{7B9DDCC1-F19A-4ABA-868A-8533E5CBEB4C}" name="Column1349"/>
    <tableColumn id="1366" xr3:uid="{26E953E2-7713-4B2F-AD55-82EB14CE1D52}" name="Column1350"/>
    <tableColumn id="1367" xr3:uid="{BFF17CCF-324C-4AED-8FAC-DF75C4006442}" name="Column1351"/>
    <tableColumn id="1368" xr3:uid="{94E129CF-3368-4DAC-886F-26F5A5A14377}" name="Column1352"/>
    <tableColumn id="1369" xr3:uid="{FF3A9330-ED3D-420B-9C0C-1E555342A766}" name="Column1353"/>
    <tableColumn id="1370" xr3:uid="{F4D5DD15-BE17-48C8-8A74-D6425FA3495A}" name="Column1354"/>
    <tableColumn id="1371" xr3:uid="{0FB15ECA-E3C2-4E43-9BC2-3F7577C242DB}" name="Column1355"/>
    <tableColumn id="1372" xr3:uid="{FD2547E3-7201-42D0-9ABB-54A0C6342A0A}" name="Column1356"/>
    <tableColumn id="1373" xr3:uid="{4F58D1E0-4625-43DC-8EAB-636082CF5775}" name="Column1357"/>
    <tableColumn id="1374" xr3:uid="{071F49CA-0BEA-42D7-A4A4-1D349B1E978D}" name="Column1358"/>
    <tableColumn id="1375" xr3:uid="{580A7C07-2455-433B-A2EC-4C0C3AEA1552}" name="Column1359"/>
    <tableColumn id="1376" xr3:uid="{E38E3C43-00F1-4B44-A342-55125B649E14}" name="Column1360"/>
    <tableColumn id="1377" xr3:uid="{1629803B-D131-4858-9D96-DFC0EF9FB8B5}" name="Column1361"/>
    <tableColumn id="1378" xr3:uid="{2359EB9C-F360-4D22-8AB4-0C2F939BAEE5}" name="Column1362"/>
    <tableColumn id="1379" xr3:uid="{5B00CA5D-9C00-4FFC-A3F5-E3C665D64F0A}" name="Column1363"/>
    <tableColumn id="1380" xr3:uid="{68203489-45D9-42FA-9131-8A9248A2234D}" name="Column1364"/>
    <tableColumn id="1381" xr3:uid="{F7FE3EB2-49ED-46F3-9EC3-ADA8A2C18E03}" name="Column1365"/>
    <tableColumn id="1382" xr3:uid="{EDBE940B-E876-4E87-BC47-0A71C010EE98}" name="Column1366"/>
    <tableColumn id="1383" xr3:uid="{4E04AE15-9861-4748-A255-D499937B5CD2}" name="Column1367"/>
    <tableColumn id="1384" xr3:uid="{CFDAABF6-5197-4C43-8E06-5FD330609ADE}" name="Column1368"/>
    <tableColumn id="1385" xr3:uid="{A8BBEA13-D16C-4F61-9F4E-C42C3BED8776}" name="Column1369"/>
    <tableColumn id="1386" xr3:uid="{AA1B48BD-FA1E-4472-804D-6ED53984129C}" name="Column1370"/>
    <tableColumn id="1387" xr3:uid="{F0222D7E-DAE6-4FAC-A3AD-14FB0A62A109}" name="Column1371"/>
    <tableColumn id="1388" xr3:uid="{18D2D261-C90A-4BE6-9CC7-1F5EE365AC93}" name="Column1372"/>
    <tableColumn id="1389" xr3:uid="{3506CFC1-745B-4569-B1FF-C132F903E217}" name="Column1373"/>
    <tableColumn id="1390" xr3:uid="{E6BA25D8-B327-420C-A30B-84D8EBD56B3E}" name="Column1374"/>
    <tableColumn id="1391" xr3:uid="{7E24FBDC-6277-4AE0-8B08-2D7498314037}" name="Column1375"/>
    <tableColumn id="1392" xr3:uid="{71F9B4D9-D659-4910-826F-6ED903B5A80E}" name="Column1376"/>
    <tableColumn id="1393" xr3:uid="{BE4F0954-3E5C-4C78-AA3D-71644B60CBF0}" name="Column1377"/>
    <tableColumn id="1394" xr3:uid="{4E6E90A2-2E91-45FD-A18A-90A73A5B87B8}" name="Column1378"/>
    <tableColumn id="1395" xr3:uid="{4854054F-37FC-4C7C-8C7E-F547284DF1DD}" name="Column1379"/>
    <tableColumn id="1396" xr3:uid="{C38CD18C-49F8-47DD-892F-29A143E1C0C2}" name="Column1380"/>
    <tableColumn id="1397" xr3:uid="{43316B70-DEF6-4797-8F78-2DAC6BED9F3A}" name="Column1381"/>
    <tableColumn id="1398" xr3:uid="{39FA522E-C6C9-4A05-9FAE-3C76DD87755E}" name="Column1382"/>
    <tableColumn id="1399" xr3:uid="{838C7EFD-FCC2-4610-A839-9A48EA47FBC1}" name="Column1383"/>
    <tableColumn id="1400" xr3:uid="{C87B56C8-B73A-4B6B-9272-57BBF8F204F9}" name="Column1384"/>
    <tableColumn id="1401" xr3:uid="{CA3D6D0A-8BDB-4D4D-8E03-8660AC565D34}" name="Column1385"/>
    <tableColumn id="1402" xr3:uid="{4920153D-43E7-4B9E-AAD0-6C212FA71380}" name="Column1386"/>
    <tableColumn id="1403" xr3:uid="{4FF1588E-D4BA-4DEF-83B4-54CE31A343A5}" name="Column1387"/>
    <tableColumn id="1404" xr3:uid="{28FE70C3-0452-4D15-BB1D-8C08CC17D7FC}" name="Column1388"/>
    <tableColumn id="1405" xr3:uid="{5B7B3033-00D6-458C-A623-BED3668EC186}" name="Column1389"/>
    <tableColumn id="1406" xr3:uid="{8CD1010A-E5C9-48FE-8028-C08E3DA8F55E}" name="Column1390"/>
    <tableColumn id="1407" xr3:uid="{C6E2C8EE-CD4E-41A8-AED0-56A3134819B9}" name="Column1391"/>
    <tableColumn id="1408" xr3:uid="{49E7F794-4B46-42E0-A984-FC605F96421B}" name="Column1392"/>
    <tableColumn id="1409" xr3:uid="{36DBF06D-08D5-4291-AD88-FF0911BD2045}" name="Column1393"/>
    <tableColumn id="1410" xr3:uid="{5D0ED838-2595-44A9-8383-333411A9C687}" name="Column1394"/>
    <tableColumn id="1411" xr3:uid="{9C7EDFB4-400F-491C-A19B-B96A5D554C6A}" name="Column1395"/>
    <tableColumn id="1412" xr3:uid="{C469FBF5-4CB4-4B3E-8AB1-785A6A9BC004}" name="Column1396"/>
    <tableColumn id="1413" xr3:uid="{EC83B085-9B63-4F8A-B61E-FC7F84E0E477}" name="Column1397"/>
    <tableColumn id="1414" xr3:uid="{DA619B94-B696-4459-ACBA-0172916E8F5F}" name="Column1398"/>
    <tableColumn id="1415" xr3:uid="{E96D17AB-8795-4150-AA2B-B880D6515E91}" name="Column1399"/>
    <tableColumn id="1416" xr3:uid="{3BD523A6-D767-4FB2-9B12-90699DAD9CEF}" name="Column1400"/>
    <tableColumn id="1417" xr3:uid="{457911E9-7A4A-4B7C-AFBF-3F15913F9951}" name="Column1401"/>
    <tableColumn id="1418" xr3:uid="{0C3A574D-96ED-4D6D-96AE-4F585D0E35FD}" name="Column1402"/>
    <tableColumn id="1419" xr3:uid="{491DBCDA-98D6-4582-AE2B-1C994B73E1EA}" name="Column1403"/>
    <tableColumn id="1420" xr3:uid="{ABF929C6-F4F9-4E2F-8CD1-B5D821CF7EDD}" name="Column1404"/>
    <tableColumn id="1421" xr3:uid="{C21A1E45-9201-4FF8-8CBB-249F59BA61FD}" name="Column1405"/>
    <tableColumn id="1422" xr3:uid="{43AC14FE-42A1-4271-9F1E-3711A9744FEE}" name="Column1406"/>
    <tableColumn id="1423" xr3:uid="{FDEE5C61-ADFC-4CB8-B711-658C0934E51E}" name="Column1407"/>
    <tableColumn id="1424" xr3:uid="{A9F6277B-C1E8-47B7-9106-6E3E276BA64A}" name="Column1408"/>
    <tableColumn id="1425" xr3:uid="{926D2E2D-5734-4886-A8E9-F1AD20E90BF4}" name="Column1409"/>
    <tableColumn id="1426" xr3:uid="{F2E0C458-F4D2-48D0-8A70-F3E9664A42D2}" name="Column1410"/>
    <tableColumn id="1427" xr3:uid="{C2DDAAE3-3848-425F-9AC2-D795221AC517}" name="Column1411"/>
    <tableColumn id="1428" xr3:uid="{82DEEA03-5C5C-43C6-85DA-459E6EF58ACB}" name="Column1412"/>
    <tableColumn id="1429" xr3:uid="{74A97856-D563-474C-ADFE-2BAF7E75E392}" name="Column1413"/>
    <tableColumn id="1430" xr3:uid="{5EF3C8D5-62DD-4D23-9FF8-2A4217543FC3}" name="Column1414"/>
    <tableColumn id="1431" xr3:uid="{DF45E6BF-E74E-4EF7-A45A-8CAA403EC56E}" name="Column1415"/>
    <tableColumn id="1432" xr3:uid="{0788F1EC-40B3-4F3A-BB7A-4DF9E027B21B}" name="Column1416"/>
    <tableColumn id="1433" xr3:uid="{E695BDC8-C0AE-4D15-A782-5A0903049650}" name="Column1417"/>
    <tableColumn id="1434" xr3:uid="{E9C1AFE7-48FC-4A99-8C55-D17FEEFDDCA5}" name="Column1418"/>
    <tableColumn id="1435" xr3:uid="{27DFFBF2-A478-4E1C-AC29-38E59A193CCE}" name="Column1419"/>
    <tableColumn id="1436" xr3:uid="{13AC4C2E-FF26-4E0D-8B0C-BF997DBD9DA4}" name="Column1420"/>
    <tableColumn id="1437" xr3:uid="{FAB8BF85-0920-40EB-924A-7AACA6B16195}" name="Column1421"/>
    <tableColumn id="1438" xr3:uid="{F506E6E1-E490-440C-B9F5-BED4757F2B90}" name="Column1422"/>
    <tableColumn id="1439" xr3:uid="{7885FDDD-43D9-4DA6-90FE-71933E38B342}" name="Column1423"/>
    <tableColumn id="1440" xr3:uid="{8495B20C-ED7C-420D-9D29-FB5E3B6DC5E7}" name="Column1424"/>
    <tableColumn id="1441" xr3:uid="{4DF95522-6591-46AE-AFDB-816BD60AE583}" name="Column1425"/>
    <tableColumn id="1442" xr3:uid="{6EEA9879-2699-4A33-A423-FCD06A7BF9A0}" name="Column1426"/>
    <tableColumn id="1443" xr3:uid="{8D23741E-5391-416B-A524-9BB2A3686DE0}" name="Column1427"/>
    <tableColumn id="1444" xr3:uid="{865176BC-208F-4E5C-9B0B-3220E6AB835D}" name="Column1428"/>
    <tableColumn id="1445" xr3:uid="{7246CF15-2C79-4EC3-A4E4-5E29BB8F31F9}" name="Column1429"/>
    <tableColumn id="1446" xr3:uid="{BCA8F5A6-1981-4555-9B52-EF247F6EB305}" name="Column1430"/>
    <tableColumn id="1447" xr3:uid="{C565E26E-D413-443E-8542-F5DE41F0FE66}" name="Column1431"/>
    <tableColumn id="1448" xr3:uid="{50A3B91C-EF0E-4779-90F7-E9C815E3D88A}" name="Column1432"/>
    <tableColumn id="1449" xr3:uid="{37E0B199-57F4-4892-A41A-A875D217DD46}" name="Column1433"/>
    <tableColumn id="1450" xr3:uid="{B05DF064-C87B-402D-A6FD-EB4228147830}" name="Column1434"/>
    <tableColumn id="1451" xr3:uid="{BD5171C3-216C-4C26-9C98-DD6111666D3E}" name="Column1435"/>
    <tableColumn id="1452" xr3:uid="{C26C3068-F7E5-413D-8C90-2A96836211F9}" name="Column1436"/>
    <tableColumn id="1453" xr3:uid="{C16B8FFA-6955-402A-9245-E70D49394C75}" name="Column1437"/>
    <tableColumn id="1454" xr3:uid="{3B566E3D-D68C-4013-B703-7BCAA22AEF11}" name="Column1438"/>
    <tableColumn id="1455" xr3:uid="{AAEB0EB3-4F7B-49E3-8F0A-659C9BE2821A}" name="Column1439"/>
    <tableColumn id="1456" xr3:uid="{A0CE23CF-F501-4E2F-8CEB-D35AC0745833}" name="Column1440"/>
    <tableColumn id="1457" xr3:uid="{C8604F0B-05DF-41E8-A18A-509645124C05}" name="Column1441"/>
    <tableColumn id="1458" xr3:uid="{9C889A18-0F19-408E-8E56-C246497963DA}" name="Column1442"/>
    <tableColumn id="1459" xr3:uid="{337A7977-D9BD-4DCE-B67E-06B3720A2B2F}" name="Column1443"/>
    <tableColumn id="1460" xr3:uid="{DA30478C-A9BF-40F6-AD3E-5C13B67E83A2}" name="Column1444"/>
    <tableColumn id="1461" xr3:uid="{F37C0243-DBA6-4970-BA38-9CDACC347498}" name="Column1445"/>
    <tableColumn id="1462" xr3:uid="{B888505F-13DD-401D-A062-58FC86A7CF8D}" name="Column1446"/>
    <tableColumn id="1463" xr3:uid="{22CC83AA-6659-4F64-8FDC-066B61A1B277}" name="Column1447"/>
    <tableColumn id="1464" xr3:uid="{8CE4870E-2F24-4DAC-B688-6572A2A1CCAC}" name="Column1448"/>
    <tableColumn id="1465" xr3:uid="{7F340871-D660-4F32-887D-913823F1B869}" name="Column1449"/>
    <tableColumn id="1466" xr3:uid="{F61B0329-EA62-4208-AA0A-689D62958DF3}" name="Column1450"/>
    <tableColumn id="1467" xr3:uid="{3D5F6015-E582-4420-9A53-BD08DC7FC835}" name="Column1451"/>
    <tableColumn id="1468" xr3:uid="{17517925-749B-4A6B-AEF9-07E57E1BE4DF}" name="Column1452"/>
    <tableColumn id="1469" xr3:uid="{43BC389D-8D26-4F18-86EC-8375EFD47716}" name="Column1453"/>
    <tableColumn id="1470" xr3:uid="{9D09C92D-7056-48EE-839F-94A492928D96}" name="Column1454"/>
    <tableColumn id="1471" xr3:uid="{267C4BFD-1AC0-4FF8-A972-DB660C845C35}" name="Column1455"/>
    <tableColumn id="1472" xr3:uid="{9F515C6B-6234-4AB9-84E1-8F5ECB7836CB}" name="Column1456"/>
    <tableColumn id="1473" xr3:uid="{11D0B3CB-2B88-45C8-81B3-469E324FDB86}" name="Column1457"/>
    <tableColumn id="1474" xr3:uid="{7C84099D-24F0-41D9-AF7F-2A9722D295DD}" name="Column1458"/>
    <tableColumn id="1475" xr3:uid="{3B4A2A9B-C51D-431F-9118-407E3D3CECD8}" name="Column1459"/>
    <tableColumn id="1476" xr3:uid="{D0B783E3-6C87-4AFF-93F2-DF1D3FDEBAAB}" name="Column1460"/>
    <tableColumn id="1477" xr3:uid="{B5DBEB69-8717-46F3-813F-FF057C2EFF96}" name="Column1461"/>
    <tableColumn id="1478" xr3:uid="{86F68131-B732-4188-94A5-69BF2C5FF7D7}" name="Column1462"/>
    <tableColumn id="1479" xr3:uid="{BB46BBCC-23A0-40E2-8081-88A3B3216AE1}" name="Column1463"/>
    <tableColumn id="1480" xr3:uid="{2F1EB89B-2B33-48EF-856C-AB263403F1FA}" name="Column1464"/>
    <tableColumn id="1481" xr3:uid="{BA45248D-D658-4251-AE95-00049B2CFF0A}" name="Column1465"/>
    <tableColumn id="1482" xr3:uid="{E84DD849-DC05-4E3A-952D-5C141014AAB2}" name="Column1466"/>
    <tableColumn id="1483" xr3:uid="{A3551D8D-D31D-4C17-8FED-6496EA393246}" name="Column1467"/>
    <tableColumn id="1484" xr3:uid="{9DD32EFF-5D2F-4FF5-9DD9-B308EEF67E9E}" name="Column1468"/>
    <tableColumn id="1485" xr3:uid="{67EFD6BA-6932-4EA2-AC47-9D4BA842B069}" name="Column1469"/>
    <tableColumn id="1486" xr3:uid="{BCE6C7D6-2316-4B60-A146-15717E05D6F2}" name="Column1470"/>
    <tableColumn id="1487" xr3:uid="{6EE9C990-4FB1-4E0B-8876-C6FE6315C685}" name="Column1471"/>
    <tableColumn id="1488" xr3:uid="{79042070-009A-47F1-A414-E2ECF30894E3}" name="Column1472"/>
    <tableColumn id="1489" xr3:uid="{BB1C8AD6-3BED-4328-BCEA-8CB866C61BB4}" name="Column1473"/>
    <tableColumn id="1490" xr3:uid="{ECCCFAF9-78E6-413A-A32C-62E9D85CD56F}" name="Column1474"/>
    <tableColumn id="1491" xr3:uid="{83A98806-6083-4F1B-A6B3-8768DD787B5F}" name="Column1475"/>
    <tableColumn id="1492" xr3:uid="{FDC7E8EC-8F35-4A23-85CD-455D8959DC1A}" name="Column1476"/>
    <tableColumn id="1493" xr3:uid="{87D873E5-7420-4F4D-99FC-0A6A7E33602F}" name="Column1477"/>
    <tableColumn id="1494" xr3:uid="{223A6B07-6E00-4F43-9993-BBDB1AE43713}" name="Column1478"/>
    <tableColumn id="1495" xr3:uid="{99EC537F-660C-4D78-A0B9-773580C81AB3}" name="Column1479"/>
    <tableColumn id="1496" xr3:uid="{FD643EA6-19A7-4CD9-9620-58793B565E68}" name="Column1480"/>
    <tableColumn id="1497" xr3:uid="{10C13D3C-19C8-48C8-9A59-569FED67C893}" name="Column1481"/>
    <tableColumn id="1498" xr3:uid="{FCEF0F65-9F5F-4127-9D47-D8B07012AC10}" name="Column1482"/>
    <tableColumn id="1499" xr3:uid="{62070B80-4236-4024-B6FB-C2FDC7099064}" name="Column1483"/>
    <tableColumn id="1500" xr3:uid="{A109E826-1A32-478C-8A8A-2F73F5948808}" name="Column1484"/>
    <tableColumn id="1501" xr3:uid="{F498AB0B-FA52-42B0-B5F0-FCA62B457D43}" name="Column1485"/>
    <tableColumn id="1502" xr3:uid="{98201A30-F75C-4FC2-A5B4-8F0EA1667433}" name="Column1486"/>
    <tableColumn id="1503" xr3:uid="{B1B0CE14-7F77-46AB-B1B0-4CF1EE2102D3}" name="Column1487"/>
    <tableColumn id="1504" xr3:uid="{A80E1C43-F66A-409D-A890-E5CB84E76E05}" name="Column1488"/>
    <tableColumn id="1505" xr3:uid="{7194EA0D-DD4A-40D4-B0F3-7FE89C295A22}" name="Column1489"/>
    <tableColumn id="1506" xr3:uid="{F6C0E915-B030-44C9-8E73-19BA314EF449}" name="Column1490"/>
    <tableColumn id="1507" xr3:uid="{76152FDD-425B-41A4-BEF6-2E0BF8731D15}" name="Column1491"/>
    <tableColumn id="1508" xr3:uid="{E6E747D7-D01C-4712-AB44-8816B4B4D58F}" name="Column1492"/>
    <tableColumn id="1509" xr3:uid="{82F41219-800F-4B4F-9BA1-F9E39AF165A8}" name="Column1493"/>
    <tableColumn id="1510" xr3:uid="{F83A638F-595A-4C96-AFC8-76F562F4532F}" name="Column1494"/>
    <tableColumn id="1511" xr3:uid="{36DA1953-0C61-42D5-A467-9D926CFDE0E2}" name="Column1495"/>
    <tableColumn id="1512" xr3:uid="{5CB32456-9301-4CC5-9D7A-13448193C659}" name="Column1496"/>
    <tableColumn id="1513" xr3:uid="{2B17B2B8-E764-488F-966A-5C3E8DC42BCC}" name="Column1497"/>
    <tableColumn id="1514" xr3:uid="{DDCCD451-FC2F-4C7E-AB9F-99C436CD0A6D}" name="Column1498"/>
    <tableColumn id="1515" xr3:uid="{958D93FA-9618-4187-B645-12DC7AA2733F}" name="Column1499"/>
    <tableColumn id="1516" xr3:uid="{1819A3C7-27E6-4183-94F5-C9D739ECE900}" name="Column1500"/>
    <tableColumn id="1517" xr3:uid="{BE22B226-7F6A-4684-A1F9-5EF52139FF70}" name="Column1501"/>
    <tableColumn id="1518" xr3:uid="{2EC28748-0202-47C5-B0C2-94F9DCA248FF}" name="Column1502"/>
    <tableColumn id="1519" xr3:uid="{D30FBFF7-B152-4D50-BBA5-F17658CB0A18}" name="Column1503"/>
    <tableColumn id="1520" xr3:uid="{1F935DB8-7341-47A6-BECC-04F3EC4B761D}" name="Column1504"/>
    <tableColumn id="1521" xr3:uid="{E280F9E2-678B-4AF5-892A-B17A8E9B2AAF}" name="Column1505"/>
    <tableColumn id="1522" xr3:uid="{AB57AC93-B559-4D3D-8B30-85EED1A0D987}" name="Column1506"/>
    <tableColumn id="1523" xr3:uid="{DCDBA9FA-1BB8-4D03-A903-B301DB504C11}" name="Column1507"/>
    <tableColumn id="1524" xr3:uid="{BAA5284D-FB29-4C2D-859D-BFFB8C90278D}" name="Column1508"/>
    <tableColumn id="1525" xr3:uid="{FA4CD180-615D-40C0-B0A0-EF3970EDE1F7}" name="Column1509"/>
    <tableColumn id="1526" xr3:uid="{40A10F7B-E430-4F19-99CE-FD15D0BAE962}" name="Column1510"/>
    <tableColumn id="1527" xr3:uid="{30CC3FE4-976C-4BC8-B8BF-3B220B805B3A}" name="Column1511"/>
    <tableColumn id="1528" xr3:uid="{BCB86017-ADF2-46AB-A138-0E27D621EC63}" name="Column1512"/>
    <tableColumn id="1529" xr3:uid="{6A39B61A-3E1F-4100-A81A-9FD50957E7C7}" name="Column1513"/>
    <tableColumn id="1530" xr3:uid="{F586D7BF-7F18-4AE1-A120-53FA79FF1A68}" name="Column1514"/>
    <tableColumn id="1531" xr3:uid="{8FD708E4-B090-4D6B-8544-66F8AEF96C74}" name="Column1515"/>
    <tableColumn id="1532" xr3:uid="{DE9F9006-C324-4236-9F48-C0062340AA5D}" name="Column1516"/>
    <tableColumn id="1533" xr3:uid="{BD09A8DF-1103-4E2B-931B-3143E11EE8D7}" name="Column1517"/>
    <tableColumn id="1534" xr3:uid="{C81D20E2-5CEF-422C-9398-3B847388EFD8}" name="Column1518"/>
    <tableColumn id="1535" xr3:uid="{CB195DA7-AACE-4C32-8367-C65DF093E31D}" name="Column1519"/>
    <tableColumn id="1536" xr3:uid="{7A7AF691-2A7F-41F9-9AC2-2C108568FB54}" name="Column1520"/>
    <tableColumn id="1537" xr3:uid="{5ACF6D16-6765-4474-84C0-A5F9583B87D0}" name="Column1521"/>
    <tableColumn id="1538" xr3:uid="{3D9BA90B-A569-4A99-935F-220FC7251BF5}" name="Column1522"/>
    <tableColumn id="1539" xr3:uid="{27DBE5F4-77BD-46E0-9974-D9AC0E6AC376}" name="Column1523"/>
    <tableColumn id="1540" xr3:uid="{07206155-F856-4680-BAFC-E72C2DA747A9}" name="Column1524"/>
    <tableColumn id="1541" xr3:uid="{DE48F89D-D829-4F43-BE55-3710C498297A}" name="Column1525"/>
    <tableColumn id="1542" xr3:uid="{7A121E22-6E3F-425C-8BAC-6DE52A1C7880}" name="Column1526"/>
    <tableColumn id="1543" xr3:uid="{24F00588-4AB3-4547-9778-730FE2FA5284}" name="Column1527"/>
    <tableColumn id="1544" xr3:uid="{9C16C0CA-891F-48F8-A96A-8036BC48C6EE}" name="Column1528"/>
    <tableColumn id="1545" xr3:uid="{72F81B84-BCE4-46B3-9AB5-953CDA8AFE49}" name="Column1529"/>
    <tableColumn id="1546" xr3:uid="{05820F0D-0D8C-4EFE-9DA6-37B09054A814}" name="Column1530"/>
    <tableColumn id="1547" xr3:uid="{C572E8D8-8913-4FD3-BB40-8F501F7569F7}" name="Column1531"/>
    <tableColumn id="1548" xr3:uid="{1D4F9424-3D87-406D-86CA-5D5FB9723427}" name="Column1532"/>
    <tableColumn id="1549" xr3:uid="{6A509FA3-4E09-4057-A8C4-6B93C9D7D944}" name="Column1533"/>
    <tableColumn id="1550" xr3:uid="{9904304F-4AF2-453A-98E8-0FB955D16EBF}" name="Column1534"/>
    <tableColumn id="1551" xr3:uid="{D19269DF-2D60-442A-8CF5-10C741F004A9}" name="Column1535"/>
    <tableColumn id="1552" xr3:uid="{F7592261-B7BA-4AF3-AB4E-2D7C54CB5C24}" name="Column1536"/>
    <tableColumn id="1553" xr3:uid="{96D37EE9-536B-4BF2-BEBA-A61B4C81F373}" name="Column1537"/>
    <tableColumn id="1554" xr3:uid="{FD7864D2-F75C-4192-9BFF-5C3336F5E27C}" name="Column1538"/>
    <tableColumn id="1555" xr3:uid="{0B196B33-4496-4334-BE20-E9D80EB7FE86}" name="Column1539"/>
    <tableColumn id="1556" xr3:uid="{0DCC22A8-3D5E-44D9-8DB3-0431742B57E6}" name="Column1540"/>
    <tableColumn id="1557" xr3:uid="{E00B3341-16AF-4CE3-AF86-99633820E6EE}" name="Column1541"/>
    <tableColumn id="1558" xr3:uid="{6633D4A0-2E6D-4BAD-BA77-3581B28B23C2}" name="Column1542"/>
    <tableColumn id="1559" xr3:uid="{37EB5E71-308C-47DF-97B0-32AC15345734}" name="Column1543"/>
    <tableColumn id="1560" xr3:uid="{7A1AAA04-191D-46F3-9843-9D2D3D1D04F7}" name="Column1544"/>
    <tableColumn id="1561" xr3:uid="{7594CEA4-E848-4E55-A685-62026F4A1785}" name="Column1545"/>
    <tableColumn id="1562" xr3:uid="{B96B280A-DA03-4069-86BD-F52FF03E3404}" name="Column1546"/>
    <tableColumn id="1563" xr3:uid="{3BD17C00-049F-46C4-9FF1-26E5780F3368}" name="Column1547"/>
    <tableColumn id="1564" xr3:uid="{755DA9A8-6EE5-49A6-ADD8-0AEA3BFED53A}" name="Column1548"/>
    <tableColumn id="1565" xr3:uid="{66A060BC-2A24-47A9-8E3A-D6DF5A6F41A5}" name="Column1549"/>
    <tableColumn id="1566" xr3:uid="{F2AB08DC-0A59-4C94-9009-1D915D28EEED}" name="Column1550"/>
    <tableColumn id="1567" xr3:uid="{636A96A4-164F-4C97-B270-E1CBFCC86213}" name="Column1551"/>
    <tableColumn id="1568" xr3:uid="{1C929361-C99C-4BFD-9104-B1CB22D971D9}" name="Column1552"/>
    <tableColumn id="1569" xr3:uid="{F26862F0-71A4-4EE4-829F-CB2B32C388D3}" name="Column1553"/>
    <tableColumn id="1570" xr3:uid="{81553C13-CCAC-44C8-A705-F5B21B8178AD}" name="Column1554"/>
    <tableColumn id="1571" xr3:uid="{495091BA-E253-4C33-A2D1-BEA1AB7566BF}" name="Column1555"/>
    <tableColumn id="1572" xr3:uid="{69328F6D-AD1E-4CB6-A07D-4D3E2113C4B8}" name="Column1556"/>
    <tableColumn id="1573" xr3:uid="{789B595E-4F0E-4FEC-919E-5457D38A45FC}" name="Column1557"/>
    <tableColumn id="1574" xr3:uid="{9C65D267-C402-4A51-A0C4-9F01E32D60A3}" name="Column1558"/>
    <tableColumn id="1575" xr3:uid="{C2AAF978-453A-4AA8-B9BA-D45751E2466A}" name="Column1559"/>
    <tableColumn id="1576" xr3:uid="{4EF88939-5BD7-4BBD-AC72-0FAB31FB59AA}" name="Column1560"/>
    <tableColumn id="1577" xr3:uid="{150BA51C-9C5E-497A-B344-09A0C88D4828}" name="Column1561"/>
    <tableColumn id="1578" xr3:uid="{100032BD-0710-4346-A553-36FCD36E93AE}" name="Column1562"/>
    <tableColumn id="1579" xr3:uid="{D45F5BF0-FE83-430A-A6E4-B881D88CA5EC}" name="Column1563"/>
    <tableColumn id="1580" xr3:uid="{98788D0A-5147-4CAE-9639-67978BF01071}" name="Column1564"/>
    <tableColumn id="1581" xr3:uid="{EC3C9CAA-3EA5-4FCA-83DD-602DCED461E6}" name="Column1565"/>
    <tableColumn id="1582" xr3:uid="{AF523A58-B183-4D2E-AA06-1DFB4AA78D61}" name="Column1566"/>
    <tableColumn id="1583" xr3:uid="{09BDBFEB-5810-4AF4-957C-B1609E1965B8}" name="Column1567"/>
    <tableColumn id="1584" xr3:uid="{8A3C413F-866E-4A43-977E-3A0BB15D4CDB}" name="Column1568"/>
    <tableColumn id="1585" xr3:uid="{58014CBB-333F-40F1-B6AB-38B5F83CACF7}" name="Column1569"/>
    <tableColumn id="1586" xr3:uid="{3B6EAA80-725F-4453-82ED-EFDB81D47EE3}" name="Column1570"/>
    <tableColumn id="1587" xr3:uid="{6EE268D1-114E-48E5-ACB5-886236F2D8B3}" name="Column1571"/>
    <tableColumn id="1588" xr3:uid="{DD91F1E8-7B60-4CDC-B4D5-E5CC95B92101}" name="Column1572"/>
    <tableColumn id="1589" xr3:uid="{670D057C-0600-41AE-964D-F1D84E0FF1B2}" name="Column1573"/>
    <tableColumn id="1590" xr3:uid="{DE26257B-69F5-4A65-8535-6C64ACE77C07}" name="Column1574"/>
    <tableColumn id="1591" xr3:uid="{C07C9623-A300-4EEB-B8A8-13D8C407A986}" name="Column1575"/>
    <tableColumn id="1592" xr3:uid="{42C4015B-4993-4AFB-9930-A01746D06615}" name="Column1576"/>
    <tableColumn id="1593" xr3:uid="{61589E4A-68E1-4290-8EBB-9D30BC81C3C3}" name="Column1577"/>
    <tableColumn id="1594" xr3:uid="{7030BEE7-0FAA-46BA-8746-A99B5A3AEBB2}" name="Column1578"/>
    <tableColumn id="1595" xr3:uid="{59B3E48E-A707-434C-BEFC-9C984DDC3A1E}" name="Column1579"/>
    <tableColumn id="1596" xr3:uid="{E62F0E2C-0233-4532-B0B3-DA8BAD29AA6E}" name="Column1580"/>
    <tableColumn id="1597" xr3:uid="{DF94D24D-94A7-47A5-82FB-E5C5F59AA98A}" name="Column1581"/>
    <tableColumn id="1598" xr3:uid="{BB4D93F5-8976-4B0B-B3D5-112E81EDBEE7}" name="Column1582"/>
    <tableColumn id="1599" xr3:uid="{EBD3FCE4-C5A7-42AE-A23B-BF18F76A4AEF}" name="Column1583"/>
    <tableColumn id="1600" xr3:uid="{8931E14E-6DDC-4700-9A9A-30B1EEB31E94}" name="Column1584"/>
    <tableColumn id="1601" xr3:uid="{EFB95AF4-D758-40C0-A896-1E340CBE8DAC}" name="Column1585"/>
    <tableColumn id="1602" xr3:uid="{F3898E3F-FD47-4769-9A09-80BAA9F459AF}" name="Column1586"/>
    <tableColumn id="1603" xr3:uid="{9C7FE149-6BD5-473A-B793-7E4E4486BFBA}" name="Column1587"/>
    <tableColumn id="1604" xr3:uid="{A3072001-CA10-4EB8-B268-E7AFCA84F032}" name="Column1588"/>
    <tableColumn id="1605" xr3:uid="{424D6798-F6DF-4730-8916-7C6A7CAE43C8}" name="Column1589"/>
    <tableColumn id="1606" xr3:uid="{544F5B24-49A2-43AB-9E10-91DD63E4A871}" name="Column1590"/>
    <tableColumn id="1607" xr3:uid="{9EF8D108-4583-49C2-B6C7-CB2D282D7CF1}" name="Column1591"/>
    <tableColumn id="1608" xr3:uid="{A2FBBBDD-C4C7-4866-8A92-83FE7E1DAD9C}" name="Column1592"/>
    <tableColumn id="1609" xr3:uid="{47214D65-4A38-4B85-A55E-8CCC4E2B038B}" name="Column1593"/>
    <tableColumn id="1610" xr3:uid="{418C066D-D403-4C2B-9474-FB7EFADE50B2}" name="Column1594"/>
    <tableColumn id="1611" xr3:uid="{A37DB3A8-E337-4239-81E8-88A98FCECD2F}" name="Column1595"/>
    <tableColumn id="1612" xr3:uid="{1DCD8B2B-43D2-4148-9079-BAB85953CA92}" name="Column1596"/>
    <tableColumn id="1613" xr3:uid="{0A5C2043-FE5F-401D-8864-0BE9229F33C0}" name="Column1597"/>
    <tableColumn id="1614" xr3:uid="{F79447FC-5494-43CB-9A19-283B32812113}" name="Column1598"/>
    <tableColumn id="1615" xr3:uid="{06CC1B78-C9AD-40BC-944F-D5C9B2820411}" name="Column1599"/>
    <tableColumn id="1616" xr3:uid="{B280D598-6FC9-4C9F-BF3B-0EB9ED33DCC5}" name="Column1600"/>
    <tableColumn id="1617" xr3:uid="{D665E962-EF59-471A-90A6-6C15437D7083}" name="Column1601"/>
    <tableColumn id="1618" xr3:uid="{7B1CAD44-1D2A-4221-8444-7F1714060E07}" name="Column1602"/>
    <tableColumn id="1619" xr3:uid="{AB3D72FF-62E7-4B9A-AC30-012198B6DE93}" name="Column1603"/>
    <tableColumn id="1620" xr3:uid="{006BE7D5-F5E4-4EB6-BFF6-529F1BFAE387}" name="Column1604"/>
    <tableColumn id="1621" xr3:uid="{5F5D61F5-098F-4391-901C-DFC2D299084D}" name="Column1605"/>
    <tableColumn id="1622" xr3:uid="{249BAC42-5192-4C6F-9EA0-E50E173E0E1F}" name="Column1606"/>
    <tableColumn id="1623" xr3:uid="{A4B960AC-64BC-4B43-A022-EBD64BE55398}" name="Column1607"/>
    <tableColumn id="1624" xr3:uid="{63A9095D-CF44-4D63-A81F-B8E61D635E98}" name="Column1608"/>
    <tableColumn id="1625" xr3:uid="{39672C11-FB80-453D-B76C-91A37B4AA1A3}" name="Column1609"/>
    <tableColumn id="1626" xr3:uid="{8B867E9D-5962-40F3-A7B9-CD555A3FF8FD}" name="Column1610"/>
    <tableColumn id="1627" xr3:uid="{8CA3A2A1-345B-436F-8493-D14D8C3C03DB}" name="Column1611"/>
    <tableColumn id="1628" xr3:uid="{210C1121-1220-42F5-8FB7-5910F869813B}" name="Column1612"/>
    <tableColumn id="1629" xr3:uid="{D43DE2C6-B382-4ABB-ADAC-13B21AC08C7C}" name="Column1613"/>
    <tableColumn id="1630" xr3:uid="{8B3DA9DB-BAFA-45C7-8AC5-AEDD65989BAF}" name="Column1614"/>
    <tableColumn id="1631" xr3:uid="{DFDB18CD-82EF-4B66-9BBD-CF5AAFB26B8B}" name="Column1615"/>
    <tableColumn id="1632" xr3:uid="{9EE5551B-7962-4251-9757-1FA9AF1EE43E}" name="Column1616"/>
    <tableColumn id="1633" xr3:uid="{00F9C3FE-9950-4C2E-96E6-87D63146C22F}" name="Column1617"/>
    <tableColumn id="1634" xr3:uid="{CBA062DB-B10A-4322-A15E-6AFA9C5F8AEB}" name="Column1618"/>
    <tableColumn id="1635" xr3:uid="{8DFB7A16-9B46-42D6-88E9-2CB1C87CB36B}" name="Column1619"/>
    <tableColumn id="1636" xr3:uid="{0BDC0EA9-6B44-4D0E-BD0A-17DA581E9FA3}" name="Column1620"/>
    <tableColumn id="1637" xr3:uid="{ED605A9B-DEFB-47FA-899A-21366F5EB6F6}" name="Column1621"/>
    <tableColumn id="1638" xr3:uid="{B9B08296-3BD6-42AC-BC43-1190A1BEF375}" name="Column1622"/>
    <tableColumn id="1639" xr3:uid="{BD235FF7-CFF3-4A5C-AA65-4A2AA87C546E}" name="Column1623"/>
    <tableColumn id="1640" xr3:uid="{ADEEC3AE-EB5F-48D5-988C-E11BD32A770A}" name="Column1624"/>
    <tableColumn id="1641" xr3:uid="{18F9D716-7CFA-48E5-9216-E2AD3F611560}" name="Column1625"/>
    <tableColumn id="1642" xr3:uid="{2C8D3E91-3745-4D5D-A3D0-4D3735400F9C}" name="Column1626"/>
    <tableColumn id="1643" xr3:uid="{94C831E8-6BFA-4C78-B534-22A028432F02}" name="Column1627"/>
    <tableColumn id="1644" xr3:uid="{D7FB5C48-BB39-4D3E-908F-D9DC105FC6B1}" name="Column1628"/>
    <tableColumn id="1645" xr3:uid="{D1FBB38E-6455-44F7-83F5-2158442EFDB2}" name="Column1629"/>
    <tableColumn id="1646" xr3:uid="{3F424307-D342-4E31-85D7-28CA5D7D7C88}" name="Column1630"/>
    <tableColumn id="1647" xr3:uid="{04AC7945-D5ED-4FB4-9436-1A13947CE965}" name="Column1631"/>
    <tableColumn id="1648" xr3:uid="{311A4FB2-BA2F-400E-B9A3-9A29CDF8071C}" name="Column1632"/>
    <tableColumn id="1649" xr3:uid="{E93354D2-ACF0-49EB-A581-3E889D1A5B47}" name="Column1633"/>
    <tableColumn id="1650" xr3:uid="{3D4A32A0-6E5E-4D35-B226-9A0FED44A5F0}" name="Column1634"/>
    <tableColumn id="1651" xr3:uid="{9D70F491-1CCC-4DA5-B7A8-55A50216B89F}" name="Column1635"/>
    <tableColumn id="1652" xr3:uid="{49F09572-2782-40AD-88EF-487CD8ACB1B4}" name="Column1636"/>
    <tableColumn id="1653" xr3:uid="{95486390-C8FD-47E4-9547-F527C61E7060}" name="Column1637"/>
    <tableColumn id="1654" xr3:uid="{A0AB5EEE-2506-473A-92D2-1312ACAE2D09}" name="Column1638"/>
    <tableColumn id="1655" xr3:uid="{50E0F367-0AE8-461F-B702-71AB5EDE72D3}" name="Column1639"/>
    <tableColumn id="1656" xr3:uid="{DA536D51-76F3-4CB4-8ABA-36860E8DC514}" name="Column1640"/>
    <tableColumn id="1657" xr3:uid="{2D9A7C4B-BFEB-48AA-B45D-977BE5F25D72}" name="Column1641"/>
    <tableColumn id="1658" xr3:uid="{C4B4C5DF-B52F-40CD-B4B9-B7D33CD45CCC}" name="Column1642"/>
    <tableColumn id="1659" xr3:uid="{DA74ACDF-FB0F-4925-8CA4-EC15BFB030F0}" name="Column1643"/>
    <tableColumn id="1660" xr3:uid="{1191FCE1-DF1C-4F14-887E-534225AA769F}" name="Column1644"/>
    <tableColumn id="1661" xr3:uid="{21797646-2511-4D56-8AD0-6C1068BF2E23}" name="Column1645"/>
    <tableColumn id="1662" xr3:uid="{35BE5F86-293E-4880-A9B0-CFBB62F96B96}" name="Column1646"/>
    <tableColumn id="1663" xr3:uid="{2C1C52DC-9D5A-4B61-8918-8444B0ADB190}" name="Column1647"/>
    <tableColumn id="1664" xr3:uid="{B2DF1BEC-7E07-43DE-8792-E5D26D469DDB}" name="Column1648"/>
    <tableColumn id="1665" xr3:uid="{6CDB0C06-D3AD-4764-8F90-923B19CDEDB9}" name="Column1649"/>
    <tableColumn id="1666" xr3:uid="{8A99379F-653C-4157-B698-67746C2DA3C6}" name="Column1650"/>
    <tableColumn id="1667" xr3:uid="{47862C13-2199-405A-AF8B-5E7BA8E91310}" name="Column1651"/>
    <tableColumn id="1668" xr3:uid="{6620965F-7A14-4B97-992A-B57C92C605B4}" name="Column1652"/>
    <tableColumn id="1669" xr3:uid="{15830DD8-4645-4DBD-97F1-4AF6AC78A2C6}" name="Column1653"/>
    <tableColumn id="1670" xr3:uid="{5C32B421-C8BB-45C9-BB41-56E02685662C}" name="Column1654"/>
    <tableColumn id="1671" xr3:uid="{7D5FC094-1ED1-4FEF-A63C-D6CD34EA8E88}" name="Column1655"/>
    <tableColumn id="1672" xr3:uid="{92617C4A-33F5-416E-B202-60BAFE051841}" name="Column1656"/>
    <tableColumn id="1673" xr3:uid="{1FB10F55-7D87-4524-9D9E-514435AC8E8E}" name="Column1657"/>
    <tableColumn id="1674" xr3:uid="{FCB220E4-1F9C-4DCB-A70F-824046443D53}" name="Column1658"/>
    <tableColumn id="1675" xr3:uid="{8CF788DC-C5C4-48CF-BA57-333A5490DA32}" name="Column1659"/>
    <tableColumn id="1676" xr3:uid="{338CEC21-414D-4545-8C7B-2BFAF757492C}" name="Column1660"/>
    <tableColumn id="1677" xr3:uid="{B65270FE-9EF6-4E4E-88D7-CDBDF619C993}" name="Column1661"/>
    <tableColumn id="1678" xr3:uid="{E90768B7-7BF9-41C8-8807-ADFB7CA650BC}" name="Column1662"/>
    <tableColumn id="1679" xr3:uid="{9079BF68-83BB-453F-ABD2-B4923AAEE80B}" name="Column1663"/>
    <tableColumn id="1680" xr3:uid="{6DFE6963-EEAF-4AD8-A759-375F3FD2728C}" name="Column1664"/>
    <tableColumn id="1681" xr3:uid="{56A5AF01-BA98-4080-A662-5942C1D18B05}" name="Column1665"/>
    <tableColumn id="1682" xr3:uid="{BA02AC38-47CF-4511-9E4C-0FB97879A1B9}" name="Column1666"/>
    <tableColumn id="1683" xr3:uid="{AE0656D1-146C-4D9D-B859-FD80053CD1EF}" name="Column1667"/>
    <tableColumn id="1684" xr3:uid="{C2F29546-A1FF-42F9-B94C-0C3951C59FD7}" name="Column1668"/>
    <tableColumn id="1685" xr3:uid="{5085D456-D9CB-4016-98E6-6A2E15057134}" name="Column1669"/>
    <tableColumn id="1686" xr3:uid="{DFEA469E-85CC-4B6F-B383-8070D3DFAEE7}" name="Column1670"/>
    <tableColumn id="1687" xr3:uid="{DCA539CB-FF4F-435F-A7A1-4A7A8A7ED039}" name="Column1671"/>
    <tableColumn id="1688" xr3:uid="{AD90A612-91B4-49D2-8E50-8086140D5B55}" name="Column1672"/>
    <tableColumn id="1689" xr3:uid="{ECF04C85-FD63-4A71-84EB-D6FB5F2EB9FF}" name="Column1673"/>
    <tableColumn id="1690" xr3:uid="{5223A352-9FF9-4C50-96EC-5BFFF0291129}" name="Column1674"/>
    <tableColumn id="1691" xr3:uid="{98A77F50-8A23-41EF-881C-C10F3160B723}" name="Column1675"/>
    <tableColumn id="1692" xr3:uid="{47F4690A-C32C-4FBB-8127-124E96E5077F}" name="Column1676"/>
    <tableColumn id="1693" xr3:uid="{0226131E-51E8-438D-B1F7-F8F68447B54D}" name="Column1677"/>
    <tableColumn id="1694" xr3:uid="{5C84161B-BC2E-4F1F-B2D1-5B4DE182E18A}" name="Column1678"/>
    <tableColumn id="1695" xr3:uid="{4FD6F9C6-DA3D-4868-A91C-6027D4911F9C}" name="Column1679"/>
    <tableColumn id="1696" xr3:uid="{92DE7853-F60E-4086-890B-D7FE5040A3EF}" name="Column1680"/>
    <tableColumn id="1697" xr3:uid="{CA96517F-7023-4630-9B8B-B1A3412F27BE}" name="Column1681"/>
    <tableColumn id="1698" xr3:uid="{CD8A769B-0128-4F9B-8412-B25224497A19}" name="Column1682"/>
    <tableColumn id="1699" xr3:uid="{2EA27127-E3DF-43D1-AA50-0385F0A325FF}" name="Column1683"/>
    <tableColumn id="1700" xr3:uid="{79D6AE90-6BC1-4AA7-81C9-D265AE8A0D6E}" name="Column1684"/>
    <tableColumn id="1701" xr3:uid="{3CA50150-8DFD-47D1-B1CC-1CE1B8DB472C}" name="Column1685"/>
    <tableColumn id="1702" xr3:uid="{12AB6AE8-48D8-4C01-A735-F9B0F028E6D0}" name="Column1686"/>
    <tableColumn id="1703" xr3:uid="{2FEBC4F4-64C0-405C-8953-8920BB418993}" name="Column1687"/>
    <tableColumn id="1704" xr3:uid="{90BEE533-FCA5-4358-A517-E85F841DCD47}" name="Column1688"/>
    <tableColumn id="1705" xr3:uid="{953AB3AD-3DFB-440D-9BC7-F1D2D9BD1166}" name="Column1689"/>
    <tableColumn id="1706" xr3:uid="{B50A8103-6FB0-411D-A876-FB9AFD655F07}" name="Column1690"/>
    <tableColumn id="1707" xr3:uid="{B195D31C-E529-4DC8-AAB3-B03A042F13C5}" name="Column1691"/>
    <tableColumn id="1708" xr3:uid="{6C998F24-CD4C-4623-8AD1-04A72651EB76}" name="Column1692"/>
    <tableColumn id="1709" xr3:uid="{3F4D4AB3-B2FF-4D0F-A529-4C2282130886}" name="Column1693"/>
    <tableColumn id="1710" xr3:uid="{28397E81-DB78-419E-B91E-34D1976C15FA}" name="Column1694"/>
    <tableColumn id="1711" xr3:uid="{9851E290-7083-435F-A826-3566507A9D8B}" name="Column1695"/>
    <tableColumn id="1712" xr3:uid="{1BBDCF07-398A-4FB6-AE7E-01DB153D3A7C}" name="Column1696"/>
    <tableColumn id="1713" xr3:uid="{EAFA4714-F9C9-4EB5-9AC0-EB2AD3E15FAC}" name="Column1697"/>
    <tableColumn id="1714" xr3:uid="{EE614BD0-C521-4EA8-9729-F43C8B980056}" name="Column1698"/>
    <tableColumn id="1715" xr3:uid="{0F43B410-EB7F-4B17-A7EA-BD968863E2F9}" name="Column1699"/>
    <tableColumn id="1716" xr3:uid="{A2108489-8D73-43DF-B0DF-8CF1DA346558}" name="Column1700"/>
    <tableColumn id="1717" xr3:uid="{4E986254-EAE7-4732-B4F3-9D9BF0F701C4}" name="Column1701"/>
    <tableColumn id="1718" xr3:uid="{0937B5CC-79B0-4BBE-9ACF-C56FB566E680}" name="Column1702"/>
    <tableColumn id="1719" xr3:uid="{932BEEEF-F746-40BF-A9A8-1C4FAEA80283}" name="Column1703"/>
    <tableColumn id="1720" xr3:uid="{0432F9D8-1928-40FD-9B87-F5425CDB0DBF}" name="Column1704"/>
    <tableColumn id="1721" xr3:uid="{B050AFDB-8E2B-41E9-A1AA-EA11BD8BBC6F}" name="Column1705"/>
    <tableColumn id="1722" xr3:uid="{C4FDB5F4-6664-4C9D-B1B1-35FAEA3E7B9B}" name="Column1706"/>
    <tableColumn id="1723" xr3:uid="{E1162FB3-F2BC-4FC4-ABB8-EE5650FA5FFA}" name="Column1707"/>
    <tableColumn id="1724" xr3:uid="{5F62BC5B-088F-46D1-815D-F91E2F64FF4D}" name="Column1708"/>
    <tableColumn id="1725" xr3:uid="{56B0B369-7B8F-4E85-A5C0-E526E69629B8}" name="Column1709"/>
    <tableColumn id="1726" xr3:uid="{65A25B30-FC96-4D6A-BCB0-441E374E90BE}" name="Column1710"/>
    <tableColumn id="1727" xr3:uid="{8AC319DC-E410-42D9-B53F-1B46CB657DBB}" name="Column1711"/>
    <tableColumn id="1728" xr3:uid="{2F8E3BB9-5334-4F9B-BEA8-B34D8C272359}" name="Column1712"/>
    <tableColumn id="1729" xr3:uid="{C854254F-DEDA-4845-B881-D8F4898BB87E}" name="Column1713"/>
    <tableColumn id="1730" xr3:uid="{E4F4A4B3-5039-4FCE-BC54-9690DA75D4C9}" name="Column1714"/>
    <tableColumn id="1731" xr3:uid="{F1E14891-0730-4688-9679-8967BF02FECC}" name="Column1715"/>
    <tableColumn id="1732" xr3:uid="{2A1F257A-3D5E-4C42-8986-6A9CB97CCF99}" name="Column1716"/>
    <tableColumn id="1733" xr3:uid="{D815A042-D78F-430B-BDF1-4A6652497791}" name="Column1717"/>
    <tableColumn id="1734" xr3:uid="{349DA6FE-2C81-46F0-9B5A-A93D5189484B}" name="Column1718"/>
    <tableColumn id="1735" xr3:uid="{E92D308B-2810-46F2-853B-9A8FF79F206E}" name="Column1719"/>
    <tableColumn id="1736" xr3:uid="{C4BD8167-F72D-4463-B398-1F7E22275653}" name="Column1720"/>
    <tableColumn id="1737" xr3:uid="{BD10D83D-2446-4AEA-A3DF-95450683B356}" name="Column1721"/>
    <tableColumn id="1738" xr3:uid="{D4604296-B7D6-4F21-95F4-3D0147F4AF2E}" name="Column1722"/>
    <tableColumn id="1739" xr3:uid="{5F35C1D4-B6FF-42FD-A973-259876D79C70}" name="Column1723"/>
    <tableColumn id="1740" xr3:uid="{410010E9-8F71-41B1-940E-0CE2A6968C06}" name="Column1724"/>
    <tableColumn id="1741" xr3:uid="{AEB594BF-2146-4495-961A-D0AAB90F910F}" name="Column1725"/>
    <tableColumn id="1742" xr3:uid="{0443B184-195E-4FA4-9263-6293DC4CB7D5}" name="Column1726"/>
    <tableColumn id="1743" xr3:uid="{50E7C31D-F58A-4305-BBB3-8ECADED9EAB1}" name="Column1727"/>
    <tableColumn id="1744" xr3:uid="{801E6BE4-752D-484C-B6AD-17375A0707C1}" name="Column1728"/>
    <tableColumn id="1745" xr3:uid="{76761F9D-1187-447B-87AC-F6BA3A658156}" name="Column1729"/>
    <tableColumn id="1746" xr3:uid="{6FBC14CA-0E0B-41D3-A7C4-0B6379A6A904}" name="Column1730"/>
    <tableColumn id="1747" xr3:uid="{ACADF6E4-264D-4210-BCD9-6EB55904004C}" name="Column1731"/>
    <tableColumn id="1748" xr3:uid="{3D0CDB52-8C5B-4C9F-88FE-54FAA07F8D4B}" name="Column1732"/>
    <tableColumn id="1749" xr3:uid="{43581042-9D6F-4949-A8D9-EFB79733905E}" name="Column1733"/>
    <tableColumn id="1750" xr3:uid="{A8096170-C8C8-443D-BEF1-F82DDC270E3F}" name="Column1734"/>
    <tableColumn id="1751" xr3:uid="{46C89511-B8A6-462E-9073-F650726B50AC}" name="Column1735"/>
    <tableColumn id="1752" xr3:uid="{8C93A3D8-2FEE-4223-9AE5-CB27A9631892}" name="Column1736"/>
    <tableColumn id="1753" xr3:uid="{592B278C-41A1-4620-83A9-580BBD15B116}" name="Column1737"/>
    <tableColumn id="1754" xr3:uid="{A763ABBE-463C-432D-99A2-83E5C48A39C0}" name="Column1738"/>
    <tableColumn id="1755" xr3:uid="{E426B4EA-CC34-43F5-9D89-2C01CA3FD035}" name="Column1739"/>
    <tableColumn id="1756" xr3:uid="{FD9ADC54-0167-417A-A34B-B7E849AB7545}" name="Column1740"/>
    <tableColumn id="1757" xr3:uid="{46E359F0-D235-4A5D-B074-EACAA6BA12B4}" name="Column1741"/>
    <tableColumn id="1758" xr3:uid="{7F58BDE1-62E5-490C-BD7A-11BF934974A5}" name="Column1742"/>
    <tableColumn id="1759" xr3:uid="{C8BE4291-79E1-41DC-ADF7-72A863763B71}" name="Column1743"/>
    <tableColumn id="1760" xr3:uid="{63CE7CA8-F62D-4667-BCD7-23530126B3B6}" name="Column1744"/>
    <tableColumn id="1761" xr3:uid="{4A9C100D-6210-4B4B-A6CD-A13B9451C2B1}" name="Column1745"/>
    <tableColumn id="1762" xr3:uid="{C7C28548-7B47-4E2A-ABA4-431DB10EC8EC}" name="Column1746"/>
    <tableColumn id="1763" xr3:uid="{2F340B59-27EF-444F-A766-C1165C5BA013}" name="Column1747"/>
    <tableColumn id="1764" xr3:uid="{183D3D1F-294A-430F-BF1F-B1BA40413027}" name="Column1748"/>
    <tableColumn id="1765" xr3:uid="{9EC2248A-656E-4673-A0F1-32B6966B3127}" name="Column1749"/>
    <tableColumn id="1766" xr3:uid="{BF923417-41D3-40DE-B81F-67A4FADC4AFA}" name="Column1750"/>
    <tableColumn id="1767" xr3:uid="{A809A0C3-6EEE-43D5-BC31-42E3AC4D9255}" name="Column1751"/>
    <tableColumn id="1768" xr3:uid="{BD32B091-49D9-4CB2-909C-2897CF4E9CC9}" name="Column1752"/>
    <tableColumn id="1769" xr3:uid="{FA9E98DF-99D9-412D-8917-F52D866FBE83}" name="Column1753"/>
    <tableColumn id="1770" xr3:uid="{470F07FD-A3D9-497D-92C7-7489EE321B4C}" name="Column1754"/>
    <tableColumn id="1771" xr3:uid="{151467B6-4C55-43FB-91A7-0AB4BA004042}" name="Column1755"/>
    <tableColumn id="1772" xr3:uid="{7A64805B-E379-4B5B-8732-73E0B311CD7F}" name="Column1756"/>
    <tableColumn id="1773" xr3:uid="{43A18FC4-B020-4BBC-83FE-85D413208368}" name="Column1757"/>
    <tableColumn id="1774" xr3:uid="{FAB6342D-5BCD-4C05-B918-D655AB7AAED7}" name="Column1758"/>
    <tableColumn id="1775" xr3:uid="{D0CC7352-9B9E-4074-8EBC-3DCF5D52FE35}" name="Column1759"/>
    <tableColumn id="1776" xr3:uid="{45228BFB-976C-40FB-AD53-E63348013618}" name="Column1760"/>
    <tableColumn id="1777" xr3:uid="{17703B74-44AA-42E0-8BBE-5C0E5F96A15F}" name="Column1761"/>
    <tableColumn id="1778" xr3:uid="{F9A35295-9014-4F51-B387-6634FEA04E22}" name="Column1762"/>
    <tableColumn id="1779" xr3:uid="{450B0B79-A1AE-43B8-8A17-91639C548101}" name="Column1763"/>
    <tableColumn id="1780" xr3:uid="{084291AB-C3F4-4C88-993F-37E5CB68E10A}" name="Column1764"/>
    <tableColumn id="1781" xr3:uid="{C2DCECE4-F61E-4FD9-B567-677BB218AD13}" name="Column1765"/>
    <tableColumn id="1782" xr3:uid="{0A64FB7F-CA2E-459B-B344-91977682A0C7}" name="Column1766"/>
    <tableColumn id="1783" xr3:uid="{DE22D7A5-509C-4B86-B1B4-CF3040012113}" name="Column1767"/>
    <tableColumn id="1784" xr3:uid="{1BC0CF7E-EDF4-4C70-94D8-D7F76008BBA5}" name="Column1768"/>
    <tableColumn id="1785" xr3:uid="{59EFCAD1-38B4-4605-8258-813D0F86C87A}" name="Column1769"/>
    <tableColumn id="1786" xr3:uid="{F3423BD3-06DF-4A1E-BAF6-4B85C7911462}" name="Column1770"/>
    <tableColumn id="1787" xr3:uid="{B8105B37-B844-4E05-B363-79D056E62AD0}" name="Column1771"/>
    <tableColumn id="1788" xr3:uid="{7C588255-CDBE-4A7A-81F1-5A463541C480}" name="Column1772"/>
    <tableColumn id="1789" xr3:uid="{1FA86EC3-43BD-4608-A479-A05E4095AB1D}" name="Column1773"/>
    <tableColumn id="1790" xr3:uid="{F063C246-2F36-4D95-9F06-17C7D8282B06}" name="Column1774"/>
    <tableColumn id="1791" xr3:uid="{F793DB96-E084-419C-B164-F9DA2AE800DC}" name="Column1775"/>
    <tableColumn id="1792" xr3:uid="{A94496CD-5A2E-4A15-B41A-09BEF6A941D4}" name="Column1776"/>
    <tableColumn id="1793" xr3:uid="{B5263B5B-E75B-4188-9F05-DA8D71F71F6D}" name="Column1777"/>
    <tableColumn id="1794" xr3:uid="{49C932DC-F11A-4995-AA40-2E4350E9DA5F}" name="Column1778"/>
    <tableColumn id="1795" xr3:uid="{060B5E70-7AF3-4C28-BABD-9ABB641B8F00}" name="Column1779"/>
    <tableColumn id="1796" xr3:uid="{35CFE19A-4029-416D-9317-6547533F5CEB}" name="Column1780"/>
    <tableColumn id="1797" xr3:uid="{5FC13BB3-DF4C-4622-8C49-9075F054840C}" name="Column1781"/>
    <tableColumn id="1798" xr3:uid="{C3340500-A083-461F-B86B-FC75D89D989F}" name="Column1782"/>
    <tableColumn id="1799" xr3:uid="{312864C0-6384-40D2-833D-4209B4C74A82}" name="Column1783"/>
    <tableColumn id="1800" xr3:uid="{0EE1273B-C37D-48BF-AB12-3864246FE239}" name="Column1784"/>
    <tableColumn id="1801" xr3:uid="{D28F016C-1060-4E53-A96D-5256D7AACE23}" name="Column1785"/>
    <tableColumn id="1802" xr3:uid="{1B21A5BC-46E6-4908-A055-38DE897F13E3}" name="Column1786"/>
    <tableColumn id="1803" xr3:uid="{118CC37B-3CE4-44BD-BBF7-D8BEE40D85A8}" name="Column1787"/>
    <tableColumn id="1804" xr3:uid="{A13654A3-95AA-44F7-96DF-E6956EBF68AE}" name="Column1788"/>
    <tableColumn id="1805" xr3:uid="{69DF2F44-B6BC-4387-A549-2D1F38EF0127}" name="Column1789"/>
    <tableColumn id="1806" xr3:uid="{7B491CF4-E4A8-4EF8-9390-12C7FC4413E6}" name="Column1790"/>
    <tableColumn id="1807" xr3:uid="{69DB9831-EB52-44DB-9CA1-F67FCB4786F0}" name="Column1791"/>
    <tableColumn id="1808" xr3:uid="{1A02DD49-04AD-4C70-9B75-454A0737FDBF}" name="Column1792"/>
    <tableColumn id="1809" xr3:uid="{DD7C7E95-A60E-4D24-B5BA-AA76DAD87D96}" name="Column1793"/>
    <tableColumn id="1810" xr3:uid="{03DB439A-53B6-4F1C-8C03-72F82A7176B6}" name="Column1794"/>
    <tableColumn id="1811" xr3:uid="{29AD0560-1283-4320-96C9-1DC7A13ED82E}" name="Column1795"/>
    <tableColumn id="1812" xr3:uid="{ACE70EAC-3C85-4502-91B3-E37C9F3A2C46}" name="Column1796"/>
    <tableColumn id="1813" xr3:uid="{408E7F2B-7C31-4545-A3F1-D6B4B7616375}" name="Column1797"/>
    <tableColumn id="1814" xr3:uid="{3D437C3A-9DEA-4408-AD8C-97D4B6D5A648}" name="Column1798"/>
    <tableColumn id="1815" xr3:uid="{EE0D94F7-DA94-4A58-8D18-7876A6FF63D8}" name="Column1799"/>
    <tableColumn id="1816" xr3:uid="{B2FE7C46-BB77-4DE9-9EA9-D212DE053DB2}" name="Column1800"/>
    <tableColumn id="1817" xr3:uid="{B37934DB-857D-4B8B-B3C1-3814E4CCC6F1}" name="Column1801"/>
    <tableColumn id="1818" xr3:uid="{3917C194-46B9-4A53-914C-1D86C019AFDF}" name="Column1802"/>
    <tableColumn id="1819" xr3:uid="{8DC494EC-DAF0-4B53-B2B2-D4025A5E5CF7}" name="Column1803"/>
    <tableColumn id="1820" xr3:uid="{901EB3DA-EA8D-4CAE-92D8-19C6677929FD}" name="Column1804"/>
    <tableColumn id="1821" xr3:uid="{CD25E8EC-871A-44EA-8B67-FBB5ECEC0FFF}" name="Column1805"/>
    <tableColumn id="1822" xr3:uid="{5A474CC2-57BF-4E63-8DBA-CF1053D754ED}" name="Column1806"/>
    <tableColumn id="1823" xr3:uid="{3BB2F7E3-814B-4241-99AA-15B14B165170}" name="Column1807"/>
    <tableColumn id="1824" xr3:uid="{825CF49C-FDE0-44E3-9C87-0B2ECBC0F52F}" name="Column1808"/>
    <tableColumn id="1825" xr3:uid="{BD87EF9D-BAC0-4D23-A6AA-C8DE0EF223F6}" name="Column1809"/>
    <tableColumn id="1826" xr3:uid="{D6835430-38F8-4385-BE5B-1D9679FABCB3}" name="Column1810"/>
    <tableColumn id="1827" xr3:uid="{6B50C94E-ECD0-4BCE-9041-CBAAE348330F}" name="Column1811"/>
    <tableColumn id="1828" xr3:uid="{87F075B4-253E-404E-AFE1-C75CC0CB25A8}" name="Column1812"/>
    <tableColumn id="1829" xr3:uid="{CD02E160-9DF2-441A-90DF-91907CC42892}" name="Column1813"/>
    <tableColumn id="1830" xr3:uid="{019FEEF8-746D-41B7-B80E-F1766D04E7B4}" name="Column1814"/>
    <tableColumn id="1831" xr3:uid="{79E287C3-5097-4DC8-9916-A433C93C9C27}" name="Column1815"/>
    <tableColumn id="1832" xr3:uid="{3EC9602A-6C2D-45D3-AED3-6CC63D73E9D6}" name="Column1816"/>
    <tableColumn id="1833" xr3:uid="{CC45EF62-09AF-4C94-BB22-BEC6095323CD}" name="Column1817"/>
    <tableColumn id="1834" xr3:uid="{3E622C20-3894-4B1D-BBFB-EBD62092BF00}" name="Column1818"/>
    <tableColumn id="1835" xr3:uid="{51839C51-673F-4F65-8A8C-E14C5B7DC3F3}" name="Column1819"/>
    <tableColumn id="1836" xr3:uid="{89480FC1-24B2-4DE9-8592-7745D7F90775}" name="Column1820"/>
    <tableColumn id="1837" xr3:uid="{4C9564B6-8C69-4D99-A067-549A81417AC9}" name="Column1821"/>
    <tableColumn id="1838" xr3:uid="{02CABC0F-1730-4B74-863D-311BD07EC8B4}" name="Column1822"/>
    <tableColumn id="1839" xr3:uid="{C1F7BAE0-F4B8-4463-A813-E4CD15CB38FB}" name="Column1823"/>
    <tableColumn id="1840" xr3:uid="{1BE024FE-9369-4758-8B7D-9DC26E24089B}" name="Column1824"/>
    <tableColumn id="1841" xr3:uid="{D66C8339-D3CC-47E9-BA79-343535505E29}" name="Column1825"/>
    <tableColumn id="1842" xr3:uid="{38DD2D3A-3C02-4B86-9EFC-C75508FF4BF6}" name="Column1826"/>
    <tableColumn id="1843" xr3:uid="{6FB51983-E859-4C0C-9B53-15B667E95C0F}" name="Column1827"/>
    <tableColumn id="1844" xr3:uid="{669D59F9-CDF8-4D17-A434-3E8340656E55}" name="Column1828"/>
    <tableColumn id="1845" xr3:uid="{8EDF8F6C-5DBD-457C-B0FE-818E12B72FA0}" name="Column1829"/>
    <tableColumn id="1846" xr3:uid="{D9FE6EB6-2200-454A-8BF3-7AA789638BC5}" name="Column1830"/>
    <tableColumn id="1847" xr3:uid="{8F931593-450A-436C-9585-E6D4015B83F9}" name="Column1831"/>
    <tableColumn id="1848" xr3:uid="{EE1C8E73-A907-4056-BBF7-1011A6E9FA0A}" name="Column1832"/>
    <tableColumn id="1849" xr3:uid="{2F6F4ED4-3D3F-4B96-BAC0-530FC46EFA09}" name="Column1833"/>
    <tableColumn id="1850" xr3:uid="{4F55C781-8655-4F65-A97F-34726FDAC138}" name="Column1834"/>
    <tableColumn id="1851" xr3:uid="{6FFE1884-7D58-4556-8260-EBDCD0FC0EEF}" name="Column1835"/>
    <tableColumn id="1852" xr3:uid="{FFEBAE31-41BF-4B9A-A57E-C0E4AC32BEB1}" name="Column1836"/>
    <tableColumn id="1853" xr3:uid="{26AE9D76-1B4F-4B8F-A644-D81B9DFD4AF5}" name="Column1837"/>
    <tableColumn id="1854" xr3:uid="{D1524CFB-702A-4C5E-B1F3-C3E16391FBC0}" name="Column1838"/>
    <tableColumn id="1855" xr3:uid="{A8FBA4FC-0E67-45BB-906F-3C76344E84F8}" name="Column1839"/>
    <tableColumn id="1856" xr3:uid="{18CAE87F-F9C0-4B26-94F8-290D357FC165}" name="Column1840"/>
    <tableColumn id="1857" xr3:uid="{694222AE-1D2C-4BFF-BE46-049C7636590E}" name="Column1841"/>
    <tableColumn id="1858" xr3:uid="{2DF65390-5FE5-4E1D-80DD-4B218AA6A03D}" name="Column1842"/>
    <tableColumn id="1859" xr3:uid="{7EFB71DB-6865-4A99-89A6-BD8BFDE63E38}" name="Column1843"/>
    <tableColumn id="1860" xr3:uid="{60C64F4D-242E-4DF8-BE6B-28AAA10652A8}" name="Column1844"/>
    <tableColumn id="1861" xr3:uid="{7A0481BE-3327-4365-8DAF-6D5E8E264428}" name="Column1845"/>
    <tableColumn id="1862" xr3:uid="{C9CA6E09-9B55-4283-8E6B-C5592B618958}" name="Column1846"/>
    <tableColumn id="1863" xr3:uid="{8430F94E-E1FF-42DE-B1CC-9598207CE550}" name="Column1847"/>
    <tableColumn id="1864" xr3:uid="{268827C7-6FE5-4055-9641-4773F417F6FD}" name="Column1848"/>
    <tableColumn id="1865" xr3:uid="{D6D91C1A-78C2-4095-9354-45A62FDA86C9}" name="Column1849"/>
    <tableColumn id="1866" xr3:uid="{4D6F1423-A3C8-4CDD-8701-BF0FD3D2D260}" name="Column1850"/>
    <tableColumn id="1867" xr3:uid="{AA943A07-7402-4259-8A9F-51DE1C9C2CFF}" name="Column1851"/>
    <tableColumn id="1868" xr3:uid="{DE380935-CEC9-4570-98F6-F5BCA1B6F41E}" name="Column1852"/>
    <tableColumn id="1869" xr3:uid="{47A8E85B-D2C4-43EE-BCCF-90F8A373A3F4}" name="Column1853"/>
    <tableColumn id="1870" xr3:uid="{B8D61D45-C339-410F-8BB5-8F2C02202F68}" name="Column1854"/>
    <tableColumn id="1871" xr3:uid="{F3C1782B-06AD-4012-9126-494F79F4589A}" name="Column1855"/>
    <tableColumn id="1872" xr3:uid="{C7881062-6751-432F-8E9B-C9FBED72DC3C}" name="Column1856"/>
    <tableColumn id="1873" xr3:uid="{BD501E67-2BA1-4C2E-8E62-80F1C629817E}" name="Column1857"/>
    <tableColumn id="1874" xr3:uid="{4723FB98-500B-4036-BFF5-92C953055E27}" name="Column1858"/>
    <tableColumn id="1875" xr3:uid="{8977FA3D-68BC-4339-A9E1-D8EE52497398}" name="Column1859"/>
    <tableColumn id="1876" xr3:uid="{E50FE954-EFF0-4C1F-9F4E-A201EB226DEE}" name="Column1860"/>
    <tableColumn id="1877" xr3:uid="{7EBAD17A-7A76-4296-9772-6AA70350BDA4}" name="Column1861"/>
    <tableColumn id="1878" xr3:uid="{D08F7E96-DF07-43E0-96D2-24F6CC2792B9}" name="Column1862"/>
    <tableColumn id="1879" xr3:uid="{06274932-77D6-4FF5-A01B-13D04A156461}" name="Column1863"/>
    <tableColumn id="1880" xr3:uid="{2F051DC9-344B-4CE0-932C-28B273BD06BD}" name="Column1864"/>
    <tableColumn id="1881" xr3:uid="{9711CA0B-C357-4066-97ED-23C316DDFE78}" name="Column1865"/>
    <tableColumn id="1882" xr3:uid="{D35A922A-89AA-4AC8-BEF6-06B377AC855C}" name="Column1866"/>
    <tableColumn id="1883" xr3:uid="{19A59073-32D0-4DD9-BC37-761168504987}" name="Column1867"/>
    <tableColumn id="1884" xr3:uid="{35F775D2-E9C1-4C87-B52D-5DA4958FD5BA}" name="Column1868"/>
    <tableColumn id="1885" xr3:uid="{CFAB5E53-F1FD-4EAF-A586-4A143F11A00F}" name="Column1869"/>
    <tableColumn id="1886" xr3:uid="{E6B04811-6900-43CF-BBD4-560DB4D6DBFC}" name="Column1870"/>
    <tableColumn id="1887" xr3:uid="{3E121DA6-B5D8-4F06-AE46-6E56E0BE02EB}" name="Column1871"/>
    <tableColumn id="1888" xr3:uid="{608AB176-FA11-43A3-A98C-159A331079CA}" name="Column1872"/>
    <tableColumn id="1889" xr3:uid="{EA036A87-6F54-4C90-A469-9FCD4BB74428}" name="Column1873"/>
    <tableColumn id="1890" xr3:uid="{E34206F4-F1E0-48DF-8C90-F01819EC6CEA}" name="Column1874"/>
    <tableColumn id="1891" xr3:uid="{854B1C00-E882-4948-BB15-12B797A1A742}" name="Column1875"/>
    <tableColumn id="1892" xr3:uid="{5E3CEAA9-EEBE-4CA3-9F32-598C58E57693}" name="Column1876"/>
    <tableColumn id="1893" xr3:uid="{9E85674F-BE50-4BC2-8E3A-2794A7824A12}" name="Column1877"/>
    <tableColumn id="1894" xr3:uid="{D5E80F74-FC06-4C82-8EDB-099700755036}" name="Column1878"/>
    <tableColumn id="1895" xr3:uid="{473667DF-9190-4290-A19C-01933A24FDDD}" name="Column1879"/>
    <tableColumn id="1896" xr3:uid="{D6C2FC6C-E5F8-44CF-874F-895DF88AF5A3}" name="Column1880"/>
    <tableColumn id="1897" xr3:uid="{F7552B4D-02E0-4574-816B-8BD96C556397}" name="Column1881"/>
    <tableColumn id="1898" xr3:uid="{57B714AC-D6B1-4FB4-A066-01F813E7180B}" name="Column1882"/>
    <tableColumn id="1899" xr3:uid="{7F35F12D-D244-4CCC-8BEB-289879674ADA}" name="Column1883"/>
    <tableColumn id="1900" xr3:uid="{A88D7188-2A6D-4D68-A5C4-9763066275EB}" name="Column1884"/>
    <tableColumn id="1901" xr3:uid="{3B24F735-0A07-48C0-ACF0-2123264F1DD2}" name="Column1885"/>
    <tableColumn id="1902" xr3:uid="{D55388FE-D988-4E70-9E6B-07B82FF464F9}" name="Column1886"/>
    <tableColumn id="1903" xr3:uid="{95A7AC3A-D646-4F1B-8DB8-AB5898C0A085}" name="Column1887"/>
    <tableColumn id="1904" xr3:uid="{B4C073D7-B0AE-4DAD-86DC-0FE0C2A3F3CA}" name="Column1888"/>
    <tableColumn id="1905" xr3:uid="{C09B1B9D-A5C4-483A-8A91-640CB58679A3}" name="Column1889"/>
    <tableColumn id="1906" xr3:uid="{F85911E5-C94E-486A-9FF9-89FF4E6799AE}" name="Column1890"/>
    <tableColumn id="1907" xr3:uid="{02EC75E3-32CD-4233-B0AD-ED04BF98E0A4}" name="Column1891"/>
    <tableColumn id="1908" xr3:uid="{92332971-8524-4B24-B0C5-A00B595308BF}" name="Column1892"/>
    <tableColumn id="1909" xr3:uid="{A5F4E265-1C83-451F-85CE-9B41E3467F77}" name="Column1893"/>
    <tableColumn id="1910" xr3:uid="{9A9827BC-F970-42F4-972B-72E7AFF7095E}" name="Column1894"/>
    <tableColumn id="1911" xr3:uid="{D528754D-5372-41B6-81DA-6B34F067EA9E}" name="Column1895"/>
    <tableColumn id="1912" xr3:uid="{E906E790-B5D6-4145-8399-1438906ACE4E}" name="Column1896"/>
    <tableColumn id="1913" xr3:uid="{030F8DF7-680B-4280-85D8-C5B417F4ED1E}" name="Column1897"/>
    <tableColumn id="1914" xr3:uid="{06788733-E592-4BF1-9B40-8BE135A1696D}" name="Column1898"/>
    <tableColumn id="1915" xr3:uid="{8CC8B68E-AC88-4ACC-AA3F-EE2A9C7CA7FF}" name="Column1899"/>
    <tableColumn id="1916" xr3:uid="{DB29572F-26B8-499B-B4D9-4CF72C4757D3}" name="Column1900"/>
    <tableColumn id="1917" xr3:uid="{5177E29C-68FC-47D1-8A72-8F5DF8BEBC1D}" name="Column1901"/>
    <tableColumn id="1918" xr3:uid="{3EB198D1-7314-4228-8BF7-F31A394D8B68}" name="Column1902"/>
    <tableColumn id="1919" xr3:uid="{57125679-5610-4B80-B52D-A32C471EE1BB}" name="Column1903"/>
    <tableColumn id="1920" xr3:uid="{FB66CC08-1341-41B7-B451-A8A4E4AF2F8E}" name="Column1904"/>
    <tableColumn id="1921" xr3:uid="{F2DB6290-8502-469E-9B9B-8DD5D1A22B72}" name="Column1905"/>
    <tableColumn id="1922" xr3:uid="{4235A6B6-6E67-4045-9B3D-A704F931451A}" name="Column1906"/>
    <tableColumn id="1923" xr3:uid="{126A2E58-6D03-46CA-8BAD-337D58F3933C}" name="Column1907"/>
    <tableColumn id="1924" xr3:uid="{C93C5BE9-B87E-4741-A457-81001C7A9BF9}" name="Column1908"/>
    <tableColumn id="1925" xr3:uid="{92945B29-5DC2-4262-96D8-B7F797A2AA56}" name="Column1909"/>
    <tableColumn id="1926" xr3:uid="{6F6BACDB-9B02-4099-9C77-7EC322FDFF3F}" name="Column1910"/>
    <tableColumn id="1927" xr3:uid="{40C486BD-8B72-468B-B4D7-9051C209D514}" name="Column1911"/>
    <tableColumn id="1928" xr3:uid="{890397E5-329E-4AFE-99F2-E0C33868265D}" name="Column1912"/>
    <tableColumn id="1929" xr3:uid="{79AB19BD-8211-465A-BA7A-CA885E88B1B1}" name="Column1913"/>
    <tableColumn id="1930" xr3:uid="{E0EC9D27-08E5-4646-B1AB-5421EC3D44AB}" name="Column1914"/>
    <tableColumn id="1931" xr3:uid="{DA086575-04B7-4147-BDDC-50414F842422}" name="Column1915"/>
    <tableColumn id="1932" xr3:uid="{FC46C4B2-B010-4E52-A9B4-ADDB7FFD71A3}" name="Column1916"/>
    <tableColumn id="1933" xr3:uid="{78A66548-A650-4DBF-8783-FC387C16EA6F}" name="Column1917"/>
    <tableColumn id="1934" xr3:uid="{3C933036-24F6-41DF-9D4E-DBC41D5FD623}" name="Column1918"/>
    <tableColumn id="1935" xr3:uid="{F883AA32-06CF-487F-803C-5D11746DD8F4}" name="Column1919"/>
    <tableColumn id="1936" xr3:uid="{22F15FFC-5AF1-46EA-88F2-137BECC1D514}" name="Column1920"/>
    <tableColumn id="1937" xr3:uid="{80FB15AB-53E9-46E2-82B6-BB6613749A2A}" name="Column1921"/>
    <tableColumn id="1938" xr3:uid="{623CF5F6-AEA4-48BD-BE6F-7D1D55A254B8}" name="Column1922"/>
    <tableColumn id="1939" xr3:uid="{F8875935-1B62-4AEF-B5B1-2DC8974F6331}" name="Column1923"/>
    <tableColumn id="1940" xr3:uid="{4D83769C-E5EA-4197-9073-5B9E09D9816A}" name="Column1924"/>
    <tableColumn id="1941" xr3:uid="{9DFEE60B-E78F-40B6-8D48-DF0AC34F6134}" name="Column1925"/>
    <tableColumn id="1942" xr3:uid="{FC070AB7-AEE0-4FDA-AF5C-53CA76B2CAA4}" name="Column1926"/>
    <tableColumn id="1943" xr3:uid="{6F32E4D2-0E32-43F8-94AB-1349463B6E73}" name="Column1927"/>
    <tableColumn id="1944" xr3:uid="{4AE8DBC0-C190-44CA-97C9-1176A1B921D8}" name="Column1928"/>
    <tableColumn id="1945" xr3:uid="{80414A15-B7C3-42D4-AB82-05ED1605F9BE}" name="Column1929"/>
    <tableColumn id="1946" xr3:uid="{C72BFC33-00B4-47D8-B7B5-4C695FEF6E94}" name="Column1930"/>
    <tableColumn id="1947" xr3:uid="{59B51E16-A2A6-4086-B780-F91CB12B41C9}" name="Column1931"/>
    <tableColumn id="1948" xr3:uid="{93A660ED-7E09-41FF-BAB8-BA33EDF72C20}" name="Column1932"/>
    <tableColumn id="1949" xr3:uid="{B73D17CC-3368-4FCB-B467-FFA13C53C669}" name="Column1933"/>
    <tableColumn id="1950" xr3:uid="{B2C8EE3B-6CBC-413F-AD6D-438687105BE2}" name="Column1934"/>
    <tableColumn id="1951" xr3:uid="{006AE43A-3CC0-42A8-BC7F-0B3949D49697}" name="Column1935"/>
    <tableColumn id="1952" xr3:uid="{2860570C-5ED5-47A4-9CB6-87C4EC4FD68E}" name="Column1936"/>
    <tableColumn id="1953" xr3:uid="{4DF057F9-1137-4CDD-A5EB-3104B1C3EBEF}" name="Column1937"/>
    <tableColumn id="1954" xr3:uid="{9A3641EF-52C4-41E5-93A8-49F2E2508485}" name="Column1938"/>
    <tableColumn id="1955" xr3:uid="{E0AEB329-13A8-4116-AB1D-3BE7DC3C2D96}" name="Column1939"/>
    <tableColumn id="1956" xr3:uid="{4A934808-2A5C-4D5B-B33A-62621B03455B}" name="Column1940"/>
    <tableColumn id="1957" xr3:uid="{D1FDCF30-3606-4B9C-95F4-EFEF16C615D7}" name="Column1941"/>
    <tableColumn id="1958" xr3:uid="{2D0964B8-48CF-47C0-864E-369AD8EDFD44}" name="Column1942"/>
    <tableColumn id="1959" xr3:uid="{8C5CF745-9F76-4506-8C2E-B3DA5E5B61A6}" name="Column1943"/>
    <tableColumn id="1960" xr3:uid="{D5751FB7-0BF4-46B3-908A-FB026745A2D0}" name="Column1944"/>
    <tableColumn id="1961" xr3:uid="{9924699B-2E0F-4432-BA7F-E862F7EDDB3F}" name="Column1945"/>
    <tableColumn id="1962" xr3:uid="{597F3D89-DC29-4215-9B1A-13AF95D7E932}" name="Column1946"/>
    <tableColumn id="1963" xr3:uid="{58D7130B-91D6-42E9-84E7-C8FAFD2A0454}" name="Column1947"/>
    <tableColumn id="1964" xr3:uid="{9C67F4E2-E76B-4D7F-A901-595534BFE480}" name="Column1948"/>
    <tableColumn id="1965" xr3:uid="{CE5237B3-67E1-455F-B833-4BFC57741FFC}" name="Column1949"/>
    <tableColumn id="1966" xr3:uid="{D9D0EEEC-2126-4648-A323-B2328FDAAEC7}" name="Column1950"/>
    <tableColumn id="1967" xr3:uid="{D481B0AA-DEB6-4139-858B-4BB7A91F3F98}" name="Column1951"/>
    <tableColumn id="1968" xr3:uid="{A3250E05-DE56-41D0-910E-87628F0E8B25}" name="Column1952"/>
    <tableColumn id="1969" xr3:uid="{8E29BB5E-759A-4093-AE7B-FAC8F129FF73}" name="Column1953"/>
    <tableColumn id="1970" xr3:uid="{ADC617A5-9339-43C0-89E9-BB0DC33E595B}" name="Column1954"/>
    <tableColumn id="1971" xr3:uid="{EC95981D-D886-46A3-833B-E584409B0836}" name="Column1955"/>
    <tableColumn id="1972" xr3:uid="{99720CCF-2A17-4E77-8304-A28FC0792A8F}" name="Column1956"/>
    <tableColumn id="1973" xr3:uid="{05C707D6-ED71-4325-85A7-640CB7BFA5CA}" name="Column1957"/>
    <tableColumn id="1974" xr3:uid="{2FC070F3-1628-4908-9F70-69D4C8FFAD0C}" name="Column1958"/>
    <tableColumn id="1975" xr3:uid="{1264C4B7-8E6D-4DE5-956C-F5354AE2CDA7}" name="Column1959"/>
    <tableColumn id="1976" xr3:uid="{D3D425BB-0EB8-41D2-B8DB-F4F6908D3F76}" name="Column1960"/>
    <tableColumn id="1977" xr3:uid="{483332A5-FD0F-4602-BCC2-04AC8B25E920}" name="Column1961"/>
    <tableColumn id="1978" xr3:uid="{0984C37C-22A0-4A32-9A78-104372654F63}" name="Column1962"/>
    <tableColumn id="1979" xr3:uid="{928F69E9-F6DE-49AF-82C1-23C6168B4F8B}" name="Column1963"/>
    <tableColumn id="1980" xr3:uid="{9F4FA6F5-231E-4201-B7BB-FCA42CEC7D07}" name="Column1964"/>
    <tableColumn id="1981" xr3:uid="{A33E4DBC-38B8-4B72-B251-80F57C07B3AF}" name="Column1965"/>
    <tableColumn id="1982" xr3:uid="{B6D0D4E2-3879-4DD9-9343-E7DCD519B4F0}" name="Column1966"/>
    <tableColumn id="1983" xr3:uid="{E79031EB-D9C5-4772-BACA-B1F6170D34F2}" name="Column1967"/>
    <tableColumn id="1984" xr3:uid="{8BF0883B-1658-46BE-B8D8-9B7F5D8169DC}" name="Column1968"/>
    <tableColumn id="1985" xr3:uid="{3D78A546-0F61-49E9-8548-2893C75FD23C}" name="Column1969"/>
    <tableColumn id="1986" xr3:uid="{D3C395F2-94F2-4D42-A19C-B0FFAD342858}" name="Column1970"/>
    <tableColumn id="1987" xr3:uid="{7E8DA6A3-302C-4555-BF12-EB9BBA699595}" name="Column1971"/>
    <tableColumn id="1988" xr3:uid="{99B51BF9-8B4B-437A-9D88-DA9752E0E0C2}" name="Column1972"/>
    <tableColumn id="1989" xr3:uid="{1977FB32-43E7-4D1A-99F5-55B5BFFDBE7C}" name="Column1973"/>
    <tableColumn id="1990" xr3:uid="{51B9121C-1CF6-4C82-998D-05F2BE4CA72C}" name="Column1974"/>
    <tableColumn id="1991" xr3:uid="{B7E9D231-8E86-4276-99C5-611B7745A989}" name="Column1975"/>
    <tableColumn id="1992" xr3:uid="{73E40ED7-5D85-4135-B58B-BF1D47C8C9FE}" name="Column1976"/>
    <tableColumn id="1993" xr3:uid="{77B8CD03-1BC4-4C49-84CD-7A3619B264BF}" name="Column1977"/>
    <tableColumn id="1994" xr3:uid="{3FC09604-B6F9-4C31-BCD2-29CC757EBB71}" name="Column1978"/>
    <tableColumn id="1995" xr3:uid="{F2E98B82-E365-4042-BB03-C94377A7DBA7}" name="Column1979"/>
    <tableColumn id="1996" xr3:uid="{E93DB92B-3DE4-4619-9C77-88DA9FCC3786}" name="Column1980"/>
    <tableColumn id="1997" xr3:uid="{5D8D4AE8-44FB-451A-9A14-18EAC37FBE2B}" name="Column1981"/>
    <tableColumn id="1998" xr3:uid="{C47470D6-42FB-4FFB-A7B6-9995E5895797}" name="Column1982"/>
    <tableColumn id="1999" xr3:uid="{D43AF9DD-2E73-4FC9-A228-8EC306D38942}" name="Column1983"/>
    <tableColumn id="2000" xr3:uid="{F3546BAF-35B0-4CFD-8C8E-97B674B7BAD5}" name="Column1984"/>
    <tableColumn id="2001" xr3:uid="{33859F09-CB12-4E91-95E5-83718F9DBA6D}" name="Column1985"/>
    <tableColumn id="2002" xr3:uid="{4B4F0261-D765-4577-B7CF-C91C50393083}" name="Column1986"/>
    <tableColumn id="2003" xr3:uid="{911D23D0-9049-45F9-9211-0A8E2D15B3F6}" name="Column1987"/>
    <tableColumn id="2004" xr3:uid="{59B3793C-4E2A-4FF6-A55D-A3A60E4BAFA8}" name="Column1988"/>
    <tableColumn id="2005" xr3:uid="{F6E28AAA-F2B1-4600-9896-F3D1BE12341A}" name="Column1989"/>
    <tableColumn id="2006" xr3:uid="{353F829C-642C-4E42-8D66-4540F8ACB4B1}" name="Column1990"/>
    <tableColumn id="2007" xr3:uid="{E0C8B9F5-02A0-4665-AF68-1596A0DAA210}" name="Column1991"/>
    <tableColumn id="2008" xr3:uid="{4366585E-BE7F-498C-A41B-35BF55D1EA13}" name="Column1992"/>
    <tableColumn id="2009" xr3:uid="{810FF51B-AE48-4A9F-92CC-C30FC2A9DD23}" name="Column1993"/>
    <tableColumn id="2010" xr3:uid="{85A2221F-1A21-476B-8E73-7FA8EB3213EF}" name="Column1994"/>
    <tableColumn id="2011" xr3:uid="{C54BF29C-841B-4527-B693-77F04013FD13}" name="Column1995"/>
    <tableColumn id="2012" xr3:uid="{E71596B1-7BB2-4922-9290-0FA8E755A119}" name="Column1996"/>
    <tableColumn id="2013" xr3:uid="{B7DBD679-91DB-418B-A81D-6F1C80F347C4}" name="Column1997"/>
    <tableColumn id="2014" xr3:uid="{D5B39A27-8CE7-4B19-BAAF-C36A944A13F6}" name="Column1998"/>
    <tableColumn id="2015" xr3:uid="{4796CC9F-B3D0-4CB6-9588-58AE2BCAD9F8}" name="Column1999"/>
    <tableColumn id="2016" xr3:uid="{4F9C0DAD-5D13-41B6-89A5-D94A5382C3A4}" name="Column2000"/>
    <tableColumn id="2017" xr3:uid="{84AC5ECD-46D6-45B7-8A9E-C819ED8B0F4C}" name="Column2001"/>
    <tableColumn id="2018" xr3:uid="{10BE8D23-8A21-46D5-8474-00C73B4A20F9}" name="Column2002"/>
    <tableColumn id="2019" xr3:uid="{D2E58B08-3E32-4043-A801-B0023B6B029E}" name="Column2003"/>
    <tableColumn id="2020" xr3:uid="{D5CCAF2D-BFEE-4B8A-AE38-38B2E8A50292}" name="Column2004"/>
    <tableColumn id="2021" xr3:uid="{BD7A3771-8645-4AB5-ACA7-BF90D124D79F}" name="Column2005"/>
    <tableColumn id="2022" xr3:uid="{98DAEDCA-F957-4F05-834E-997E55AE73CA}" name="Column2006"/>
    <tableColumn id="2023" xr3:uid="{9DAD4A7B-14EB-4211-8DB3-2AB229D2CCE7}" name="Column2007"/>
    <tableColumn id="2024" xr3:uid="{0BDFDC98-620A-4240-B792-BCE098E64909}" name="Column2008"/>
    <tableColumn id="2025" xr3:uid="{BB5414C8-E343-4C61-B70F-98F977D70AAB}" name="Column2009"/>
    <tableColumn id="2026" xr3:uid="{48302E1A-578E-4144-BECA-E2AE8DF7398C}" name="Column2010"/>
    <tableColumn id="2027" xr3:uid="{A81E34A6-BF2D-4B8F-B5EE-50C160F53413}" name="Column2011"/>
    <tableColumn id="2028" xr3:uid="{E5ED09CE-B707-4963-BA27-C7F1AF73633F}" name="Column2012"/>
    <tableColumn id="2029" xr3:uid="{EDEED4DD-DC95-4E1E-A45E-B79E6A873C9D}" name="Column2013"/>
    <tableColumn id="2030" xr3:uid="{FA8FB5FE-3C53-432C-92FC-A1BF0B5B8423}" name="Column2014"/>
    <tableColumn id="2031" xr3:uid="{BAA70F7E-D949-4A92-BBE1-1ABACD7784FB}" name="Column2015"/>
    <tableColumn id="2032" xr3:uid="{ED3593E6-B77C-48DC-9CE3-469E70C71FAB}" name="Column2016"/>
    <tableColumn id="2033" xr3:uid="{6A531787-0C9E-4001-8785-69339E2AD0BD}" name="Column2017"/>
    <tableColumn id="2034" xr3:uid="{04A7CF22-F068-4571-BD18-F9260D825549}" name="Column2018"/>
    <tableColumn id="2035" xr3:uid="{448F859C-FEF0-4CC2-B9E0-214099CA4703}" name="Column2019"/>
    <tableColumn id="2036" xr3:uid="{2B489212-C5C6-4832-9AE8-4877B735F062}" name="Column2020"/>
    <tableColumn id="2037" xr3:uid="{31CB081A-1D9E-490A-914A-070E0BDC6992}" name="Column2021"/>
    <tableColumn id="2038" xr3:uid="{C966C477-F76B-40DA-B05F-8036A8C8C5CA}" name="Column2022"/>
    <tableColumn id="2039" xr3:uid="{701DA409-3933-4CFE-ACE6-6A7EDD10A2AF}" name="Column2023"/>
    <tableColumn id="2040" xr3:uid="{ED0636CC-447D-401C-B912-0242C4635A14}" name="Column2024"/>
    <tableColumn id="2041" xr3:uid="{D50A3C04-9D11-4566-8D07-0C982538C60A}" name="Column2025"/>
    <tableColumn id="2042" xr3:uid="{215E0D5A-579B-415B-9876-BBC84C3BE5D8}" name="Column2026"/>
    <tableColumn id="2043" xr3:uid="{DA640B4E-0054-4966-9993-456139C3341F}" name="Column2027"/>
    <tableColumn id="2044" xr3:uid="{60E21E57-9E20-457A-A247-1160D2CD0B7E}" name="Column2028"/>
    <tableColumn id="2045" xr3:uid="{FB79418D-7E76-45AE-91FE-28FC2B814405}" name="Column2029"/>
    <tableColumn id="2046" xr3:uid="{767C85D0-FA08-4D9E-8EE2-BD93AD27EDD7}" name="Column2030"/>
    <tableColumn id="2047" xr3:uid="{6A9B0CD5-B20F-4FB0-A6CD-D64189BAE07C}" name="Column2031"/>
    <tableColumn id="2048" xr3:uid="{B4E232C6-464B-4A60-A06D-633DC340C58F}" name="Column2032"/>
    <tableColumn id="2049" xr3:uid="{B7F3F9EE-90E3-49AB-B74A-7E5B3CCF9C67}" name="Column2033"/>
    <tableColumn id="2050" xr3:uid="{2CC237C6-EB2A-4735-8A49-13564E40D729}" name="Column2034"/>
    <tableColumn id="2051" xr3:uid="{FDF31AF7-52FD-4A30-A26A-C9BA39D8993C}" name="Column2035"/>
    <tableColumn id="2052" xr3:uid="{8A9EE280-74C5-4B1B-AEF3-3FB5EFE0A754}" name="Column2036"/>
    <tableColumn id="2053" xr3:uid="{821749AA-DEF8-465E-8EA1-45278F42479E}" name="Column2037"/>
    <tableColumn id="2054" xr3:uid="{5E756B2F-728B-4589-A6E8-4FED6AF5C137}" name="Column2038"/>
    <tableColumn id="2055" xr3:uid="{7C3F341A-09B6-49DD-958D-F0000382F21D}" name="Column2039"/>
    <tableColumn id="2056" xr3:uid="{CED48388-656C-4207-B24F-8C9A2D2FD4A8}" name="Column2040"/>
    <tableColumn id="2057" xr3:uid="{3E60C6EC-5158-49C1-98A2-EAB98913729B}" name="Column2041"/>
    <tableColumn id="2058" xr3:uid="{621D6E2F-A9E4-497E-8F7C-8E421B487468}" name="Column2042"/>
    <tableColumn id="2059" xr3:uid="{518ABA88-5BE3-4243-A362-EB37145446EB}" name="Column2043"/>
    <tableColumn id="2060" xr3:uid="{94AC19BA-3A41-4850-8EDD-7622BFE0FE4D}" name="Column2044"/>
    <tableColumn id="2061" xr3:uid="{51FF0FB8-83C9-4795-AFD1-C1AC57D1BCF8}" name="Column2045"/>
    <tableColumn id="2062" xr3:uid="{1933C04E-015A-48EB-B14C-0CC642DF69E5}" name="Column2046"/>
    <tableColumn id="2063" xr3:uid="{E3D1773C-7AC9-491F-BD56-A909D772C12D}" name="Column2047"/>
    <tableColumn id="2064" xr3:uid="{661AD891-2AE5-42AC-9D4D-3015BF8FA569}" name="Column2048"/>
    <tableColumn id="2065" xr3:uid="{4A7D0008-08C5-4256-95F4-73FAF4442603}" name="Column2049"/>
    <tableColumn id="2066" xr3:uid="{2A40E4EF-CC8C-4A5C-9420-A359D5E86F54}" name="Column2050"/>
    <tableColumn id="2067" xr3:uid="{AF4304AF-4EED-4D11-BB1A-5F58D1DEFE90}" name="Column2051"/>
    <tableColumn id="2068" xr3:uid="{36A1CC0A-0388-466D-842C-41804D8F8B58}" name="Column2052"/>
    <tableColumn id="2069" xr3:uid="{F23F883A-21F5-445F-BB87-0585508F4F66}" name="Column2053"/>
    <tableColumn id="2070" xr3:uid="{EBA993AC-9E10-4F75-9F8E-FD74D2274FDB}" name="Column2054"/>
    <tableColumn id="2071" xr3:uid="{CB2AED4B-F49E-438B-9010-9810314DE00D}" name="Column2055"/>
    <tableColumn id="2072" xr3:uid="{C58B2D54-E9B3-4D50-A09C-952B3EEFF006}" name="Column2056"/>
    <tableColumn id="2073" xr3:uid="{D516C347-8031-4540-A1A9-CEDBCB3128CB}" name="Column2057"/>
    <tableColumn id="2074" xr3:uid="{2D1B4105-8FA6-4085-96F5-962119062EEF}" name="Column2058"/>
    <tableColumn id="2075" xr3:uid="{4028312D-EB91-4996-96BB-1AB2AC0633DF}" name="Column2059"/>
    <tableColumn id="2076" xr3:uid="{28A25EFB-5D9D-4059-9F24-271384B33A82}" name="Column2060"/>
    <tableColumn id="2077" xr3:uid="{DCBF9CAA-A9E4-4A07-9138-16D22155F9FB}" name="Column2061"/>
    <tableColumn id="2078" xr3:uid="{8756236F-5CA4-49D0-B3AC-6194EF169200}" name="Column2062"/>
    <tableColumn id="2079" xr3:uid="{3D73A8EB-F1ED-4E16-996A-21937997C690}" name="Column2063"/>
    <tableColumn id="2080" xr3:uid="{02D2E15A-8721-47A5-A073-149F6406E1A7}" name="Column2064"/>
    <tableColumn id="2081" xr3:uid="{71AF9D03-9674-4263-B69F-C1DD248AC95B}" name="Column2065"/>
    <tableColumn id="2082" xr3:uid="{95CA84D0-897A-47FD-A6BC-8F42FFBA8217}" name="Column2066"/>
    <tableColumn id="2083" xr3:uid="{A0D2D787-99DE-485B-BFAF-AD208EE09629}" name="Column2067"/>
    <tableColumn id="2084" xr3:uid="{C7D6C450-BFFA-407C-A8E2-DFDB1BAC027D}" name="Column2068"/>
    <tableColumn id="2085" xr3:uid="{37DB1926-39FB-4C57-A9F9-CCD265B660D6}" name="Column2069"/>
    <tableColumn id="2086" xr3:uid="{38CCF6E5-FFD2-42D0-83C5-BFD2EDA20A7F}" name="Column2070"/>
    <tableColumn id="2087" xr3:uid="{675B880E-09BC-4A07-BD54-24217692AAC1}" name="Column2071"/>
    <tableColumn id="2088" xr3:uid="{5FFEB113-52E9-4877-923F-7A77D77DAA0E}" name="Column2072"/>
    <tableColumn id="2089" xr3:uid="{8FB7900A-0186-4765-A274-24A99C098555}" name="Column2073"/>
    <tableColumn id="2090" xr3:uid="{38AD48F6-5B20-4C67-9C05-4B10DF403BE2}" name="Column2074"/>
    <tableColumn id="2091" xr3:uid="{8FD3F489-4154-4725-9152-DCD1E442E813}" name="Column2075"/>
    <tableColumn id="2092" xr3:uid="{7BF959C3-CB4E-4203-98BF-7E1BF08299C3}" name="Column2076"/>
    <tableColumn id="2093" xr3:uid="{811EA67E-4A93-48D1-8BD5-6856BDF11F74}" name="Column2077"/>
    <tableColumn id="2094" xr3:uid="{B51D0483-08BD-408A-BD5F-9123D60C208A}" name="Column2078"/>
    <tableColumn id="2095" xr3:uid="{2BE28A83-0B07-4515-960A-D5A1C35F807A}" name="Column2079"/>
    <tableColumn id="2096" xr3:uid="{B329AB19-6B08-4889-8620-AC3493F7BA60}" name="Column2080"/>
    <tableColumn id="2097" xr3:uid="{DE779E09-A8DA-4796-925B-3CBBA3DEA482}" name="Column2081"/>
    <tableColumn id="2098" xr3:uid="{9CA7E08F-6801-418E-B364-AAADECE8126D}" name="Column2082"/>
    <tableColumn id="2099" xr3:uid="{ECDA47BD-8747-40DC-A979-F067A39EB605}" name="Column2083"/>
    <tableColumn id="2100" xr3:uid="{298D2D6A-1D0E-4F4A-9D81-01836AD26B1C}" name="Column2084"/>
    <tableColumn id="2101" xr3:uid="{CCDA8FA3-EADF-4C45-9602-A784FFD21E90}" name="Column2085"/>
    <tableColumn id="2102" xr3:uid="{81D16FC8-4489-49D4-90B2-8A3682FD3B03}" name="Column2086"/>
    <tableColumn id="2103" xr3:uid="{86DFDFD7-1A5E-4E4E-A101-0B12E93D2F62}" name="Column2087"/>
    <tableColumn id="2104" xr3:uid="{2492FE7D-A048-4D68-B7AA-9E35B052E332}" name="Column2088"/>
    <tableColumn id="2105" xr3:uid="{78C93AB3-00BA-4384-8D90-BC29427FC415}" name="Column2089"/>
    <tableColumn id="2106" xr3:uid="{A004A9B0-69BF-437E-8FAA-A24AC45E7538}" name="Column2090"/>
    <tableColumn id="2107" xr3:uid="{6841D9EA-6906-4DFB-9CD0-7544909C4BC4}" name="Column2091"/>
    <tableColumn id="2108" xr3:uid="{D3510DAF-3429-437B-9294-7E7B9A48C49A}" name="Column2092"/>
    <tableColumn id="2109" xr3:uid="{2E0E7869-E5EE-4C3C-AD41-E6FA418528D8}" name="Column2093"/>
    <tableColumn id="2110" xr3:uid="{03E7A77A-9D9F-4EE0-AB5C-009A517F59D8}" name="Column2094"/>
    <tableColumn id="2111" xr3:uid="{D16343F9-5D79-4F51-AC4F-BF924CBF6B98}" name="Column2095"/>
    <tableColumn id="2112" xr3:uid="{7FA5A89A-075D-45C0-8C7D-D755C3A3B7EE}" name="Column2096"/>
    <tableColumn id="2113" xr3:uid="{AB2A6522-4CF8-4FB9-A66A-5B89B8FBAAAD}" name="Column2097"/>
    <tableColumn id="2114" xr3:uid="{49CB904A-654F-4A4B-BDDB-5BE075E3314D}" name="Column2098"/>
    <tableColumn id="2115" xr3:uid="{3E9F71E9-D2FC-4B55-B7E8-CA4C8B47F0EC}" name="Column2099"/>
    <tableColumn id="2116" xr3:uid="{649F3EA2-D4C0-47DD-8A59-51F7976527EE}" name="Column2100"/>
    <tableColumn id="2117" xr3:uid="{20E00BF9-C6E1-4E9C-BBCB-CB70DE955648}" name="Column2101"/>
    <tableColumn id="2118" xr3:uid="{95905AC3-20E8-482F-BC40-EAE4FBA3E7ED}" name="Column2102"/>
    <tableColumn id="2119" xr3:uid="{D90BA61E-671E-4908-9252-73585E62FCE3}" name="Column2103"/>
    <tableColumn id="2120" xr3:uid="{87D8D5FE-A130-4C5B-BB16-C80A16B3C8DE}" name="Column2104"/>
    <tableColumn id="2121" xr3:uid="{2D7E65B9-2EC3-43B4-A6F0-6CB15256CA8F}" name="Column2105"/>
    <tableColumn id="2122" xr3:uid="{A1638035-C60C-42E1-B975-C996EF35C4D6}" name="Column2106"/>
    <tableColumn id="2123" xr3:uid="{F2D7F180-1C98-4016-A4D4-F7DAD999C308}" name="Column2107"/>
    <tableColumn id="2124" xr3:uid="{395C3440-DCE3-4AC6-9CC3-940CC4E2313B}" name="Column2108"/>
    <tableColumn id="2125" xr3:uid="{9F7140F9-E1D6-4263-BCA2-B1D076F35264}" name="Column2109"/>
    <tableColumn id="2126" xr3:uid="{B6AA75B8-6979-4FF9-AB08-C07A3B2B7791}" name="Column2110"/>
    <tableColumn id="2127" xr3:uid="{9D639A47-F8A7-4BFF-9C77-07EBDB439224}" name="Column2111"/>
    <tableColumn id="2128" xr3:uid="{248A4C26-FD51-4606-AB14-278F92DBDFC8}" name="Column2112"/>
    <tableColumn id="2129" xr3:uid="{58B2D6D2-9B2D-424D-B778-D1B8F1BB8834}" name="Column2113"/>
    <tableColumn id="2130" xr3:uid="{6E2FF671-C7F1-40D9-85AC-C712799537C3}" name="Column2114"/>
    <tableColumn id="2131" xr3:uid="{5A546020-625D-4AFF-B16C-B46B36F0DF28}" name="Column2115"/>
    <tableColumn id="2132" xr3:uid="{2CBCFDCE-A961-483D-92EC-3C2930FB72F7}" name="Column2116"/>
    <tableColumn id="2133" xr3:uid="{79A23D1C-AA46-43FF-BAC1-6F8E6B179549}" name="Column2117"/>
    <tableColumn id="2134" xr3:uid="{F1397A47-9187-46CF-AFF0-19D681CD3E3A}" name="Column2118"/>
    <tableColumn id="2135" xr3:uid="{EFE837BB-E9BA-49A9-A5A4-80EE39A5A8FA}" name="Column2119"/>
    <tableColumn id="2136" xr3:uid="{91769D74-D631-4850-A4EA-EFFA4DAFC7B3}" name="Column2120"/>
    <tableColumn id="2137" xr3:uid="{D2C6208E-0960-4216-BD4E-30D13B22E7EA}" name="Column2121"/>
    <tableColumn id="2138" xr3:uid="{F61F8F6D-801B-46D8-BA1C-C74B6E739742}" name="Column2122"/>
    <tableColumn id="2139" xr3:uid="{9B3B4F14-D228-4B3F-968A-3718A9118273}" name="Column2123"/>
    <tableColumn id="2140" xr3:uid="{2EDCC0CE-8EC9-4D50-A637-C9ACB28866A5}" name="Column2124"/>
    <tableColumn id="2141" xr3:uid="{29E183A8-5A98-49E4-8418-CFA167822903}" name="Column2125"/>
    <tableColumn id="2142" xr3:uid="{1AD13FA9-CB0A-474A-B27D-37215D920895}" name="Column2126"/>
    <tableColumn id="2143" xr3:uid="{CF3D1FE3-8299-4B56-9AFE-CC5D8B26A054}" name="Column2127"/>
    <tableColumn id="2144" xr3:uid="{06697CD9-FA62-4548-BFD1-37B01AA74C5B}" name="Column2128"/>
    <tableColumn id="2145" xr3:uid="{6D34D056-8F06-47D7-8985-42DCA3AEB952}" name="Column2129"/>
    <tableColumn id="2146" xr3:uid="{7E234793-2F4D-4172-86E4-86A29AD2D5CD}" name="Column2130"/>
    <tableColumn id="2147" xr3:uid="{8305B560-9F3F-4EA0-8AA8-37E97ED7CE47}" name="Column2131"/>
    <tableColumn id="2148" xr3:uid="{4F842CAE-3278-43D7-A67E-D7953FD339B3}" name="Column2132"/>
    <tableColumn id="2149" xr3:uid="{D8777F66-4277-4082-A309-A34A0F767606}" name="Column2133"/>
    <tableColumn id="2150" xr3:uid="{B7D2F783-5BB4-4F20-A06A-5F04B93F624C}" name="Column2134"/>
    <tableColumn id="2151" xr3:uid="{4FA08BC2-AED4-4917-B1D7-5AFAF5C00EA8}" name="Column2135"/>
    <tableColumn id="2152" xr3:uid="{446B3255-AF0B-4655-8660-160DFA0B62BE}" name="Column2136"/>
    <tableColumn id="2153" xr3:uid="{BCEF1DC4-1C5D-4A3E-AF97-A596EC1B719A}" name="Column2137"/>
    <tableColumn id="2154" xr3:uid="{A796AED9-7BE3-4D22-BF20-43E59B8107BB}" name="Column2138"/>
    <tableColumn id="2155" xr3:uid="{304F3530-EED7-41D3-B1BE-DDAA143BBE0D}" name="Column2139"/>
    <tableColumn id="2156" xr3:uid="{97CD1C57-C85F-4688-BCBA-6B008228DEA0}" name="Column2140"/>
    <tableColumn id="2157" xr3:uid="{840FD6C0-E2B5-4695-AA9A-A17A89691819}" name="Column2141"/>
    <tableColumn id="2158" xr3:uid="{9CC4AC68-326C-4788-92AE-4C66724AB700}" name="Column2142"/>
    <tableColumn id="2159" xr3:uid="{3E790A73-B199-4B26-923A-6B12BA4C2C8C}" name="Column2143"/>
    <tableColumn id="2160" xr3:uid="{A3722A14-3A5B-4F47-A50D-69AD7EF90D4D}" name="Column2144"/>
    <tableColumn id="2161" xr3:uid="{3D3E7713-F4CD-447C-8CBF-4FACAE3B7AB9}" name="Column2145"/>
    <tableColumn id="2162" xr3:uid="{79FD8F92-6AFF-4A76-99F0-E13E268BFFA8}" name="Column2146"/>
    <tableColumn id="2163" xr3:uid="{A9B003DA-6E80-44D0-9C99-DEB9D93A509A}" name="Column2147"/>
    <tableColumn id="2164" xr3:uid="{6E5D2C5F-4D65-4C8A-9383-3C778C220CFD}" name="Column2148"/>
    <tableColumn id="2165" xr3:uid="{62F94D89-C23F-47DD-8342-A71C65BF656E}" name="Column2149"/>
    <tableColumn id="2166" xr3:uid="{C4023A04-AE76-4636-84EE-0F586E8EEE4E}" name="Column2150"/>
    <tableColumn id="2167" xr3:uid="{954D4649-F488-4BAC-B92E-7ED6ACABE949}" name="Column2151"/>
    <tableColumn id="2168" xr3:uid="{AF1A8F1A-FC61-49A7-B514-A7A46A744310}" name="Column2152"/>
    <tableColumn id="2169" xr3:uid="{1DC2E3C5-7217-43EC-8052-BF38B4C939EF}" name="Column2153"/>
    <tableColumn id="2170" xr3:uid="{77A43743-CA6F-4221-8D60-807B4D32A9F6}" name="Column2154"/>
    <tableColumn id="2171" xr3:uid="{8044924E-BEAD-4BF7-A0F3-39275480EBA6}" name="Column2155"/>
    <tableColumn id="2172" xr3:uid="{F9DF6FD2-CF54-4EE1-8F02-1B39C8069819}" name="Column2156"/>
    <tableColumn id="2173" xr3:uid="{12B3F154-6DC1-4FBA-BE7A-95CD6DA83136}" name="Column2157"/>
    <tableColumn id="2174" xr3:uid="{7B050FD6-2B5A-4ED0-A418-02C40853381D}" name="Column2158"/>
    <tableColumn id="2175" xr3:uid="{5B5E67B4-6C74-4F7F-85BE-3DCEA36FCC4E}" name="Column2159"/>
    <tableColumn id="2176" xr3:uid="{B268FED0-7DFB-4336-9763-8A2CCD023C94}" name="Column2160"/>
    <tableColumn id="2177" xr3:uid="{8B95ADDB-E0C0-4D24-8929-1ACD7771053A}" name="Column2161"/>
    <tableColumn id="2178" xr3:uid="{C23F3CBB-325B-4FAF-A0ED-69595D1DB785}" name="Column2162"/>
    <tableColumn id="2179" xr3:uid="{14948FCF-B95D-44BB-A957-5390CA1CC7EC}" name="Column2163"/>
    <tableColumn id="2180" xr3:uid="{150BFD21-58F7-48C6-8DB0-598F44921128}" name="Column2164"/>
    <tableColumn id="2181" xr3:uid="{65A13A78-4F45-4BED-A828-ECA2F6D40AC2}" name="Column2165"/>
    <tableColumn id="2182" xr3:uid="{17A9191A-6715-40F0-8C70-51A2EFD545AB}" name="Column2166"/>
    <tableColumn id="2183" xr3:uid="{F8254E29-CF23-457A-A781-0A17CAFE65FA}" name="Column2167"/>
    <tableColumn id="2184" xr3:uid="{EC35DD3B-668B-48A9-99B4-75A6ECC50334}" name="Column2168"/>
    <tableColumn id="2185" xr3:uid="{5E12AE9D-B6C8-4236-9678-8EEFB4E325B4}" name="Column2169"/>
    <tableColumn id="2186" xr3:uid="{D380B06E-CA8E-4F7E-846E-CD86DE1CC2C8}" name="Column2170"/>
    <tableColumn id="2187" xr3:uid="{42D239EF-E26A-471B-AA1F-01A36993340F}" name="Column2171"/>
    <tableColumn id="2188" xr3:uid="{3FBFA312-9475-497C-A132-44F82CEDE178}" name="Column2172"/>
    <tableColumn id="2189" xr3:uid="{4CC91224-9A74-421C-A058-22837A841654}" name="Column2173"/>
    <tableColumn id="2190" xr3:uid="{9884143B-CD2E-412B-A832-20DF260A6294}" name="Column2174"/>
    <tableColumn id="2191" xr3:uid="{B82F252C-D591-4D96-89C2-44A4035888A2}" name="Column2175"/>
    <tableColumn id="2192" xr3:uid="{54D25561-C16C-420A-9F73-2F951DEDDA58}" name="Column2176"/>
    <tableColumn id="2193" xr3:uid="{51220AAB-EE6E-49B4-8757-2F107A614694}" name="Column2177"/>
    <tableColumn id="2194" xr3:uid="{30F612E1-3782-494E-979A-4BB17C3542CB}" name="Column2178"/>
    <tableColumn id="2195" xr3:uid="{EFCB3BAE-54D6-4595-8DC0-CF3F50551270}" name="Column2179"/>
    <tableColumn id="2196" xr3:uid="{3B9DB94F-0F05-4E0F-91F2-AD0489D1CFE7}" name="Column2180"/>
    <tableColumn id="2197" xr3:uid="{8C5680FE-BD52-466E-9557-F905263AC852}" name="Column2181"/>
    <tableColumn id="2198" xr3:uid="{13D8796A-2537-4A3F-898E-D55C0A036192}" name="Column2182"/>
    <tableColumn id="2199" xr3:uid="{B3AB1330-5B19-4898-804F-EE708E8F8EAA}" name="Column2183"/>
    <tableColumn id="2200" xr3:uid="{0B110494-83F3-4BAD-BC63-7A40B0CE20BD}" name="Column2184"/>
    <tableColumn id="2201" xr3:uid="{F29DC412-6C15-4BFC-B711-AE9028A0A233}" name="Column2185"/>
    <tableColumn id="2202" xr3:uid="{5D35FC30-6550-4FD5-BCFF-807FE7A609C1}" name="Column2186"/>
    <tableColumn id="2203" xr3:uid="{11E990C2-0F86-4411-BC8A-EEFD81E0DF5B}" name="Column2187"/>
    <tableColumn id="2204" xr3:uid="{0470A2F6-4A11-4E34-8C07-FB34B303E81D}" name="Column2188"/>
    <tableColumn id="2205" xr3:uid="{FC25FE43-2CB4-49CB-9390-F9B598141DE5}" name="Column2189"/>
    <tableColumn id="2206" xr3:uid="{BD92B9F4-9152-43B6-B26E-8AAE2379BA5A}" name="Column2190"/>
    <tableColumn id="2207" xr3:uid="{45C8EF0C-6745-4B83-899F-41C511CB1A26}" name="Column2191"/>
    <tableColumn id="2208" xr3:uid="{A15B6513-4D9C-4293-BDCE-15F77F8E757A}" name="Column2192"/>
    <tableColumn id="2209" xr3:uid="{B4B61FA5-9CE1-4236-A1D2-4DC2FEF62553}" name="Column2193"/>
    <tableColumn id="2210" xr3:uid="{0DC4E6AD-FA82-40D2-8558-E140DCB035DD}" name="Column2194"/>
    <tableColumn id="2211" xr3:uid="{E757F00C-5692-4E95-9D47-BC8C3D19472E}" name="Column2195"/>
    <tableColumn id="2212" xr3:uid="{A15C9C06-2768-41AC-BD9B-DC472BA0EFD4}" name="Column2196"/>
    <tableColumn id="2213" xr3:uid="{638EA5E6-426A-4B31-B251-E5753A38DEAD}" name="Column2197"/>
    <tableColumn id="2214" xr3:uid="{6476ED1F-6D0A-488F-B2EC-CF2CACBECAAD}" name="Column2198"/>
    <tableColumn id="2215" xr3:uid="{AC7CEEB8-1C85-404B-AC02-D5D5276CFE89}" name="Column2199"/>
    <tableColumn id="2216" xr3:uid="{72C68116-A498-4990-BF0F-5B86479FCB36}" name="Column2200"/>
    <tableColumn id="2217" xr3:uid="{D4CA935F-B998-48CC-9F87-15A77FE2AACA}" name="Column2201"/>
    <tableColumn id="2218" xr3:uid="{A3A3B2D7-B6D2-477C-8EC9-ADBA5BC22143}" name="Column2202"/>
    <tableColumn id="2219" xr3:uid="{14CD5E8B-45EC-4ED3-8770-CBA83DCD406C}" name="Column2203"/>
    <tableColumn id="2220" xr3:uid="{0F185565-8F0A-4700-AFE7-8DF6D5C0C3D7}" name="Column2204"/>
    <tableColumn id="2221" xr3:uid="{09586855-FF25-4217-9CF3-0F976C2F3354}" name="Column2205"/>
    <tableColumn id="2222" xr3:uid="{E3EB71D4-2737-469A-A428-66E2791A0E5D}" name="Column2206"/>
    <tableColumn id="2223" xr3:uid="{2CAD4BCE-41F1-4BA7-9890-A0969B959109}" name="Column2207"/>
    <tableColumn id="2224" xr3:uid="{2C74E605-CED7-4087-954B-1B7B81859D36}" name="Column2208"/>
    <tableColumn id="2225" xr3:uid="{3573CF38-4F18-4444-A426-4BF8731CCD8C}" name="Column2209"/>
    <tableColumn id="2226" xr3:uid="{9F86067F-A7CA-4F49-8BAE-B72122A43877}" name="Column2210"/>
    <tableColumn id="2227" xr3:uid="{37230F81-522F-4AF9-9830-13C7CB936D99}" name="Column2211"/>
    <tableColumn id="2228" xr3:uid="{F3FAAC6B-E56E-424D-8E20-06A659462610}" name="Column2212"/>
    <tableColumn id="2229" xr3:uid="{91708A07-5211-4ABA-8F96-C2C3387E5BD3}" name="Column2213"/>
    <tableColumn id="2230" xr3:uid="{42A07FCC-DCAC-4CAF-A041-479EE748C75B}" name="Column2214"/>
    <tableColumn id="2231" xr3:uid="{AF89FB61-4E35-4BA1-BFE4-398E74F0B7F5}" name="Column2215"/>
    <tableColumn id="2232" xr3:uid="{0829EFCA-4559-44E4-9C50-098E1C13FFE6}" name="Column2216"/>
    <tableColumn id="2233" xr3:uid="{E87D311A-68E9-4902-BD68-EA63083F914C}" name="Column2217"/>
    <tableColumn id="2234" xr3:uid="{7E444E97-AF1A-43B0-973D-7A43C42F1B65}" name="Column2218"/>
    <tableColumn id="2235" xr3:uid="{76CCC3FF-ED86-4C41-8040-CB4CF1507A6A}" name="Column2219"/>
    <tableColumn id="2236" xr3:uid="{D43038A2-815B-4C9A-9F0F-675B8B4B997A}" name="Column2220"/>
    <tableColumn id="2237" xr3:uid="{F06AA766-89A7-4C33-B0D9-6A83AA76FA08}" name="Column2221"/>
    <tableColumn id="2238" xr3:uid="{E1EE7520-982C-42B4-BB63-3940025E9619}" name="Column2222"/>
    <tableColumn id="2239" xr3:uid="{DDBDFE16-635C-45C4-B2F4-84A7EB6D9C8F}" name="Column2223"/>
    <tableColumn id="2240" xr3:uid="{BD3F0F29-6F35-41C6-9C13-361840C25104}" name="Column2224"/>
    <tableColumn id="2241" xr3:uid="{2F7E8188-A98C-4019-B0AB-BA30B7AA6D93}" name="Column2225"/>
    <tableColumn id="2242" xr3:uid="{C2B02AC2-6A1B-47F6-87FB-77F7FE33C0E7}" name="Column2226"/>
    <tableColumn id="2243" xr3:uid="{755C00EE-E2A2-473C-8BF4-D5403D3C7ACF}" name="Column2227"/>
    <tableColumn id="2244" xr3:uid="{6D0C8B94-9333-4D00-B90B-7574673D47EB}" name="Column2228"/>
    <tableColumn id="2245" xr3:uid="{FAB525E0-2201-4087-90B8-82EE8D2ADB1B}" name="Column2229"/>
    <tableColumn id="2246" xr3:uid="{EFDC44A3-2195-4C6C-99DD-E8FE54ACC008}" name="Column2230"/>
    <tableColumn id="2247" xr3:uid="{59FC3D90-7404-49DA-A0EF-5E031E41EBFE}" name="Column2231"/>
    <tableColumn id="2248" xr3:uid="{22560A6E-450B-4ACF-8896-7DCB57BA07A6}" name="Column2232"/>
    <tableColumn id="2249" xr3:uid="{4CE0DF29-AE68-48E6-858E-BD283559AD14}" name="Column2233"/>
    <tableColumn id="2250" xr3:uid="{87491E15-FA53-42C2-96C2-2BE324BB179D}" name="Column2234"/>
    <tableColumn id="2251" xr3:uid="{FC28482E-FFE9-47B3-958D-963ECA3E7913}" name="Column2235"/>
    <tableColumn id="2252" xr3:uid="{E141AD04-AD7E-4EDF-AC94-AAD7CFB81943}" name="Column2236"/>
    <tableColumn id="2253" xr3:uid="{6E662F4A-80EF-46E3-995A-0261287AAF2B}" name="Column2237"/>
    <tableColumn id="2254" xr3:uid="{4DCE400C-6DD8-45A0-9E65-78D831CA113A}" name="Column2238"/>
    <tableColumn id="2255" xr3:uid="{FA2D6DC4-E2BE-4D7B-9046-614F8C2FAA5E}" name="Column2239"/>
    <tableColumn id="2256" xr3:uid="{624BAB83-8C26-46E3-B6A0-F5E474A7A4AA}" name="Column2240"/>
    <tableColumn id="2257" xr3:uid="{FC59DE6A-6989-49AE-8518-C14E7C795EDE}" name="Column2241"/>
    <tableColumn id="2258" xr3:uid="{8EDBA6EF-054E-45D9-88B2-657A7862E8B6}" name="Column2242"/>
    <tableColumn id="2259" xr3:uid="{A9E2FF32-B93E-451E-B896-51FFB6E7499D}" name="Column2243"/>
    <tableColumn id="2260" xr3:uid="{795BBFC7-5E68-4E3E-B696-65F8601CFAF8}" name="Column2244"/>
    <tableColumn id="2261" xr3:uid="{0E1039D8-6F6B-4C3E-A32E-BFD25CCF9D9C}" name="Column2245"/>
    <tableColumn id="2262" xr3:uid="{900F8D8F-3B7C-468E-BA2F-1F0D4A7D582A}" name="Column2246"/>
    <tableColumn id="2263" xr3:uid="{F3FF9710-586D-4068-B481-6E90C619E581}" name="Column2247"/>
    <tableColumn id="2264" xr3:uid="{369D988E-07E3-405D-B446-5875AA83CCF9}" name="Column2248"/>
    <tableColumn id="2265" xr3:uid="{88756453-994D-48B2-9E02-1A2F8891111C}" name="Column2249"/>
    <tableColumn id="2266" xr3:uid="{F50BB0E8-32DB-466F-AFE9-B99D214825B2}" name="Column2250"/>
    <tableColumn id="2267" xr3:uid="{E7CD378D-8849-43D9-BB4B-C8A7BDD27668}" name="Column2251"/>
    <tableColumn id="2268" xr3:uid="{9758558F-35A4-49A2-BB5D-BE9E863D375A}" name="Column2252"/>
    <tableColumn id="2269" xr3:uid="{3B13058C-7C6B-4CFA-9F10-5D3A11EEDFDD}" name="Column2253"/>
    <tableColumn id="2270" xr3:uid="{738FBCA0-650F-48EE-AF12-925B8226C265}" name="Column2254"/>
    <tableColumn id="2271" xr3:uid="{D4D09876-A0B8-4F75-9B0C-F3A0C0E72D64}" name="Column2255"/>
    <tableColumn id="2272" xr3:uid="{CD8D59C8-D297-429A-97C3-34C99E20D00F}" name="Column2256"/>
    <tableColumn id="2273" xr3:uid="{4A1AA214-2F2D-4327-9959-862A5C126719}" name="Column2257"/>
    <tableColumn id="2274" xr3:uid="{99A61F87-C447-4186-A5D8-B10F58FBE21F}" name="Column2258"/>
    <tableColumn id="2275" xr3:uid="{B030EDDE-0D87-43AB-86C5-E35DB7C93ECC}" name="Column2259"/>
    <tableColumn id="2276" xr3:uid="{21E1116C-B263-4A80-8496-C063D1AD9BC7}" name="Column2260"/>
    <tableColumn id="2277" xr3:uid="{35B9B475-F004-4A1E-BEF8-59E531CFCA48}" name="Column2261"/>
    <tableColumn id="2278" xr3:uid="{84B72002-DEFB-4DFD-9B20-FF8BD5C8B3C0}" name="Column2262"/>
    <tableColumn id="2279" xr3:uid="{CF78DBF7-37D5-4C6C-B19D-2763ED9597B4}" name="Column2263"/>
    <tableColumn id="2280" xr3:uid="{144E3B09-89D9-464C-A58A-36BA948C18D5}" name="Column2264"/>
    <tableColumn id="2281" xr3:uid="{5C328BB6-428C-45F5-B48B-1A9384DA3A42}" name="Column2265"/>
    <tableColumn id="2282" xr3:uid="{EE250978-FF05-429B-9580-0B811DA77937}" name="Column2266"/>
    <tableColumn id="2283" xr3:uid="{6CD7B1F5-1555-40F2-829A-DF7B8E98641A}" name="Column2267"/>
    <tableColumn id="2284" xr3:uid="{8006ADFC-4929-47C7-9FEA-773477CFECCD}" name="Column2268"/>
    <tableColumn id="2285" xr3:uid="{A4522ED2-DA05-4A58-AAED-5916A0D813CD}" name="Column2269"/>
    <tableColumn id="2286" xr3:uid="{61FD35F9-8B9E-4600-AA79-E3D203494483}" name="Column2270"/>
    <tableColumn id="2287" xr3:uid="{5B69C813-BF96-4DA0-9C23-38FAA67A1F9F}" name="Column2271"/>
    <tableColumn id="2288" xr3:uid="{EBA4A623-790B-427B-85A9-FAD2E90CF4B0}" name="Column2272"/>
    <tableColumn id="2289" xr3:uid="{3D95DB02-CE7B-445F-B530-018BF2E63535}" name="Column2273"/>
    <tableColumn id="2290" xr3:uid="{3B0C80AA-B8E8-4EC8-A184-2205DF051090}" name="Column2274"/>
    <tableColumn id="2291" xr3:uid="{898394A8-29FE-44F2-9768-C2B9A176D6EE}" name="Column2275"/>
    <tableColumn id="2292" xr3:uid="{A38AE72D-F235-41B0-93FB-3185D5C1809E}" name="Column2276"/>
    <tableColumn id="2293" xr3:uid="{42368189-5F39-43B1-9E6D-B6C7AA8AB0B5}" name="Column2277"/>
    <tableColumn id="2294" xr3:uid="{5526C748-6F51-487E-9403-586F659DECA3}" name="Column2278"/>
    <tableColumn id="2295" xr3:uid="{A498EFF5-E568-454C-BC14-00110989A464}" name="Column2279"/>
    <tableColumn id="2296" xr3:uid="{2E95D03F-C395-45E0-B160-F3BE94164266}" name="Column2280"/>
    <tableColumn id="2297" xr3:uid="{B30A50AF-4189-451B-869D-299DF9005EA7}" name="Column2281"/>
    <tableColumn id="2298" xr3:uid="{C3F938C1-60FB-4B99-BCDF-28F23DDDE8A3}" name="Column2282"/>
    <tableColumn id="2299" xr3:uid="{FA7DC177-B137-403A-BF02-E4785CD32E42}" name="Column2283"/>
    <tableColumn id="2300" xr3:uid="{ADC1D82E-EEF2-4550-BF72-E4E63CCCE2C1}" name="Column2284"/>
    <tableColumn id="2301" xr3:uid="{2F6AF1FC-240D-439C-8C9F-9E320960382B}" name="Column2285"/>
    <tableColumn id="2302" xr3:uid="{D9A0DEF0-B073-469C-A54E-56476D09E246}" name="Column2286"/>
    <tableColumn id="2303" xr3:uid="{DA48AD2D-8E85-44B7-9907-10864D2098C0}" name="Column2287"/>
    <tableColumn id="2304" xr3:uid="{D9E7B097-C9BC-420F-B7C4-4E619DB256FC}" name="Column2288"/>
    <tableColumn id="2305" xr3:uid="{CACA9587-988A-4413-A491-F722382033CA}" name="Column2289"/>
    <tableColumn id="2306" xr3:uid="{36A0CB26-BCEE-412B-AA3E-C14976101BFA}" name="Column2290"/>
    <tableColumn id="2307" xr3:uid="{5520A2ED-1117-464A-B605-AD8B70E5F0A9}" name="Column2291"/>
    <tableColumn id="2308" xr3:uid="{D7C81D9A-D410-4E5A-911B-C9AF0AE32885}" name="Column2292"/>
    <tableColumn id="2309" xr3:uid="{53C54063-FECE-42B1-8233-C77C900D3807}" name="Column2293"/>
    <tableColumn id="2310" xr3:uid="{21CE94A6-0CF6-402A-A798-188208EC291F}" name="Column2294"/>
    <tableColumn id="2311" xr3:uid="{1105EC32-5BE0-493F-A466-73874C600873}" name="Column2295"/>
    <tableColumn id="2312" xr3:uid="{C1288C74-36B7-472A-87D4-F06715C08059}" name="Column2296"/>
    <tableColumn id="2313" xr3:uid="{FD1083CA-46A5-4E2A-A1E6-5C78DEEEFAC3}" name="Column2297"/>
    <tableColumn id="2314" xr3:uid="{142CB493-BE73-4310-97E3-35240DBCD840}" name="Column2298"/>
    <tableColumn id="2315" xr3:uid="{160D86A3-09BA-4FB1-9287-25A86685534F}" name="Column2299"/>
    <tableColumn id="2316" xr3:uid="{96930114-F676-4204-90FD-968EE2C31A1D}" name="Column2300"/>
    <tableColumn id="2317" xr3:uid="{20CE0CD6-5171-4C50-A644-FC3100AE29BC}" name="Column2301"/>
    <tableColumn id="2318" xr3:uid="{487F3968-7368-4F3C-BDD8-A8871450BF32}" name="Column2302"/>
    <tableColumn id="2319" xr3:uid="{124EAA53-B6B5-4F6C-9EBA-DF77B8982750}" name="Column2303"/>
    <tableColumn id="2320" xr3:uid="{80B7F6E7-CF3F-46EB-A7EF-679907C0B520}" name="Column2304"/>
    <tableColumn id="2321" xr3:uid="{AF46BF52-4022-4C56-8DE5-7F2D107957FB}" name="Column2305"/>
    <tableColumn id="2322" xr3:uid="{FF8E9687-2F26-4A72-83EB-C24CEAE2B547}" name="Column2306"/>
    <tableColumn id="2323" xr3:uid="{072D1EE4-5379-48ED-8F08-F62A49BD037F}" name="Column2307"/>
    <tableColumn id="2324" xr3:uid="{AE6B6D8D-D94E-49A4-8681-992CCE2D8766}" name="Column2308"/>
    <tableColumn id="2325" xr3:uid="{B7539EC7-7A13-4466-A488-3965740D439A}" name="Column2309"/>
    <tableColumn id="2326" xr3:uid="{97E48A93-7566-4190-A03E-A3C3AFE86C18}" name="Column2310"/>
    <tableColumn id="2327" xr3:uid="{419E06C7-ECE5-4C2E-BEF8-8959FB65F3B0}" name="Column2311"/>
    <tableColumn id="2328" xr3:uid="{25578DF8-AA1D-47F4-AC1F-A49490966B62}" name="Column2312"/>
    <tableColumn id="2329" xr3:uid="{13231D3B-7B74-4C3C-8F22-E1B14584E551}" name="Column2313"/>
    <tableColumn id="2330" xr3:uid="{79986E4A-D576-45D0-B19B-8D9383330542}" name="Column2314"/>
    <tableColumn id="2331" xr3:uid="{95F11EF6-4CFF-4341-BB69-533FA73513F1}" name="Column2315"/>
    <tableColumn id="2332" xr3:uid="{D9AD30EF-158F-4727-9215-74415972FCBC}" name="Column2316"/>
    <tableColumn id="2333" xr3:uid="{94B9BBFB-9F90-4AF7-82DD-1EC922CA66E2}" name="Column2317"/>
    <tableColumn id="2334" xr3:uid="{4E259F5B-383C-4995-9BCD-4CE953B961E4}" name="Column2318"/>
    <tableColumn id="2335" xr3:uid="{2772D4F7-4C6E-4831-AE09-964FFCA8D2DA}" name="Column2319"/>
    <tableColumn id="2336" xr3:uid="{C83D136C-B6F7-4074-B68B-859955769D76}" name="Column2320"/>
    <tableColumn id="2337" xr3:uid="{AFD49C36-D8D2-46D0-A1B9-388AC1F86F68}" name="Column2321"/>
    <tableColumn id="2338" xr3:uid="{2AE2C953-0175-4D0B-853D-5243AC6B42F8}" name="Column2322"/>
    <tableColumn id="2339" xr3:uid="{F9D69FC9-C9D8-427F-BB44-3975E0F0297C}" name="Column2323"/>
    <tableColumn id="2340" xr3:uid="{C636C0B0-A9C7-4144-8C62-D82419A5AFE4}" name="Column2324"/>
    <tableColumn id="2341" xr3:uid="{559BC0BF-DD45-480A-8BB4-D9587B55E4D7}" name="Column2325"/>
    <tableColumn id="2342" xr3:uid="{E6D6EBDA-A9CA-443C-9B50-813076E58A33}" name="Column2326"/>
    <tableColumn id="2343" xr3:uid="{8CD2368A-A16C-4563-A0FE-BF9E672EE086}" name="Column2327"/>
    <tableColumn id="2344" xr3:uid="{176E5865-3370-4DAD-B55F-A5188522AAC3}" name="Column2328"/>
    <tableColumn id="2345" xr3:uid="{2B1B28C8-3BAE-40F3-AB1A-D9B891ED4BF1}" name="Column2329"/>
    <tableColumn id="2346" xr3:uid="{D8475DB9-D747-492F-B18B-12AEF02F970B}" name="Column2330"/>
    <tableColumn id="2347" xr3:uid="{2661E0E7-8464-4E47-B6F7-10240EB32F6E}" name="Column2331"/>
    <tableColumn id="2348" xr3:uid="{0664D95C-316D-4D09-A6E1-F272F02916F5}" name="Column2332"/>
    <tableColumn id="2349" xr3:uid="{B419D11A-532C-43F2-8AA5-7C15D36508D5}" name="Column2333"/>
    <tableColumn id="2350" xr3:uid="{515D2984-967A-4F70-A035-5508C38945AC}" name="Column2334"/>
    <tableColumn id="2351" xr3:uid="{851CF9CB-B304-4387-8703-C019A7BB96B7}" name="Column2335"/>
    <tableColumn id="2352" xr3:uid="{87A8073A-16D6-484E-AE10-A252A56A9E36}" name="Column2336"/>
    <tableColumn id="2353" xr3:uid="{0B1C0494-3011-4565-9AAA-B99867F762E1}" name="Column2337"/>
    <tableColumn id="2354" xr3:uid="{55BCD714-5E0D-4022-B095-31F9B2F1D433}" name="Column2338"/>
    <tableColumn id="2355" xr3:uid="{A47251EE-B05D-44FF-9DE0-EB44886E1E96}" name="Column2339"/>
    <tableColumn id="2356" xr3:uid="{CF3A5888-3313-482E-9EEE-3D00A023BDA1}" name="Column2340"/>
    <tableColumn id="2357" xr3:uid="{6B2978B2-D8C8-41F5-8756-F5DB9F5A43E8}" name="Column2341"/>
    <tableColumn id="2358" xr3:uid="{0FE6750A-32AE-48D8-8DCB-65CDED4E7101}" name="Column2342"/>
    <tableColumn id="2359" xr3:uid="{EE945E62-27AD-431E-8E17-9A0146FBEA29}" name="Column2343"/>
    <tableColumn id="2360" xr3:uid="{9FEC5C2D-85D5-453F-8A64-5CFF0C4AA46A}" name="Column2344"/>
    <tableColumn id="2361" xr3:uid="{DDE1EB5B-64AC-47CE-8BE2-7C28B49C87B5}" name="Column2345"/>
    <tableColumn id="2362" xr3:uid="{1F8CB0BE-3C5D-47CC-B8DC-1A4B2646ADF0}" name="Column2346"/>
    <tableColumn id="2363" xr3:uid="{6C6BFF74-4E75-4DB6-BEEC-764FBE72E5B2}" name="Column2347"/>
    <tableColumn id="2364" xr3:uid="{CA5098CB-2285-4437-9964-8DB4AEC7D4F0}" name="Column2348"/>
    <tableColumn id="2365" xr3:uid="{51AA7201-0A16-4281-BDC5-A9564FF08DBC}" name="Column2349"/>
    <tableColumn id="2366" xr3:uid="{1C02503B-FBB3-4E77-8548-8B5A6AEB861B}" name="Column2350"/>
    <tableColumn id="2367" xr3:uid="{799F14DD-5332-4A32-ACC1-D5D1887F3691}" name="Column2351"/>
    <tableColumn id="2368" xr3:uid="{862FB7B2-5DD1-4BAF-9B86-45D1B0ADC3DC}" name="Column2352"/>
    <tableColumn id="2369" xr3:uid="{A451F458-1EA9-4EEF-9609-778312D4BD3D}" name="Column2353"/>
    <tableColumn id="2370" xr3:uid="{436164BC-74BA-4AB5-8218-741020200D90}" name="Column2354"/>
    <tableColumn id="2371" xr3:uid="{7A6DB136-29CD-4E21-9E0C-6886EF30CA2B}" name="Column2355"/>
    <tableColumn id="2372" xr3:uid="{8E7C487A-1B04-4E0E-8E98-A459AA1F3D6C}" name="Column2356"/>
    <tableColumn id="2373" xr3:uid="{84914A35-14FD-41DD-8063-E8F4D070EAE6}" name="Column2357"/>
    <tableColumn id="2374" xr3:uid="{829B88E7-20EB-4479-8A6B-36AAE77ACDAA}" name="Column2358"/>
    <tableColumn id="2375" xr3:uid="{E2DDC8FD-ACA4-4A16-8E39-76DE79CFED38}" name="Column2359"/>
    <tableColumn id="2376" xr3:uid="{0814DED0-8990-43AF-9243-44CA2D7399D2}" name="Column2360"/>
    <tableColumn id="2377" xr3:uid="{9D885487-D8F3-41D1-8093-24C1B7A6A686}" name="Column2361"/>
    <tableColumn id="2378" xr3:uid="{A410952E-BFB9-4E1C-868F-62961BED3649}" name="Column2362"/>
    <tableColumn id="2379" xr3:uid="{DD82D5B4-89AC-4080-9418-0FEF5620A3B2}" name="Column2363"/>
    <tableColumn id="2380" xr3:uid="{D5286E92-7CFA-43D5-9C90-BC83AEBF771E}" name="Column2364"/>
    <tableColumn id="2381" xr3:uid="{DFEEFB1C-5D9B-4B72-B6B1-48057E5B74C6}" name="Column2365"/>
    <tableColumn id="2382" xr3:uid="{AE4C5547-15E9-4FEA-B1EB-3F73F1856ABF}" name="Column2366"/>
    <tableColumn id="2383" xr3:uid="{20888A35-6B13-454B-AD23-A3EC292D401F}" name="Column2367"/>
    <tableColumn id="2384" xr3:uid="{9A9442FD-9CD0-40C8-A266-B16C7C9EE7C6}" name="Column2368"/>
    <tableColumn id="2385" xr3:uid="{6845354B-57ED-4E03-90D1-43E85BFEC1DF}" name="Column2369"/>
    <tableColumn id="2386" xr3:uid="{4959E35F-1D93-4152-BE32-BF4F435815B7}" name="Column2370"/>
    <tableColumn id="2387" xr3:uid="{B4327171-3A70-471B-A616-C4CA26B4BC8E}" name="Column2371"/>
    <tableColumn id="2388" xr3:uid="{DADBFBBB-5ECF-42CA-8376-7813600E9518}" name="Column2372"/>
    <tableColumn id="2389" xr3:uid="{B29BEAC6-618A-4DA7-88E2-98B2CEE0D2B4}" name="Column2373"/>
    <tableColumn id="2390" xr3:uid="{8D68024B-9215-4F5C-9137-A1ECFC0DE7C5}" name="Column2374"/>
    <tableColumn id="2391" xr3:uid="{1B0CCDFC-A99B-494B-9C9E-3EB4CB212D5C}" name="Column2375"/>
    <tableColumn id="2392" xr3:uid="{5DEFB2FD-6EB1-4013-BE9D-B7769A84FBA6}" name="Column2376"/>
    <tableColumn id="2393" xr3:uid="{F6128632-1498-493F-9D63-751EEF9373A8}" name="Column2377"/>
    <tableColumn id="2394" xr3:uid="{796B6A08-E47E-44E1-8E26-1468DFC49103}" name="Column2378"/>
    <tableColumn id="2395" xr3:uid="{1064D37E-1C4A-4DDD-9160-21F5B6B5D978}" name="Column2379"/>
    <tableColumn id="2396" xr3:uid="{97785703-6F2C-44A9-B50D-1D2739B68699}" name="Column2380"/>
    <tableColumn id="2397" xr3:uid="{B0FB74E1-0747-4797-87A4-FDE7C58D3965}" name="Column2381"/>
    <tableColumn id="2398" xr3:uid="{234EF961-06DF-4FCE-AC00-3AD32917DB99}" name="Column2382"/>
    <tableColumn id="2399" xr3:uid="{89CD3CF7-B654-4B96-AB72-773ECE5C85D0}" name="Column2383"/>
    <tableColumn id="2400" xr3:uid="{3792FBAE-363F-4FE2-AABC-DD98D1A87871}" name="Column2384"/>
    <tableColumn id="2401" xr3:uid="{9B84F543-94F9-4063-9FED-A601F46E058F}" name="Column2385"/>
    <tableColumn id="2402" xr3:uid="{B3C65488-5F20-4C68-92E1-391A27857758}" name="Column2386"/>
    <tableColumn id="2403" xr3:uid="{F8280E36-BACF-4373-9F13-D02CE8107873}" name="Column2387"/>
    <tableColumn id="2404" xr3:uid="{1675DBCF-40B4-482D-AE2E-81E8A98386BE}" name="Column2388"/>
    <tableColumn id="2405" xr3:uid="{0B14FD6F-F474-4F90-B53C-D6ED3BC31AE4}" name="Column2389"/>
    <tableColumn id="2406" xr3:uid="{21A5A1D2-4425-4E14-9F21-8717CDC2C07C}" name="Column2390"/>
    <tableColumn id="2407" xr3:uid="{1295E1C1-0349-42CA-9B52-16E99525DC2B}" name="Column2391"/>
    <tableColumn id="2408" xr3:uid="{67EF0BC7-B01C-42BD-A47E-EFAE2F0A8AA9}" name="Column2392"/>
    <tableColumn id="2409" xr3:uid="{69A723A7-EBE4-44FC-B222-109F74F7D1DE}" name="Column2393"/>
    <tableColumn id="2410" xr3:uid="{2BC16AC9-5F41-45B1-9C27-DD0A7113390F}" name="Column2394"/>
    <tableColumn id="2411" xr3:uid="{9CDA68CA-6F67-496B-BB56-2E6AC1695A0B}" name="Column2395"/>
    <tableColumn id="2412" xr3:uid="{59EAEEF0-EAFD-4266-97B7-C178AD5FCB25}" name="Column2396"/>
    <tableColumn id="2413" xr3:uid="{DFC691C6-C008-4FF7-8FB0-68723F061E38}" name="Column2397"/>
    <tableColumn id="2414" xr3:uid="{8974D57E-2AA3-4AEE-96F2-D717166DDA13}" name="Column2398"/>
    <tableColumn id="2415" xr3:uid="{F5DE6C8F-956B-488F-AE60-2A56BA344D86}" name="Column2399"/>
    <tableColumn id="2416" xr3:uid="{7A6C5803-7006-4544-8134-BE0083ACFCE0}" name="Column2400"/>
    <tableColumn id="2417" xr3:uid="{39DC0BF6-B399-49A0-AEC4-5983D076A5A4}" name="Column2401"/>
    <tableColumn id="2418" xr3:uid="{3B1E9063-7258-455B-A83D-0C01116DAB63}" name="Column2402"/>
    <tableColumn id="2419" xr3:uid="{4EE26984-2C21-4FD3-B177-9048E8C16B3D}" name="Column2403"/>
    <tableColumn id="2420" xr3:uid="{63CABE77-AEE3-486F-AE27-08088FA6EDEF}" name="Column2404"/>
    <tableColumn id="2421" xr3:uid="{6E583246-0848-4693-81F3-3C21370713E0}" name="Column2405"/>
    <tableColumn id="2422" xr3:uid="{6F1CAC0E-B0CB-4CFD-9677-BCC17622EC82}" name="Column2406"/>
    <tableColumn id="2423" xr3:uid="{478752A8-2494-4243-A426-BF74C91509C2}" name="Column2407"/>
    <tableColumn id="2424" xr3:uid="{3BA81830-49C5-481A-9909-2C1DC1845746}" name="Column2408"/>
    <tableColumn id="2425" xr3:uid="{38F62E19-26B1-4139-8091-CB8370EDC56B}" name="Column2409"/>
    <tableColumn id="2426" xr3:uid="{656EFF33-ADA0-4D35-9337-EA09C944B957}" name="Column2410"/>
    <tableColumn id="2427" xr3:uid="{0684F4C1-D5B5-4C6F-9A83-D186C1294F40}" name="Column2411"/>
    <tableColumn id="2428" xr3:uid="{07712E4F-1E05-4486-BD92-07E6749B0B8F}" name="Column2412"/>
    <tableColumn id="2429" xr3:uid="{97078802-E570-4905-96F7-DC5780837D82}" name="Column2413"/>
    <tableColumn id="2430" xr3:uid="{609AEDA8-C940-4AD0-91AB-BF6338C8D352}" name="Column2414"/>
    <tableColumn id="2431" xr3:uid="{EFB9FF02-9575-4596-9E0C-F4B5FD97440C}" name="Column2415"/>
    <tableColumn id="2432" xr3:uid="{D87A2C11-AE41-4608-8068-DA9EAD886196}" name="Column2416"/>
    <tableColumn id="2433" xr3:uid="{A8938227-528B-4E83-9071-B8FFFA55A26A}" name="Column2417"/>
    <tableColumn id="2434" xr3:uid="{800BF968-EB94-4385-B5CE-16B7397EA70B}" name="Column2418"/>
    <tableColumn id="2435" xr3:uid="{FEC10417-4D09-46DE-BEC0-42B7BF907FFD}" name="Column2419"/>
    <tableColumn id="2436" xr3:uid="{17C1F305-91DC-4281-A427-58158CD48A16}" name="Column2420"/>
    <tableColumn id="2437" xr3:uid="{52D24DDC-A131-4946-B90E-1DA34850DA9D}" name="Column2421"/>
    <tableColumn id="2438" xr3:uid="{2B090D54-FFC1-4D36-9D83-E2611AE7A2C2}" name="Column2422"/>
    <tableColumn id="2439" xr3:uid="{6D40B02A-FB9B-4A6E-9573-668BF06494BD}" name="Column2423"/>
    <tableColumn id="2440" xr3:uid="{37E7A950-ED32-46AC-BC19-11C226069768}" name="Column2424"/>
    <tableColumn id="2441" xr3:uid="{E332F104-390B-4E55-AF85-D44AA36BB273}" name="Column2425"/>
    <tableColumn id="2442" xr3:uid="{7566FD9D-5AF1-4B44-A172-61D110C6ABB8}" name="Column2426"/>
    <tableColumn id="2443" xr3:uid="{BBC315FC-07A8-4439-A87D-6CEFA26BD00D}" name="Column2427"/>
    <tableColumn id="2444" xr3:uid="{F545A0E3-4CD7-4A85-8A78-1DFDC3E9650D}" name="Column2428"/>
    <tableColumn id="2445" xr3:uid="{E1B0146B-75E2-4833-9D60-30B5884C3FBF}" name="Column2429"/>
    <tableColumn id="2446" xr3:uid="{F793C609-1D30-4700-A364-E3BFB60603DF}" name="Column2430"/>
    <tableColumn id="2447" xr3:uid="{CC12528C-AB64-4EC8-998D-5B52C3FF9E96}" name="Column2431"/>
    <tableColumn id="2448" xr3:uid="{CAD6B859-072F-43B7-A98F-8C12E3DEAB1E}" name="Column2432"/>
    <tableColumn id="2449" xr3:uid="{8BE2E62A-E822-4447-9E0B-8662864BFDB2}" name="Column2433"/>
    <tableColumn id="2450" xr3:uid="{53F23805-67F5-4A4C-9CBA-E995248783F8}" name="Column2434"/>
    <tableColumn id="2451" xr3:uid="{B101D6C8-E3B5-4BAA-B32D-64C4870EB234}" name="Column2435"/>
    <tableColumn id="2452" xr3:uid="{44415142-B7B8-431C-AA62-33B4C0BCBC3E}" name="Column2436"/>
    <tableColumn id="2453" xr3:uid="{2AFE3135-4644-4340-8567-C77870BDA323}" name="Column2437"/>
    <tableColumn id="2454" xr3:uid="{B401FF37-5C61-4298-AD76-AB6418B932F3}" name="Column2438"/>
    <tableColumn id="2455" xr3:uid="{FFE0736E-82BE-4D6B-A8FB-0265B6002D99}" name="Column2439"/>
    <tableColumn id="2456" xr3:uid="{8CD0D411-EF31-463F-A004-5007FB5BA05E}" name="Column2440"/>
    <tableColumn id="2457" xr3:uid="{6DA3E928-6FFF-489E-B416-03E70A8BF3D1}" name="Column2441"/>
    <tableColumn id="2458" xr3:uid="{75EB42B6-E029-4C82-AD69-4EDDD63FE3CC}" name="Column2442"/>
    <tableColumn id="2459" xr3:uid="{207A1671-808D-4587-B3A2-8914F77B6E8B}" name="Column2443"/>
    <tableColumn id="2460" xr3:uid="{35EDD591-80C7-4BA3-963C-E7A6C46FB4C1}" name="Column2444"/>
    <tableColumn id="2461" xr3:uid="{A06B78DF-DE67-46FC-ABFE-19D31F6EFB2C}" name="Column2445"/>
    <tableColumn id="2462" xr3:uid="{5627BD6F-04FF-414E-84CB-31696E42DFBF}" name="Column2446"/>
    <tableColumn id="2463" xr3:uid="{D62D2D33-3C85-4C07-9E47-D22628665C26}" name="Column2447"/>
    <tableColumn id="2464" xr3:uid="{6019B33B-6779-4597-B890-F0504A3CBFF8}" name="Column2448"/>
    <tableColumn id="2465" xr3:uid="{556C9E17-28C5-4BEE-8167-311671DF7A85}" name="Column2449"/>
    <tableColumn id="2466" xr3:uid="{F23F15BC-CB46-477C-9F2D-A72497A5EEEE}" name="Column2450"/>
    <tableColumn id="2467" xr3:uid="{09C33FB1-DCB8-4093-B922-704D6AD67C02}" name="Column2451"/>
    <tableColumn id="2468" xr3:uid="{2FF46A06-66E5-4CB1-9916-D7BFE44D3462}" name="Column2452"/>
    <tableColumn id="2469" xr3:uid="{82A08208-F106-4E20-91CE-1CEB4D303DBD}" name="Column2453"/>
    <tableColumn id="2470" xr3:uid="{EFE97E41-7E09-459D-BB33-C73F4DC257F3}" name="Column2454"/>
    <tableColumn id="2471" xr3:uid="{7C9C4625-FEF7-4C42-BBFE-A6AE15A03BBD}" name="Column2455"/>
    <tableColumn id="2472" xr3:uid="{0D0BA3E4-E01B-4853-A44D-414F1BF0536D}" name="Column2456"/>
    <tableColumn id="2473" xr3:uid="{C1EACC2A-AFF7-49C5-8B5C-A84E017E83DE}" name="Column2457"/>
    <tableColumn id="2474" xr3:uid="{20BE609D-8457-43F3-832E-694E2DA4F2F0}" name="Column2458"/>
    <tableColumn id="2475" xr3:uid="{AEF15946-2CDA-4D6B-8D1B-A29F2E86B023}" name="Column2459"/>
    <tableColumn id="2476" xr3:uid="{C153D771-5D6C-4873-9D08-9B251354421A}" name="Column2460"/>
    <tableColumn id="2477" xr3:uid="{C38FED4D-E1A3-4721-989A-B43F249C0B19}" name="Column2461"/>
    <tableColumn id="2478" xr3:uid="{4AAAE3B3-4E85-4F0A-AF8D-A109DBD7170E}" name="Column2462"/>
    <tableColumn id="2479" xr3:uid="{69C55664-149A-4582-8388-7A76BFC2A834}" name="Column2463"/>
    <tableColumn id="2480" xr3:uid="{CC0C860A-6D5D-4181-A414-36C43B981921}" name="Column2464"/>
    <tableColumn id="2481" xr3:uid="{D6BF2BE8-442E-45D9-BC21-5E14DC644632}" name="Column2465"/>
    <tableColumn id="2482" xr3:uid="{B7C50517-AD2E-4392-8790-1231C7A228B6}" name="Column2466"/>
    <tableColumn id="2483" xr3:uid="{BABEF2D5-DF9A-41EF-A26D-3DCEDAE25A1C}" name="Column2467"/>
    <tableColumn id="2484" xr3:uid="{5960F049-9280-4FFB-83CA-49E3A6E4B769}" name="Column2468"/>
    <tableColumn id="2485" xr3:uid="{F49BFEEF-39A9-43D5-83FE-895E038C93B6}" name="Column2469"/>
    <tableColumn id="2486" xr3:uid="{BB1BF7DB-9C66-42C6-91CA-4FD39ED09939}" name="Column2470"/>
    <tableColumn id="2487" xr3:uid="{8F5B59D5-8CC2-4C1C-B32F-18FF853E2EAE}" name="Column2471"/>
    <tableColumn id="2488" xr3:uid="{490D72A8-8DAD-4808-9A50-FC1CDC9ABA82}" name="Column2472"/>
    <tableColumn id="2489" xr3:uid="{37280E49-B907-4889-A53C-685245F34B11}" name="Column2473"/>
    <tableColumn id="2490" xr3:uid="{99E956DA-5993-4861-8965-1DD383ED701D}" name="Column2474"/>
    <tableColumn id="2491" xr3:uid="{B2C13789-EE41-46A6-8654-EA94F160F169}" name="Column2475"/>
    <tableColumn id="2492" xr3:uid="{800376CB-486F-4566-9A79-8FE51AF0306A}" name="Column2476"/>
    <tableColumn id="2493" xr3:uid="{C10E686C-0D55-49E0-A607-4B9BF333C3DE}" name="Column2477"/>
    <tableColumn id="2494" xr3:uid="{A309567E-B3A1-41D7-8C64-B03403BA6909}" name="Column2478"/>
    <tableColumn id="2495" xr3:uid="{D6EAFBA6-247F-4322-9549-6FD7ECDDE6CB}" name="Column2479"/>
    <tableColumn id="2496" xr3:uid="{8D710B38-E919-4193-9A08-A21BFF07169A}" name="Column2480"/>
    <tableColumn id="2497" xr3:uid="{44CDEA43-2F24-4370-BB1C-8781C21A40A0}" name="Column2481"/>
    <tableColumn id="2498" xr3:uid="{D0EC96A3-86F4-4AE2-BBA5-CA33F30D0078}" name="Column2482"/>
    <tableColumn id="2499" xr3:uid="{4565CEDB-1B9C-4FAE-838A-483E0D456A54}" name="Column2483"/>
    <tableColumn id="2500" xr3:uid="{8C03CFD7-5C51-4E32-9D18-A76B858808A7}" name="Column2484"/>
    <tableColumn id="2501" xr3:uid="{5CD74023-EBE3-4A7E-A48C-454C8A86AC10}" name="Column2485"/>
    <tableColumn id="2502" xr3:uid="{3793B02B-D578-4993-AC83-EA986C7E49F3}" name="Column2486"/>
    <tableColumn id="2503" xr3:uid="{FC38D6E6-6272-4310-86F0-439364CC9594}" name="Column2487"/>
    <tableColumn id="2504" xr3:uid="{A4CA15AE-0445-44FC-BF4A-53BAC2217614}" name="Column2488"/>
    <tableColumn id="2505" xr3:uid="{8F3A064F-B4CA-4B91-B5A6-B75E43D74670}" name="Column2489"/>
    <tableColumn id="2506" xr3:uid="{C9F0885A-1094-4AFC-9FC7-6E09D569DF5E}" name="Column2490"/>
    <tableColumn id="2507" xr3:uid="{7AD852B9-09D5-424F-A57A-35648FE259E9}" name="Column2491"/>
    <tableColumn id="2508" xr3:uid="{1A110CDD-ADD8-40F6-B096-0B294244AB6A}" name="Column2492"/>
    <tableColumn id="2509" xr3:uid="{04DF8C50-DC37-46AC-9628-6600EEEB64CD}" name="Column2493"/>
    <tableColumn id="2510" xr3:uid="{4EACE494-44BA-440B-81A7-EE6191C2019A}" name="Column2494"/>
    <tableColumn id="2511" xr3:uid="{7B2AB42D-AAD2-4698-BD9A-FB5F9E1B6002}" name="Column2495"/>
    <tableColumn id="2512" xr3:uid="{BF57371A-CFDC-4A50-BA14-E2F88CEC90FD}" name="Column2496"/>
    <tableColumn id="2513" xr3:uid="{63192335-A2F5-42F9-86FB-FE07E1A81B08}" name="Column2497"/>
    <tableColumn id="2514" xr3:uid="{745D7DF0-A624-4745-93D3-9F0CA484B3C1}" name="Column2498"/>
    <tableColumn id="2515" xr3:uid="{6E84F9A9-9BDB-4D03-A684-9BBAA2AB6317}" name="Column2499"/>
    <tableColumn id="2516" xr3:uid="{7EA4C02F-B126-46B6-A6F7-779E250B2080}" name="Column2500"/>
    <tableColumn id="2517" xr3:uid="{8466884F-E6D6-448A-B114-9EA5EFE75EAE}" name="Column2501"/>
    <tableColumn id="2518" xr3:uid="{037DEFE4-A17E-4FEC-82BE-421FE4924544}" name="Column2502"/>
    <tableColumn id="2519" xr3:uid="{0988C6BF-E9A6-4925-9BF0-9FED5FF0CC64}" name="Column2503"/>
    <tableColumn id="2520" xr3:uid="{0A62A9B1-1E03-42C7-B121-5C666859F0ED}" name="Column2504"/>
    <tableColumn id="2521" xr3:uid="{ECD17244-E3BC-487C-B647-EC2BC54FA15B}" name="Column2505"/>
    <tableColumn id="2522" xr3:uid="{62EA68FC-519C-431B-A3C4-9FDC4C52CC54}" name="Column2506"/>
    <tableColumn id="2523" xr3:uid="{C50DB91F-1950-40D9-B7FA-90C7702F4B4C}" name="Column2507"/>
    <tableColumn id="2524" xr3:uid="{EA48082D-AD70-4B86-A47D-3F71E613989B}" name="Column2508"/>
    <tableColumn id="2525" xr3:uid="{B9D4FDAF-B9C4-435F-A05E-8A424121E294}" name="Column2509"/>
    <tableColumn id="2526" xr3:uid="{0F68DDEE-E2FC-4879-9412-BDBB3949E3E0}" name="Column2510"/>
    <tableColumn id="2527" xr3:uid="{E1A4B6B0-CB65-4766-9D37-F8D02B7114A3}" name="Column2511"/>
    <tableColumn id="2528" xr3:uid="{41CCD01E-CD55-4783-8E81-BDC5FD21B490}" name="Column2512"/>
    <tableColumn id="2529" xr3:uid="{4E5421A4-0466-4076-8D5B-66C6030E5061}" name="Column2513"/>
    <tableColumn id="2530" xr3:uid="{B04DFC15-3742-4E42-919C-E380E931EFE0}" name="Column2514"/>
    <tableColumn id="2531" xr3:uid="{E988330D-6350-48E5-877B-24170E84E60B}" name="Column2515"/>
    <tableColumn id="2532" xr3:uid="{7AEB0A60-B92C-48DE-A6DF-3C3D8BF72735}" name="Column2516"/>
    <tableColumn id="2533" xr3:uid="{B8C42FE4-9B0F-44BF-9377-167F2957AAB6}" name="Column2517"/>
    <tableColumn id="2534" xr3:uid="{D6864F92-4643-4406-8703-A8113B2B98B4}" name="Column2518"/>
    <tableColumn id="2535" xr3:uid="{67CBA192-3EC0-43A1-A4AC-EF895A84245A}" name="Column2519"/>
    <tableColumn id="2536" xr3:uid="{E920F043-C666-450F-A023-60C2F73B3D85}" name="Column2520"/>
    <tableColumn id="2537" xr3:uid="{BDE15B32-C355-4B53-B658-D20ED7BAC209}" name="Column2521"/>
    <tableColumn id="2538" xr3:uid="{C96311A9-6FAD-4B5A-BA25-CBB5906184B5}" name="Column2522"/>
    <tableColumn id="2539" xr3:uid="{A80F0BEF-57B3-4134-8E3F-A55A7CB0A2C5}" name="Column2523"/>
    <tableColumn id="2540" xr3:uid="{911D3FD7-13F3-4290-8600-EEDCCD8ED616}" name="Column2524"/>
    <tableColumn id="2541" xr3:uid="{5119CE28-E489-4A0A-940B-42EAFC4AA86A}" name="Column2525"/>
    <tableColumn id="2542" xr3:uid="{93F9D40D-C482-4E1D-8049-523610A16E7B}" name="Column2526"/>
    <tableColumn id="2543" xr3:uid="{5D63BFE0-3DD3-4D39-8384-5005BAA9E525}" name="Column2527"/>
    <tableColumn id="2544" xr3:uid="{D86B1876-1F5E-4CA9-8177-B8AF5E48A06E}" name="Column2528"/>
    <tableColumn id="2545" xr3:uid="{9F37ECFF-23DA-4460-B079-2846033F54CF}" name="Column2529"/>
    <tableColumn id="2546" xr3:uid="{10634C1A-BAA7-403C-A635-8669E329FD52}" name="Column2530"/>
    <tableColumn id="2547" xr3:uid="{E10243A9-CB41-4D87-91D3-01EF08289CE2}" name="Column2531"/>
    <tableColumn id="2548" xr3:uid="{22D6608D-7964-4079-B15B-41479845D318}" name="Column2532"/>
    <tableColumn id="2549" xr3:uid="{796EFA1D-8B36-4B12-8EC2-E4C5BE617AF4}" name="Column2533"/>
    <tableColumn id="2550" xr3:uid="{BEB3C52E-0F9B-4E08-BDD4-2FDAD9DA742D}" name="Column2534"/>
    <tableColumn id="2551" xr3:uid="{CAA7FC97-7077-4FF9-99C7-8BC6C5229160}" name="Column2535"/>
    <tableColumn id="2552" xr3:uid="{8CDF2D30-5D7A-4747-9BE8-CB2B3BD36026}" name="Column2536"/>
    <tableColumn id="2553" xr3:uid="{147A8BF4-4684-4CD0-8382-030724F2C182}" name="Column2537"/>
    <tableColumn id="2554" xr3:uid="{B0734910-69FB-4C0E-9CF0-E38ADD0F5B94}" name="Column2538"/>
    <tableColumn id="2555" xr3:uid="{67263F0D-6A62-400E-9D88-F4C0096E49A0}" name="Column2539"/>
    <tableColumn id="2556" xr3:uid="{8FD8D53F-C3DC-44B8-A87B-0079F8A2C8DE}" name="Column2540"/>
    <tableColumn id="2557" xr3:uid="{B6A617FD-D0CC-4852-A407-4B7665512960}" name="Column2541"/>
    <tableColumn id="2558" xr3:uid="{B38F9C31-DB75-4B04-B0AC-A0D5332BDFCC}" name="Column2542"/>
    <tableColumn id="2559" xr3:uid="{09E03759-65A4-4E68-AE37-0D401FA5B9AD}" name="Column2543"/>
    <tableColumn id="2560" xr3:uid="{F29308A9-FBB8-477E-8695-EA47F6301D77}" name="Column2544"/>
    <tableColumn id="2561" xr3:uid="{53FB9105-1878-4A93-8C33-0F5BF395F152}" name="Column2545"/>
    <tableColumn id="2562" xr3:uid="{D5E034CF-C545-45DF-B0DD-F801ADBCA082}" name="Column2546"/>
    <tableColumn id="2563" xr3:uid="{76B6E877-2F11-4F5B-A5D9-3F3D6333EE70}" name="Column2547"/>
    <tableColumn id="2564" xr3:uid="{0324B6C3-56E2-4E5E-A8A6-F6196E835802}" name="Column2548"/>
    <tableColumn id="2565" xr3:uid="{CE90DFFD-241A-4461-B85D-F50987E0CEA2}" name="Column2549"/>
    <tableColumn id="2566" xr3:uid="{166EC1A0-2BC7-44A3-B4FE-2F972A99350A}" name="Column2550"/>
    <tableColumn id="2567" xr3:uid="{DDE4DCD9-CC97-482B-BD24-D4933ADE9FC5}" name="Column2551"/>
    <tableColumn id="2568" xr3:uid="{A12EEBAD-E247-44EE-87C9-AB9BAABAEE0E}" name="Column2552"/>
    <tableColumn id="2569" xr3:uid="{C183C190-4DBA-4FA4-AB2A-7B24E5F5B0E4}" name="Column2553"/>
    <tableColumn id="2570" xr3:uid="{D9611E46-56C5-448B-BBF8-4A0E0B349767}" name="Column2554"/>
    <tableColumn id="2571" xr3:uid="{EF63F0E0-2C10-41C3-92E3-F17624D0E39C}" name="Column2555"/>
    <tableColumn id="2572" xr3:uid="{0B7672BD-C76F-4D1E-A7D4-E47B0FD5D006}" name="Column2556"/>
    <tableColumn id="2573" xr3:uid="{BBE824D7-4C39-47BA-9860-CE1F8F142EC5}" name="Column2557"/>
    <tableColumn id="2574" xr3:uid="{BBB441F5-9F7D-44FA-AF89-9AA6A5A56B68}" name="Column2558"/>
    <tableColumn id="2575" xr3:uid="{749BF8CC-56B4-4F6E-94FF-E41C382C7080}" name="Column2559"/>
    <tableColumn id="2576" xr3:uid="{A90C3D8F-0EBF-4916-83FB-B82C74164996}" name="Column2560"/>
    <tableColumn id="2577" xr3:uid="{4806393C-5D07-416A-B145-6DE5AC0F4DB7}" name="Column2561"/>
    <tableColumn id="2578" xr3:uid="{74D5D223-65DA-405A-91AA-C311E2DE6F3E}" name="Column2562"/>
    <tableColumn id="2579" xr3:uid="{9948898C-176D-4D09-BFCB-1AA8DD4F4D9F}" name="Column2563"/>
    <tableColumn id="2580" xr3:uid="{46D46F21-2AE2-48AF-9D28-BEFFE9F132DF}" name="Column2564"/>
    <tableColumn id="2581" xr3:uid="{6D0F7100-65D4-472D-BD64-82230016081B}" name="Column2565"/>
    <tableColumn id="2582" xr3:uid="{127150C6-A230-4842-98C1-7B3819F4CDF3}" name="Column2566"/>
    <tableColumn id="2583" xr3:uid="{C07D688A-5ABC-47FE-B7EB-7770CEA69423}" name="Column2567"/>
    <tableColumn id="2584" xr3:uid="{428981E7-9628-42A6-B2D6-E79C1F401F88}" name="Column2568"/>
    <tableColumn id="2585" xr3:uid="{AD738C44-304D-4AE8-B71F-0325BDE2BC06}" name="Column2569"/>
    <tableColumn id="2586" xr3:uid="{EB6E0F08-57A9-4AD4-9AE3-097234799BE2}" name="Column2570"/>
    <tableColumn id="2587" xr3:uid="{2DDBA633-219B-436C-8EC1-3FD029B8AB54}" name="Column2571"/>
    <tableColumn id="2588" xr3:uid="{DAC9B4F5-ADD0-4380-813A-A6C03166F59F}" name="Column2572"/>
    <tableColumn id="2589" xr3:uid="{F7066511-2CE4-465D-9E51-85B6DA35C1A5}" name="Column2573"/>
    <tableColumn id="2590" xr3:uid="{7491B57F-0664-437F-BEBE-18CF89A9036B}" name="Column2574"/>
    <tableColumn id="2591" xr3:uid="{A93923BD-7F56-46E0-9DB3-2E8C225B21D2}" name="Column2575"/>
    <tableColumn id="2592" xr3:uid="{B347AED3-451C-49F3-971B-3556462E46CF}" name="Column2576"/>
    <tableColumn id="2593" xr3:uid="{A6B62B76-FD4E-43F9-A94B-CE6A0B38CE30}" name="Column2577"/>
    <tableColumn id="2594" xr3:uid="{726A5EBA-741B-4A89-8BC5-0E33FA4908EE}" name="Column2578"/>
    <tableColumn id="2595" xr3:uid="{5382C2E3-B6AE-4E19-A8E1-0B09D24573F8}" name="Column2579"/>
    <tableColumn id="2596" xr3:uid="{59772780-137E-41C6-A91B-828452AF22E3}" name="Column2580"/>
    <tableColumn id="2597" xr3:uid="{5EC6E405-0D7D-4FDD-8D18-92616E365AE5}" name="Column2581"/>
    <tableColumn id="2598" xr3:uid="{F98E6AF7-2BFA-4A33-9E02-C904EF4C14F1}" name="Column2582"/>
    <tableColumn id="2599" xr3:uid="{4DEA7689-CF5A-4C9D-82D5-56652180CC71}" name="Column2583"/>
    <tableColumn id="2600" xr3:uid="{99DC5166-7035-487B-BCB3-9823BC23C86C}" name="Column2584"/>
    <tableColumn id="2601" xr3:uid="{9F2F93B6-ED80-4D69-97FB-D4BA653DF6A1}" name="Column2585"/>
    <tableColumn id="2602" xr3:uid="{BE24BE66-53C3-4C9B-9656-5C84DFCD2CF6}" name="Column2586"/>
    <tableColumn id="2603" xr3:uid="{A6B6C489-2F86-4565-AF51-07DEEFB92B16}" name="Column2587"/>
    <tableColumn id="2604" xr3:uid="{CB3E3612-2286-4432-9F9E-5DCB7DCD4BB5}" name="Column2588"/>
    <tableColumn id="2605" xr3:uid="{2144CE7C-EB06-4FA2-B982-D7F73B2CD26E}" name="Column2589"/>
    <tableColumn id="2606" xr3:uid="{96269E3D-BBB3-41E4-9CD1-0D2FF596601A}" name="Column2590"/>
    <tableColumn id="2607" xr3:uid="{BCC17DDF-E27D-45AF-A2E6-8C5C519B9543}" name="Column2591"/>
    <tableColumn id="2608" xr3:uid="{610F7E14-7228-459C-A0D0-5A125B684BEB}" name="Column2592"/>
    <tableColumn id="2609" xr3:uid="{6A49FE9D-184D-4719-B1BA-17BABD967218}" name="Column2593"/>
    <tableColumn id="2610" xr3:uid="{D468DDA5-9978-45A8-B8AD-5C4BF269898A}" name="Column2594"/>
    <tableColumn id="2611" xr3:uid="{F0495D91-5FE9-494B-8ABE-809AD68F3348}" name="Column2595"/>
    <tableColumn id="2612" xr3:uid="{7BD39E50-8C96-47E3-940B-7001FB164A61}" name="Column2596"/>
    <tableColumn id="2613" xr3:uid="{3634777F-EBE1-4132-BA25-9AFFA8C97C45}" name="Column2597"/>
    <tableColumn id="2614" xr3:uid="{9D776778-608C-4B17-B84B-B6AA662263F3}" name="Column2598"/>
    <tableColumn id="2615" xr3:uid="{21098EC4-0C4B-4CCF-A02D-77E702D6FA47}" name="Column2599"/>
    <tableColumn id="2616" xr3:uid="{A4505160-F317-41A3-BB6F-402F6C6C293B}" name="Column2600"/>
    <tableColumn id="2617" xr3:uid="{0AF4944E-B230-45E6-9532-9BAFCD90A3FD}" name="Column2601"/>
    <tableColumn id="2618" xr3:uid="{D49E8EFD-8406-47A4-A3DF-087012B3D962}" name="Column2602"/>
    <tableColumn id="2619" xr3:uid="{6BA07BE7-251D-480D-B9DA-2883574C10BF}" name="Column2603"/>
    <tableColumn id="2620" xr3:uid="{2E7FD6A6-1DC4-4E9E-8803-E07F3E684B0D}" name="Column2604"/>
    <tableColumn id="2621" xr3:uid="{9C38A630-A394-4AD0-BCE9-D3A9608B6C9F}" name="Column2605"/>
    <tableColumn id="2622" xr3:uid="{71137DDA-A526-4B29-BB2E-F611AAD37B39}" name="Column2606"/>
    <tableColumn id="2623" xr3:uid="{7F7D2AB3-0A26-46D5-84FE-266A9A64FF9C}" name="Column2607"/>
    <tableColumn id="2624" xr3:uid="{AA47E1DF-3F7B-4092-8DFA-FB6F8786E649}" name="Column2608"/>
    <tableColumn id="2625" xr3:uid="{6785BC13-7AFC-4B82-975F-5183DEBBE3E8}" name="Column2609"/>
    <tableColumn id="2626" xr3:uid="{809814F6-2E6D-4BE6-8B41-2CAF044F2D5B}" name="Column2610"/>
    <tableColumn id="2627" xr3:uid="{3C79F85F-E827-4088-9762-7E94490D30FB}" name="Column2611"/>
    <tableColumn id="2628" xr3:uid="{50B6F29C-1F33-429B-8DCA-67DAA4BD744D}" name="Column2612"/>
    <tableColumn id="2629" xr3:uid="{D28B4954-EA5D-433A-A1BF-579A98A721CD}" name="Column2613"/>
    <tableColumn id="2630" xr3:uid="{987EC8AA-BC57-4D8A-AE8D-40D0CF870252}" name="Column2614"/>
    <tableColumn id="2631" xr3:uid="{A5FC0938-8FD3-46DF-8A3E-852C5D09B34F}" name="Column2615"/>
    <tableColumn id="2632" xr3:uid="{7179E83B-730C-4AFE-97FD-C40DEECC678D}" name="Column2616"/>
    <tableColumn id="2633" xr3:uid="{153F8AED-747D-494D-986E-7AB48E2ED9C9}" name="Column2617"/>
    <tableColumn id="2634" xr3:uid="{F34D7519-1476-4238-BC32-7BD5C6B84DF5}" name="Column2618"/>
    <tableColumn id="2635" xr3:uid="{1D49FE4B-9429-475F-9CBF-C88FDE50D71F}" name="Column2619"/>
    <tableColumn id="2636" xr3:uid="{F412E540-FF83-43DD-9C54-5DCB2BF248E7}" name="Column2620"/>
    <tableColumn id="2637" xr3:uid="{0C7645EA-8D3B-4313-A646-2790BCABBEF4}" name="Column2621"/>
    <tableColumn id="2638" xr3:uid="{0030AB0D-07DF-4704-8CB3-C06B6FC777DD}" name="Column2622"/>
    <tableColumn id="2639" xr3:uid="{98A20809-832D-4FD2-9247-DB9ACE276E86}" name="Column2623"/>
    <tableColumn id="2640" xr3:uid="{EE71139E-2F81-49FA-9291-E3435D3A5A6C}" name="Column2624"/>
    <tableColumn id="2641" xr3:uid="{84D6AE48-1541-4D51-9DD2-B859601049F0}" name="Column2625"/>
    <tableColumn id="2642" xr3:uid="{777F2DE6-FCFC-41C7-A89D-9FB794594ED7}" name="Column2626"/>
    <tableColumn id="2643" xr3:uid="{0446CAD8-48FB-4034-8267-999CBF5A3FDF}" name="Column2627"/>
    <tableColumn id="2644" xr3:uid="{10A1FDC5-F9B2-489E-82F6-44ACB1347F44}" name="Column2628"/>
    <tableColumn id="2645" xr3:uid="{3029A5B3-D686-4D15-9561-1DA28F3A6051}" name="Column2629"/>
    <tableColumn id="2646" xr3:uid="{B2AE0809-027D-476D-8941-37998FEF934A}" name="Column2630"/>
    <tableColumn id="2647" xr3:uid="{4169672E-BED5-44AE-A766-43F837BFB500}" name="Column2631"/>
    <tableColumn id="2648" xr3:uid="{5F03AF32-8B44-4072-B40D-BD5A0492F57A}" name="Column2632"/>
    <tableColumn id="2649" xr3:uid="{03C858B9-BAC2-4660-8875-71C8B387C3F5}" name="Column2633"/>
    <tableColumn id="2650" xr3:uid="{8F3DB2E1-8C7C-4433-B8EF-39649BC815DF}" name="Column2634"/>
    <tableColumn id="2651" xr3:uid="{43D4FC1D-830A-4242-BF9C-832F0D340BAA}" name="Column2635"/>
    <tableColumn id="2652" xr3:uid="{01113F1D-857C-4389-8DF4-6A4AA094E84E}" name="Column2636"/>
    <tableColumn id="2653" xr3:uid="{1DC2D2DA-30BD-4E15-B186-23B647A6D95C}" name="Column2637"/>
    <tableColumn id="2654" xr3:uid="{6604EE32-CD9D-4224-8216-4A596F62D506}" name="Column2638"/>
    <tableColumn id="2655" xr3:uid="{98D82A3D-8B59-4AE1-9CB7-E10F1F97E745}" name="Column2639"/>
    <tableColumn id="2656" xr3:uid="{A686E3B5-855F-469D-97DE-223D33C29DAE}" name="Column2640"/>
    <tableColumn id="2657" xr3:uid="{C15D5344-8E90-4ED8-AC59-81FB3EA85AB0}" name="Column2641"/>
    <tableColumn id="2658" xr3:uid="{E12BDBC0-EE68-4048-92A7-17C9817511F8}" name="Column2642"/>
    <tableColumn id="2659" xr3:uid="{C936E3E6-DD15-487F-9011-DAB98220B43F}" name="Column2643"/>
    <tableColumn id="2660" xr3:uid="{7251332E-1395-4F2E-A588-AB1DD455601C}" name="Column2644"/>
    <tableColumn id="2661" xr3:uid="{2A080CB8-5F85-4E36-BFAE-7146CB119E61}" name="Column2645"/>
    <tableColumn id="2662" xr3:uid="{62B9CC15-6B56-4336-A20B-C21B588A4BC4}" name="Column2646"/>
    <tableColumn id="2663" xr3:uid="{5B9BD64E-8969-49FD-AB53-EF690042E5E1}" name="Column2647"/>
    <tableColumn id="2664" xr3:uid="{8F612B3A-ACAB-4D2D-8789-09FD072C385B}" name="Column2648"/>
    <tableColumn id="2665" xr3:uid="{CD156FF4-31DD-4371-AE93-2B87302CA0A6}" name="Column2649"/>
    <tableColumn id="2666" xr3:uid="{486BC33A-C483-4406-A202-6BD5B43CADF4}" name="Column2650"/>
    <tableColumn id="2667" xr3:uid="{02D345B2-FF8D-4831-ABEE-1B455C356FB9}" name="Column2651"/>
    <tableColumn id="2668" xr3:uid="{1621F8DD-2410-42EE-9B28-EED858088B5D}" name="Column2652"/>
    <tableColumn id="2669" xr3:uid="{EC41059F-6742-45C1-9B84-C69C6A0FCDDE}" name="Column2653"/>
    <tableColumn id="2670" xr3:uid="{08ECB613-7B76-42D7-A7B7-2DA569140D49}" name="Column2654"/>
    <tableColumn id="2671" xr3:uid="{BD8B4DF9-7DBF-46C1-9FD5-77BC2FD7A555}" name="Column2655"/>
    <tableColumn id="2672" xr3:uid="{A29C8848-0CA2-4981-A3A6-0E9467DBE8F6}" name="Column2656"/>
    <tableColumn id="2673" xr3:uid="{C8EE998A-9C0B-491C-9ECE-3D898225E489}" name="Column2657"/>
    <tableColumn id="2674" xr3:uid="{0B24D111-49F6-4C7F-915C-B705E462EB6E}" name="Column2658"/>
    <tableColumn id="2675" xr3:uid="{C6C7EAAF-548F-48C4-9541-DF5AA00949FE}" name="Column2659"/>
    <tableColumn id="2676" xr3:uid="{E4ACF7DE-279E-4F4F-BB1F-8EF013B3B11A}" name="Column2660"/>
    <tableColumn id="2677" xr3:uid="{5509B684-E824-4BFC-85D4-19F45190B033}" name="Column2661"/>
    <tableColumn id="2678" xr3:uid="{DB0FDED7-5F94-4C3F-A068-5DC1430DDB6A}" name="Column2662"/>
    <tableColumn id="2679" xr3:uid="{BE7343D4-59B1-44EB-8EDD-4AE3F2D3855C}" name="Column2663"/>
    <tableColumn id="2680" xr3:uid="{4FD3D6DF-8930-424A-A6EF-3163C803AA16}" name="Column2664"/>
    <tableColumn id="2681" xr3:uid="{EC15136F-B834-44A6-A435-91F8155F05A7}" name="Column2665"/>
    <tableColumn id="2682" xr3:uid="{1711139D-3DE2-4DFE-A20F-8A5AC5DE9D06}" name="Column2666"/>
    <tableColumn id="2683" xr3:uid="{05C27469-FA54-42DB-94C0-32371B4FD350}" name="Column2667"/>
    <tableColumn id="2684" xr3:uid="{724E897F-1CA8-4C3F-A749-BB046C01160B}" name="Column2668"/>
    <tableColumn id="2685" xr3:uid="{220720CD-312C-49B7-A133-687A24C0E868}" name="Column2669"/>
    <tableColumn id="2686" xr3:uid="{4FB8788D-92CB-406E-A366-7495F81D2BF0}" name="Column2670"/>
    <tableColumn id="2687" xr3:uid="{0FC12362-72DA-4C8A-A16D-86EE7456ECB8}" name="Column2671"/>
    <tableColumn id="2688" xr3:uid="{D8E2C619-157B-4CAD-9E93-F83BD92CD7AE}" name="Column2672"/>
    <tableColumn id="2689" xr3:uid="{28C8DBCF-7865-428A-B596-83FFFDF1A26D}" name="Column2673"/>
    <tableColumn id="2690" xr3:uid="{38E6EB6E-6E00-4818-801E-4C1899B33DC6}" name="Column2674"/>
    <tableColumn id="2691" xr3:uid="{FB1FC4BA-DB0E-40E7-85D1-DF10DBF4A991}" name="Column2675"/>
    <tableColumn id="2692" xr3:uid="{EA2D84A4-61A1-46BE-A398-E9B560AE0D8E}" name="Column2676"/>
    <tableColumn id="2693" xr3:uid="{D86D1E94-318C-454B-8792-EF259335467E}" name="Column2677"/>
    <tableColumn id="2694" xr3:uid="{C0CDAA2E-5959-4DFC-8161-4F2F64AF4F1E}" name="Column2678"/>
    <tableColumn id="2695" xr3:uid="{C66BCEF3-CB24-4752-A7AB-8D4E6B9CE2A7}" name="Column2679"/>
    <tableColumn id="2696" xr3:uid="{B05BBF21-2D63-41B0-8F2E-EF145547259D}" name="Column2680"/>
    <tableColumn id="2697" xr3:uid="{3377D35B-F9D1-4CE4-8AC8-A6FB1F0C7266}" name="Column2681"/>
    <tableColumn id="2698" xr3:uid="{B5933448-241C-43BB-B72D-6D90F465DBB0}" name="Column2682"/>
    <tableColumn id="2699" xr3:uid="{280E9B73-940C-4415-8FCE-1B6ADEF4441C}" name="Column2683"/>
    <tableColumn id="2700" xr3:uid="{54D777BA-7C8D-4DB2-906D-77B6C061126C}" name="Column2684"/>
    <tableColumn id="2701" xr3:uid="{2924328D-B3B6-4433-A8E3-08FF0B1DF249}" name="Column2685"/>
    <tableColumn id="2702" xr3:uid="{0B0D571B-6F4A-407D-80AD-9C72557FD39D}" name="Column2686"/>
    <tableColumn id="2703" xr3:uid="{6EE8573C-47DE-49AF-8FE7-092D343312E2}" name="Column2687"/>
    <tableColumn id="2704" xr3:uid="{9E9FB99E-6EE9-4282-8C94-6C7B22F4BEC1}" name="Column2688"/>
    <tableColumn id="2705" xr3:uid="{5BF6F5F4-D453-4B8D-87C3-9BAF900A5E50}" name="Column2689"/>
    <tableColumn id="2706" xr3:uid="{69086DB0-7180-41B6-91AD-19184AD8F5C7}" name="Column2690"/>
    <tableColumn id="2707" xr3:uid="{773A2ACB-04DD-4877-93CD-DC4D26699703}" name="Column2691"/>
    <tableColumn id="2708" xr3:uid="{560AC979-8626-4911-886A-4EC1EABF99EE}" name="Column2692"/>
    <tableColumn id="2709" xr3:uid="{B2CC5212-4838-4AFF-945D-0937E285A65D}" name="Column2693"/>
    <tableColumn id="2710" xr3:uid="{38A73DF1-EB1F-464C-B6E7-8FA7F5709DDF}" name="Column2694"/>
    <tableColumn id="2711" xr3:uid="{C9DC3D32-DB13-4840-9515-C3EB39538B2C}" name="Column2695"/>
    <tableColumn id="2712" xr3:uid="{DA0FEF0A-4CC4-4700-B47C-147A4E0E29C5}" name="Column2696"/>
    <tableColumn id="2713" xr3:uid="{0D0F169B-2DD2-46EF-8A5C-1E1CA8BBC182}" name="Column2697"/>
    <tableColumn id="2714" xr3:uid="{E90E126C-BC57-468E-B5A3-1BC0287AD981}" name="Column2698"/>
    <tableColumn id="2715" xr3:uid="{07CA90D0-EDFC-4D3F-8EA1-0D70AD5BF5FB}" name="Column2699"/>
    <tableColumn id="2716" xr3:uid="{940471DF-2E5F-4CFE-B84B-2FFE839D8531}" name="Column2700"/>
    <tableColumn id="2717" xr3:uid="{0BEA217B-A585-46DD-8220-4D4C977F2026}" name="Column2701"/>
    <tableColumn id="2718" xr3:uid="{AE0B8848-F5D6-43F4-B77A-1DA37E6B72C1}" name="Column2702"/>
    <tableColumn id="2719" xr3:uid="{98E8E5F4-587D-4196-8170-E49186257A5F}" name="Column2703"/>
    <tableColumn id="2720" xr3:uid="{035C343A-EDBF-417A-ABFF-DD96CBBFF661}" name="Column2704"/>
    <tableColumn id="2721" xr3:uid="{F2E58521-DBE5-471F-B238-98509793B304}" name="Column2705"/>
    <tableColumn id="2722" xr3:uid="{A8CDBE33-0B5E-4048-8C55-1688A57F4047}" name="Column2706"/>
    <tableColumn id="2723" xr3:uid="{E3915C8D-8AB1-430E-B7F2-E3FDF1BA00D6}" name="Column2707"/>
    <tableColumn id="2724" xr3:uid="{E3CEC777-9673-4FF3-8A68-E292D349B664}" name="Column2708"/>
    <tableColumn id="2725" xr3:uid="{BA585425-C8E1-412F-B54B-EC9706A7780F}" name="Column2709"/>
    <tableColumn id="2726" xr3:uid="{73CF2D6E-8956-435C-B60B-4D27F4807937}" name="Column2710"/>
    <tableColumn id="2727" xr3:uid="{21936076-1BC7-43DD-B31F-7F69CF23B4C3}" name="Column2711"/>
    <tableColumn id="2728" xr3:uid="{D11163F9-D4A8-4265-9784-D690134224A0}" name="Column2712"/>
    <tableColumn id="2729" xr3:uid="{4C49D6BB-2D0B-4B77-9C45-796F5DA9EA52}" name="Column2713"/>
    <tableColumn id="2730" xr3:uid="{DF8BFD41-4869-4E47-A5EB-79C7ADA75BF3}" name="Column2714"/>
    <tableColumn id="2731" xr3:uid="{0687085A-44CE-4B20-9EA8-33A936DD322F}" name="Column2715"/>
    <tableColumn id="2732" xr3:uid="{55EC11F7-06B8-4C08-AADE-E1191CFFBD6B}" name="Column2716"/>
    <tableColumn id="2733" xr3:uid="{BBDF57D0-BCA2-47DE-B71F-9792913A94DE}" name="Column2717"/>
    <tableColumn id="2734" xr3:uid="{4B182121-6D36-4C4A-AAE1-437B4DD8F830}" name="Column2718"/>
    <tableColumn id="2735" xr3:uid="{2A49A20B-638D-4DA7-9680-AD244957AC07}" name="Column2719"/>
    <tableColumn id="2736" xr3:uid="{C8B69556-A27C-486C-A1AF-D8C2DEC28671}" name="Column2720"/>
    <tableColumn id="2737" xr3:uid="{129CDE9C-CEBA-4968-AE3A-413F5E9A4673}" name="Column2721"/>
    <tableColumn id="2738" xr3:uid="{AAB6D941-6569-40C0-86DD-E09561A3829D}" name="Column2722"/>
    <tableColumn id="2739" xr3:uid="{5572107E-BC53-4981-AB93-F7496179D943}" name="Column2723"/>
    <tableColumn id="2740" xr3:uid="{63911924-CBE2-462D-B8C1-6EF9B0FCBBF0}" name="Column2724"/>
    <tableColumn id="2741" xr3:uid="{DE04311E-182A-41F0-80C2-C5BAAC915E04}" name="Column2725"/>
    <tableColumn id="2742" xr3:uid="{B4519725-034F-4EFB-8156-9C1BC29DA350}" name="Column2726"/>
    <tableColumn id="2743" xr3:uid="{A62A17F9-F126-423E-8A1B-A98065258318}" name="Column2727"/>
    <tableColumn id="2744" xr3:uid="{46EBC56B-F3D6-46BB-AEB7-61D172ED310A}" name="Column2728"/>
    <tableColumn id="2745" xr3:uid="{B8E6D3B7-4588-4731-90FA-39F0F9D08D5F}" name="Column2729"/>
    <tableColumn id="2746" xr3:uid="{9FD96A59-92CA-4E21-9F5D-35B64753B69A}" name="Column2730"/>
    <tableColumn id="2747" xr3:uid="{B75DB0FD-35FD-403D-986A-E7E8F65B5740}" name="Column2731"/>
    <tableColumn id="2748" xr3:uid="{639B27A1-0BFB-4AC8-A1F2-77244163B235}" name="Column2732"/>
    <tableColumn id="2749" xr3:uid="{4511FD7F-830C-4DE9-A04B-ADDB4607898E}" name="Column2733"/>
    <tableColumn id="2750" xr3:uid="{5B8A5CCB-48A5-493F-9049-7D19287B8DD0}" name="Column2734"/>
    <tableColumn id="2751" xr3:uid="{C2C84C89-5035-4EDD-9546-925040C85C64}" name="Column2735"/>
    <tableColumn id="2752" xr3:uid="{D2FFDE29-4230-439D-8777-ED7EEC59653F}" name="Column2736"/>
    <tableColumn id="2753" xr3:uid="{0BC0E660-8D0A-4BAD-87E7-DB457AB9B3FC}" name="Column2737"/>
    <tableColumn id="2754" xr3:uid="{B4F99DD7-AE08-487F-9D1B-296863865E3A}" name="Column2738"/>
    <tableColumn id="2755" xr3:uid="{E6032886-D94E-4140-B929-022AA160ECC7}" name="Column2739"/>
    <tableColumn id="2756" xr3:uid="{1D89DAD7-182C-480A-8A34-546B1E97E614}" name="Column2740"/>
    <tableColumn id="2757" xr3:uid="{2D2BD333-8585-4FBF-AE53-284DB60498B5}" name="Column2741"/>
    <tableColumn id="2758" xr3:uid="{27081D33-81C4-4C19-99F7-F7C50424C7A2}" name="Column2742"/>
    <tableColumn id="2759" xr3:uid="{33335346-E208-4730-9CD5-C557CA0EE72A}" name="Column2743"/>
    <tableColumn id="2760" xr3:uid="{0B29DFC4-5CE9-4CB1-82E6-5D8813BB5C21}" name="Column2744"/>
    <tableColumn id="2761" xr3:uid="{D12A5A67-170C-4084-B80F-99B1CE3BFAE0}" name="Column2745"/>
    <tableColumn id="2762" xr3:uid="{1D2E6895-3928-486D-A90A-EEA8F253ECC2}" name="Column2746"/>
    <tableColumn id="2763" xr3:uid="{E3A03F47-0BEB-4A29-9A22-A2F559BDB0DD}" name="Column2747"/>
    <tableColumn id="2764" xr3:uid="{7DBD7140-4D1E-4DF6-9AD8-4449E6481C7B}" name="Column2748"/>
    <tableColumn id="2765" xr3:uid="{EC22478C-34A6-4A03-9483-B32E95EC10C7}" name="Column2749"/>
    <tableColumn id="2766" xr3:uid="{587EF065-DCB1-4898-A52F-F0A28D15A1E9}" name="Column2750"/>
    <tableColumn id="2767" xr3:uid="{4CBA94CE-7C21-40F4-8460-111BFE091DBA}" name="Column2751"/>
    <tableColumn id="2768" xr3:uid="{9BCC6BB9-A83D-4BCF-A297-61DCBA4C3E3F}" name="Column2752"/>
    <tableColumn id="2769" xr3:uid="{4B1C4420-49EE-4B49-9C70-C7956BAB0804}" name="Column2753"/>
    <tableColumn id="2770" xr3:uid="{8B25096C-946E-494E-81F8-EDFEC9DF7E0A}" name="Column2754"/>
    <tableColumn id="2771" xr3:uid="{C81A446D-9B8D-4939-B594-A15C2F2B819B}" name="Column2755"/>
    <tableColumn id="2772" xr3:uid="{B34F5BF1-C754-44B8-9AE0-D78D6A54B501}" name="Column2756"/>
    <tableColumn id="2773" xr3:uid="{10647CB8-8157-4334-B92F-CA6A9854ADEF}" name="Column2757"/>
    <tableColumn id="2774" xr3:uid="{9299B071-32C9-4CF1-8023-21A42C12A16E}" name="Column2758"/>
    <tableColumn id="2775" xr3:uid="{A0BCD170-9B4D-4826-8B9F-3326A1D7C594}" name="Column2759"/>
    <tableColumn id="2776" xr3:uid="{2FFF712E-63AC-4445-B97A-3D5F61D31D8F}" name="Column2760"/>
    <tableColumn id="2777" xr3:uid="{57EAD8D7-72CA-4E8E-AD6F-42C16267BAD3}" name="Column2761"/>
    <tableColumn id="2778" xr3:uid="{D4A71B96-813A-432A-A5D5-566B06C2541F}" name="Column2762"/>
    <tableColumn id="2779" xr3:uid="{230767FF-A692-4692-8D83-3D10D63EC28E}" name="Column2763"/>
    <tableColumn id="2780" xr3:uid="{2090501D-BD18-4D16-9FBC-F2523C3C050F}" name="Column2764"/>
    <tableColumn id="2781" xr3:uid="{6246E9ED-ED4F-4390-A35D-AA925DFA05B8}" name="Column2765"/>
    <tableColumn id="2782" xr3:uid="{DB8BD982-04DA-4749-81CD-47C21D844A10}" name="Column2766"/>
    <tableColumn id="2783" xr3:uid="{3A611CA5-E506-4458-8CDA-0DCDAC5B668A}" name="Column2767"/>
    <tableColumn id="2784" xr3:uid="{7169523F-F79E-4057-B123-DFEBE12B6704}" name="Column2768"/>
    <tableColumn id="2785" xr3:uid="{EEC31458-0832-4CD4-B1CC-321F48BCAC28}" name="Column2769"/>
    <tableColumn id="2786" xr3:uid="{0975C53B-6D06-4882-90C1-120A3DEB9A34}" name="Column2770"/>
    <tableColumn id="2787" xr3:uid="{A55C0561-F399-463F-BF7B-63390FF9B227}" name="Column2771"/>
    <tableColumn id="2788" xr3:uid="{7EB2A1DC-0B1F-410E-AE48-100B699358FB}" name="Column2772"/>
    <tableColumn id="2789" xr3:uid="{44819748-06AC-4ABC-B1AC-C385FC5B3655}" name="Column2773"/>
    <tableColumn id="2790" xr3:uid="{CAE0E292-C143-482A-B733-AC1CA44139FD}" name="Column2774"/>
    <tableColumn id="2791" xr3:uid="{617F99C9-EE29-4ED4-AA96-8656FA8FAD6D}" name="Column2775"/>
    <tableColumn id="2792" xr3:uid="{6E90ED4F-DDCF-46CD-893C-BDB417F7B4CB}" name="Column2776"/>
    <tableColumn id="2793" xr3:uid="{24F03236-86E3-40B1-BBEE-EBD548DD3FDF}" name="Column2777"/>
    <tableColumn id="2794" xr3:uid="{6F4D8303-6F16-4877-AA02-A1B1CAAA9439}" name="Column2778"/>
    <tableColumn id="2795" xr3:uid="{EC96B3C6-5CFF-424A-AB45-2CA662D17467}" name="Column2779"/>
    <tableColumn id="2796" xr3:uid="{F7702D3C-7B62-4BC3-B61E-1A9EEC407D4E}" name="Column2780"/>
    <tableColumn id="2797" xr3:uid="{91A91F48-693D-43CD-9A9F-6191E62EDF54}" name="Column2781"/>
    <tableColumn id="2798" xr3:uid="{686A1B37-BC80-4401-8C1F-4562DA265B39}" name="Column2782"/>
    <tableColumn id="2799" xr3:uid="{EC6271BF-D888-4A14-AED9-3E3ECD281470}" name="Column2783"/>
    <tableColumn id="2800" xr3:uid="{373BD9D2-D052-401F-AE5A-BB0DFC09B589}" name="Column2784"/>
    <tableColumn id="2801" xr3:uid="{6CB65657-64E7-49F1-A250-8B973521A122}" name="Column2785"/>
    <tableColumn id="2802" xr3:uid="{D7B9956A-7E1C-40C4-AFB7-4E05BBCB0FEF}" name="Column2786"/>
    <tableColumn id="2803" xr3:uid="{C7333CD7-9CA3-4795-95EF-138FCCC491B3}" name="Column2787"/>
    <tableColumn id="2804" xr3:uid="{8FB7A763-5BB9-4D15-AB7C-5DEC650CEE9B}" name="Column2788"/>
    <tableColumn id="2805" xr3:uid="{B6217447-0088-4E49-8291-7F6D36BFFEC7}" name="Column2789"/>
    <tableColumn id="2806" xr3:uid="{BF338D01-1D84-4935-B72C-5DA574D4D120}" name="Column2790"/>
    <tableColumn id="2807" xr3:uid="{ABA77659-328F-4BC8-9FC3-14474AA3F800}" name="Column2791"/>
    <tableColumn id="2808" xr3:uid="{43C35FEC-34CC-4D37-981A-B29C8D71C337}" name="Column2792"/>
    <tableColumn id="2809" xr3:uid="{D7188D55-0EA1-475A-B470-430879DBD569}" name="Column2793"/>
    <tableColumn id="2810" xr3:uid="{5DCF9809-6EE5-4106-AB1B-0036924424F0}" name="Column2794"/>
    <tableColumn id="2811" xr3:uid="{A612E501-2692-42F6-8DBF-CBE00DEDDAF3}" name="Column2795"/>
    <tableColumn id="2812" xr3:uid="{9C3FE19D-3282-46B4-8D9A-6CDE14F270C5}" name="Column2796"/>
    <tableColumn id="2813" xr3:uid="{1C350229-403A-4BD2-BFCB-F10FC541DB61}" name="Column2797"/>
    <tableColumn id="2814" xr3:uid="{AF8C886D-3FF3-4C2A-B10A-39714693D554}" name="Column2798"/>
    <tableColumn id="2815" xr3:uid="{B8744235-D7AB-4FA3-81EF-3A25CDD16E20}" name="Column2799"/>
    <tableColumn id="2816" xr3:uid="{FE4D5467-7D5D-44F5-AAAB-92592DFC7C30}" name="Column2800"/>
    <tableColumn id="2817" xr3:uid="{332D112B-1750-4A2B-BBC7-3B352DA1B06F}" name="Column2801"/>
    <tableColumn id="2818" xr3:uid="{315DEA7B-7699-4A37-82F9-D47003CACBBA}" name="Column2802"/>
    <tableColumn id="2819" xr3:uid="{84056AF6-2932-4F4D-BD69-E0A6F77543CA}" name="Column2803"/>
    <tableColumn id="2820" xr3:uid="{BBA36473-D454-4ED1-893E-B1D82FCE2B9C}" name="Column2804"/>
    <tableColumn id="2821" xr3:uid="{772CFD89-E65B-4462-8E26-B62E8C90DAE3}" name="Column2805"/>
    <tableColumn id="2822" xr3:uid="{DAD3429A-DDCF-4658-A025-97B28673E267}" name="Column2806"/>
    <tableColumn id="2823" xr3:uid="{8870E17F-BF3B-4BA9-AAEC-25E93D5D60BC}" name="Column2807"/>
    <tableColumn id="2824" xr3:uid="{77CE571C-80A8-4F1C-AF40-7AB865374763}" name="Column2808"/>
    <tableColumn id="2825" xr3:uid="{438037E5-C3B2-4733-B89C-572AF472BC67}" name="Column2809"/>
    <tableColumn id="2826" xr3:uid="{518EDC1E-F409-45B0-9C33-28421489CC3B}" name="Column2810"/>
    <tableColumn id="2827" xr3:uid="{F81B252B-105A-421B-8D0D-FD14628E4FE7}" name="Column2811"/>
    <tableColumn id="2828" xr3:uid="{1AA128C7-9FEA-4F8C-BE7E-C9EDFD474004}" name="Column2812"/>
    <tableColumn id="2829" xr3:uid="{E928BE4B-2BB7-4E8B-887F-EFD4ACC6057D}" name="Column2813"/>
    <tableColumn id="2830" xr3:uid="{7D7C327E-5A56-4019-B505-7D7ACAA3127B}" name="Column2814"/>
    <tableColumn id="2831" xr3:uid="{72D99C78-6E56-4FA6-BFFE-8C725D2F3CA8}" name="Column2815"/>
    <tableColumn id="2832" xr3:uid="{3622D154-BE82-41A1-9206-D90624D7218C}" name="Column2816"/>
    <tableColumn id="2833" xr3:uid="{D70496CC-F8F9-49DE-A178-79BEC78999EE}" name="Column2817"/>
    <tableColumn id="2834" xr3:uid="{FF000FAE-08DA-447B-9F69-78DD568C56C1}" name="Column2818"/>
    <tableColumn id="2835" xr3:uid="{1E22D947-87E6-4773-B1DF-0235A294DCF5}" name="Column2819"/>
    <tableColumn id="2836" xr3:uid="{545EBF04-3393-4985-8500-9310E6799E2D}" name="Column2820"/>
    <tableColumn id="2837" xr3:uid="{3D97541A-7446-4A27-8F24-7DA9938D72FF}" name="Column2821"/>
    <tableColumn id="2838" xr3:uid="{6E0F9D1C-C2B0-4EA6-946E-F50E8B5F8822}" name="Column2822"/>
    <tableColumn id="2839" xr3:uid="{C3D8AB6D-DC03-4AE4-98D6-E42BE13956ED}" name="Column2823"/>
    <tableColumn id="2840" xr3:uid="{04F6C0D2-0A12-4A0D-BDDB-C7C1923BBB49}" name="Column2824"/>
    <tableColumn id="2841" xr3:uid="{76769E5A-B511-41BB-8124-FFCD61DAC156}" name="Column2825"/>
    <tableColumn id="2842" xr3:uid="{AE39D3C8-4D5F-4D07-8E19-FB9495192B6C}" name="Column2826"/>
    <tableColumn id="2843" xr3:uid="{C2D048E2-FC9D-49D1-B4B9-68081ED4C2AE}" name="Column2827"/>
    <tableColumn id="2844" xr3:uid="{0C397B3F-9740-4349-B808-CC863C4DF880}" name="Column2828"/>
    <tableColumn id="2845" xr3:uid="{16B0E674-1543-4772-8110-3479EFDB1EF7}" name="Column2829"/>
    <tableColumn id="2846" xr3:uid="{D335F9B6-0110-4F8F-B113-536314C55C4C}" name="Column2830"/>
    <tableColumn id="2847" xr3:uid="{817FE913-337E-4F42-B357-773AF9CE00FE}" name="Column2831"/>
    <tableColumn id="2848" xr3:uid="{93AEAE6A-EA9D-48FD-BF75-CF761B6454F8}" name="Column2832"/>
    <tableColumn id="2849" xr3:uid="{7FFE9D50-852A-49E0-8787-CB398E91ED01}" name="Column2833"/>
    <tableColumn id="2850" xr3:uid="{D2C90C66-550E-4EF0-BD7B-23F969515DA2}" name="Column2834"/>
    <tableColumn id="2851" xr3:uid="{202F4EF2-7FC3-49D2-B474-FFD6DB240E57}" name="Column2835"/>
    <tableColumn id="2852" xr3:uid="{3A67AAD0-7E05-4026-BAEE-4F2EEBD9B6E6}" name="Column2836"/>
    <tableColumn id="2853" xr3:uid="{B43D5168-00EF-4E63-971B-1EF05C88210B}" name="Column2837"/>
    <tableColumn id="2854" xr3:uid="{8BAAF253-7EC1-476D-9254-4DF990651B4B}" name="Column2838"/>
    <tableColumn id="2855" xr3:uid="{76128D9A-334E-4AFA-A371-D19D6AFD7EC1}" name="Column2839"/>
    <tableColumn id="2856" xr3:uid="{B57B7893-6FE6-4DDF-BC93-9278C6A2056B}" name="Column2840"/>
    <tableColumn id="2857" xr3:uid="{C2BB2627-6163-45BE-B203-AA1EFFCEA4F3}" name="Column2841"/>
    <tableColumn id="2858" xr3:uid="{26436AC3-BDE3-4CB6-B69C-220B13587611}" name="Column2842"/>
    <tableColumn id="2859" xr3:uid="{CBE60E27-A174-4C2B-B8AF-65ED0DF8BB9F}" name="Column2843"/>
    <tableColumn id="2860" xr3:uid="{40F85A10-6158-4BD8-B24C-ABDE401C28AA}" name="Column2844"/>
    <tableColumn id="2861" xr3:uid="{4F9E4C64-9B26-4066-ADC0-7C1727509BA0}" name="Column2845"/>
    <tableColumn id="2862" xr3:uid="{7DDA0857-5241-4104-8607-F39A77A18DF3}" name="Column2846"/>
    <tableColumn id="2863" xr3:uid="{F68297CD-B66F-467E-9695-5249A8AA0BBC}" name="Column2847"/>
    <tableColumn id="2864" xr3:uid="{3C6ECC16-851F-4D25-AD37-7B6E9AA0E089}" name="Column2848"/>
    <tableColumn id="2865" xr3:uid="{65DA4A2B-8E03-48B4-AF2B-E28A5098A1CA}" name="Column2849"/>
    <tableColumn id="2866" xr3:uid="{4487D7E6-6119-4DB4-AE50-D6594B541BD7}" name="Column2850"/>
    <tableColumn id="2867" xr3:uid="{07610781-78A4-453E-85DA-C4B86DADF4FD}" name="Column2851"/>
    <tableColumn id="2868" xr3:uid="{0353C627-D221-486B-A9C4-33E7C061A92E}" name="Column2852"/>
    <tableColumn id="2869" xr3:uid="{6660C17C-FCCC-40DC-A915-7702844CEE8D}" name="Column2853"/>
    <tableColumn id="2870" xr3:uid="{15C1E695-827C-4F41-86D1-D9D56AFEAB2E}" name="Column2854"/>
    <tableColumn id="2871" xr3:uid="{67C633D3-1505-4585-9646-FE25C09BABE0}" name="Column2855"/>
    <tableColumn id="2872" xr3:uid="{C1ED38EE-79AB-4D68-A1DC-867443FD4AA7}" name="Column2856"/>
    <tableColumn id="2873" xr3:uid="{C485A36A-C0D2-4096-AC78-12646D375C7A}" name="Column2857"/>
    <tableColumn id="2874" xr3:uid="{FF3A746A-2F8F-4B00-9264-786FBDEFD21C}" name="Column2858"/>
    <tableColumn id="2875" xr3:uid="{B0F52F43-5982-44A3-AD08-5FAD39C67558}" name="Column2859"/>
    <tableColumn id="2876" xr3:uid="{4979817D-3FB1-4354-82D5-7B50FD58CF38}" name="Column2860"/>
    <tableColumn id="2877" xr3:uid="{5A53A0D8-A37D-4898-8095-F7F7CD8CD68F}" name="Column2861"/>
    <tableColumn id="2878" xr3:uid="{88E7215D-DEAC-40D8-99CE-94CAA7DA9699}" name="Column2862"/>
    <tableColumn id="2879" xr3:uid="{FBB2C486-992E-4066-A6F7-303B5C64BB22}" name="Column2863"/>
    <tableColumn id="2880" xr3:uid="{671545CA-C781-4CC8-B500-98FF184F693E}" name="Column2864"/>
    <tableColumn id="2881" xr3:uid="{8B13652E-C671-41A6-A8E1-C05AF21E8B93}" name="Column2865"/>
    <tableColumn id="2882" xr3:uid="{C0634CA2-22B2-4139-8801-892853244D67}" name="Column2866"/>
    <tableColumn id="2883" xr3:uid="{5493B51E-BD11-4A01-B085-20877D1ADB62}" name="Column2867"/>
    <tableColumn id="2884" xr3:uid="{D4414FBB-D6EA-4108-BCAF-649DF3BFC4DB}" name="Column2868"/>
    <tableColumn id="2885" xr3:uid="{EB3D05F8-D8B3-4B5E-8928-E8AD16F911B9}" name="Column2869"/>
    <tableColumn id="2886" xr3:uid="{59DCC78D-0AF6-434E-A82E-A83D44F66FFC}" name="Column2870"/>
    <tableColumn id="2887" xr3:uid="{59D0E90F-7007-46AC-B0B5-B5620D4F8572}" name="Column2871"/>
    <tableColumn id="2888" xr3:uid="{26463492-CB26-4034-9B9B-C753ECB71247}" name="Column2872"/>
    <tableColumn id="2889" xr3:uid="{B07CB055-6B6D-4B5D-AE22-A39CFA34D004}" name="Column2873"/>
    <tableColumn id="2890" xr3:uid="{1DB201CB-EC16-4B8B-98EB-28B89C523019}" name="Column2874"/>
    <tableColumn id="2891" xr3:uid="{28EA1F59-1DF4-42A1-AF80-57611994C249}" name="Column2875"/>
    <tableColumn id="2892" xr3:uid="{F060D818-02B4-4EC6-B451-8BB50B94D64D}" name="Column2876"/>
    <tableColumn id="2893" xr3:uid="{FC53D837-84A2-4BF9-AE8D-490FFF94E903}" name="Column2877"/>
    <tableColumn id="2894" xr3:uid="{07EEC1CB-453A-4519-B414-B7F066885979}" name="Column2878"/>
    <tableColumn id="2895" xr3:uid="{5544063B-E9B2-4DDF-910C-5722475EB4B5}" name="Column2879"/>
    <tableColumn id="2896" xr3:uid="{6B8553C3-2117-4A08-8C14-E2ABD9D0B33A}" name="Column2880"/>
    <tableColumn id="2897" xr3:uid="{219145F0-07AA-48D2-AAC5-1F9A3D5B4487}" name="Column2881"/>
    <tableColumn id="2898" xr3:uid="{BCA66C30-0D99-4EE5-BD09-2D54679D37DE}" name="Column2882"/>
    <tableColumn id="2899" xr3:uid="{40C420F3-0B22-45EE-BB02-0A329A156D0E}" name="Column2883"/>
    <tableColumn id="2900" xr3:uid="{5DF4B015-1BB9-452F-B32F-EC12979D3DB5}" name="Column2884"/>
    <tableColumn id="2901" xr3:uid="{BCADEC49-736D-427C-9211-7DC4DAB64FFB}" name="Column2885"/>
    <tableColumn id="2902" xr3:uid="{752BC345-A8EB-41BA-8D54-CA0C4E424C0C}" name="Column2886"/>
    <tableColumn id="2903" xr3:uid="{4294795C-78F9-4F47-82AD-04CCB44AD09E}" name="Column2887"/>
    <tableColumn id="2904" xr3:uid="{9E3CFC8B-AE63-4B73-90E8-D8A8B96A6115}" name="Column2888"/>
    <tableColumn id="2905" xr3:uid="{56AB2BF1-71B2-4175-BEBD-837F119179EF}" name="Column2889"/>
    <tableColumn id="2906" xr3:uid="{4C1995FA-15F5-4168-8C05-78DD03FDAEE4}" name="Column2890"/>
    <tableColumn id="2907" xr3:uid="{1CA691B3-F3B6-41D1-AA9B-46F5178033F6}" name="Column2891"/>
    <tableColumn id="2908" xr3:uid="{64097BEA-ADFC-4CE7-928E-3265635715A5}" name="Column2892"/>
    <tableColumn id="2909" xr3:uid="{A8B35017-9A6E-4E4B-9D6C-DDD32E78C500}" name="Column2893"/>
    <tableColumn id="2910" xr3:uid="{3E643771-97BB-4AE4-9235-4FC06AFC6C45}" name="Column2894"/>
    <tableColumn id="2911" xr3:uid="{E355C84A-3CFF-4C41-8C40-E3B77F54E577}" name="Column2895"/>
    <tableColumn id="2912" xr3:uid="{051057EE-4A45-4D6D-B7F1-4FD56A5D7905}" name="Column2896"/>
    <tableColumn id="2913" xr3:uid="{87956C34-5D90-48E4-9328-F36705576330}" name="Column2897"/>
    <tableColumn id="2914" xr3:uid="{A06E303E-319E-4DDD-85F9-51AEA059B23D}" name="Column2898"/>
    <tableColumn id="2915" xr3:uid="{66AD8F09-5E1D-4EF6-9450-920A687FB088}" name="Column2899"/>
    <tableColumn id="2916" xr3:uid="{C3B7F0BE-288B-45FE-A109-9CF959E28D3C}" name="Column2900"/>
    <tableColumn id="2917" xr3:uid="{76827DAC-81DA-42BD-A8D2-549DC3F5C2FD}" name="Column2901"/>
    <tableColumn id="2918" xr3:uid="{E0DD4B4A-255C-4512-B907-F3187F75E2C6}" name="Column2902"/>
    <tableColumn id="2919" xr3:uid="{0C5DF43E-07F3-43F7-88EC-FBF7AA459F0F}" name="Column2903"/>
    <tableColumn id="2920" xr3:uid="{96DFF036-DCB5-4520-90CF-E156FEC4EB69}" name="Column2904"/>
    <tableColumn id="2921" xr3:uid="{1D820473-A078-4B93-A90C-167DEA2214F3}" name="Column2905"/>
    <tableColumn id="2922" xr3:uid="{2E4C70CE-89D7-4D8C-8CE1-A0FEBB8AD9C6}" name="Column2906"/>
    <tableColumn id="2923" xr3:uid="{59DA99EF-1F7B-43BF-AB0F-50DDF4C33419}" name="Column2907"/>
    <tableColumn id="2924" xr3:uid="{FA3052F3-481B-4007-86F9-89442E09C745}" name="Column2908"/>
    <tableColumn id="2925" xr3:uid="{D071CA50-9A00-473D-B17A-6F30D525DE38}" name="Column2909"/>
    <tableColumn id="2926" xr3:uid="{C00925B3-E55D-45BD-8047-E7AFD79AE546}" name="Column2910"/>
    <tableColumn id="2927" xr3:uid="{B84EE041-31F1-4D52-AA49-8644343AA33D}" name="Column2911"/>
    <tableColumn id="2928" xr3:uid="{F7BA1144-FABB-4E6B-B4EB-C7D6CB660CA1}" name="Column2912"/>
    <tableColumn id="2929" xr3:uid="{2DEF3966-6EE9-4D5B-B8E7-2526D0FB7B25}" name="Column2913"/>
    <tableColumn id="2930" xr3:uid="{0037530D-4D6A-4C0E-9AC4-C6371D83A503}" name="Column2914"/>
    <tableColumn id="2931" xr3:uid="{0B81D9E3-2C36-41CE-BE86-A6B4397C4719}" name="Column2915"/>
    <tableColumn id="2932" xr3:uid="{1CFDEDB5-D7D3-4CA2-854B-FC59D4CDACE6}" name="Column2916"/>
    <tableColumn id="2933" xr3:uid="{A161CB3F-D871-4682-8812-CD684D91F9F8}" name="Column2917"/>
    <tableColumn id="2934" xr3:uid="{4BC99D38-19CB-4A6C-B208-78D8C752D9AF}" name="Column2918"/>
    <tableColumn id="2935" xr3:uid="{E1800CA4-9D39-487F-B2F3-2D9E46ECE4FA}" name="Column2919"/>
    <tableColumn id="2936" xr3:uid="{6A0B0398-F55B-488F-82C2-CDED79A7B7BA}" name="Column2920"/>
    <tableColumn id="2937" xr3:uid="{1374772B-1B07-4784-990F-21BB54C22DB7}" name="Column2921"/>
    <tableColumn id="2938" xr3:uid="{D15051CF-1134-4FC5-9F3A-36E7E0F2C758}" name="Column2922"/>
    <tableColumn id="2939" xr3:uid="{72CD747C-DE50-4C2D-8A3F-08C9113FD103}" name="Column2923"/>
    <tableColumn id="2940" xr3:uid="{49A3BF1C-CB6A-4D63-AB9D-B961C050E87E}" name="Column2924"/>
    <tableColumn id="2941" xr3:uid="{4661C2F6-EF81-4375-9B19-1E58656060A4}" name="Column2925"/>
    <tableColumn id="2942" xr3:uid="{876A8422-5FD6-432F-979E-89D882CB9CFD}" name="Column2926"/>
    <tableColumn id="2943" xr3:uid="{A328305A-1485-4AD8-9995-5DA90DA2D3C3}" name="Column2927"/>
    <tableColumn id="2944" xr3:uid="{4E83CA4D-8470-4CB1-A6F9-FDC4FEFA8EF9}" name="Column2928"/>
    <tableColumn id="2945" xr3:uid="{1562258B-4CA4-4B2C-BD68-3335B0351880}" name="Column2929"/>
    <tableColumn id="2946" xr3:uid="{98FAE890-2888-4E56-AE8F-F5628220B93B}" name="Column2930"/>
    <tableColumn id="2947" xr3:uid="{C6571249-E087-46A0-854E-C3F0968913A7}" name="Column2931"/>
    <tableColumn id="2948" xr3:uid="{3A1C9657-4873-4A80-AD1A-D0735742D356}" name="Column2932"/>
    <tableColumn id="2949" xr3:uid="{9C0561D6-FACC-40F8-B525-B990F0AB30FC}" name="Column2933"/>
    <tableColumn id="2950" xr3:uid="{2D2C7DF2-AD33-4EDA-A6C1-4F753A53926C}" name="Column2934"/>
    <tableColumn id="2951" xr3:uid="{68A6D108-220F-403F-A2E3-361E4F648071}" name="Column2935"/>
    <tableColumn id="2952" xr3:uid="{4E4CE900-0074-4666-8DBE-7011D7E67377}" name="Column2936"/>
    <tableColumn id="2953" xr3:uid="{709E7D31-E3B5-4677-9594-1DEB6F25C3C1}" name="Column2937"/>
    <tableColumn id="2954" xr3:uid="{3D2B4612-A239-438C-8AAE-FF9D5F22202D}" name="Column2938"/>
    <tableColumn id="2955" xr3:uid="{AD6561DC-4C49-4DEA-B1C3-F6F1C132F3AB}" name="Column2939"/>
    <tableColumn id="2956" xr3:uid="{F259F61D-B104-488A-9593-0DC5657BCD37}" name="Column2940"/>
    <tableColumn id="2957" xr3:uid="{252B1A0B-D4E7-47B5-B063-5C4F3A25B483}" name="Column2941"/>
    <tableColumn id="2958" xr3:uid="{CEF5EB94-2810-4CF1-BF96-7F507FA93F39}" name="Column2942"/>
    <tableColumn id="2959" xr3:uid="{A34583A4-B77F-442E-AF39-3B240E954020}" name="Column2943"/>
    <tableColumn id="2960" xr3:uid="{EC75F1D9-9641-4AA8-854F-28F7D0632E15}" name="Column2944"/>
    <tableColumn id="2961" xr3:uid="{A5B8D484-5BF9-419D-9A70-49F2B927318F}" name="Column2945"/>
    <tableColumn id="2962" xr3:uid="{59355EAA-D95B-4C0A-9579-B7F4A4F56710}" name="Column2946"/>
    <tableColumn id="2963" xr3:uid="{C0398439-E76F-48D2-96B6-422E1961F54D}" name="Column2947"/>
    <tableColumn id="2964" xr3:uid="{9748BC72-01ED-4972-B0E3-7AF161C33785}" name="Column2948"/>
    <tableColumn id="2965" xr3:uid="{706F120F-01CD-41C9-96D9-E2D137CD42C5}" name="Column2949"/>
    <tableColumn id="2966" xr3:uid="{5DCBAF31-46CF-4E23-B339-375A5F05F877}" name="Column2950"/>
    <tableColumn id="2967" xr3:uid="{E5A63143-B462-4ACF-81BB-C4F5ADACBE96}" name="Column2951"/>
    <tableColumn id="2968" xr3:uid="{164184D2-57A5-4B08-912D-E62E4DDF3C76}" name="Column2952"/>
    <tableColumn id="2969" xr3:uid="{2D66E878-9744-40E0-82BD-6DF347C58C9B}" name="Column2953"/>
    <tableColumn id="2970" xr3:uid="{ABA2BF4D-EA2E-4832-B14A-83CCD51D58B3}" name="Column2954"/>
    <tableColumn id="2971" xr3:uid="{164AD57C-828F-4154-82F5-178E2F36F1F3}" name="Column2955"/>
    <tableColumn id="2972" xr3:uid="{92661843-B81D-45B7-9B94-6A215FCE6683}" name="Column2956"/>
    <tableColumn id="2973" xr3:uid="{3FF8C297-8577-437E-8574-D83F6644EEE3}" name="Column2957"/>
    <tableColumn id="2974" xr3:uid="{82D3DF03-8306-4875-ADF1-5C46DB99F65C}" name="Column2958"/>
    <tableColumn id="2975" xr3:uid="{B23A4EDD-E092-4412-B98B-843E03579289}" name="Column2959"/>
    <tableColumn id="2976" xr3:uid="{CB79125B-8B3C-4865-857F-06839151A0D6}" name="Column2960"/>
    <tableColumn id="2977" xr3:uid="{B2C14EC8-D10A-4838-A973-F140FD820ADF}" name="Column2961"/>
    <tableColumn id="2978" xr3:uid="{B473EF48-CB65-4820-9C47-7F48D4A2BC5D}" name="Column2962"/>
    <tableColumn id="2979" xr3:uid="{3E5F7FE3-CBA3-41A7-9807-0796C80888AC}" name="Column2963"/>
    <tableColumn id="2980" xr3:uid="{C1F84B17-DE4F-4789-A966-1FC9860F9511}" name="Column2964"/>
    <tableColumn id="2981" xr3:uid="{E4D2B420-9125-4DD2-8B11-8F1908734DAA}" name="Column2965"/>
    <tableColumn id="2982" xr3:uid="{E375522D-8486-4873-B799-1EB0E0579505}" name="Column2966"/>
    <tableColumn id="2983" xr3:uid="{7FACB3C3-DC76-4F6B-B44F-55395855AFA0}" name="Column2967"/>
    <tableColumn id="2984" xr3:uid="{B6C71E46-DBB9-4134-90D2-9DCE194E5D08}" name="Column2968"/>
    <tableColumn id="2985" xr3:uid="{EC71A20B-DCA1-44AB-8BCD-42CDBD30629C}" name="Column2969"/>
    <tableColumn id="2986" xr3:uid="{38649ABF-4642-4B94-A085-474DB18BD295}" name="Column2970"/>
    <tableColumn id="2987" xr3:uid="{A7E25A8A-DFF8-4CEA-BA4C-6EABE5617326}" name="Column2971"/>
    <tableColumn id="2988" xr3:uid="{A88E7252-F15C-44A3-B074-89D95B891DC5}" name="Column2972"/>
    <tableColumn id="2989" xr3:uid="{B62FBA01-2F5E-4B52-A041-1B02A56A016D}" name="Column2973"/>
    <tableColumn id="2990" xr3:uid="{B804167E-A26C-4C56-A481-132BC3E3E409}" name="Column2974"/>
    <tableColumn id="2991" xr3:uid="{C29B7732-E4CF-4CE8-87CB-E3CB6B610165}" name="Column2975"/>
    <tableColumn id="2992" xr3:uid="{AFBAD6A8-F3B6-46F4-A247-5FA524AFD61C}" name="Column2976"/>
    <tableColumn id="2993" xr3:uid="{15CE48E4-E5F5-4438-8A03-2AE7D9331215}" name="Column2977"/>
    <tableColumn id="2994" xr3:uid="{C2F18AC2-4911-4C7B-9C41-87760FDB6EA3}" name="Column2978"/>
    <tableColumn id="2995" xr3:uid="{22946B72-B6DF-434F-AABC-64ED22D2758D}" name="Column2979"/>
    <tableColumn id="2996" xr3:uid="{034EA0D2-B027-4D88-9D18-CAFD7E9FBF6E}" name="Column2980"/>
    <tableColumn id="2997" xr3:uid="{B687C8CD-0E49-427E-9AAF-67B5CF826704}" name="Column2981"/>
    <tableColumn id="2998" xr3:uid="{9E5D3112-1FCE-4425-8628-F16F72360C65}" name="Column2982"/>
    <tableColumn id="2999" xr3:uid="{DF59EB50-C10C-48B3-9968-E9D5C735992F}" name="Column2983"/>
    <tableColumn id="3000" xr3:uid="{CDF9E720-0AB9-4678-BA5B-8F13B0636A8F}" name="Column2984"/>
    <tableColumn id="3001" xr3:uid="{6A555710-700E-4109-AF34-1C96DB23D9B9}" name="Column2985"/>
    <tableColumn id="3002" xr3:uid="{881C5833-EF77-472D-964E-817E0DF72FE2}" name="Column2986"/>
    <tableColumn id="3003" xr3:uid="{9D6D7F6D-E862-4E5E-8361-A8978EBD3F8B}" name="Column2987"/>
    <tableColumn id="3004" xr3:uid="{4B586931-78B1-4931-8EE2-D69BE8A5C92D}" name="Column2988"/>
    <tableColumn id="3005" xr3:uid="{A04AC56E-83AD-4B88-AFC3-37FD6A1FECA6}" name="Column2989"/>
    <tableColumn id="3006" xr3:uid="{1FEE396B-6876-417B-AFCA-91F1B2C258C2}" name="Column2990"/>
    <tableColumn id="3007" xr3:uid="{ADABFE1B-8EC8-4EF0-A432-316077A92B0F}" name="Column2991"/>
    <tableColumn id="3008" xr3:uid="{587814CE-9738-417F-A3E2-2B2995C178CB}" name="Column2992"/>
    <tableColumn id="3009" xr3:uid="{0151852F-83E4-4A35-A712-64F81C6121AF}" name="Column2993"/>
    <tableColumn id="3010" xr3:uid="{11839C35-88A9-4C29-AF3A-4EEE9DF0CBDE}" name="Column2994"/>
    <tableColumn id="3011" xr3:uid="{CC6DB396-4093-46AE-AA63-B91135308FE5}" name="Column2995"/>
    <tableColumn id="3012" xr3:uid="{EBFCE854-5205-4868-821F-30F11E33AADD}" name="Column2996"/>
    <tableColumn id="3013" xr3:uid="{5F086C89-4B6D-4D69-808F-D5C021431412}" name="Column2997"/>
    <tableColumn id="3014" xr3:uid="{49459E79-331B-4BF3-B367-6A402AD5E9B7}" name="Column2998"/>
    <tableColumn id="3015" xr3:uid="{A4C26067-1872-40AA-945C-93C5C1A4623E}" name="Column2999"/>
    <tableColumn id="3016" xr3:uid="{24EF838B-8DEC-4575-93BA-BFAC5E94A2B3}" name="Column3000"/>
    <tableColumn id="3017" xr3:uid="{012EACF4-53A2-494A-A4F3-DF88912A0BB3}" name="Column3001"/>
    <tableColumn id="3018" xr3:uid="{9C24EF70-A28E-4CE5-AA3C-A6A96C074163}" name="Column3002"/>
    <tableColumn id="3019" xr3:uid="{132BD5DE-1D30-46D9-B61E-41CFD3E43BCD}" name="Column3003"/>
    <tableColumn id="3020" xr3:uid="{7F8457DD-BD9D-4C68-8F15-DBC15E008EBF}" name="Column3004"/>
    <tableColumn id="3021" xr3:uid="{F28564AE-8059-4AB6-861C-BFCF79FB25B3}" name="Column3005"/>
    <tableColumn id="3022" xr3:uid="{984544B2-C0A9-4A12-BBCD-D318B5B21939}" name="Column3006"/>
    <tableColumn id="3023" xr3:uid="{E932BF41-4652-4D24-BD6E-771D188A3BF8}" name="Column3007"/>
    <tableColumn id="3024" xr3:uid="{F7E9BCB9-3766-4358-A77B-33E15A860636}" name="Column3008"/>
    <tableColumn id="3025" xr3:uid="{58EFCAFF-83D1-400B-B810-85D76C2EFFB4}" name="Column3009"/>
    <tableColumn id="3026" xr3:uid="{F5324DC0-AD14-4959-A454-48B604155963}" name="Column3010"/>
    <tableColumn id="3027" xr3:uid="{92FD48CC-8B92-4A23-A1B9-1356DE48E499}" name="Column3011"/>
    <tableColumn id="3028" xr3:uid="{4644C5DF-322E-42F5-9345-08984792DFA4}" name="Column3012"/>
    <tableColumn id="3029" xr3:uid="{A0A5F76E-DDEB-42A4-BD08-C37283FADEAA}" name="Column3013"/>
    <tableColumn id="3030" xr3:uid="{69EED111-FB7F-47E2-8B96-18AD41862D66}" name="Column3014"/>
    <tableColumn id="3031" xr3:uid="{D5AED9EB-35A1-46D4-912D-A63D884A075F}" name="Column3015"/>
    <tableColumn id="3032" xr3:uid="{43BB0B57-386F-4638-B690-B2565986D6C3}" name="Column3016"/>
    <tableColumn id="3033" xr3:uid="{1B2FC25F-0FE1-4557-92EB-46B513C0DDBC}" name="Column3017"/>
    <tableColumn id="3034" xr3:uid="{DD152AAE-409E-4ADD-87CC-6C019AF1D32E}" name="Column3018"/>
    <tableColumn id="3035" xr3:uid="{0CD2C243-F25E-4B89-95BF-88B300D55219}" name="Column3019"/>
    <tableColumn id="3036" xr3:uid="{BD7E338D-1541-4F08-82CD-13249C84981E}" name="Column3020"/>
    <tableColumn id="3037" xr3:uid="{4AC163AA-9455-4EF0-AD08-ED7C9895AB66}" name="Column3021"/>
    <tableColumn id="3038" xr3:uid="{A128EBEB-F60B-4E6C-A3B7-603938D173EF}" name="Column3022"/>
    <tableColumn id="3039" xr3:uid="{BD006CC0-7AB0-42ED-809A-D5D1891D1979}" name="Column3023"/>
    <tableColumn id="3040" xr3:uid="{51421657-8075-4BA6-B653-83676EDC3333}" name="Column3024"/>
    <tableColumn id="3041" xr3:uid="{A455CD36-901F-40CC-A1A3-394AE2A888E8}" name="Column3025"/>
    <tableColumn id="3042" xr3:uid="{25A2E2D6-6988-4FA6-9EB1-E6C5CD54A02B}" name="Column3026"/>
    <tableColumn id="3043" xr3:uid="{8D7A8207-BFB5-45B6-9814-7D3901030755}" name="Column3027"/>
    <tableColumn id="3044" xr3:uid="{47C2C592-EF20-4D22-B9EC-614B9CE24270}" name="Column3028"/>
    <tableColumn id="3045" xr3:uid="{05869AE1-6227-413C-8ABD-0D4A1EDD1470}" name="Column3029"/>
    <tableColumn id="3046" xr3:uid="{824C9D78-73E3-4CA8-9740-743A6BE770D2}" name="Column3030"/>
    <tableColumn id="3047" xr3:uid="{A515945F-2566-41BF-9F5C-74B82ED7841B}" name="Column3031"/>
    <tableColumn id="3048" xr3:uid="{6E026846-1CAC-445B-93CC-11DF617EDAA6}" name="Column3032"/>
    <tableColumn id="3049" xr3:uid="{3B8F2C3C-0002-4E1A-9789-2ADC66498245}" name="Column3033"/>
    <tableColumn id="3050" xr3:uid="{DD20B015-67E5-4450-93D3-4AA5502E3DD5}" name="Column3034"/>
    <tableColumn id="3051" xr3:uid="{25403D4C-4B11-4E09-B22C-753CADF22EFF}" name="Column3035"/>
    <tableColumn id="3052" xr3:uid="{FED29012-285F-4DAA-9282-AFA9AF736345}" name="Column3036"/>
    <tableColumn id="3053" xr3:uid="{4DA1A4D9-C451-40E3-96AC-CB7AB5A575EB}" name="Column3037"/>
    <tableColumn id="3054" xr3:uid="{F965A1A6-4F85-4199-AA7A-682AA4260A75}" name="Column3038"/>
    <tableColumn id="3055" xr3:uid="{17DE5329-5A0F-4B11-B82B-85E5696228C1}" name="Column3039"/>
    <tableColumn id="3056" xr3:uid="{B997B6AE-DF3E-4100-82A4-E0C0DA28245B}" name="Column3040"/>
    <tableColumn id="3057" xr3:uid="{1BF80A05-2256-40D7-9D05-F00868921FBE}" name="Column3041"/>
    <tableColumn id="3058" xr3:uid="{1276C332-591D-4979-A5BB-32D2C7F30962}" name="Column3042"/>
    <tableColumn id="3059" xr3:uid="{A1BC5D09-5778-49DA-897F-9585DBC091C3}" name="Column3043"/>
    <tableColumn id="3060" xr3:uid="{581B013B-7A27-4070-834B-DECD279CA611}" name="Column3044"/>
    <tableColumn id="3061" xr3:uid="{305F7C2A-9516-43B9-B023-4DE3C16FCF64}" name="Column3045"/>
    <tableColumn id="3062" xr3:uid="{DF5842DE-840F-4648-93AE-E635BC072177}" name="Column3046"/>
    <tableColumn id="3063" xr3:uid="{B206E5F7-931C-4EDF-BE0B-4275E744D2C2}" name="Column3047"/>
    <tableColumn id="3064" xr3:uid="{9E15AE0E-E509-454F-991C-E93C1070F888}" name="Column3048"/>
    <tableColumn id="3065" xr3:uid="{034F059D-3F6A-49D0-8D33-200C32B2C3D5}" name="Column3049"/>
    <tableColumn id="3066" xr3:uid="{F7ACF7AC-4608-40B3-BB5D-2C2973B2C378}" name="Column3050"/>
    <tableColumn id="3067" xr3:uid="{5E2B6362-11D4-400C-9648-74CC74161639}" name="Column3051"/>
    <tableColumn id="3068" xr3:uid="{78E2B226-C9FC-4405-84B9-AA8D75F723D4}" name="Column3052"/>
    <tableColumn id="3069" xr3:uid="{6CE21FD4-C3BE-480E-82D6-C84A30742887}" name="Column3053"/>
    <tableColumn id="3070" xr3:uid="{4EFA67F2-B3D7-47F2-9C1A-4561EA590ABE}" name="Column3054"/>
    <tableColumn id="3071" xr3:uid="{4BEBAAAE-A88A-46A8-A97B-CFBD973FF865}" name="Column3055"/>
    <tableColumn id="3072" xr3:uid="{B05BD5CB-6B0D-4DC2-8468-FF2F2D677121}" name="Column3056"/>
    <tableColumn id="3073" xr3:uid="{D4205D55-7070-4A9C-8AD6-16319EBFBE40}" name="Column3057"/>
    <tableColumn id="3074" xr3:uid="{91C2A90C-D6E1-48B0-B2D9-7F01C95178BB}" name="Column3058"/>
    <tableColumn id="3075" xr3:uid="{007D34D5-AF4C-4D84-B0CE-78A1F63F210C}" name="Column3059"/>
    <tableColumn id="3076" xr3:uid="{27332E13-E9E9-40B8-8F03-F2FE2C3B694F}" name="Column3060"/>
    <tableColumn id="3077" xr3:uid="{88F8A392-C4AA-4C0D-B9C1-ED662F88A1EF}" name="Column3061"/>
    <tableColumn id="3078" xr3:uid="{44A40132-274F-4043-8E69-C0E33DD816E9}" name="Column3062"/>
    <tableColumn id="3079" xr3:uid="{291437D7-8199-45CD-AF97-E641852808CE}" name="Column3063"/>
    <tableColumn id="3080" xr3:uid="{97FD10C9-EC63-46AA-962F-5894C3A27955}" name="Column3064"/>
    <tableColumn id="3081" xr3:uid="{B161C6F1-22F4-4493-97DC-A0ECBB08E5FD}" name="Column3065"/>
    <tableColumn id="3082" xr3:uid="{8A1D1BAC-EC22-439C-8265-3E68C56D9967}" name="Column3066"/>
    <tableColumn id="3083" xr3:uid="{CE35214D-9E1B-416A-8019-57AE9DD270CF}" name="Column3067"/>
    <tableColumn id="3084" xr3:uid="{36C09864-2392-4052-9126-98EE7B88904A}" name="Column3068"/>
    <tableColumn id="3085" xr3:uid="{4B268E0E-91EC-4CEA-8E31-F8BDA5CC81B9}" name="Column3069"/>
    <tableColumn id="3086" xr3:uid="{8AFA2B1A-C35A-4DEE-AB45-2F6B4BF5554E}" name="Column3070"/>
    <tableColumn id="3087" xr3:uid="{9013BA88-790E-4534-94BE-1B84A9830EB6}" name="Column3071"/>
    <tableColumn id="3088" xr3:uid="{7E973ECD-C2C1-475C-8846-B3757F1ECC17}" name="Column3072"/>
    <tableColumn id="3089" xr3:uid="{22CB5C01-630E-4060-9D8C-E22357A5A732}" name="Column3073"/>
    <tableColumn id="3090" xr3:uid="{4DA928BB-4C71-48D9-BD9E-179E24E20D9C}" name="Column3074"/>
    <tableColumn id="3091" xr3:uid="{D9584C91-4A44-4D8B-B79D-507F62F53834}" name="Column3075"/>
    <tableColumn id="3092" xr3:uid="{3D2C6577-F8EB-4A9C-986D-566442DFB35D}" name="Column3076"/>
    <tableColumn id="3093" xr3:uid="{E0674781-BC7B-4EE6-A690-8AFF0831B32E}" name="Column3077"/>
    <tableColumn id="3094" xr3:uid="{8E4D903F-6690-40F3-B0DC-627456495B89}" name="Column3078"/>
    <tableColumn id="3095" xr3:uid="{6C67104B-9E8B-4C06-BEDA-739135903825}" name="Column3079"/>
    <tableColumn id="3096" xr3:uid="{9DC3736B-FEE3-4F71-A130-3F5D575EB4E1}" name="Column3080"/>
    <tableColumn id="3097" xr3:uid="{2304C8C0-D372-4360-B476-17D67A4F9A6F}" name="Column3081"/>
    <tableColumn id="3098" xr3:uid="{C75932F1-65D3-4662-8493-E18959158F1E}" name="Column3082"/>
    <tableColumn id="3099" xr3:uid="{726B6734-0198-4E03-88C3-9045E1C2445A}" name="Column3083"/>
    <tableColumn id="3100" xr3:uid="{5ACE6645-D417-46DA-9286-98ACA65BFE50}" name="Column3084"/>
    <tableColumn id="3101" xr3:uid="{8B82FE5E-0A34-495E-AD41-A566EA82132B}" name="Column3085"/>
    <tableColumn id="3102" xr3:uid="{877A695B-DF84-430E-9452-B07F0E24451C}" name="Column3086"/>
    <tableColumn id="3103" xr3:uid="{A4D78625-EF1C-420C-9975-CFE51F320D04}" name="Column3087"/>
    <tableColumn id="3104" xr3:uid="{DC6648A9-A6BB-4E7C-872F-79069C1AB20B}" name="Column3088"/>
    <tableColumn id="3105" xr3:uid="{AF8D4221-2920-47AA-A29D-1DB6F53A9C6F}" name="Column3089"/>
    <tableColumn id="3106" xr3:uid="{47690955-2232-43CA-90B8-A6CC6717AE4D}" name="Column3090"/>
    <tableColumn id="3107" xr3:uid="{D0882D59-F11F-412C-AE0D-E9A7455528EC}" name="Column3091"/>
    <tableColumn id="3108" xr3:uid="{F8119BA5-ADAE-42EE-B94C-7437466A7E78}" name="Column3092"/>
    <tableColumn id="3109" xr3:uid="{2C1B1ADD-459C-497F-A927-37EF23B6A3BB}" name="Column3093"/>
    <tableColumn id="3110" xr3:uid="{F2D3B778-ED05-4C8D-8F8E-011DDA1B3A04}" name="Column3094"/>
    <tableColumn id="3111" xr3:uid="{5717FFF7-14DD-4BE7-8040-F81B73D2EE6E}" name="Column3095"/>
    <tableColumn id="3112" xr3:uid="{25E3B154-FB05-4751-8203-55B80C1E36FD}" name="Column3096"/>
    <tableColumn id="3113" xr3:uid="{8A92C099-9904-47C3-960C-92CA45BB688D}" name="Column3097"/>
    <tableColumn id="3114" xr3:uid="{7561C0B7-F6CD-4414-8D50-ECE12EB184E9}" name="Column3098"/>
    <tableColumn id="3115" xr3:uid="{B2AA5DDA-2915-439F-9C43-2BE9B296CBCB}" name="Column3099"/>
    <tableColumn id="3116" xr3:uid="{E4DD13FE-119E-4510-BE34-D48418BFA2EA}" name="Column3100"/>
    <tableColumn id="3117" xr3:uid="{B82BEC24-522B-4DEF-A891-7DD2B79DEAE0}" name="Column3101"/>
    <tableColumn id="3118" xr3:uid="{EFA07F1E-3A88-445C-BB6A-518F00F2DFF8}" name="Column3102"/>
    <tableColumn id="3119" xr3:uid="{256A2FCE-E847-48FB-BEB8-672215BFFBD7}" name="Column3103"/>
    <tableColumn id="3120" xr3:uid="{0C6D6BA0-23E7-4002-879C-E189E6BA3EE9}" name="Column3104"/>
    <tableColumn id="3121" xr3:uid="{8A755497-A1BB-4927-956A-2E0A21E0F112}" name="Column3105"/>
    <tableColumn id="3122" xr3:uid="{072038C0-6DBA-4EF4-BF58-F688428776E6}" name="Column3106"/>
    <tableColumn id="3123" xr3:uid="{A007CDC1-1400-4371-AB2E-216993F61A7F}" name="Column3107"/>
    <tableColumn id="3124" xr3:uid="{6A0B60B8-4056-4DDC-AE1E-79A59F4F0B98}" name="Column3108"/>
    <tableColumn id="3125" xr3:uid="{2F822D47-AC60-41FB-B41D-A8A821A406B5}" name="Column3109"/>
    <tableColumn id="3126" xr3:uid="{ED8F8052-17AB-4925-9A85-0725F2DBEEB9}" name="Column3110"/>
    <tableColumn id="3127" xr3:uid="{42B41B8B-B905-40B9-8800-F15654ADCA5D}" name="Column3111"/>
    <tableColumn id="3128" xr3:uid="{5CE8841F-5AB8-41F0-A434-9FF95F2B99F0}" name="Column3112"/>
    <tableColumn id="3129" xr3:uid="{8D061DF3-5AD5-4D46-A0FF-6E06DAC47B9D}" name="Column3113"/>
    <tableColumn id="3130" xr3:uid="{C654FF6A-4A81-4AE1-B451-18D0FF26A03D}" name="Column3114"/>
    <tableColumn id="3131" xr3:uid="{C6F9948C-4D23-4D61-92FD-4E569FEDEF39}" name="Column3115"/>
    <tableColumn id="3132" xr3:uid="{CE453D02-BBDF-4FBC-A23B-E0512CD36CCC}" name="Column3116"/>
    <tableColumn id="3133" xr3:uid="{5E569D46-0797-4AB7-8C5A-FA8AAB836F15}" name="Column3117"/>
    <tableColumn id="3134" xr3:uid="{9FF60ACA-7356-4A47-AA91-54903BDB550C}" name="Column3118"/>
    <tableColumn id="3135" xr3:uid="{71BBBD0D-6D2F-4D2F-A983-2D5354B9F2FC}" name="Column3119"/>
    <tableColumn id="3136" xr3:uid="{99EA7563-43F7-4A17-A93C-EFF7F005FC5F}" name="Column3120"/>
    <tableColumn id="3137" xr3:uid="{F255A737-87B6-425E-825B-06700A337029}" name="Column3121"/>
    <tableColumn id="3138" xr3:uid="{8DAA1C18-D199-49CF-9B84-0EF2979B4F7F}" name="Column3122"/>
    <tableColumn id="3139" xr3:uid="{1D342562-1D3E-4D54-9FE1-FAD9C3BE424E}" name="Column3123"/>
    <tableColumn id="3140" xr3:uid="{30789FAB-3C2A-4DAE-A1E5-76BB64128878}" name="Column3124"/>
    <tableColumn id="3141" xr3:uid="{620DD01B-B66E-4337-919C-F2BE41844642}" name="Column3125"/>
    <tableColumn id="3142" xr3:uid="{13A3D1D2-6F79-4C3A-8958-49C424B54790}" name="Column3126"/>
    <tableColumn id="3143" xr3:uid="{B9668E04-B31D-44ED-B29D-B3FD64FACF89}" name="Column3127"/>
    <tableColumn id="3144" xr3:uid="{F00EBF2A-F696-4144-875D-762353325D75}" name="Column3128"/>
    <tableColumn id="3145" xr3:uid="{D6F480F2-BD28-438A-B8E5-E79718DC5E8F}" name="Column3129"/>
    <tableColumn id="3146" xr3:uid="{F5174F96-CD0F-4439-A963-1FE6E0037D80}" name="Column3130"/>
    <tableColumn id="3147" xr3:uid="{FDB9EA0E-DFDB-4D18-AA60-947CF88DB861}" name="Column3131"/>
    <tableColumn id="3148" xr3:uid="{4747E729-D2B9-4C05-A346-8CF012EDEFF9}" name="Column3132"/>
    <tableColumn id="3149" xr3:uid="{C40A2536-6906-4B4C-9E3F-90DBF6B614F5}" name="Column3133"/>
    <tableColumn id="3150" xr3:uid="{D682AEA5-C592-4A9D-BC86-783FF686D372}" name="Column3134"/>
    <tableColumn id="3151" xr3:uid="{825F13A7-4563-4652-9BBA-ACA7C423D295}" name="Column3135"/>
    <tableColumn id="3152" xr3:uid="{50B4563E-3378-4CAF-AF83-663542DAEDC4}" name="Column3136"/>
    <tableColumn id="3153" xr3:uid="{1E88FAD0-756A-421B-8544-CDE215F314FF}" name="Column3137"/>
    <tableColumn id="3154" xr3:uid="{C3BF8F68-6EE9-4FC2-8279-85C1CE824FF2}" name="Column3138"/>
    <tableColumn id="3155" xr3:uid="{01EC58E1-5A86-4F26-B3A1-02D8C2B801BC}" name="Column3139"/>
    <tableColumn id="3156" xr3:uid="{F4C9FF7A-2D69-4186-88AC-85DE66F234CD}" name="Column3140"/>
    <tableColumn id="3157" xr3:uid="{B5A0DD96-67D4-477E-ACDE-54F416C2F42E}" name="Column3141"/>
    <tableColumn id="3158" xr3:uid="{4E8E21A5-0261-4037-BF79-18DB8D32FF3A}" name="Column3142"/>
    <tableColumn id="3159" xr3:uid="{BCA2F6A7-2280-431D-8ECF-98E46AF5893E}" name="Column3143"/>
    <tableColumn id="3160" xr3:uid="{8508E308-5E80-4143-A102-203E8BBF73E9}" name="Column3144"/>
    <tableColumn id="3161" xr3:uid="{2BD11061-8DA3-43AB-9C53-97F330BA954F}" name="Column3145"/>
    <tableColumn id="3162" xr3:uid="{41FD1EF9-A3EE-4CB6-B92D-A48DEAFAD5B4}" name="Column3146"/>
    <tableColumn id="3163" xr3:uid="{C9BCA8B5-214D-4D25-A5F0-02B70161E6A0}" name="Column3147"/>
    <tableColumn id="3164" xr3:uid="{BE5D36B8-42A4-4AE8-A27E-09EC196CE903}" name="Column3148"/>
    <tableColumn id="3165" xr3:uid="{B7CD374C-C610-4C09-BF2C-8AB214B2AE4E}" name="Column3149"/>
    <tableColumn id="3166" xr3:uid="{26A3B056-1F17-4577-B0DE-1E788F5D17DB}" name="Column3150"/>
    <tableColumn id="3167" xr3:uid="{3C98A4FF-FB31-4C38-A650-5B3D47494DE5}" name="Column3151"/>
    <tableColumn id="3168" xr3:uid="{60485B21-FFD9-4031-A0D7-E1F6B92A9B81}" name="Column3152"/>
    <tableColumn id="3169" xr3:uid="{D45DBF0D-B0B3-403F-9C7F-13EF185E4A76}" name="Column3153"/>
    <tableColumn id="3170" xr3:uid="{E6C4ADBD-48F9-41FC-ACD9-8567D187616B}" name="Column3154"/>
    <tableColumn id="3171" xr3:uid="{466B7273-1A21-43D7-883A-EA7C755F4A43}" name="Column3155"/>
    <tableColumn id="3172" xr3:uid="{19A7409F-7DC9-4D1D-B715-4FE7B322432A}" name="Column3156"/>
    <tableColumn id="3173" xr3:uid="{BCD73031-9B77-4CC4-9DA3-57BDA088BC5E}" name="Column3157"/>
    <tableColumn id="3174" xr3:uid="{B39128AA-3603-403A-A262-269BD0F58092}" name="Column3158"/>
    <tableColumn id="3175" xr3:uid="{ECA83582-7FD1-4492-BB68-FCAEDFCED563}" name="Column3159"/>
    <tableColumn id="3176" xr3:uid="{E64E82C8-E99F-4DA1-B0C2-EEEEBA761F50}" name="Column3160"/>
    <tableColumn id="3177" xr3:uid="{5757EA4C-C508-4AD8-A0C2-C132EAECB5FB}" name="Column3161"/>
    <tableColumn id="3178" xr3:uid="{47C84ED6-6497-4641-80F4-6F1E1665072B}" name="Column3162"/>
    <tableColumn id="3179" xr3:uid="{CCC7AD0B-05E1-4C27-8069-C4169277021A}" name="Column3163"/>
    <tableColumn id="3180" xr3:uid="{54A4787B-89B5-47AA-A9C0-CC47F12A9B22}" name="Column3164"/>
    <tableColumn id="3181" xr3:uid="{FC4631DE-408F-4FA6-9782-7A79E0310F25}" name="Column3165"/>
    <tableColumn id="3182" xr3:uid="{8D20EC35-01BB-495B-ADCC-469B94D2989F}" name="Column3166"/>
    <tableColumn id="3183" xr3:uid="{DF27D98D-4533-45DF-89CC-30BF337DC3D5}" name="Column3167"/>
    <tableColumn id="3184" xr3:uid="{2094ADFF-D70D-4BC3-B5D8-7C5A024A567D}" name="Column3168"/>
    <tableColumn id="3185" xr3:uid="{EE1F5ECB-4A16-4452-9172-70E187488607}" name="Column3169"/>
    <tableColumn id="3186" xr3:uid="{82AD3BF0-AD7F-4CEB-BC87-11063FB0A3C5}" name="Column3170"/>
    <tableColumn id="3187" xr3:uid="{A7058984-4611-46B2-8F7E-07F8ACF1230A}" name="Column3171"/>
    <tableColumn id="3188" xr3:uid="{9194D536-1BE1-4859-8D6E-84D6FC13EEF2}" name="Column3172"/>
    <tableColumn id="3189" xr3:uid="{3AE23586-20DE-4BDD-BA7C-37B276AEF46D}" name="Column3173"/>
    <tableColumn id="3190" xr3:uid="{67CB17CE-011B-417D-A90A-3956E1B7F322}" name="Column3174"/>
    <tableColumn id="3191" xr3:uid="{ED640887-B351-4CBC-967E-4ECD55DA079E}" name="Column3175"/>
    <tableColumn id="3192" xr3:uid="{4594CD6C-B037-4D95-A67A-976F37A334CA}" name="Column3176"/>
    <tableColumn id="3193" xr3:uid="{B34AA334-C675-4BDC-907C-83E1FC44CF34}" name="Column3177"/>
    <tableColumn id="3194" xr3:uid="{172E9B52-D1C4-4893-9E12-2AF5F517D3BD}" name="Column3178"/>
    <tableColumn id="3195" xr3:uid="{E75D8120-4BCB-4C50-AABE-710CB1F65F8A}" name="Column3179"/>
    <tableColumn id="3196" xr3:uid="{9A00956C-6853-4222-B101-F3862E08964D}" name="Column3180"/>
    <tableColumn id="3197" xr3:uid="{7A251216-6A3D-417C-B4FB-9C18AB39BE47}" name="Column3181"/>
    <tableColumn id="3198" xr3:uid="{40FACEF5-BB3D-45EF-ADAD-F1B4729CDC24}" name="Column3182"/>
    <tableColumn id="3199" xr3:uid="{9D808173-2FF2-42F5-8202-7E9C1CDCAF0C}" name="Column3183"/>
    <tableColumn id="3200" xr3:uid="{BC4D29C2-94BA-460C-BFA9-B55498E1A8B1}" name="Column3184"/>
    <tableColumn id="3201" xr3:uid="{8042E784-F272-438E-9CFA-235BC3FCF3BA}" name="Column3185"/>
    <tableColumn id="3202" xr3:uid="{B7386820-F0B2-4604-9027-03C6571E1AC6}" name="Column3186"/>
    <tableColumn id="3203" xr3:uid="{A558777C-A12B-42F0-8E02-75133C36F37F}" name="Column3187"/>
    <tableColumn id="3204" xr3:uid="{1D6E6765-0D2F-44B2-B391-E5C9E89B48C7}" name="Column3188"/>
    <tableColumn id="3205" xr3:uid="{4C49C515-83AC-4D40-AA64-630292EDDC2B}" name="Column3189"/>
    <tableColumn id="3206" xr3:uid="{9A1CF6DE-3952-41DB-A2F8-82D58366E7A4}" name="Column3190"/>
    <tableColumn id="3207" xr3:uid="{62FF6533-51D3-45EE-BDD8-C8300AF50308}" name="Column3191"/>
    <tableColumn id="3208" xr3:uid="{9B7A29CD-2895-49AD-BBEC-F054DED19B0D}" name="Column3192"/>
    <tableColumn id="3209" xr3:uid="{8AA38041-9C18-448D-9FE7-5240C4725B2E}" name="Column3193"/>
    <tableColumn id="3210" xr3:uid="{E7778FE6-5A1F-46C3-8410-1D034A22DFA2}" name="Column3194"/>
    <tableColumn id="3211" xr3:uid="{EE817265-112D-48C8-AAC9-420B32D16EDB}" name="Column3195"/>
    <tableColumn id="3212" xr3:uid="{1525D676-2A3E-4A37-8F0C-36020E585591}" name="Column3196"/>
    <tableColumn id="3213" xr3:uid="{AF0C85C2-6AFF-44DF-902F-67DF7371AA97}" name="Column3197"/>
    <tableColumn id="3214" xr3:uid="{73353C83-4119-4629-8E18-187388118537}" name="Column3198"/>
    <tableColumn id="3215" xr3:uid="{7BB3C0C9-3678-4CAB-9F5B-8CAC70C08BC9}" name="Column3199"/>
    <tableColumn id="3216" xr3:uid="{76FD7A67-3FED-4497-8FE1-EC36A5A125F4}" name="Column3200"/>
    <tableColumn id="3217" xr3:uid="{57F26C6B-BDA0-4DE8-A569-A4F1EAEF6D1E}" name="Column3201"/>
    <tableColumn id="3218" xr3:uid="{4586DCCE-D2C6-44BC-B2AF-4766DBE03725}" name="Column3202"/>
    <tableColumn id="3219" xr3:uid="{5DB65709-2BEA-42C7-94E4-432EFAD3BDC2}" name="Column3203"/>
    <tableColumn id="3220" xr3:uid="{7054CF72-87DC-4FA3-A2F7-EEA586854400}" name="Column3204"/>
    <tableColumn id="3221" xr3:uid="{65B7CF9A-A45A-4E1D-86ED-62E626E93545}" name="Column3205"/>
    <tableColumn id="3222" xr3:uid="{3A7052CD-0A74-4D8D-8B99-83A9C9A5551E}" name="Column3206"/>
    <tableColumn id="3223" xr3:uid="{4E11B3FF-6AA2-4E5E-A884-61A816D9511D}" name="Column3207"/>
    <tableColumn id="3224" xr3:uid="{AA1E903C-0793-49D1-8E4F-3925E4FA2530}" name="Column3208"/>
    <tableColumn id="3225" xr3:uid="{A3114546-E871-40E9-BC54-2DFF3B804603}" name="Column3209"/>
    <tableColumn id="3226" xr3:uid="{2692E8D4-1436-4176-A871-3E740EDBC727}" name="Column3210"/>
    <tableColumn id="3227" xr3:uid="{5C7176F3-9BAD-4446-B663-0C10A760EC7F}" name="Column3211"/>
    <tableColumn id="3228" xr3:uid="{B13A7F00-A2CE-4316-BB11-CA2F7E6CED88}" name="Column3212"/>
    <tableColumn id="3229" xr3:uid="{0ADE442B-7A6A-4702-960C-E57C7A59A2D3}" name="Column3213"/>
    <tableColumn id="3230" xr3:uid="{55022000-68B5-4A65-8AF9-D5ECF52546C6}" name="Column3214"/>
    <tableColumn id="3231" xr3:uid="{6FD77142-756A-470A-A96C-B38FA418C8CD}" name="Column3215"/>
    <tableColumn id="3232" xr3:uid="{DDA0AAB6-8D32-4596-AB47-51D5C8163D7B}" name="Column3216"/>
    <tableColumn id="3233" xr3:uid="{3DDF9F49-A166-4108-A828-FAAB27122A93}" name="Column3217"/>
    <tableColumn id="3234" xr3:uid="{A5FF5638-E729-47C5-AFA3-C6085894E2EA}" name="Column3218"/>
    <tableColumn id="3235" xr3:uid="{8E5352AF-9207-4E13-87B0-257731F29759}" name="Column3219"/>
    <tableColumn id="3236" xr3:uid="{8CB12661-2A2B-4887-A9CF-3E626740D74F}" name="Column3220"/>
    <tableColumn id="3237" xr3:uid="{72087742-6FFA-409C-9DBB-BEDD2756E398}" name="Column3221"/>
    <tableColumn id="3238" xr3:uid="{171052F8-E53F-42C1-B43A-E3530C6311B5}" name="Column3222"/>
    <tableColumn id="3239" xr3:uid="{81D63633-8C5B-40E8-B9D2-B0D1AC3FCB8F}" name="Column3223"/>
    <tableColumn id="3240" xr3:uid="{BB31D8CB-6510-4EA4-9CD0-B019A9B54436}" name="Column3224"/>
    <tableColumn id="3241" xr3:uid="{CAE1BC95-8866-47A7-AA02-0DFC130BAADF}" name="Column3225"/>
    <tableColumn id="3242" xr3:uid="{14140DFC-87F7-4703-8A82-4C3DD60BF805}" name="Column3226"/>
    <tableColumn id="3243" xr3:uid="{534A5A08-C952-4AB5-BBBB-4F7838F3CCD1}" name="Column3227"/>
    <tableColumn id="3244" xr3:uid="{7746A302-8023-40D5-BC02-98220994FCC6}" name="Column3228"/>
    <tableColumn id="3245" xr3:uid="{A272B773-036D-47B6-AB79-7CBC9EEED7D9}" name="Column3229"/>
    <tableColumn id="3246" xr3:uid="{C61D434D-E437-486A-B0CF-7C84E2FB1BE9}" name="Column3230"/>
    <tableColumn id="3247" xr3:uid="{2790DD6E-290C-4CE4-AA33-BEFF9F946A9B}" name="Column3231"/>
    <tableColumn id="3248" xr3:uid="{1416990A-341E-4AF1-8D09-7A8BDBBD97C3}" name="Column3232"/>
    <tableColumn id="3249" xr3:uid="{6869A680-F5A5-49D9-B471-E8265B8F7F37}" name="Column3233"/>
    <tableColumn id="3250" xr3:uid="{6D8D5D7D-641C-408B-A74E-8642020F45B6}" name="Column3234"/>
    <tableColumn id="3251" xr3:uid="{6E3E93B8-C8C4-48F4-9ABC-DD64A2F4DF8D}" name="Column3235"/>
    <tableColumn id="3252" xr3:uid="{D22627B6-9E28-40CD-9466-B37A806F2AF4}" name="Column3236"/>
    <tableColumn id="3253" xr3:uid="{F46AA5E3-70E4-45AB-BF1C-6BAFF01044F4}" name="Column3237"/>
    <tableColumn id="3254" xr3:uid="{F326D856-CF65-4CDA-AE5D-E79B73C99F2A}" name="Column3238"/>
    <tableColumn id="3255" xr3:uid="{236AD77D-CBC8-4936-8B15-B5BBC27463ED}" name="Column3239"/>
    <tableColumn id="3256" xr3:uid="{C62C6046-0BA3-4E75-B540-6345F1A4A396}" name="Column3240"/>
    <tableColumn id="3257" xr3:uid="{6DC2128C-0D94-47DC-8E1B-B28C926ED22C}" name="Column3241"/>
    <tableColumn id="3258" xr3:uid="{553788C3-6616-4E5B-9BFC-005CD167BDE7}" name="Column3242"/>
    <tableColumn id="3259" xr3:uid="{696C5F8B-602F-4B26-A8E9-BC3B10576040}" name="Column3243"/>
    <tableColumn id="3260" xr3:uid="{1F4CC466-EEE2-4957-82A9-0CE1F413D40E}" name="Column3244"/>
    <tableColumn id="3261" xr3:uid="{EC80EA6F-4619-4838-A6BF-87F2BC2F80C7}" name="Column3245"/>
    <tableColumn id="3262" xr3:uid="{B29130BD-511E-4B4B-8490-48F880C7FB2A}" name="Column3246"/>
    <tableColumn id="3263" xr3:uid="{7040A37B-7813-464A-9DEC-84E0D6E54CBA}" name="Column3247"/>
    <tableColumn id="3264" xr3:uid="{720CB4B3-7791-4593-A90E-B6A02940899B}" name="Column3248"/>
    <tableColumn id="3265" xr3:uid="{22A781F3-56B0-40AC-92E8-645E621150CD}" name="Column3249"/>
    <tableColumn id="3266" xr3:uid="{8D8A8089-EF88-46B2-8E02-8078315B0009}" name="Column3250"/>
    <tableColumn id="3267" xr3:uid="{6F1A2AF1-0A00-40D2-90F6-8199FA12EB75}" name="Column3251"/>
    <tableColumn id="3268" xr3:uid="{D9168024-E6A0-48D1-B7CA-D2C1DF360064}" name="Column3252"/>
    <tableColumn id="3269" xr3:uid="{EBB2BA0D-75AD-4FC8-A6DC-BA5447D9ABCB}" name="Column3253"/>
    <tableColumn id="3270" xr3:uid="{9C61B74A-F48F-4BCE-AC6F-B762CE9AF775}" name="Column3254"/>
    <tableColumn id="3271" xr3:uid="{EC26E5AA-4131-4629-A965-2FE0F034E47C}" name="Column3255"/>
    <tableColumn id="3272" xr3:uid="{0C086734-3D7C-4879-8E94-AFFD0F42FA3B}" name="Column3256"/>
    <tableColumn id="3273" xr3:uid="{80B39F0F-5E7B-4C19-87A6-E6FF0BF8C3CD}" name="Column3257"/>
    <tableColumn id="3274" xr3:uid="{4D53AF98-D373-44D2-86FE-358A13F8B11B}" name="Column3258"/>
    <tableColumn id="3275" xr3:uid="{CC0C417B-4756-4C9B-9835-B97D7B0F58B1}" name="Column3259"/>
    <tableColumn id="3276" xr3:uid="{26A480B1-A37A-4ED3-9670-9B21F5F0284D}" name="Column3260"/>
    <tableColumn id="3277" xr3:uid="{D2A738C6-86DB-4E26-8253-E8BA85CCF442}" name="Column3261"/>
    <tableColumn id="3278" xr3:uid="{9543CF63-CB4F-4CC6-857C-9170618A29A0}" name="Column3262"/>
    <tableColumn id="3279" xr3:uid="{A0F6A47C-237C-4438-AB06-18F047CE2C29}" name="Column3263"/>
    <tableColumn id="3280" xr3:uid="{36905F8E-84DD-49D1-84C9-AE16A319E3F2}" name="Column3264"/>
    <tableColumn id="3281" xr3:uid="{9440B706-19C0-4E9C-82FE-B699975B315F}" name="Column3265"/>
    <tableColumn id="3282" xr3:uid="{CD9530F5-7811-48D0-BBF7-F5D53BC120B9}" name="Column3266"/>
    <tableColumn id="3283" xr3:uid="{CC1EC116-5CD7-45F2-8B19-1A632312FE9A}" name="Column3267"/>
    <tableColumn id="3284" xr3:uid="{D947A79D-BD19-4AE5-A877-B2DCA24304A1}" name="Column3268"/>
    <tableColumn id="3285" xr3:uid="{BC9F0816-3547-45F1-8F27-62B66C7A5FB9}" name="Column3269"/>
    <tableColumn id="3286" xr3:uid="{6BD118E1-9097-4F67-91F7-106536DAA8E4}" name="Column3270"/>
    <tableColumn id="3287" xr3:uid="{149469F1-AD84-4B40-8136-3AA719541C71}" name="Column3271"/>
    <tableColumn id="3288" xr3:uid="{8EBC579A-BF79-4F20-85CF-A61D0EA870AF}" name="Column3272"/>
    <tableColumn id="3289" xr3:uid="{D7E1E441-15FD-497D-8849-39B8422CB9F3}" name="Column3273"/>
    <tableColumn id="3290" xr3:uid="{A6CEB47E-A9FC-442E-9CF4-EF165B1B70AF}" name="Column3274"/>
    <tableColumn id="3291" xr3:uid="{94E40508-5F83-419B-B306-0FA1BB5BF9FC}" name="Column3275"/>
    <tableColumn id="3292" xr3:uid="{1F498A54-5D85-4D9A-BCDF-AE53EDF71C6A}" name="Column3276"/>
    <tableColumn id="3293" xr3:uid="{A9E4A3B2-C263-4AB8-A804-3AABB6EF2CF0}" name="Column3277"/>
    <tableColumn id="3294" xr3:uid="{D98C872B-46BD-4B91-90DC-65502B5CA6D0}" name="Column3278"/>
    <tableColumn id="3295" xr3:uid="{095AB361-F21E-40EA-9181-71DC303B7961}" name="Column3279"/>
    <tableColumn id="3296" xr3:uid="{0F41F7E3-FEBD-48B1-90A3-F37578F4B5C4}" name="Column3280"/>
    <tableColumn id="3297" xr3:uid="{5E5FB9C3-4F99-477B-A8CE-6B4AF468131D}" name="Column3281"/>
    <tableColumn id="3298" xr3:uid="{3B268572-19FC-4418-B71A-24AC110E277D}" name="Column3282"/>
    <tableColumn id="3299" xr3:uid="{4725BF6A-7D55-4540-AF95-737E8D755A3F}" name="Column3283"/>
    <tableColumn id="3300" xr3:uid="{4C41EFE8-E9DD-47AB-8899-B627FAF4A2A6}" name="Column3284"/>
    <tableColumn id="3301" xr3:uid="{1530B3B2-7235-403C-9ACB-40F5E6849318}" name="Column3285"/>
    <tableColumn id="3302" xr3:uid="{FF9C2AF1-A7A3-4C87-BC49-D57674E44B48}" name="Column3286"/>
    <tableColumn id="3303" xr3:uid="{60DAF46E-9385-4FB1-8254-DCDF8D572B8E}" name="Column3287"/>
    <tableColumn id="3304" xr3:uid="{5468586C-83E8-44A2-BAAF-FBA3BB3D2397}" name="Column3288"/>
    <tableColumn id="3305" xr3:uid="{5DCB90E2-0162-4301-8B8F-6E8D07240C90}" name="Column3289"/>
    <tableColumn id="3306" xr3:uid="{8F8441B1-A4AA-4E92-BEC6-BD546AE070A3}" name="Column3290"/>
    <tableColumn id="3307" xr3:uid="{6C25621A-063E-4650-853A-17934BE76109}" name="Column3291"/>
    <tableColumn id="3308" xr3:uid="{37F54068-498C-492B-82D7-F700BF88D8A3}" name="Column3292"/>
    <tableColumn id="3309" xr3:uid="{78C582BC-07B9-4536-9A32-88A34FDFE224}" name="Column3293"/>
    <tableColumn id="3310" xr3:uid="{54F2BBD7-5D2F-4570-BA51-06E1C5FE77C7}" name="Column3294"/>
    <tableColumn id="3311" xr3:uid="{B602A351-8C47-4CB6-8E21-93E035E0B1D1}" name="Column3295"/>
    <tableColumn id="3312" xr3:uid="{AED93598-9BD0-40F3-9810-289C3A758DA3}" name="Column3296"/>
    <tableColumn id="3313" xr3:uid="{5180CBA1-9779-47A7-95AF-F7CBE1F8B591}" name="Column3297"/>
    <tableColumn id="3314" xr3:uid="{16464FD3-DE4F-4BED-86A0-F3EBB2770409}" name="Column3298"/>
    <tableColumn id="3315" xr3:uid="{2AA8F7E3-52FD-42B3-86F9-CAAC8538471F}" name="Column3299"/>
    <tableColumn id="3316" xr3:uid="{1BA1FF84-5EF6-4F17-B787-0C06440F5728}" name="Column3300"/>
    <tableColumn id="3317" xr3:uid="{93040897-C4E3-4EDD-B86E-38195B037A33}" name="Column3301"/>
    <tableColumn id="3318" xr3:uid="{85EF913F-4813-41BD-8BEE-D6BB68A218AB}" name="Column3302"/>
    <tableColumn id="3319" xr3:uid="{A7D6437B-DBDC-41F9-9FDB-761BB0889F20}" name="Column3303"/>
    <tableColumn id="3320" xr3:uid="{78187828-768F-43AA-8F80-F85F2858F20E}" name="Column3304"/>
    <tableColumn id="3321" xr3:uid="{3E976C42-BDFC-4C1C-92AA-1B97D6CCA8B7}" name="Column3305"/>
    <tableColumn id="3322" xr3:uid="{5D3B1566-2345-40D9-A646-6C9E03BD950A}" name="Column3306"/>
    <tableColumn id="3323" xr3:uid="{305E8C96-A1E8-4354-86E9-CEFD84A69E20}" name="Column3307"/>
    <tableColumn id="3324" xr3:uid="{4B419115-B32F-4EAB-8723-02166A387C11}" name="Column3308"/>
    <tableColumn id="3325" xr3:uid="{C6354E2E-8ABA-448D-96D5-757678ACCFBA}" name="Column3309"/>
    <tableColumn id="3326" xr3:uid="{8FEA7B04-8F47-4A3B-9E17-45FC3813B18F}" name="Column3310"/>
    <tableColumn id="3327" xr3:uid="{BF642546-7B6B-4CFE-8D2B-7E67AF43C7D6}" name="Column3311"/>
    <tableColumn id="3328" xr3:uid="{5E3CA75E-85C5-4665-BD40-8F86C23724B4}" name="Column3312"/>
    <tableColumn id="3329" xr3:uid="{51D6885D-DA45-420B-AC2B-113C6F392C48}" name="Column3313"/>
    <tableColumn id="3330" xr3:uid="{1DFA6AE5-38C6-4A32-B10C-13F0E3E125ED}" name="Column3314"/>
    <tableColumn id="3331" xr3:uid="{150ADF42-53A8-494E-B1F3-A848E159723D}" name="Column3315"/>
    <tableColumn id="3332" xr3:uid="{3B5680C3-68A5-4C45-A018-AD432C18CA1D}" name="Column3316"/>
    <tableColumn id="3333" xr3:uid="{C2D502E1-A525-441D-83D3-8CAC2E032B6A}" name="Column3317"/>
    <tableColumn id="3334" xr3:uid="{970CDF23-C4E5-446D-BCF9-6C7B2647301B}" name="Column3318"/>
    <tableColumn id="3335" xr3:uid="{58F088A3-C81A-4D56-9DB2-354B4180B4A1}" name="Column3319"/>
    <tableColumn id="3336" xr3:uid="{3598292F-8622-4821-B368-5FEA173C5FBE}" name="Column3320"/>
    <tableColumn id="3337" xr3:uid="{A2A317DB-2F58-4970-86A4-AFBAFA61B77E}" name="Column3321"/>
    <tableColumn id="3338" xr3:uid="{B14B6876-1AE9-4CF9-96D7-348F9DBAEC59}" name="Column3322"/>
    <tableColumn id="3339" xr3:uid="{E5BFDF0F-42A8-444C-B010-FE002D64876A}" name="Column3323"/>
    <tableColumn id="3340" xr3:uid="{2708BE08-2139-4707-917E-1E082E0792C1}" name="Column3324"/>
    <tableColumn id="3341" xr3:uid="{0D9E1D2D-4176-46DE-9BE9-54F6F185C3C6}" name="Column3325"/>
    <tableColumn id="3342" xr3:uid="{4E025D5C-8759-45A1-B19A-C97824CF631B}" name="Column3326"/>
    <tableColumn id="3343" xr3:uid="{3838E9FF-26A7-44C7-A497-CE2883A0F820}" name="Column3327"/>
    <tableColumn id="3344" xr3:uid="{0BA43D95-707C-4956-8F1C-28FA9B07C8FB}" name="Column3328"/>
    <tableColumn id="3345" xr3:uid="{31B155D3-0BC1-4CE3-B91C-D79BEF105A92}" name="Column3329"/>
    <tableColumn id="3346" xr3:uid="{EB775954-B226-417E-AE27-D96F775E890B}" name="Column3330"/>
    <tableColumn id="3347" xr3:uid="{BC286D3F-B966-403A-BEF4-479C2E9D1928}" name="Column3331"/>
    <tableColumn id="3348" xr3:uid="{2C783875-70C8-4406-A59C-6E3E5540086B}" name="Column3332"/>
    <tableColumn id="3349" xr3:uid="{1CDA065A-2A74-468F-B4D2-82E1455B2B65}" name="Column3333"/>
    <tableColumn id="3350" xr3:uid="{3682D9D9-4950-469D-B604-353B72D94286}" name="Column3334"/>
    <tableColumn id="3351" xr3:uid="{BF8F77F7-A54E-448B-8269-E9D1F0740D2A}" name="Column3335"/>
    <tableColumn id="3352" xr3:uid="{DC7B9921-C8AA-4C94-9EBA-D4F601156F87}" name="Column3336"/>
    <tableColumn id="3353" xr3:uid="{E7A8DEE3-D7DB-4407-BFCB-91D0374A59F0}" name="Column3337"/>
    <tableColumn id="3354" xr3:uid="{95CADD80-4595-4576-9C16-D412CEEC1172}" name="Column3338"/>
    <tableColumn id="3355" xr3:uid="{B162B62D-05C4-41B0-A33D-CFB4F5651F1E}" name="Column3339"/>
    <tableColumn id="3356" xr3:uid="{AD76B4BE-0B8C-4E8A-9D3C-218932C4138F}" name="Column3340"/>
    <tableColumn id="3357" xr3:uid="{894F76C2-06F6-4784-A761-0D4E75B9635E}" name="Column3341"/>
    <tableColumn id="3358" xr3:uid="{4F83D3D3-8FC0-4C35-B5BA-6CA3913F36D5}" name="Column3342"/>
    <tableColumn id="3359" xr3:uid="{F5C2AA2B-FD1A-493A-A286-9E1247440DDB}" name="Column3343"/>
    <tableColumn id="3360" xr3:uid="{15FB8394-9217-4220-A42C-6004A3A16B06}" name="Column3344"/>
    <tableColumn id="3361" xr3:uid="{6CD0BDED-7BEF-4ECF-B078-C2FB894BD679}" name="Column3345"/>
    <tableColumn id="3362" xr3:uid="{629352F2-B910-42BA-BABB-EEA168C1349B}" name="Column3346"/>
    <tableColumn id="3363" xr3:uid="{EF368A62-45D4-46D2-AF9F-BE9FCD767651}" name="Column3347"/>
    <tableColumn id="3364" xr3:uid="{1908DE79-ABCA-4A4C-9A9E-04D623AAFC60}" name="Column3348"/>
    <tableColumn id="3365" xr3:uid="{151B400D-F275-4DA0-926C-5ABA866441E2}" name="Column3349"/>
    <tableColumn id="3366" xr3:uid="{CAF5AFAF-DF23-4011-AC85-ADC56E308D0D}" name="Column3350"/>
    <tableColumn id="3367" xr3:uid="{FE402454-B0B2-4308-BEA5-5E40CD14C060}" name="Column3351"/>
    <tableColumn id="3368" xr3:uid="{FFEFA1C8-E398-4787-9B17-011586F2FAE8}" name="Column3352"/>
    <tableColumn id="3369" xr3:uid="{762559C0-FF84-4644-B4E8-94E176A94B09}" name="Column3353"/>
    <tableColumn id="3370" xr3:uid="{055AC1DC-2406-4FDA-9E7F-FAB28A2935B8}" name="Column3354"/>
    <tableColumn id="3371" xr3:uid="{E5D1E83B-1AE9-4728-AEF2-3D871950335E}" name="Column3355"/>
    <tableColumn id="3372" xr3:uid="{3A207359-CA10-4205-98BB-2C7F3E70CD5E}" name="Column3356"/>
    <tableColumn id="3373" xr3:uid="{599E5EFB-0FC1-40E9-B75C-8EFB92F4F016}" name="Column3357"/>
    <tableColumn id="3374" xr3:uid="{97BB6EBB-1A9E-406B-9F58-6F1D6234A4F4}" name="Column3358"/>
    <tableColumn id="3375" xr3:uid="{84123310-3866-482C-83F4-CE5D6CD47FEC}" name="Column3359"/>
    <tableColumn id="3376" xr3:uid="{FBC64056-A50E-4237-9119-D6F9F70E50CE}" name="Column3360"/>
    <tableColumn id="3377" xr3:uid="{012D53FD-D33E-402C-89B3-63B0E3BE58E0}" name="Column3361"/>
    <tableColumn id="3378" xr3:uid="{5FA7B0CA-2276-4ACA-9AAC-1C0E3F8AE6C2}" name="Column3362"/>
    <tableColumn id="3379" xr3:uid="{039D9861-310B-41B8-8520-0C377DA5960C}" name="Column3363"/>
    <tableColumn id="3380" xr3:uid="{BC4C56F5-C928-4446-ABFA-2F6AF16E72BF}" name="Column3364"/>
    <tableColumn id="3381" xr3:uid="{B931F9EB-0555-49B1-A089-FDC360E2BD22}" name="Column3365"/>
    <tableColumn id="3382" xr3:uid="{24ABB72A-0892-4BA8-91BC-562254C92B35}" name="Column3366"/>
    <tableColumn id="3383" xr3:uid="{19E5F85F-11D8-4C52-8A0D-9AE01171E4A9}" name="Column3367"/>
    <tableColumn id="3384" xr3:uid="{FD01F122-945C-4994-898D-40FE5209734F}" name="Column3368"/>
    <tableColumn id="3385" xr3:uid="{071CB08A-E8F1-43C6-AE62-5062CD190163}" name="Column3369"/>
    <tableColumn id="3386" xr3:uid="{23D57323-AEE8-47D2-ADCB-DA249E42F17A}" name="Column3370"/>
    <tableColumn id="3387" xr3:uid="{6249847C-C0C0-4DE4-BD60-95603C025D59}" name="Column3371"/>
    <tableColumn id="3388" xr3:uid="{1214F94B-2662-446B-B473-65FE5ED11F7B}" name="Column3372"/>
    <tableColumn id="3389" xr3:uid="{3DAAAD23-3B6C-4675-A730-A34B5EDCC89E}" name="Column3373"/>
    <tableColumn id="3390" xr3:uid="{7C746285-0BCF-4EC9-8A11-92AAF2A5423D}" name="Column3374"/>
    <tableColumn id="3391" xr3:uid="{F06EE2B0-EB2D-4A1C-ADE3-827918C9916B}" name="Column3375"/>
    <tableColumn id="3392" xr3:uid="{71F9DE85-3724-4CC8-81C5-94A847A0324C}" name="Column3376"/>
    <tableColumn id="3393" xr3:uid="{8EA76BD3-FF65-4D55-A9BE-CF766AF4EF6E}" name="Column3377"/>
    <tableColumn id="3394" xr3:uid="{56435B72-63C6-4286-9043-DD505C06AF04}" name="Column3378"/>
    <tableColumn id="3395" xr3:uid="{786F0A19-B2E9-4290-8D60-845ED913ECB5}" name="Column3379"/>
    <tableColumn id="3396" xr3:uid="{7F2534A9-DFEA-4D06-A53C-9A35756C54FB}" name="Column3380"/>
    <tableColumn id="3397" xr3:uid="{7FC2753A-C496-4848-A5D5-95E8C66BB436}" name="Column3381"/>
    <tableColumn id="3398" xr3:uid="{B3A390A7-D8FF-4A2F-8D70-332EA5007FD9}" name="Column3382"/>
    <tableColumn id="3399" xr3:uid="{C95E4A9A-EFA2-43E8-9AEF-455FF4FC7972}" name="Column3383"/>
    <tableColumn id="3400" xr3:uid="{C97104B6-B4B4-4EB6-B23F-80F61E0B9018}" name="Column3384"/>
    <tableColumn id="3401" xr3:uid="{5F162002-1DD3-431A-9123-89856ADA4EE6}" name="Column3385"/>
    <tableColumn id="3402" xr3:uid="{FAA9CA23-5F25-4130-BCDE-468ED1E2371F}" name="Column3386"/>
    <tableColumn id="3403" xr3:uid="{E959E0C8-A857-4A0F-85DE-F73B7DE003FF}" name="Column3387"/>
    <tableColumn id="3404" xr3:uid="{56F2C65E-3623-41F9-A7FD-98A8EEDBC750}" name="Column3388"/>
    <tableColumn id="3405" xr3:uid="{E09F08C5-E11A-4B9B-90F0-91A494582E63}" name="Column3389"/>
    <tableColumn id="3406" xr3:uid="{1E96CDFD-00CD-4D9A-A29C-522670A66F58}" name="Column3390"/>
    <tableColumn id="3407" xr3:uid="{4649A76F-6667-4C5B-960E-92C9132E123D}" name="Column3391"/>
    <tableColumn id="3408" xr3:uid="{53569CDB-934F-48E3-BE8D-39BCFE8EEB96}" name="Column3392"/>
    <tableColumn id="3409" xr3:uid="{D2647A4D-135E-4317-B00D-C6524DC55121}" name="Column3393"/>
    <tableColumn id="3410" xr3:uid="{0DCF8B04-2A45-4418-A4E7-D361217EF86B}" name="Column3394"/>
    <tableColumn id="3411" xr3:uid="{9911FE1C-5979-493B-805B-6FB6C74314C9}" name="Column3395"/>
    <tableColumn id="3412" xr3:uid="{E2A4E2D5-E8C3-4D36-B12A-8366197E5195}" name="Column3396"/>
    <tableColumn id="3413" xr3:uid="{79EC4116-A00A-4C68-885A-AE8013E43587}" name="Column3397"/>
    <tableColumn id="3414" xr3:uid="{2D5924A5-3470-4569-B203-187E963011E9}" name="Column3398"/>
    <tableColumn id="3415" xr3:uid="{179B0663-F0F6-4C12-B77A-C18BB333B41E}" name="Column3399"/>
    <tableColumn id="3416" xr3:uid="{788933C5-BAED-4E5A-9F23-4320262204EC}" name="Column3400"/>
    <tableColumn id="3417" xr3:uid="{D8C11894-32D9-407B-8874-C0D651F7E947}" name="Column3401"/>
    <tableColumn id="3418" xr3:uid="{22E43CBA-338F-4043-922C-C1B1E3C23A6D}" name="Column3402"/>
    <tableColumn id="3419" xr3:uid="{2D02067D-B377-4AB7-BEF3-0255DF6E886A}" name="Column3403"/>
    <tableColumn id="3420" xr3:uid="{E4245CC4-44F1-4EC4-B655-DD09755F6C33}" name="Column3404"/>
    <tableColumn id="3421" xr3:uid="{6169528C-5576-42F0-BA48-E4DA7412D0AA}" name="Column3405"/>
    <tableColumn id="3422" xr3:uid="{3939EF15-62D7-4DC4-B246-433ECD205228}" name="Column3406"/>
    <tableColumn id="3423" xr3:uid="{DA10F387-37DB-429B-B5CF-8F1118BCB904}" name="Column3407"/>
    <tableColumn id="3424" xr3:uid="{4FF34F31-5C1C-40FA-97F1-221A1069356A}" name="Column3408"/>
    <tableColumn id="3425" xr3:uid="{08CDE7E5-E7E5-4FE1-8D33-70A5BBA55025}" name="Column3409"/>
    <tableColumn id="3426" xr3:uid="{1EB0CBCE-043E-431C-807D-99A618B01026}" name="Column3410"/>
    <tableColumn id="3427" xr3:uid="{592BAF96-D02F-44AF-871A-0A914B7DE6EA}" name="Column3411"/>
    <tableColumn id="3428" xr3:uid="{10DD90AA-43AF-411B-8731-6A0B6459B66B}" name="Column3412"/>
    <tableColumn id="3429" xr3:uid="{C4882968-285B-4253-87DA-177399FB45A2}" name="Column3413"/>
    <tableColumn id="3430" xr3:uid="{EA81175D-5192-4D13-806D-2FA0FB42E7FC}" name="Column3414"/>
    <tableColumn id="3431" xr3:uid="{4FAC1D2B-1958-49E4-BBBA-364B010BD28F}" name="Column3415"/>
    <tableColumn id="3432" xr3:uid="{D1DDD757-206A-4FB3-BEA2-C1FB7596C7B1}" name="Column3416"/>
    <tableColumn id="3433" xr3:uid="{732A599B-DC81-4A6E-BD8A-EC3D0B909C45}" name="Column3417"/>
    <tableColumn id="3434" xr3:uid="{F5F15906-79C8-407D-AAB5-B1E974E29FF3}" name="Column3418"/>
    <tableColumn id="3435" xr3:uid="{11BF66FE-1EB2-4F3F-A01D-8A1B9511AEA3}" name="Column3419"/>
    <tableColumn id="3436" xr3:uid="{467621D1-29FC-4912-82A1-07961A1356D3}" name="Column3420"/>
    <tableColumn id="3437" xr3:uid="{12503040-CA52-4B86-85DA-BF674007881D}" name="Column3421"/>
    <tableColumn id="3438" xr3:uid="{6FA44636-EB19-4928-BCF7-15110CF6D12E}" name="Column3422"/>
    <tableColumn id="3439" xr3:uid="{E56F504F-0B57-4CCE-B38C-6439715C234E}" name="Column3423"/>
    <tableColumn id="3440" xr3:uid="{AB53B97B-A316-46AE-9751-A8667DBE921A}" name="Column3424"/>
    <tableColumn id="3441" xr3:uid="{C7D40ECF-11C1-42FE-A489-8D4A69051D17}" name="Column3425"/>
    <tableColumn id="3442" xr3:uid="{C778EDD9-EA96-4B26-A9C4-CD416FA95015}" name="Column3426"/>
    <tableColumn id="3443" xr3:uid="{EBDAF17D-9F9D-4493-B8DC-B2C6E4086B8D}" name="Column3427"/>
    <tableColumn id="3444" xr3:uid="{4E00C168-53E7-41A5-A618-37BCF8B5B6A3}" name="Column3428"/>
    <tableColumn id="3445" xr3:uid="{7AAE74D6-ECFA-4CB6-BEEF-158179332404}" name="Column3429"/>
    <tableColumn id="3446" xr3:uid="{389FFA39-0186-444A-BEF1-FD84407BAA84}" name="Column3430"/>
    <tableColumn id="3447" xr3:uid="{5ADAC06A-8673-42D8-ABAB-892E1ECC9C7A}" name="Column3431"/>
    <tableColumn id="3448" xr3:uid="{31FE6F35-D7D5-4F37-9605-B09D99C42854}" name="Column3432"/>
    <tableColumn id="3449" xr3:uid="{9B293D74-A5FA-479C-89DB-57A03DCB0728}" name="Column3433"/>
    <tableColumn id="3450" xr3:uid="{ECD7024B-FC43-4969-9742-6D4EA45E1D7E}" name="Column3434"/>
    <tableColumn id="3451" xr3:uid="{79D7B887-FEF4-4498-8456-54FAA2F77475}" name="Column3435"/>
    <tableColumn id="3452" xr3:uid="{6AB9BE92-8EBC-4584-A24D-544B3B5C3E2F}" name="Column3436"/>
    <tableColumn id="3453" xr3:uid="{04912E3A-1AD1-425B-B16D-8C0A66697239}" name="Column3437"/>
    <tableColumn id="3454" xr3:uid="{7612E734-8721-4FCB-B897-F4D680E31856}" name="Column3438"/>
    <tableColumn id="3455" xr3:uid="{829FAD8C-94BF-4E4C-8E4A-68C863EBF40A}" name="Column3439"/>
    <tableColumn id="3456" xr3:uid="{79186170-5616-4324-AF54-57F7C25D094B}" name="Column3440"/>
    <tableColumn id="3457" xr3:uid="{CF401B87-F8E4-4E74-8E16-DF3CAF2C8537}" name="Column3441"/>
    <tableColumn id="3458" xr3:uid="{A0C41C5C-822A-40F0-B9B3-4BCB560F86BC}" name="Column3442"/>
    <tableColumn id="3459" xr3:uid="{02AF9AE7-675A-4C18-A2F0-D674998B42D2}" name="Column3443"/>
    <tableColumn id="3460" xr3:uid="{0D2C7AC1-C80A-40A4-A886-1DE2247C3ED5}" name="Column3444"/>
    <tableColumn id="3461" xr3:uid="{EE7488A5-F073-4559-B402-E102B1EC7D8E}" name="Column3445"/>
    <tableColumn id="3462" xr3:uid="{63C7617B-E5A8-411E-8DC4-7445DE803B41}" name="Column3446"/>
    <tableColumn id="3463" xr3:uid="{C9C4BABF-2A57-466E-871E-7B93A0E76138}" name="Column3447"/>
    <tableColumn id="3464" xr3:uid="{04C14BC1-6BB1-403B-9DD3-6936E7BBC237}" name="Column3448"/>
    <tableColumn id="3465" xr3:uid="{4D9DC409-9D8E-44D6-956A-65600C6B53D3}" name="Column3449"/>
    <tableColumn id="3466" xr3:uid="{0F83A7A9-0E53-446C-A491-CB1B161A3F20}" name="Column3450"/>
    <tableColumn id="3467" xr3:uid="{9DB2B5DE-52E5-4C08-B144-4F44EF841B38}" name="Column3451"/>
    <tableColumn id="3468" xr3:uid="{D4D3D3A9-A69B-45DB-8D07-305EE78D4977}" name="Column3452"/>
    <tableColumn id="3469" xr3:uid="{35D2C528-64DA-40E1-8FEC-E5D5E8B9D149}" name="Column3453"/>
    <tableColumn id="3470" xr3:uid="{166F5EDB-ACB6-40F1-BA90-0874965D1CAF}" name="Column3454"/>
    <tableColumn id="3471" xr3:uid="{3FD7D31A-9AA8-47E1-BAF6-D82CB93352A0}" name="Column3455"/>
    <tableColumn id="3472" xr3:uid="{25166431-E3C3-4BCE-A248-8C7B18E7C40E}" name="Column3456"/>
    <tableColumn id="3473" xr3:uid="{76229843-F287-42D5-8489-199CBF6D710C}" name="Column3457"/>
    <tableColumn id="3474" xr3:uid="{2D9D2DE0-7765-4C99-B25B-203ABBDD7592}" name="Column3458"/>
    <tableColumn id="3475" xr3:uid="{00FBCA43-E32B-4386-90A3-B46AF385EB57}" name="Column3459"/>
    <tableColumn id="3476" xr3:uid="{34E644F5-56C7-4684-8993-6853E0704E8F}" name="Column3460"/>
    <tableColumn id="3477" xr3:uid="{A4D255D4-D327-41DE-BDDE-BD5BAF0B27F4}" name="Column3461"/>
    <tableColumn id="3478" xr3:uid="{3F951FB2-BBA0-44ED-87EA-9A61BE0F4DA1}" name="Column3462"/>
    <tableColumn id="3479" xr3:uid="{2EFCC79C-1FDE-4B9C-9126-BA9FDB1E0849}" name="Column3463"/>
    <tableColumn id="3480" xr3:uid="{6EB2AFB7-F869-426A-987D-90215D5C8DD6}" name="Column3464"/>
    <tableColumn id="3481" xr3:uid="{8077E673-F342-47F1-976B-51A3232BB6E5}" name="Column3465"/>
    <tableColumn id="3482" xr3:uid="{3F96B548-01CF-4C45-89E6-026F217606C1}" name="Column3466"/>
    <tableColumn id="3483" xr3:uid="{28D3AB70-3F9F-4E30-A867-6D2EAEDAF321}" name="Column3467"/>
    <tableColumn id="3484" xr3:uid="{5F1F20E5-70E4-47A1-AEC7-0D46101B4977}" name="Column3468"/>
    <tableColumn id="3485" xr3:uid="{4F7DF032-219F-455B-A003-5BA5E57454CE}" name="Column3469"/>
    <tableColumn id="3486" xr3:uid="{B1BE0707-50D2-427E-8931-7C421B58D87F}" name="Column3470"/>
    <tableColumn id="3487" xr3:uid="{9EA8B835-0DE8-421F-BF2E-20B196A8E954}" name="Column3471"/>
    <tableColumn id="3488" xr3:uid="{5075C23F-5B91-44A2-A2CC-0AE603867AFD}" name="Column3472"/>
    <tableColumn id="3489" xr3:uid="{15B70F50-ED80-4C1D-9AF0-7FDA7C23AE5E}" name="Column3473"/>
    <tableColumn id="3490" xr3:uid="{5E54F918-1E58-4FEF-A210-208CBF8E72A2}" name="Column3474"/>
    <tableColumn id="3491" xr3:uid="{3379B1B9-A5D6-43BC-BA34-EFABE619E9E6}" name="Column3475"/>
    <tableColumn id="3492" xr3:uid="{D3DD4033-5BA7-4A74-A7A4-470F08E5392A}" name="Column3476"/>
    <tableColumn id="3493" xr3:uid="{25110AC1-B6A3-4E67-9EF7-5CD81DD656CC}" name="Column3477"/>
    <tableColumn id="3494" xr3:uid="{37354D5E-F80B-458F-9B07-64521A4A5230}" name="Column3478"/>
    <tableColumn id="3495" xr3:uid="{973E356C-F7BC-4679-A3FB-1674DA233D8B}" name="Column3479"/>
    <tableColumn id="3496" xr3:uid="{05D0B7DC-FC30-4760-9B22-49C61471DE74}" name="Column3480"/>
    <tableColumn id="3497" xr3:uid="{0E934D24-2A62-4874-8794-014E86DE520F}" name="Column3481"/>
    <tableColumn id="3498" xr3:uid="{C802A0FB-F537-48B4-A6EE-71272751F5AF}" name="Column3482"/>
    <tableColumn id="3499" xr3:uid="{B2E1B3D0-3124-4E4C-A3F1-0EC5B463FBC4}" name="Column3483"/>
    <tableColumn id="3500" xr3:uid="{D2282203-68DB-41A4-836E-7A834AC7EB06}" name="Column3484"/>
    <tableColumn id="3501" xr3:uid="{ED78CE67-56C9-45AC-AF8D-2B4A6E039914}" name="Column3485"/>
    <tableColumn id="3502" xr3:uid="{E8627CD3-BE8A-4809-88FB-FC526C879C8E}" name="Column3486"/>
    <tableColumn id="3503" xr3:uid="{C2BCB3AC-3354-4B33-BACC-9DA593BB430A}" name="Column3487"/>
    <tableColumn id="3504" xr3:uid="{FD93CA0E-5821-4ECF-9974-4DDECA74B81F}" name="Column3488"/>
    <tableColumn id="3505" xr3:uid="{3B872B4F-E76C-422E-92FA-88FBB9214D23}" name="Column3489"/>
    <tableColumn id="3506" xr3:uid="{B20E5302-E602-4C3F-8F92-BA847311E727}" name="Column3490"/>
    <tableColumn id="3507" xr3:uid="{7B08C259-E56A-4983-A400-EF6A0CDB3061}" name="Column3491"/>
    <tableColumn id="3508" xr3:uid="{D4151051-2772-4F46-BF11-51155040DFB0}" name="Column3492"/>
    <tableColumn id="3509" xr3:uid="{16CF2D91-AFD9-4A92-92CA-0D5ED11EB864}" name="Column3493"/>
    <tableColumn id="3510" xr3:uid="{FEC056CF-9FA9-4041-9323-2762310EECDF}" name="Column3494"/>
    <tableColumn id="3511" xr3:uid="{25CC6E44-95BF-4972-85F1-748BCDAED417}" name="Column3495"/>
    <tableColumn id="3512" xr3:uid="{757ED6B4-F377-4BD2-9504-BA7975FC5351}" name="Column3496"/>
    <tableColumn id="3513" xr3:uid="{5400E7C8-D8F7-43F9-B96B-49EB4B921343}" name="Column3497"/>
    <tableColumn id="3514" xr3:uid="{36B9B99A-C364-48BF-80F8-010B68E55AA5}" name="Column3498"/>
    <tableColumn id="3515" xr3:uid="{9CDD192E-D5A6-4F09-8222-706A2FCBF6DD}" name="Column3499"/>
    <tableColumn id="3516" xr3:uid="{CBF350B8-AA21-4815-BF8C-02548F747136}" name="Column3500"/>
    <tableColumn id="3517" xr3:uid="{7D498BCD-42D2-48D4-AD46-C83D41237A8A}" name="Column3501"/>
    <tableColumn id="3518" xr3:uid="{72070F7D-C7E9-4805-84DE-116A0861D85F}" name="Column3502"/>
    <tableColumn id="3519" xr3:uid="{E3AC32D2-75B3-4C7A-AB6B-9662684416F4}" name="Column3503"/>
    <tableColumn id="3520" xr3:uid="{73B68E7B-9C23-486E-926C-A32A529484D4}" name="Column3504"/>
    <tableColumn id="3521" xr3:uid="{1C88430F-EDAF-4429-BF28-C262530FAF00}" name="Column3505"/>
    <tableColumn id="3522" xr3:uid="{67CA5D43-E0AB-483E-93ED-A0C29D088690}" name="Column3506"/>
    <tableColumn id="3523" xr3:uid="{CF010E0B-8C2B-4B75-8AA5-2DBD1F4FABC9}" name="Column3507"/>
    <tableColumn id="3524" xr3:uid="{C13829B3-2B44-4E30-9704-9F0090F41C25}" name="Column3508"/>
    <tableColumn id="3525" xr3:uid="{F6B035B5-4173-4B01-BF7B-AB2A568F1D22}" name="Column3509"/>
    <tableColumn id="3526" xr3:uid="{96F94D3E-946A-4579-8EFC-9B7947F99A39}" name="Column3510"/>
    <tableColumn id="3527" xr3:uid="{D8534DCC-4786-4CB8-8404-2A475872BA18}" name="Column3511"/>
    <tableColumn id="3528" xr3:uid="{12B9CA4F-AF86-448D-8BE0-B3DBF3FF5D62}" name="Column3512"/>
    <tableColumn id="3529" xr3:uid="{54C03438-A2C2-4D53-B95E-566D77DEA13E}" name="Column3513"/>
    <tableColumn id="3530" xr3:uid="{99494D55-35A7-4A02-8FDB-DE2BA6118530}" name="Column3514"/>
    <tableColumn id="3531" xr3:uid="{606135C5-286C-4844-84D0-D13BC229FDA9}" name="Column3515"/>
    <tableColumn id="3532" xr3:uid="{27F82656-21AC-4271-BB2E-171973A0F881}" name="Column3516"/>
    <tableColumn id="3533" xr3:uid="{CD43DD84-038A-4C1A-AE12-1AA3D84E2375}" name="Column3517"/>
    <tableColumn id="3534" xr3:uid="{486842B2-E771-4E5D-882B-4CCB7871B7BA}" name="Column3518"/>
    <tableColumn id="3535" xr3:uid="{CE0D45A3-4C5F-493A-8E5D-5F5E4CE63A62}" name="Column3519"/>
    <tableColumn id="3536" xr3:uid="{A6F78DEF-BF1B-4298-BC86-22DDCF21C657}" name="Column3520"/>
    <tableColumn id="3537" xr3:uid="{16EBFD2B-A215-4368-9C11-1ADB1FC60812}" name="Column3521"/>
    <tableColumn id="3538" xr3:uid="{7ED93D53-7250-4CCD-8FFB-6AB444FCC9E5}" name="Column3522"/>
    <tableColumn id="3539" xr3:uid="{19B4356A-6626-431C-A80B-87ED3B0580E6}" name="Column3523"/>
    <tableColumn id="3540" xr3:uid="{87713237-BF64-49FF-A3A3-B571BD61AB55}" name="Column3524"/>
    <tableColumn id="3541" xr3:uid="{192A43CA-2B8C-47DA-ADAD-CAA1EA9BEA09}" name="Column3525"/>
    <tableColumn id="3542" xr3:uid="{B0501E07-1D4C-431B-B246-A1E3099A2422}" name="Column3526"/>
    <tableColumn id="3543" xr3:uid="{4A0C5D7A-90F5-4803-B806-D9C62446ACBE}" name="Column3527"/>
    <tableColumn id="3544" xr3:uid="{47F694EB-7EE9-4E8B-A913-483DF9D2F20F}" name="Column3528"/>
    <tableColumn id="3545" xr3:uid="{D45818F4-C868-468D-B28B-01C47CEE3AC0}" name="Column3529"/>
    <tableColumn id="3546" xr3:uid="{28CECD89-BC0A-44BD-A791-5F3F36DFAF6C}" name="Column3530"/>
    <tableColumn id="3547" xr3:uid="{EEF57D6B-09B9-4A6A-801E-EBD93ADC5B2B}" name="Column3531"/>
    <tableColumn id="3548" xr3:uid="{43357C1D-C384-4AC3-8B4D-478FCDE4A8EF}" name="Column3532"/>
    <tableColumn id="3549" xr3:uid="{31A304A0-EE6E-479B-8610-D6ACD18B9BDB}" name="Column3533"/>
    <tableColumn id="3550" xr3:uid="{B120DF10-68CC-4F03-9943-95606BA098E7}" name="Column3534"/>
    <tableColumn id="3551" xr3:uid="{7F6D6856-3708-4FA5-86DD-3D3595EADC0C}" name="Column3535"/>
    <tableColumn id="3552" xr3:uid="{17D60E12-53FF-4FE5-B0CD-FE629E19D533}" name="Column3536"/>
    <tableColumn id="3553" xr3:uid="{EE55771A-6CA4-4B49-B670-159CFB6C5539}" name="Column3537"/>
    <tableColumn id="3554" xr3:uid="{596A1D4E-E97D-4BA7-A253-0785A0414606}" name="Column3538"/>
    <tableColumn id="3555" xr3:uid="{DE9C4E34-055B-438D-A38C-E64B99A8F19B}" name="Column3539"/>
    <tableColumn id="3556" xr3:uid="{B302F72B-7AF3-4F5E-BBEB-DE9AA690AE82}" name="Column3540"/>
    <tableColumn id="3557" xr3:uid="{5C1E9076-98DB-4B71-BA5B-8146AAFF02A5}" name="Column3541"/>
    <tableColumn id="3558" xr3:uid="{079A9230-B2F9-40B7-957C-5F58349D27E1}" name="Column3542"/>
    <tableColumn id="3559" xr3:uid="{F614DEDA-43AC-412A-A1FA-1574B5E1A761}" name="Column3543"/>
    <tableColumn id="3560" xr3:uid="{749218C8-6446-46FD-A3FF-560B8C8A055F}" name="Column3544"/>
    <tableColumn id="3561" xr3:uid="{E2706297-1589-4A67-8601-A3CA12A31266}" name="Column3545"/>
    <tableColumn id="3562" xr3:uid="{41180E87-A7DD-4CEB-A017-E019B7F7CA84}" name="Column3546"/>
    <tableColumn id="3563" xr3:uid="{1FB92B5C-204F-472D-8DB3-AD0D37CB8F6E}" name="Column3547"/>
    <tableColumn id="3564" xr3:uid="{848A153D-7D66-4C46-B2D2-5C9DDDD6D9BA}" name="Column3548"/>
    <tableColumn id="3565" xr3:uid="{572C9F36-8187-4330-8E53-9BB6B7BCF8F4}" name="Column3549"/>
    <tableColumn id="3566" xr3:uid="{34E60A1E-F0DA-4791-B03E-2E4AF0FA0904}" name="Column3550"/>
    <tableColumn id="3567" xr3:uid="{E76402CE-9748-40F6-98C6-D3BCA7E7AEA4}" name="Column3551"/>
    <tableColumn id="3568" xr3:uid="{0A75AA3C-8FB3-43E4-8458-C215270FC055}" name="Column3552"/>
    <tableColumn id="3569" xr3:uid="{B53E6472-DCD7-4D36-BC3A-B58389708F1C}" name="Column3553"/>
    <tableColumn id="3570" xr3:uid="{7043D58B-432C-42F7-ABE3-6631812F97F5}" name="Column3554"/>
    <tableColumn id="3571" xr3:uid="{5B5DEA8F-6F22-4EB5-B737-BDDEC6382FEA}" name="Column3555"/>
    <tableColumn id="3572" xr3:uid="{4AE2980B-E336-4595-8281-A11C5BA47275}" name="Column3556"/>
    <tableColumn id="3573" xr3:uid="{BC55C6F3-DC7D-413D-B2DA-4B61E8297B4F}" name="Column3557"/>
    <tableColumn id="3574" xr3:uid="{2E72231A-80C9-4C99-ACFB-270AE4E1A1E1}" name="Column3558"/>
    <tableColumn id="3575" xr3:uid="{429A5BC6-55E9-407B-8392-C78004D43B50}" name="Column3559"/>
    <tableColumn id="3576" xr3:uid="{CE6662A0-2877-447F-93EF-31AE9D48FF12}" name="Column3560"/>
    <tableColumn id="3577" xr3:uid="{E377CE75-9EA8-4221-8848-B70C70ACCE99}" name="Column3561"/>
    <tableColumn id="3578" xr3:uid="{13E5D6E1-7C57-4757-8712-23EC09E975A2}" name="Column3562"/>
    <tableColumn id="3579" xr3:uid="{B1D58ADA-C5F5-4C65-BF75-1EEADA6C3B08}" name="Column3563"/>
    <tableColumn id="3580" xr3:uid="{11C51795-49A9-4EFD-A606-09FE493913A7}" name="Column3564"/>
    <tableColumn id="3581" xr3:uid="{FDC431D4-1807-4A06-85D4-D7F80729920F}" name="Column3565"/>
    <tableColumn id="3582" xr3:uid="{E0AF732F-4AB9-4E04-A72C-7E59D938C153}" name="Column3566"/>
    <tableColumn id="3583" xr3:uid="{E334E304-EC2B-46C6-9236-B3A0965E6CE6}" name="Column3567"/>
    <tableColumn id="3584" xr3:uid="{459B0525-D0A7-43DE-8EF9-CEB08FBC795D}" name="Column3568"/>
    <tableColumn id="3585" xr3:uid="{FE2E3EC9-082F-40A4-BFFF-2673397DCB1B}" name="Column3569"/>
    <tableColumn id="3586" xr3:uid="{69349669-5EBD-4476-AA43-574FAE18B74F}" name="Column3570"/>
    <tableColumn id="3587" xr3:uid="{925DD289-26B9-4224-852E-A2EBC74C380D}" name="Column3571"/>
    <tableColumn id="3588" xr3:uid="{1EE51457-B2A0-4A95-AF9A-6F30BA8C2E03}" name="Column3572"/>
    <tableColumn id="3589" xr3:uid="{563564B5-3CC5-4D44-95A0-55FAB18CD5E6}" name="Column3573"/>
    <tableColumn id="3590" xr3:uid="{720CCF6B-81E1-4106-87F9-4D01AD57A411}" name="Column3574"/>
    <tableColumn id="3591" xr3:uid="{6B3C4C73-EC9B-4B9B-BF27-A4191C5DD58B}" name="Column3575"/>
    <tableColumn id="3592" xr3:uid="{340CC5E5-346C-4579-A3B8-2E55C801B6E7}" name="Column3576"/>
    <tableColumn id="3593" xr3:uid="{E0B4AFB7-28B1-46B1-96E1-A6DABDC705B3}" name="Column3577"/>
    <tableColumn id="3594" xr3:uid="{D5A39000-15D2-4D4A-97D4-E9F797D7F4E8}" name="Column3578"/>
    <tableColumn id="3595" xr3:uid="{225FD505-CF97-4ED1-A5EA-403DC17E9ED8}" name="Column3579"/>
    <tableColumn id="3596" xr3:uid="{BC5F174F-A9DD-411C-8EF3-D662C9AECDC9}" name="Column3580"/>
    <tableColumn id="3597" xr3:uid="{D7F8E496-350C-4B91-AF5E-4ECE25927708}" name="Column3581"/>
    <tableColumn id="3598" xr3:uid="{5F6D703F-68F0-446E-9B94-5FFF30FEFE6F}" name="Column3582"/>
    <tableColumn id="3599" xr3:uid="{A69F571E-F25A-4CF4-BA39-5C0083DBD274}" name="Column3583"/>
    <tableColumn id="3600" xr3:uid="{9155CC8C-95E6-41BC-AA53-2D835FF1193E}" name="Column3584"/>
    <tableColumn id="3601" xr3:uid="{91ADA791-F9F0-4BC7-95DE-4D88B05D9520}" name="Column3585"/>
    <tableColumn id="3602" xr3:uid="{F0AB45DA-DD15-4B42-8F3D-9EA3E2C3FFCF}" name="Column3586"/>
    <tableColumn id="3603" xr3:uid="{40445F48-2553-4A18-82A7-2A8B91982A78}" name="Column3587"/>
    <tableColumn id="3604" xr3:uid="{BB2B52C7-652D-4D3E-82CC-771267CCC8C6}" name="Column3588"/>
    <tableColumn id="3605" xr3:uid="{E1849E9F-DF71-485A-94C3-944880CCAF05}" name="Column3589"/>
    <tableColumn id="3606" xr3:uid="{323791D1-8817-4DEF-A04A-033BD6638839}" name="Column3590"/>
    <tableColumn id="3607" xr3:uid="{E9A4E9EF-F581-4671-9C16-C2208E16933F}" name="Column3591"/>
    <tableColumn id="3608" xr3:uid="{0481BCEB-500B-4ED8-9892-11604F6B4F34}" name="Column3592"/>
    <tableColumn id="3609" xr3:uid="{263A6648-F965-4093-8BBA-7DCA2FA3EFBB}" name="Column3593"/>
    <tableColumn id="3610" xr3:uid="{CB4DF1E4-D473-477A-B1DD-DE268D61E9AB}" name="Column3594"/>
    <tableColumn id="3611" xr3:uid="{034010A4-F6C1-4D8F-BE4E-F19BB3F5ABDC}" name="Column3595"/>
    <tableColumn id="3612" xr3:uid="{19F73200-D2BF-47F0-AC00-7E0F5DF843A8}" name="Column3596"/>
    <tableColumn id="3613" xr3:uid="{C98CB38F-D6BF-4430-81BE-4C32215F7661}" name="Column3597"/>
    <tableColumn id="3614" xr3:uid="{62749D76-9C50-4745-B259-EA61070FD555}" name="Column3598"/>
    <tableColumn id="3615" xr3:uid="{7B4243F7-5C45-4FFA-BEAB-490DCC06CA5D}" name="Column3599"/>
    <tableColumn id="3616" xr3:uid="{CD32962B-B142-4482-A454-0A2979BF00F4}" name="Column3600"/>
    <tableColumn id="3617" xr3:uid="{4E685F57-A7B4-4B15-9787-0A3289E0568C}" name="Column3601"/>
    <tableColumn id="3618" xr3:uid="{CD5146B7-4C7F-432C-BC7E-4E1BAFECADC7}" name="Column3602"/>
    <tableColumn id="3619" xr3:uid="{15A3D6E7-03CE-4066-958E-CDC11E819AFE}" name="Column3603"/>
    <tableColumn id="3620" xr3:uid="{E24A0E9F-5528-44EC-A09F-CD9D01BC6737}" name="Column3604"/>
    <tableColumn id="3621" xr3:uid="{57EAF152-8693-4544-93F5-4FEDBDE579FE}" name="Column3605"/>
    <tableColumn id="3622" xr3:uid="{D8C15636-2ED8-4FF6-9695-3E7B91B044BC}" name="Column3606"/>
    <tableColumn id="3623" xr3:uid="{F92F822A-E131-4968-9A37-22E3BA282E4B}" name="Column3607"/>
    <tableColumn id="3624" xr3:uid="{077B7560-4635-4B16-BFF6-098BFAC0C5A9}" name="Column3608"/>
    <tableColumn id="3625" xr3:uid="{C077D382-B092-41CC-9930-D4ADBEE2349E}" name="Column3609"/>
    <tableColumn id="3626" xr3:uid="{57F2318A-137A-4C54-95FE-8FA7BE701664}" name="Column3610"/>
    <tableColumn id="3627" xr3:uid="{F0D1A05A-7A1A-4F30-BCDD-D940148F0723}" name="Column3611"/>
    <tableColumn id="3628" xr3:uid="{E92FF4B9-1578-4C98-ADCD-59C0F41F2663}" name="Column3612"/>
    <tableColumn id="3629" xr3:uid="{AA4AD8FB-5AD4-4195-B37B-9E1017637097}" name="Column3613"/>
    <tableColumn id="3630" xr3:uid="{D7C45CB8-E8D6-45CD-B7F1-8AE0808DBE81}" name="Column3614"/>
    <tableColumn id="3631" xr3:uid="{89BAEADD-4523-419B-A2A5-683670B2B840}" name="Column3615"/>
    <tableColumn id="3632" xr3:uid="{CA432EFA-64D9-49B7-AEB8-D75D222193A1}" name="Column3616"/>
    <tableColumn id="3633" xr3:uid="{9ACBDE3F-0710-4A46-A635-DFE9D68180B9}" name="Column3617"/>
    <tableColumn id="3634" xr3:uid="{2B15913D-0382-46C6-B7E7-1453FD3049E8}" name="Column3618"/>
    <tableColumn id="3635" xr3:uid="{08AECF2B-2881-441D-93F4-B47283DCA756}" name="Column3619"/>
    <tableColumn id="3636" xr3:uid="{859F9045-49A8-4537-8082-B6737748A72B}" name="Column3620"/>
    <tableColumn id="3637" xr3:uid="{60CAEEF5-54B0-4636-93BE-D84310805EBA}" name="Column3621"/>
    <tableColumn id="3638" xr3:uid="{8E2032DB-6E1C-4039-A205-3E9504DD0FA5}" name="Column3622"/>
    <tableColumn id="3639" xr3:uid="{2ACA7315-1845-40D9-8F4B-BACED4DFA3E2}" name="Column3623"/>
    <tableColumn id="3640" xr3:uid="{C34364C1-9037-479D-A725-DDDFF141B99C}" name="Column3624"/>
    <tableColumn id="3641" xr3:uid="{38D82AC1-3A29-49F2-89D7-A08A6380BF50}" name="Column3625"/>
    <tableColumn id="3642" xr3:uid="{40DEFD4B-A418-4C66-A3AC-8C9135821EDC}" name="Column3626"/>
    <tableColumn id="3643" xr3:uid="{683E5615-11A7-4A45-9836-DB9AD106C636}" name="Column3627"/>
    <tableColumn id="3644" xr3:uid="{5C97664F-F58B-4AF7-93F8-CA581370D164}" name="Column3628"/>
    <tableColumn id="3645" xr3:uid="{F23722D4-0463-4323-BF6E-7A16AC4229F1}" name="Column3629"/>
    <tableColumn id="3646" xr3:uid="{3D3765B1-5C0F-4C33-934F-7C25F259364B}" name="Column3630"/>
    <tableColumn id="3647" xr3:uid="{43C5488D-7255-45CC-8C2D-ECA4BCD44D0C}" name="Column3631"/>
    <tableColumn id="3648" xr3:uid="{095D281C-1236-43D0-B698-EEDB23872392}" name="Column3632"/>
    <tableColumn id="3649" xr3:uid="{A9028DA7-C596-4533-8650-989DE0A57BA0}" name="Column3633"/>
    <tableColumn id="3650" xr3:uid="{C8E27F75-C723-4E69-B268-8B5BFF6B52A5}" name="Column3634"/>
    <tableColumn id="3651" xr3:uid="{5FF7C2EE-1A77-437F-9F02-5FA18F5816A8}" name="Column3635"/>
    <tableColumn id="3652" xr3:uid="{71748671-E489-4903-B61D-F159D3E6C5F1}" name="Column3636"/>
    <tableColumn id="3653" xr3:uid="{36AC6AD7-2C43-4E75-9D1C-2261BD48E24C}" name="Column3637"/>
    <tableColumn id="3654" xr3:uid="{E0D210CA-9E15-42C4-9479-B3F39A1FCA4D}" name="Column3638"/>
    <tableColumn id="3655" xr3:uid="{AFB413A6-F6CF-4056-B5B6-BB41B5C36DF6}" name="Column3639"/>
    <tableColumn id="3656" xr3:uid="{9DA703ED-D8C8-4E70-B416-C87A07FFDF51}" name="Column3640"/>
    <tableColumn id="3657" xr3:uid="{776AF993-3668-4DB8-A472-96C79EA67EE1}" name="Column3641"/>
    <tableColumn id="3658" xr3:uid="{2A52FACF-ED9C-43B8-9EE8-BE3C1B3EE953}" name="Column3642"/>
    <tableColumn id="3659" xr3:uid="{250526F5-B39B-43E4-BED9-A091C9F894C8}" name="Column3643"/>
    <tableColumn id="3660" xr3:uid="{FFD1A0D9-C7F0-48CE-998D-563B7CBE1A77}" name="Column3644"/>
    <tableColumn id="3661" xr3:uid="{A56DD212-9CA5-417C-A82E-C0F3E68E56B6}" name="Column3645"/>
    <tableColumn id="3662" xr3:uid="{96295032-D4E4-49D9-AA95-0AA6299E6DD4}" name="Column3646"/>
    <tableColumn id="3663" xr3:uid="{67178C3E-0FEF-43E9-A5DC-84B1055FED1A}" name="Column3647"/>
    <tableColumn id="3664" xr3:uid="{BB85C9AE-EC65-483C-B07B-88C0321FBF25}" name="Column3648"/>
    <tableColumn id="3665" xr3:uid="{D2A095CC-CFD5-4847-9204-BCD24350E6CE}" name="Column3649"/>
    <tableColumn id="3666" xr3:uid="{F01AA646-42B3-49F1-94AC-2C3444AD53A0}" name="Column3650"/>
    <tableColumn id="3667" xr3:uid="{8F66E24B-A120-4CAF-B8A8-5570C6011734}" name="Column3651"/>
    <tableColumn id="3668" xr3:uid="{29951285-6C97-464C-8960-481C18ECC6AC}" name="Column3652"/>
    <tableColumn id="3669" xr3:uid="{60238129-5D00-43C0-B9B7-478B57B327D5}" name="Column3653"/>
    <tableColumn id="3670" xr3:uid="{6756C977-072E-4AE6-A49F-50D50B012DC4}" name="Column3654"/>
    <tableColumn id="3671" xr3:uid="{6238E9D4-18A5-46E6-8D5A-FC97453883F9}" name="Column3655"/>
    <tableColumn id="3672" xr3:uid="{DB261D68-C6F7-49D9-8C8D-6A84B477BB6D}" name="Column3656"/>
    <tableColumn id="3673" xr3:uid="{C1E8B483-D86B-4D79-9D3C-5800917AB44C}" name="Column3657"/>
    <tableColumn id="3674" xr3:uid="{0608CD72-0A85-417A-AA91-35F8265DAE6D}" name="Column3658"/>
    <tableColumn id="3675" xr3:uid="{2E131412-1764-4D4C-9793-EC38976D1A08}" name="Column3659"/>
    <tableColumn id="3676" xr3:uid="{5A35BF96-1555-4370-B0AE-495E7652A23C}" name="Column3660"/>
    <tableColumn id="3677" xr3:uid="{CD4DB306-30CF-400F-ACC8-0437F1F5584D}" name="Column3661"/>
    <tableColumn id="3678" xr3:uid="{6F00B61D-226D-4238-973F-CEE694F6AD02}" name="Column3662"/>
    <tableColumn id="3679" xr3:uid="{FFC4627A-C7CB-4C65-A18F-A765C0022B32}" name="Column3663"/>
    <tableColumn id="3680" xr3:uid="{D965FCE1-4D02-43E4-8DBF-B7FA434C9F42}" name="Column3664"/>
    <tableColumn id="3681" xr3:uid="{B93304EE-C62A-4119-BA47-DA20322EDD19}" name="Column3665"/>
    <tableColumn id="3682" xr3:uid="{5C9D69D0-58A4-4326-B5D4-1E0817CB9CFD}" name="Column3666"/>
    <tableColumn id="3683" xr3:uid="{442443E2-7BEC-4B08-839E-33F09F7744A0}" name="Column3667"/>
    <tableColumn id="3684" xr3:uid="{48D5B6ED-F788-4F73-A873-5C0CA22BEE55}" name="Column3668"/>
    <tableColumn id="3685" xr3:uid="{A401FEC4-0DCA-420B-9F5C-251A5A785635}" name="Column3669"/>
    <tableColumn id="3686" xr3:uid="{E8B24E2B-EC81-488D-B61B-DD2696FF835D}" name="Column3670"/>
    <tableColumn id="3687" xr3:uid="{903AC42E-F65A-4CDA-BD1F-286DE68CB541}" name="Column3671"/>
    <tableColumn id="3688" xr3:uid="{1B665838-1FBF-4720-AE12-37B9717C8858}" name="Column3672"/>
    <tableColumn id="3689" xr3:uid="{C5BEC1F1-627D-41E3-8242-EBE14FA5C6E2}" name="Column3673"/>
    <tableColumn id="3690" xr3:uid="{6C00F5AB-B8C6-4747-9175-D36FAB00658B}" name="Column3674"/>
    <tableColumn id="3691" xr3:uid="{B05A8E86-FB0F-4014-81D2-47206AE7EADF}" name="Column3675"/>
    <tableColumn id="3692" xr3:uid="{933DB6EC-2DE6-4B5B-9FEA-D3372B65317B}" name="Column3676"/>
    <tableColumn id="3693" xr3:uid="{AFD21537-E2DD-41C2-AB02-8B3372F3E4A4}" name="Column3677"/>
    <tableColumn id="3694" xr3:uid="{D780B379-4EE2-434E-9622-3F7C6803AA4A}" name="Column3678"/>
    <tableColumn id="3695" xr3:uid="{F3DC63FB-98F7-4D1A-A4C2-ECED43907EE1}" name="Column3679"/>
    <tableColumn id="3696" xr3:uid="{8FAA83EF-F3DB-4523-B65B-D195E47F3F49}" name="Column3680"/>
    <tableColumn id="3697" xr3:uid="{33486077-ABB7-4BBC-92EE-453664A2E04D}" name="Column3681"/>
    <tableColumn id="3698" xr3:uid="{2A4E43AA-6BE2-4F84-BE90-9DDE51F6F467}" name="Column3682"/>
    <tableColumn id="3699" xr3:uid="{BACB5A38-A5D3-45CE-8D50-4E1AE60CFF44}" name="Column3683"/>
    <tableColumn id="3700" xr3:uid="{04CEB3A3-BF30-4A3E-90D7-08016CB95817}" name="Column3684"/>
    <tableColumn id="3701" xr3:uid="{BC64FDBD-6E15-49A9-A683-2DF901578F15}" name="Column3685"/>
    <tableColumn id="3702" xr3:uid="{088CA976-2DE6-449B-A9E0-FDED33EA5757}" name="Column3686"/>
    <tableColumn id="3703" xr3:uid="{CCE8EF2E-3331-46D4-968C-E01ED6848AFB}" name="Column3687"/>
    <tableColumn id="3704" xr3:uid="{F437399A-F9EF-4D6B-B086-DB42246159E9}" name="Column3688"/>
    <tableColumn id="3705" xr3:uid="{2DAAF5F8-AE41-4ADD-B6DE-34759CE9C7F0}" name="Column3689"/>
    <tableColumn id="3706" xr3:uid="{1788419B-F436-4024-80A4-50A189F13C94}" name="Column3690"/>
    <tableColumn id="3707" xr3:uid="{BD868862-37D2-465B-A362-4D0EAEABC09A}" name="Column3691"/>
    <tableColumn id="3708" xr3:uid="{049AF4A4-8DAD-4274-8387-BE90315AE68F}" name="Column3692"/>
    <tableColumn id="3709" xr3:uid="{B241B90B-C95D-45F5-ADED-3DD36446DA84}" name="Column3693"/>
    <tableColumn id="3710" xr3:uid="{521F0870-BC80-44D9-B5A0-D6538B4F3B95}" name="Column3694"/>
    <tableColumn id="3711" xr3:uid="{9F123523-BEA0-47ED-A191-749E6895BCCC}" name="Column3695"/>
    <tableColumn id="3712" xr3:uid="{BD971E1B-320B-4E6A-A483-594552D3F8AB}" name="Column3696"/>
    <tableColumn id="3713" xr3:uid="{0648F69F-3829-4F13-9299-EC52D22B9B19}" name="Column3697"/>
    <tableColumn id="3714" xr3:uid="{C5639F0C-7D1C-41F1-892C-76D6DF9EE90B}" name="Column3698"/>
    <tableColumn id="3715" xr3:uid="{A9A7322E-55D7-44F5-AA26-26BAB0D72332}" name="Column3699"/>
    <tableColumn id="3716" xr3:uid="{608E5F43-74E7-41EA-B0E7-5EBA714EB06D}" name="Column3700"/>
    <tableColumn id="3717" xr3:uid="{AF140ED1-8951-4445-800D-E7535C6DB77E}" name="Column3701"/>
    <tableColumn id="3718" xr3:uid="{AA284668-81F1-436E-902C-1065E7796220}" name="Column3702"/>
    <tableColumn id="3719" xr3:uid="{A2994AD1-0572-4003-8689-061F22BC166C}" name="Column3703"/>
    <tableColumn id="3720" xr3:uid="{3538EFAA-8980-4B70-A3EB-F25C0B4E6DF3}" name="Column3704"/>
    <tableColumn id="3721" xr3:uid="{8EE62FCD-83B7-45B1-918B-EA0B94C87ABB}" name="Column3705"/>
    <tableColumn id="3722" xr3:uid="{EE9E89B7-6397-4680-BC0D-C56C6417C7A1}" name="Column3706"/>
    <tableColumn id="3723" xr3:uid="{D3E3D001-DDC1-49E8-92F0-66D10EF68F59}" name="Column3707"/>
    <tableColumn id="3724" xr3:uid="{EC645454-29C6-4F98-B4CF-74C202B7CC48}" name="Column3708"/>
    <tableColumn id="3725" xr3:uid="{66734559-1FD5-45C8-AC40-19ED42B4E68D}" name="Column3709"/>
    <tableColumn id="3726" xr3:uid="{67A61730-EBE2-4024-BF9D-4D81C6AE386F}" name="Column3710"/>
    <tableColumn id="3727" xr3:uid="{F563887E-945B-444B-97BF-A9F496CB2E14}" name="Column3711"/>
    <tableColumn id="3728" xr3:uid="{D2A188FE-34DF-404A-B7B3-53BED9B8D431}" name="Column3712"/>
    <tableColumn id="3729" xr3:uid="{2B65D5A2-B773-4E15-ABC8-08FF490DA998}" name="Column3713"/>
    <tableColumn id="3730" xr3:uid="{FFB32E7E-2FB4-46A9-8DA1-D73F646C00B1}" name="Column3714"/>
    <tableColumn id="3731" xr3:uid="{D84C9794-AF10-424C-A05E-BECA684342CF}" name="Column3715"/>
    <tableColumn id="3732" xr3:uid="{489761D9-36D2-42C3-AC5C-BEB42F3FEF12}" name="Column3716"/>
    <tableColumn id="3733" xr3:uid="{89C0D75F-F137-4FC0-86B8-9D1D4544E71D}" name="Column3717"/>
    <tableColumn id="3734" xr3:uid="{734C72D2-A0DD-4C72-BC12-EE2C17E609D6}" name="Column3718"/>
    <tableColumn id="3735" xr3:uid="{75FFBB4E-3022-4A31-94A9-7F974A69F098}" name="Column3719"/>
    <tableColumn id="3736" xr3:uid="{4807AEB9-F014-4E8F-8F5B-D839B6EC9462}" name="Column3720"/>
    <tableColumn id="3737" xr3:uid="{835EE13C-AB01-497B-8951-63C5F86D5996}" name="Column3721"/>
    <tableColumn id="3738" xr3:uid="{95C85197-EB6B-413F-87E1-9094E00D1B1E}" name="Column3722"/>
    <tableColumn id="3739" xr3:uid="{DF862144-BDBA-44A0-B1CE-78C3C4EED7E1}" name="Column3723"/>
    <tableColumn id="3740" xr3:uid="{E94CBC8E-0B25-4CD4-A820-2C9F39767586}" name="Column3724"/>
    <tableColumn id="3741" xr3:uid="{965872A4-5385-45E2-A27D-5AFA3CCFB4FB}" name="Column3725"/>
    <tableColumn id="3742" xr3:uid="{6247FEDF-8527-4769-A809-5EF217BC90C5}" name="Column3726"/>
    <tableColumn id="3743" xr3:uid="{679E1104-46D5-4A05-ABDB-1ACEA84539C6}" name="Column3727"/>
    <tableColumn id="3744" xr3:uid="{E5F204B0-1DE4-4D7B-959E-6CB723BED25E}" name="Column3728"/>
    <tableColumn id="3745" xr3:uid="{1BC6DF88-4E7E-4EF8-A035-F0076521FE7A}" name="Column3729"/>
    <tableColumn id="3746" xr3:uid="{5E9D4B52-F41F-422C-BDA5-771445D7D9B9}" name="Column3730"/>
    <tableColumn id="3747" xr3:uid="{B95E9E6B-3446-41E9-B2D1-8EEB2C1F2659}" name="Column3731"/>
    <tableColumn id="3748" xr3:uid="{EA4FF8F9-82F5-4E7D-8F4D-454EB800D566}" name="Column3732"/>
    <tableColumn id="3749" xr3:uid="{E5E77972-DD33-4F99-9B19-E1AF683F63C3}" name="Column3733"/>
    <tableColumn id="3750" xr3:uid="{9FAB02DA-6A8F-4D5F-8C7B-18A86ADCC096}" name="Column3734"/>
    <tableColumn id="3751" xr3:uid="{9C8C82AB-FCED-4478-A81F-5C4892DA353E}" name="Column3735"/>
    <tableColumn id="3752" xr3:uid="{9906EAE1-6C87-493D-900E-B6D3B64AF12D}" name="Column3736"/>
    <tableColumn id="3753" xr3:uid="{12A7442B-8592-49B1-A3D8-F85CE8557D38}" name="Column3737"/>
    <tableColumn id="3754" xr3:uid="{C57592E8-0354-4FEE-B82C-D6A1FD5CF704}" name="Column3738"/>
    <tableColumn id="3755" xr3:uid="{F519D681-46DF-4826-BE9E-5E3A1BC593ED}" name="Column3739"/>
    <tableColumn id="3756" xr3:uid="{AD1247E3-1B53-4055-BC5E-06BF7793445F}" name="Column3740"/>
    <tableColumn id="3757" xr3:uid="{1D2E8328-E112-4076-BB30-1278F3431429}" name="Column3741"/>
    <tableColumn id="3758" xr3:uid="{E46690E0-DDB7-491A-A530-F9DFF625B3F8}" name="Column3742"/>
    <tableColumn id="3759" xr3:uid="{506DF316-EAEA-48DD-8FFF-CEB0C9A390E3}" name="Column3743"/>
    <tableColumn id="3760" xr3:uid="{5D43851A-2639-4954-ACCE-5CB9DBC709D9}" name="Column3744"/>
    <tableColumn id="3761" xr3:uid="{A24388AF-9C4C-4FBB-AEC5-CB39E07FD456}" name="Column3745"/>
    <tableColumn id="3762" xr3:uid="{78DD86E6-7E56-458F-811F-988697BD8511}" name="Column3746"/>
    <tableColumn id="3763" xr3:uid="{A9B07EA6-2066-44CC-AD5A-C274E6278492}" name="Column3747"/>
    <tableColumn id="3764" xr3:uid="{989030CF-483D-4B23-A432-1EB0185E4D55}" name="Column3748"/>
    <tableColumn id="3765" xr3:uid="{318DFC7D-93EB-4A20-87F3-290F61384DBD}" name="Column3749"/>
    <tableColumn id="3766" xr3:uid="{02AA1D3C-86E3-469F-8ADB-576E6C686A3A}" name="Column3750"/>
    <tableColumn id="3767" xr3:uid="{EE110597-4339-47C9-A396-43A6522171A8}" name="Column3751"/>
    <tableColumn id="3768" xr3:uid="{8D3630CF-3E96-44CF-BECE-8DE0FB67918E}" name="Column3752"/>
    <tableColumn id="3769" xr3:uid="{8FD10701-9FFA-493C-9D9B-F67BCEBAF503}" name="Column3753"/>
    <tableColumn id="3770" xr3:uid="{093E5BD9-F5AC-46EA-B725-56757A88713C}" name="Column3754"/>
    <tableColumn id="3771" xr3:uid="{1079F7D8-BAB0-42EA-AAB6-58040F655C60}" name="Column3755"/>
    <tableColumn id="3772" xr3:uid="{50E0FBFA-54DE-465E-8461-E2ECF8753E1C}" name="Column3756"/>
    <tableColumn id="3773" xr3:uid="{E2077474-2CCB-4676-A117-0A6FF11E3B36}" name="Column3757"/>
    <tableColumn id="3774" xr3:uid="{58FF95F5-CA0E-4B72-B64A-AC4CD3ADA212}" name="Column3758"/>
    <tableColumn id="3775" xr3:uid="{385E91A7-89D0-423A-BECF-D224084CE1EE}" name="Column3759"/>
    <tableColumn id="3776" xr3:uid="{D176C804-BCFF-4566-A244-80D654F5C0A1}" name="Column3760"/>
    <tableColumn id="3777" xr3:uid="{F97F9D8D-FC96-492D-974B-35770F212B95}" name="Column3761"/>
    <tableColumn id="3778" xr3:uid="{920C0130-59B4-4E28-9D7E-BA1BE5099763}" name="Column3762"/>
    <tableColumn id="3779" xr3:uid="{0C148801-51FA-4B33-A235-03E9348972F0}" name="Column3763"/>
    <tableColumn id="3780" xr3:uid="{9854BB2A-F2DC-489B-B8B2-B68EBFBC802F}" name="Column3764"/>
    <tableColumn id="3781" xr3:uid="{6BF9BB37-8DA5-4FCA-9615-C3B8ABF82138}" name="Column3765"/>
    <tableColumn id="3782" xr3:uid="{79376BD1-2C2A-40D7-A099-968891859F63}" name="Column3766"/>
    <tableColumn id="3783" xr3:uid="{0576C54D-2D04-4094-AA5F-4E707C96B3B4}" name="Column3767"/>
    <tableColumn id="3784" xr3:uid="{BF720BEC-BE81-4AEC-A930-3FAE4D132119}" name="Column3768"/>
    <tableColumn id="3785" xr3:uid="{C812CD81-FA45-4AA3-AA57-DFCD1DD14669}" name="Column3769"/>
    <tableColumn id="3786" xr3:uid="{F3857489-2378-40D5-84CB-ADDDC91079EB}" name="Column3770"/>
    <tableColumn id="3787" xr3:uid="{EED9C48A-AD3A-448F-AD76-081F6EAE483D}" name="Column3771"/>
    <tableColumn id="3788" xr3:uid="{40C02F17-1799-4FE1-B615-2DD175214DBB}" name="Column3772"/>
    <tableColumn id="3789" xr3:uid="{82701887-906F-4E4A-BC5C-407181C1B412}" name="Column3773"/>
    <tableColumn id="3790" xr3:uid="{92FDE070-7EDA-490E-B25E-D2D015F2742C}" name="Column3774"/>
    <tableColumn id="3791" xr3:uid="{BA26E24A-052F-49AD-B747-3FBAE1168945}" name="Column3775"/>
    <tableColumn id="3792" xr3:uid="{D222498D-1C02-4C21-A4A2-F9636195A577}" name="Column3776"/>
    <tableColumn id="3793" xr3:uid="{BBACD235-DF09-464A-B597-F9CB90DA9091}" name="Column3777"/>
    <tableColumn id="3794" xr3:uid="{40A4A5BC-EB46-4BFC-A9B5-1E9D81BDA20E}" name="Column3778"/>
    <tableColumn id="3795" xr3:uid="{C08CB8C6-9EB4-429E-B0E3-689482A21019}" name="Column3779"/>
    <tableColumn id="3796" xr3:uid="{F5BD556F-CAEF-4C9F-BD14-7DC471E5E04C}" name="Column3780"/>
    <tableColumn id="3797" xr3:uid="{EFF31F91-A90F-45F2-81A7-925F3C85D0C8}" name="Column3781"/>
    <tableColumn id="3798" xr3:uid="{8E5AF0D7-F3EB-450B-A0B0-CA58CB6DF624}" name="Column3782"/>
    <tableColumn id="3799" xr3:uid="{D69E3C31-A27F-40DC-96FD-6E11314196C7}" name="Column3783"/>
    <tableColumn id="3800" xr3:uid="{2F928018-FF41-4820-8EBF-A6B792815CF0}" name="Column3784"/>
    <tableColumn id="3801" xr3:uid="{5431B10B-B310-4C27-96B6-742FFFBC14F1}" name="Column3785"/>
    <tableColumn id="3802" xr3:uid="{5EA2EB59-2283-435E-AF4C-34F7D0BB20B6}" name="Column3786"/>
    <tableColumn id="3803" xr3:uid="{9318DC43-14F5-4026-94FA-AFFDF6E33ED6}" name="Column3787"/>
    <tableColumn id="3804" xr3:uid="{1582D0D5-2B03-4229-90CA-5C37F6925A63}" name="Column3788"/>
    <tableColumn id="3805" xr3:uid="{4308DD6B-C7E1-46BC-BC2F-B98417F3BAF7}" name="Column3789"/>
    <tableColumn id="3806" xr3:uid="{E2FE7552-0D23-4381-941E-9E09A0FBF268}" name="Column3790"/>
    <tableColumn id="3807" xr3:uid="{34E41C9F-DBB4-4F57-A4E0-A2BF2D7C58C3}" name="Column3791"/>
    <tableColumn id="3808" xr3:uid="{16FD4080-0FF3-4210-9AFF-DF9835E92F5E}" name="Column3792"/>
    <tableColumn id="3809" xr3:uid="{F407719D-6102-4F58-9760-1C38075DFF72}" name="Column3793"/>
    <tableColumn id="3810" xr3:uid="{9BD2AFA3-0A21-4B80-BE36-7EDA581D3ED4}" name="Column3794"/>
    <tableColumn id="3811" xr3:uid="{4F603692-3377-4A57-B78D-1E6CE11352B4}" name="Column3795"/>
    <tableColumn id="3812" xr3:uid="{65DEFE9C-86AC-44DF-A4DF-D8CC1D4543CA}" name="Column3796"/>
    <tableColumn id="3813" xr3:uid="{9B71C412-5314-439B-9EB5-BFFBFD6BDCAE}" name="Column3797"/>
    <tableColumn id="3814" xr3:uid="{FA2E0ACD-3B20-4C5C-BBA0-93C315AD3779}" name="Column3798"/>
    <tableColumn id="3815" xr3:uid="{86BE5CBB-B548-447F-949D-7A416CA4AFFC}" name="Column3799"/>
    <tableColumn id="3816" xr3:uid="{C7235D0E-BB4A-4724-A528-96CA0ED13903}" name="Column3800"/>
    <tableColumn id="3817" xr3:uid="{A9B87DCF-7BB8-42B1-94A3-6FA4016586B3}" name="Column3801"/>
    <tableColumn id="3818" xr3:uid="{611E2F87-7A24-423A-B659-94C2354837F3}" name="Column3802"/>
    <tableColumn id="3819" xr3:uid="{ACA5C392-7447-4C3B-A25E-67499FAC81DF}" name="Column3803"/>
    <tableColumn id="3820" xr3:uid="{90D51C73-684B-4D3E-A169-F6DBD464DA7E}" name="Column3804"/>
    <tableColumn id="3821" xr3:uid="{B0305CA0-7957-43AA-A46D-DED798425B7B}" name="Column3805"/>
    <tableColumn id="3822" xr3:uid="{AC20D16B-FC99-4E91-A8E1-6491BDEFF452}" name="Column3806"/>
    <tableColumn id="3823" xr3:uid="{72127A35-D878-49FA-999C-5D47BC5A7CF2}" name="Column3807"/>
    <tableColumn id="3824" xr3:uid="{8073A2A8-2BEF-4C75-8AF7-CFAC953C8492}" name="Column3808"/>
    <tableColumn id="3825" xr3:uid="{19047D08-2743-4EBE-8CD2-DF4DD346330A}" name="Column3809"/>
    <tableColumn id="3826" xr3:uid="{188E0780-ED33-4A1B-9C08-867E1B9162D4}" name="Column3810"/>
    <tableColumn id="3827" xr3:uid="{6AB6FDCE-A09A-4AC4-ABF2-667E0A1E4843}" name="Column3811"/>
    <tableColumn id="3828" xr3:uid="{164CF6C2-F42E-4846-A1DA-FF60A6F2EA25}" name="Column3812"/>
    <tableColumn id="3829" xr3:uid="{A1DCC346-8306-4ACD-9963-0604B5306794}" name="Column3813"/>
    <tableColumn id="3830" xr3:uid="{69D3CECC-A582-4427-8AC8-41C677B78E81}" name="Column3814"/>
    <tableColumn id="3831" xr3:uid="{735743A0-7764-4AAE-998F-8443113C60D0}" name="Column3815"/>
    <tableColumn id="3832" xr3:uid="{1D76C207-715A-42F8-84BE-535A8A661BD4}" name="Column3816"/>
    <tableColumn id="3833" xr3:uid="{8DBF5FAE-4FCB-437F-B8EF-CA5D545917BA}" name="Column3817"/>
    <tableColumn id="3834" xr3:uid="{F33C445B-24A0-4288-87CE-E287DB68D72A}" name="Column3818"/>
    <tableColumn id="3835" xr3:uid="{E95B97E5-21B9-4082-B08F-E443015540C1}" name="Column3819"/>
    <tableColumn id="3836" xr3:uid="{96602BF6-CE43-442D-886F-D1506DE3CD79}" name="Column3820"/>
    <tableColumn id="3837" xr3:uid="{BEB99F35-4CF6-4AA1-BE46-EC4C896107BA}" name="Column3821"/>
    <tableColumn id="3838" xr3:uid="{7336317A-9960-402A-8028-6C6F3A4B713C}" name="Column3822"/>
    <tableColumn id="3839" xr3:uid="{16420355-C2B4-4B18-B77F-F1420A6B20A6}" name="Column3823"/>
    <tableColumn id="3840" xr3:uid="{B53FA289-4863-4987-946D-3C585815B393}" name="Column3824"/>
    <tableColumn id="3841" xr3:uid="{97E3C796-AAAC-4D40-B167-BE595DA17EC1}" name="Column3825"/>
    <tableColumn id="3842" xr3:uid="{9B950E9A-0546-414D-8820-4EC8E06ECD36}" name="Column3826"/>
    <tableColumn id="3843" xr3:uid="{18FE2D6F-4915-4D53-9079-60DEAF0F8408}" name="Column3827"/>
    <tableColumn id="3844" xr3:uid="{BF7DB1C8-3CD5-4D49-B93D-C09357FAEC66}" name="Column3828"/>
    <tableColumn id="3845" xr3:uid="{C312555E-FE37-4DAB-A6E8-72171AB3C587}" name="Column3829"/>
    <tableColumn id="3846" xr3:uid="{2177A50E-BC34-4F4E-A6D6-703F95CF6719}" name="Column3830"/>
    <tableColumn id="3847" xr3:uid="{A404BBBA-1911-444A-A79F-D9692EB17CCB}" name="Column3831"/>
    <tableColumn id="3848" xr3:uid="{4F434412-B1E3-4773-8122-AE5D25C1263E}" name="Column3832"/>
    <tableColumn id="3849" xr3:uid="{6B18DB9A-C5E3-43EA-B711-A10D4175F172}" name="Column3833"/>
    <tableColumn id="3850" xr3:uid="{E454700F-AEE4-40F8-B8D7-319B5AE32A4A}" name="Column3834"/>
    <tableColumn id="3851" xr3:uid="{0DA69027-D659-4FA8-A09F-164AA6952836}" name="Column3835"/>
    <tableColumn id="3852" xr3:uid="{13F17DD8-A56B-428E-BDC1-98AAE5CA1F54}" name="Column3836"/>
    <tableColumn id="3853" xr3:uid="{FF9F44E0-91C7-4EF6-B58C-E5356A145154}" name="Column3837"/>
    <tableColumn id="3854" xr3:uid="{EF85DBB9-6AA5-45DA-BF2A-4C4E37016C10}" name="Column3838"/>
    <tableColumn id="3855" xr3:uid="{5C9AA238-7900-4175-A3E0-EB04C04124C9}" name="Column3839"/>
    <tableColumn id="3856" xr3:uid="{B5489BDE-3D2A-438C-B6FB-C231B171DE7A}" name="Column3840"/>
    <tableColumn id="3857" xr3:uid="{27930E96-4482-4D68-A02F-1E48008F3D64}" name="Column3841"/>
    <tableColumn id="3858" xr3:uid="{39CDEC95-EECE-4FF5-8D37-B5389F9C47D1}" name="Column3842"/>
    <tableColumn id="3859" xr3:uid="{07E1BC69-AA54-422B-A09D-C10B57CBA960}" name="Column3843"/>
    <tableColumn id="3860" xr3:uid="{8E5D7135-0D15-4CC7-9F1D-7E0F3E58EA44}" name="Column3844"/>
    <tableColumn id="3861" xr3:uid="{C464092E-70BC-43BC-8522-AB364508B0BE}" name="Column3845"/>
    <tableColumn id="3862" xr3:uid="{3370EB2A-34AB-4993-B2CB-2BC7A3B7D1AA}" name="Column3846"/>
    <tableColumn id="3863" xr3:uid="{058EF8D1-8921-44CD-A265-2D4F044147F5}" name="Column3847"/>
    <tableColumn id="3864" xr3:uid="{AF3739AB-0613-42F4-BB58-539D83EB4FDB}" name="Column3848"/>
    <tableColumn id="3865" xr3:uid="{252A279D-B8E6-4F60-923B-0066A56CED92}" name="Column3849"/>
    <tableColumn id="3866" xr3:uid="{D46A9176-B26A-4D9C-8D52-ECA2A490C9E8}" name="Column3850"/>
    <tableColumn id="3867" xr3:uid="{FF0D0FBF-1AAA-4770-A04F-72526CBBD91D}" name="Column3851"/>
    <tableColumn id="3868" xr3:uid="{6D845DAC-C2A7-4A41-BA5E-D6A0B615C3CD}" name="Column3852"/>
    <tableColumn id="3869" xr3:uid="{BA42ADD5-4D42-45AD-A33F-9ED4A2FE71E0}" name="Column3853"/>
    <tableColumn id="3870" xr3:uid="{22DC0CFB-F073-49DA-9B42-C566FD0E44C2}" name="Column3854"/>
    <tableColumn id="3871" xr3:uid="{E739C97B-4058-41D0-B860-8F20C8AFDCC1}" name="Column3855"/>
    <tableColumn id="3872" xr3:uid="{EADC74EC-0039-4306-8994-16E0457A56B1}" name="Column3856"/>
    <tableColumn id="3873" xr3:uid="{811F949B-D176-4969-AFAF-F3F904BC2950}" name="Column3857"/>
    <tableColumn id="3874" xr3:uid="{5173CF4B-92FC-4177-92B6-E1D312DF9793}" name="Column3858"/>
    <tableColumn id="3875" xr3:uid="{5A05F9AC-E86A-4554-8DFC-F4CA790EDB92}" name="Column3859"/>
    <tableColumn id="3876" xr3:uid="{E974B01B-3614-4189-B8AC-50823AD47C36}" name="Column3860"/>
    <tableColumn id="3877" xr3:uid="{A05BC17E-F3C4-410E-8150-71F593988F2B}" name="Column3861"/>
    <tableColumn id="3878" xr3:uid="{8B476C7B-D10B-497E-A07B-52F05263D69A}" name="Column3862"/>
    <tableColumn id="3879" xr3:uid="{FCE6F17B-B0D9-408E-BB71-1D6E0CDF416C}" name="Column3863"/>
    <tableColumn id="3880" xr3:uid="{FF5441DC-F99C-4509-B23C-31A90A5890B9}" name="Column3864"/>
    <tableColumn id="3881" xr3:uid="{A74E6220-0D5F-4F2E-A920-E039BA468505}" name="Column3865"/>
    <tableColumn id="3882" xr3:uid="{E6856B4B-7F19-42E8-BCA0-A8E33ADEDB7F}" name="Column3866"/>
    <tableColumn id="3883" xr3:uid="{3D059B41-55ED-4141-959C-8F4A24DF1159}" name="Column3867"/>
    <tableColumn id="3884" xr3:uid="{DE14D722-B09E-45BF-AC8E-08B973ACDEC7}" name="Column3868"/>
    <tableColumn id="3885" xr3:uid="{BD0EBD19-2F5B-48BB-AE12-1763150E6B67}" name="Column3869"/>
    <tableColumn id="3886" xr3:uid="{27DE8E47-27AA-471B-92A2-ADBDAF4FB35F}" name="Column3870"/>
    <tableColumn id="3887" xr3:uid="{F5DE5591-E6A1-40B2-8C6A-A08B58BEC0A2}" name="Column3871"/>
    <tableColumn id="3888" xr3:uid="{B6F9BF27-A4C2-481C-9288-59E7B0CBEDE7}" name="Column3872"/>
    <tableColumn id="3889" xr3:uid="{DFEA5269-06BF-4213-9A98-C82A7FDD888F}" name="Column3873"/>
    <tableColumn id="3890" xr3:uid="{A84EF1D1-E4E4-491C-A054-7A9495BEFBF8}" name="Column3874"/>
    <tableColumn id="3891" xr3:uid="{AEBE502D-8070-4296-A73E-5D9FE97A2196}" name="Column3875"/>
    <tableColumn id="3892" xr3:uid="{2667BCC3-1794-4570-AD47-F931D851AB91}" name="Column3876"/>
    <tableColumn id="3893" xr3:uid="{E80CC49D-8313-4E24-9D78-33A97FF78061}" name="Column3877"/>
    <tableColumn id="3894" xr3:uid="{86A8681F-226A-4AAA-B2E3-CDF5A83C81D5}" name="Column3878"/>
    <tableColumn id="3895" xr3:uid="{64ABEAF3-ABC5-43C5-BF1C-0A61E0FE897E}" name="Column3879"/>
    <tableColumn id="3896" xr3:uid="{6634F56B-7A33-4A1B-9C9E-0632A8018389}" name="Column3880"/>
    <tableColumn id="3897" xr3:uid="{6BFCCE00-F465-4345-B00C-C85707616B4E}" name="Column3881"/>
    <tableColumn id="3898" xr3:uid="{8F901595-0514-4692-BD5B-4DD88D9E957C}" name="Column3882"/>
    <tableColumn id="3899" xr3:uid="{9C01D463-2A9B-4539-8DCC-DD7B3E72B056}" name="Column3883"/>
    <tableColumn id="3900" xr3:uid="{7139A3E1-5418-4E76-B73E-22BEB08D5EB5}" name="Column3884"/>
    <tableColumn id="3901" xr3:uid="{0EE6AA2C-18BE-4BEB-8B64-E19BA86BC40A}" name="Column3885"/>
    <tableColumn id="3902" xr3:uid="{A03F1A01-ED6A-4D38-9E67-7A1DA3150863}" name="Column3886"/>
    <tableColumn id="3903" xr3:uid="{28245CC0-6D66-4905-919D-D884A936E1EC}" name="Column3887"/>
    <tableColumn id="3904" xr3:uid="{52E775DC-E256-4F62-B5E5-8B6A033DB3FB}" name="Column3888"/>
    <tableColumn id="3905" xr3:uid="{80F2E1EF-52D6-4109-8933-B523F068C65F}" name="Column3889"/>
    <tableColumn id="3906" xr3:uid="{A96A2DB7-2E73-4063-B713-6ED8A0DEC375}" name="Column3890"/>
    <tableColumn id="3907" xr3:uid="{8C973C29-B9C4-4CD5-868F-04F6889E7D05}" name="Column3891"/>
    <tableColumn id="3908" xr3:uid="{42931DB8-C387-4875-A0DD-988888FB1D83}" name="Column3892"/>
    <tableColumn id="3909" xr3:uid="{0B83D214-C453-4119-B5DA-CA82AC111D9E}" name="Column3893"/>
    <tableColumn id="3910" xr3:uid="{D2F16AEE-4992-4500-986F-19BFE21D12BA}" name="Column3894"/>
    <tableColumn id="3911" xr3:uid="{0134DEE0-BEC6-4CAF-889C-AFD7E2A4562C}" name="Column3895"/>
    <tableColumn id="3912" xr3:uid="{BD8B39B7-F71D-4F97-85D2-A076AACF04B9}" name="Column3896"/>
    <tableColumn id="3913" xr3:uid="{7733753B-1D9E-425B-8E17-959EE6602B40}" name="Column3897"/>
    <tableColumn id="3914" xr3:uid="{7238A288-FD7B-44E6-A214-BCBCB3EC91F6}" name="Column3898"/>
    <tableColumn id="3915" xr3:uid="{00237922-14BD-453F-8E6A-E1044BD9566E}" name="Column3899"/>
    <tableColumn id="3916" xr3:uid="{078FDA8C-0958-4281-A3DC-61D0EB5BFDB4}" name="Column3900"/>
    <tableColumn id="3917" xr3:uid="{B038D680-6F4B-4BBC-8FC8-A5155915DCB1}" name="Column3901"/>
    <tableColumn id="3918" xr3:uid="{A33B56A2-26C7-4C61-A805-B2EF4F616B41}" name="Column3902"/>
    <tableColumn id="3919" xr3:uid="{3418234E-A72A-49C7-92BC-CAAD18973162}" name="Column3903"/>
    <tableColumn id="3920" xr3:uid="{3D96B379-4F7D-433A-94F3-237CA88232B1}" name="Column3904"/>
    <tableColumn id="3921" xr3:uid="{027102EB-E3FA-4594-8903-385F74C1ADEE}" name="Column3905"/>
    <tableColumn id="3922" xr3:uid="{D14FF4B3-1FC6-46A6-9789-01F4C8F5F86A}" name="Column3906"/>
    <tableColumn id="3923" xr3:uid="{7F69FE58-0031-4B15-8439-04F25744A091}" name="Column3907"/>
    <tableColumn id="3924" xr3:uid="{58FA6AD9-B5CA-4DCD-A69D-129558CBA385}" name="Column3908"/>
    <tableColumn id="3925" xr3:uid="{DC177C63-B77F-4764-B36F-21741EF1F077}" name="Column3909"/>
    <tableColumn id="3926" xr3:uid="{71C8471C-599A-4D6A-BD3B-1BC79AE42A56}" name="Column3910"/>
    <tableColumn id="3927" xr3:uid="{396B3C22-0039-4048-A43D-663746FE47BF}" name="Column3911"/>
    <tableColumn id="3928" xr3:uid="{1DB8DADC-3403-46B5-A1D7-750A7E3ED752}" name="Column3912"/>
    <tableColumn id="3929" xr3:uid="{82A9703E-D9AF-4952-8A94-DFB0CC642DE5}" name="Column3913"/>
    <tableColumn id="3930" xr3:uid="{DBE13A2E-96AA-4791-A606-A39D1C67C5D3}" name="Column3914"/>
    <tableColumn id="3931" xr3:uid="{6D5EE59B-A4D7-4AEE-A1B8-DAF324F20C05}" name="Column3915"/>
    <tableColumn id="3932" xr3:uid="{AF136037-892E-41E6-BFBF-68FF830F6C3B}" name="Column3916"/>
    <tableColumn id="3933" xr3:uid="{E65DEC30-A856-4BB9-BC71-B33E5A51283F}" name="Column3917"/>
    <tableColumn id="3934" xr3:uid="{DCD5D168-8556-4805-BE60-167B34937245}" name="Column3918"/>
    <tableColumn id="3935" xr3:uid="{8665AB4A-0FCE-4E49-B305-C41E7A238B44}" name="Column3919"/>
    <tableColumn id="3936" xr3:uid="{6F14A537-F294-4F53-B1D3-0F2FAAAD3507}" name="Column3920"/>
    <tableColumn id="3937" xr3:uid="{55011C1D-2B74-4FBD-BB49-45BF9A5EFB48}" name="Column3921"/>
    <tableColumn id="3938" xr3:uid="{B1BECE28-2DAE-4883-A9D8-E6F03A6A6F28}" name="Column3922"/>
    <tableColumn id="3939" xr3:uid="{648BDC11-1127-4556-9BE3-11DD002F1E2F}" name="Column3923"/>
    <tableColumn id="3940" xr3:uid="{C1277489-5C97-4044-9FFD-A2EC9F8534F7}" name="Column3924"/>
    <tableColumn id="3941" xr3:uid="{64C274F4-B239-4CB2-B8A5-F23D233FBB9D}" name="Column3925"/>
    <tableColumn id="3942" xr3:uid="{52F34A8E-6F33-4325-80F4-8CDC8EB86682}" name="Column3926"/>
    <tableColumn id="3943" xr3:uid="{40885F28-6E6C-45D0-8B4D-1DE7D436484D}" name="Column3927"/>
    <tableColumn id="3944" xr3:uid="{5A1256AB-C707-4F67-AC46-103181706B5B}" name="Column3928"/>
    <tableColumn id="3945" xr3:uid="{2FF528BB-D409-4EE3-A0B8-51E019EB54C5}" name="Column3929"/>
    <tableColumn id="3946" xr3:uid="{25BB7352-7508-43C7-A4CA-2C4F460C24CD}" name="Column3930"/>
    <tableColumn id="3947" xr3:uid="{DC0EB09E-3C69-4FC1-847F-AE763118D094}" name="Column3931"/>
    <tableColumn id="3948" xr3:uid="{3A31F58A-5236-4C86-984D-0A044537C455}" name="Column3932"/>
    <tableColumn id="3949" xr3:uid="{640BB9C3-984A-4C97-89AA-75B0887CBDEB}" name="Column3933"/>
    <tableColumn id="3950" xr3:uid="{F3A76227-17B8-4E54-8F98-E6C5C03E2F37}" name="Column3934"/>
    <tableColumn id="3951" xr3:uid="{5DBC4E1E-3551-48A4-9720-DD0855242990}" name="Column3935"/>
    <tableColumn id="3952" xr3:uid="{67702F88-3E7C-44CD-804F-417CB6C37140}" name="Column3936"/>
    <tableColumn id="3953" xr3:uid="{F4B6FE09-8640-4EA8-B115-FE377D43FFAB}" name="Column3937"/>
    <tableColumn id="3954" xr3:uid="{ACFE1FFF-9527-4343-AE45-28BF27EBE1B9}" name="Column3938"/>
    <tableColumn id="3955" xr3:uid="{C0F32D02-86EE-45F8-A9FA-808A8B9184E2}" name="Column3939"/>
    <tableColumn id="3956" xr3:uid="{440990BB-0AFA-43E1-8268-BACE3D2C7EB3}" name="Column3940"/>
    <tableColumn id="3957" xr3:uid="{C83325E3-5899-4993-9DE4-1534014F11BF}" name="Column3941"/>
    <tableColumn id="3958" xr3:uid="{9F572A3D-877F-4AE9-9500-8F70CAB1130A}" name="Column3942"/>
    <tableColumn id="3959" xr3:uid="{2693CBF4-8699-44AD-B056-0F1B1CB88411}" name="Column3943"/>
    <tableColumn id="3960" xr3:uid="{512DAF73-0084-4FFA-9C8B-B3DF7F674AF7}" name="Column3944"/>
    <tableColumn id="3961" xr3:uid="{4346B73A-F4F4-409B-B863-1DAC1F5471C9}" name="Column3945"/>
    <tableColumn id="3962" xr3:uid="{380B6164-7311-4FA7-8F81-9B1330570126}" name="Column3946"/>
    <tableColumn id="3963" xr3:uid="{32E2CE58-8DA8-408D-877A-B1298CBD1113}" name="Column3947"/>
    <tableColumn id="3964" xr3:uid="{D4510974-1893-4CF2-8855-48247F836318}" name="Column3948"/>
    <tableColumn id="3965" xr3:uid="{387FD62B-0737-4224-9141-428FCD7D35E9}" name="Column3949"/>
    <tableColumn id="3966" xr3:uid="{31CC05A6-3DAF-4E0A-A2FE-495309F91A68}" name="Column3950"/>
    <tableColumn id="3967" xr3:uid="{00C285EE-74C4-45E9-B9C6-A8A76EE9BEC7}" name="Column3951"/>
    <tableColumn id="3968" xr3:uid="{A3FF0872-523F-4218-8BA9-6400B99403C8}" name="Column3952"/>
    <tableColumn id="3969" xr3:uid="{13FD1252-E17C-46C2-9987-FA66FEABF563}" name="Column3953"/>
    <tableColumn id="3970" xr3:uid="{15BB55F0-31FD-4DEF-AA8F-A282FBF77A36}" name="Column3954"/>
    <tableColumn id="3971" xr3:uid="{F61AB7FA-EDB9-4D3B-9DCD-D5E5A645B1E5}" name="Column3955"/>
    <tableColumn id="3972" xr3:uid="{650E45D4-DDD5-4707-982E-EDAF9EEC4D8C}" name="Column3956"/>
    <tableColumn id="3973" xr3:uid="{52FF9EA5-2ED2-45BD-86F7-31AC80F26034}" name="Column3957"/>
    <tableColumn id="3974" xr3:uid="{1A8411C4-8BCC-4F25-916E-8575BD497ED5}" name="Column3958"/>
    <tableColumn id="3975" xr3:uid="{2255D837-98B6-4932-BFD4-AD17038BA8DF}" name="Column3959"/>
    <tableColumn id="3976" xr3:uid="{69CA832D-A94C-4D76-9177-434229324E4F}" name="Column3960"/>
    <tableColumn id="3977" xr3:uid="{FD874D0F-6345-41C0-A867-5A06237B5E60}" name="Column3961"/>
    <tableColumn id="3978" xr3:uid="{3A0BC2D9-65B5-491C-8D1C-F830ECFBB753}" name="Column3962"/>
    <tableColumn id="3979" xr3:uid="{CEAD8A0F-A8CF-4B01-96B7-8B74B212497E}" name="Column3963"/>
    <tableColumn id="3980" xr3:uid="{24198F81-B91A-4E55-84BD-6B8A89DA6E76}" name="Column3964"/>
    <tableColumn id="3981" xr3:uid="{A57AE525-AD0B-4B20-8C22-F6334C8645F9}" name="Column3965"/>
    <tableColumn id="3982" xr3:uid="{C96173F0-EC97-40BD-B12A-0CBDA5B07857}" name="Column3966"/>
    <tableColumn id="3983" xr3:uid="{AE3B6D93-8093-43B7-926A-352B6DA92DC3}" name="Column3967"/>
    <tableColumn id="3984" xr3:uid="{B9FDEF51-0231-4424-9454-501F63805049}" name="Column3968"/>
    <tableColumn id="3985" xr3:uid="{E662F881-BCC0-4725-A19B-9625A4053190}" name="Column3969"/>
    <tableColumn id="3986" xr3:uid="{8563E458-BDA5-461A-9274-1772A6F5F954}" name="Column3970"/>
    <tableColumn id="3987" xr3:uid="{07030848-0771-48AD-8C89-436ACF6CF873}" name="Column3971"/>
    <tableColumn id="3988" xr3:uid="{6ADF49B0-60FE-4F8A-BBE6-7BB5BAA9DA0D}" name="Column3972"/>
    <tableColumn id="3989" xr3:uid="{1BFC8FCC-143A-4F95-A855-020F0B0CF23A}" name="Column3973"/>
    <tableColumn id="3990" xr3:uid="{F72E83E0-2E79-47F8-B501-B692E567A94B}" name="Column3974"/>
    <tableColumn id="3991" xr3:uid="{F8F7E69D-CDCB-4694-9F37-624ED656F47C}" name="Column3975"/>
    <tableColumn id="3992" xr3:uid="{531B8FDF-7E97-4DF8-981B-FF6794D529B6}" name="Column3976"/>
    <tableColumn id="3993" xr3:uid="{C839922F-CA02-4774-A50A-7D9CA61D8446}" name="Column3977"/>
    <tableColumn id="3994" xr3:uid="{79CD1D02-48CB-4F80-B7FE-9649829494E1}" name="Column3978"/>
    <tableColumn id="3995" xr3:uid="{73D04C07-E455-430E-B75F-58E2458BF4AA}" name="Column3979"/>
    <tableColumn id="3996" xr3:uid="{9FF95040-E792-4544-973D-DBED01BEC0A0}" name="Column3980"/>
    <tableColumn id="3997" xr3:uid="{820F140D-3388-453A-8129-DC52D65C0672}" name="Column3981"/>
    <tableColumn id="3998" xr3:uid="{8DB6B33C-AE7F-4F2D-8EA1-48674DCBF362}" name="Column3982"/>
    <tableColumn id="3999" xr3:uid="{2BFD451D-2B2C-4A35-B016-983B925A4A27}" name="Column3983"/>
    <tableColumn id="4000" xr3:uid="{25F6B04A-D168-43DB-A2D6-ABB3B3642A94}" name="Column3984"/>
    <tableColumn id="4001" xr3:uid="{F539F2D0-3A63-4A6E-98C1-34AD7C587436}" name="Column3985"/>
    <tableColumn id="4002" xr3:uid="{E3C993D3-8514-4EA1-AE5D-450CCE608FC0}" name="Column3986"/>
    <tableColumn id="4003" xr3:uid="{4246E622-2B9C-4894-8E17-2186648FF49C}" name="Column3987"/>
    <tableColumn id="4004" xr3:uid="{04C73D26-917C-4738-9010-41BAD4E078BA}" name="Column3988"/>
    <tableColumn id="4005" xr3:uid="{35E2CB57-426D-4578-A549-2B887EBB67FA}" name="Column3989"/>
    <tableColumn id="4006" xr3:uid="{763655E6-7EEC-47E1-B73B-D778F07989D2}" name="Column3990"/>
    <tableColumn id="4007" xr3:uid="{9986ECC3-18C6-44D7-81C6-22384E8E91FF}" name="Column3991"/>
    <tableColumn id="4008" xr3:uid="{627940E0-4ADE-473E-A64E-9E640809C5F7}" name="Column3992"/>
    <tableColumn id="4009" xr3:uid="{AD1B203E-BBFD-4A93-AB86-465BAC744FEC}" name="Column3993"/>
    <tableColumn id="4010" xr3:uid="{5F9EAEA3-A422-4C47-AC0C-96AEB3F78371}" name="Column3994"/>
    <tableColumn id="4011" xr3:uid="{940051E5-168E-4A8D-B247-60D8BC645EFE}" name="Column3995"/>
    <tableColumn id="4012" xr3:uid="{14F3EACA-6BCC-4AC0-9801-71033B57FBDC}" name="Column3996"/>
    <tableColumn id="4013" xr3:uid="{A78B223A-E812-4B43-8BA4-5DA799B375E5}" name="Column3997"/>
    <tableColumn id="4014" xr3:uid="{F3BE8AC1-AB69-4E69-BEA3-9343C1239CE4}" name="Column3998"/>
    <tableColumn id="4015" xr3:uid="{AFA3A494-7DAE-48A8-A711-B05F60A485AD}" name="Column3999"/>
    <tableColumn id="4016" xr3:uid="{88FBC347-E9D9-4132-8798-50B990209AD3}" name="Column4000"/>
    <tableColumn id="4017" xr3:uid="{76D96761-6742-451B-A08B-93D73CF6EAFF}" name="Column4001"/>
    <tableColumn id="4018" xr3:uid="{912C089C-5239-45AD-84E6-1A3B641A3B36}" name="Column4002"/>
    <tableColumn id="4019" xr3:uid="{3345D45A-160F-4A7B-93A3-DD83C523AF83}" name="Column4003"/>
    <tableColumn id="4020" xr3:uid="{F59CB5ED-2331-4512-A46D-1FC09BBDE934}" name="Column4004"/>
    <tableColumn id="4021" xr3:uid="{41CFC6AB-B1D0-42B5-BC8D-C18513355798}" name="Column4005"/>
    <tableColumn id="4022" xr3:uid="{1D8BBAFC-3476-4AD9-89FE-366206F4B6CA}" name="Column4006"/>
    <tableColumn id="4023" xr3:uid="{16879D3E-2A47-4BCA-BC8D-8F16B6DD6726}" name="Column4007"/>
    <tableColumn id="4024" xr3:uid="{3D2860B8-CF73-4AD7-91FC-D65C1666C8A5}" name="Column4008"/>
    <tableColumn id="4025" xr3:uid="{62E485AA-E0CB-416F-B270-667096A6A178}" name="Column4009"/>
    <tableColumn id="4026" xr3:uid="{294EC0B0-6F47-4341-97C1-35E5872CE0CA}" name="Column4010"/>
    <tableColumn id="4027" xr3:uid="{04885D43-ECFE-4525-A8EE-D0F129246DA8}" name="Column4011"/>
    <tableColumn id="4028" xr3:uid="{1977B6D3-87A5-4C1C-8762-C34B093F7B5E}" name="Column4012"/>
    <tableColumn id="4029" xr3:uid="{A5FDC48F-B8B3-4B05-B89A-ECAD7E75382E}" name="Column4013"/>
    <tableColumn id="4030" xr3:uid="{883F8BFE-F9CE-4B36-B772-2C58A1A57704}" name="Column4014"/>
    <tableColumn id="4031" xr3:uid="{2D1D9229-A7DA-46C9-93D1-944664F7167A}" name="Column4015"/>
    <tableColumn id="4032" xr3:uid="{439A3AC9-9835-4511-9D7F-E05EB6FE7DE1}" name="Column4016"/>
    <tableColumn id="4033" xr3:uid="{35BB0B72-7D2C-4DB6-ACC9-AA11E68049FD}" name="Column4017"/>
    <tableColumn id="4034" xr3:uid="{A4814458-A148-4B97-9FC4-34D79B428B2B}" name="Column4018"/>
    <tableColumn id="4035" xr3:uid="{B1C82078-619B-4656-AF9B-A16DFD84A175}" name="Column4019"/>
    <tableColumn id="4036" xr3:uid="{D5886C80-D884-493E-9227-C1F709DF1806}" name="Column4020"/>
    <tableColumn id="4037" xr3:uid="{8AEF127D-E0BE-41D0-A635-B01F9E35B10E}" name="Column4021"/>
    <tableColumn id="4038" xr3:uid="{FE5B27ED-7CCF-4F2B-A8C4-24FB2AF93EB5}" name="Column4022"/>
    <tableColumn id="4039" xr3:uid="{DEBC3DF7-E754-4D23-83F4-57BBA7A8E7FF}" name="Column4023"/>
    <tableColumn id="4040" xr3:uid="{4DBA0491-FA19-408C-9A18-9FD16BE17B79}" name="Column4024"/>
    <tableColumn id="4041" xr3:uid="{FAD0895F-B43D-4243-AA79-4F7426077D26}" name="Column4025"/>
    <tableColumn id="4042" xr3:uid="{361109D7-8377-4692-813A-ED231DC219DF}" name="Column4026"/>
    <tableColumn id="4043" xr3:uid="{5E62A15D-00F6-48E7-A251-1AAA96B43FE0}" name="Column4027"/>
    <tableColumn id="4044" xr3:uid="{DF6419A2-4C81-4FF1-B45F-C1639C615EA9}" name="Column4028"/>
    <tableColumn id="4045" xr3:uid="{E5636CD8-ED4F-44B8-9E2F-A1579BE69608}" name="Column4029"/>
    <tableColumn id="4046" xr3:uid="{91AB982F-2E90-4ABA-9C6B-D5AC246F813B}" name="Column4030"/>
    <tableColumn id="4047" xr3:uid="{BEF2F639-F84C-4870-80B2-5561E27F3B60}" name="Column4031"/>
    <tableColumn id="4048" xr3:uid="{01BBE29A-E6AB-48BA-9EEC-387B823F4084}" name="Column4032"/>
    <tableColumn id="4049" xr3:uid="{CEBAE018-FC87-4493-92C3-1F7F67B02E70}" name="Column4033"/>
    <tableColumn id="4050" xr3:uid="{2AA51ED9-3FA4-43F3-8DE1-7ABE399E43AC}" name="Column4034"/>
    <tableColumn id="4051" xr3:uid="{07ED1E1A-72F3-47C4-9A09-6C65631AF132}" name="Column4035"/>
    <tableColumn id="4052" xr3:uid="{70E1F25C-B6CF-497C-92AC-40BB643A4059}" name="Column4036"/>
    <tableColumn id="4053" xr3:uid="{AD6A15F1-752A-4CB3-9F7C-D282AC218B2C}" name="Column4037"/>
    <tableColumn id="4054" xr3:uid="{56E3D724-4EDA-47FF-8698-29E35188251E}" name="Column4038"/>
    <tableColumn id="4055" xr3:uid="{EDB41A7C-6A5E-48A3-93D5-59AAC14761AB}" name="Column4039"/>
    <tableColumn id="4056" xr3:uid="{93971D0A-ACCA-40D1-9B7F-AE0FD413C988}" name="Column4040"/>
    <tableColumn id="4057" xr3:uid="{FBC57180-ED37-4CB1-866F-25994A9E76B7}" name="Column4041"/>
    <tableColumn id="4058" xr3:uid="{4B07F1D1-F0C8-46BE-B0D9-22FF06751EB6}" name="Column4042"/>
    <tableColumn id="4059" xr3:uid="{F9414DAA-24B3-475F-9CC8-E0A501694B66}" name="Column4043"/>
    <tableColumn id="4060" xr3:uid="{2727B290-AED4-48C3-8862-8BF01FCC05A7}" name="Column4044"/>
    <tableColumn id="4061" xr3:uid="{14120B20-9FA6-4A84-A3D6-2ED339832E52}" name="Column4045"/>
    <tableColumn id="4062" xr3:uid="{06E0920C-DC32-4849-9C53-60745DBDC7D8}" name="Column4046"/>
    <tableColumn id="4063" xr3:uid="{060D8BF1-C94B-41C7-B79F-C215BF34B162}" name="Column4047"/>
    <tableColumn id="4064" xr3:uid="{DC53FB14-DC85-437F-9F4F-53A7C6D1B858}" name="Column4048"/>
    <tableColumn id="4065" xr3:uid="{A4B140E6-73C8-4DA9-97D3-7FEEFA2A2F8A}" name="Column4049"/>
    <tableColumn id="4066" xr3:uid="{C5F8306B-ED8A-47D5-85B4-E7A090CEAA49}" name="Column4050"/>
    <tableColumn id="4067" xr3:uid="{9BBCAA59-DD53-4630-A948-15FCB676C44E}" name="Column4051"/>
    <tableColumn id="4068" xr3:uid="{BE33841B-4782-46D0-90E6-77347B90DF9D}" name="Column4052"/>
    <tableColumn id="4069" xr3:uid="{6BA24F34-D0E0-4A14-92A9-4BA9D716AAD7}" name="Column4053"/>
    <tableColumn id="4070" xr3:uid="{08797948-6E6F-4364-B281-3F74BA85C895}" name="Column4054"/>
    <tableColumn id="4071" xr3:uid="{BA5892BD-CB19-4B1C-B265-EE6B4A608561}" name="Column4055"/>
    <tableColumn id="4072" xr3:uid="{72D8BD16-18A3-4C49-89C2-9B7DEDDCF9C7}" name="Column4056"/>
    <tableColumn id="4073" xr3:uid="{66CE3D76-3D23-4150-A18A-293E7FE06DF9}" name="Column4057"/>
    <tableColumn id="4074" xr3:uid="{818C29D7-8382-4B83-A26F-EC9D02786179}" name="Column4058"/>
    <tableColumn id="4075" xr3:uid="{EC5FB33C-6225-4C46-887B-3BCA7F559F2C}" name="Column4059"/>
    <tableColumn id="4076" xr3:uid="{D19C63C3-7707-46E5-98D4-8B385D3D22A8}" name="Column4060"/>
    <tableColumn id="4077" xr3:uid="{FB209F7E-21EB-4CAE-9F03-A4B0C84F1311}" name="Column4061"/>
    <tableColumn id="4078" xr3:uid="{A708EEFB-124C-4139-B2FB-6919D9D31C2D}" name="Column4062"/>
    <tableColumn id="4079" xr3:uid="{35D8C297-3D65-414C-B4B2-21D27DE7FA84}" name="Column4063"/>
    <tableColumn id="4080" xr3:uid="{CBEE154E-E6BA-42A3-A588-C6A53AD4BDBA}" name="Column4064"/>
    <tableColumn id="4081" xr3:uid="{A82D9DCD-DDDC-46A9-8B31-8C21B5C11889}" name="Column4065"/>
    <tableColumn id="4082" xr3:uid="{E08904FD-6672-4201-B43C-D71615712C3B}" name="Column4066"/>
    <tableColumn id="4083" xr3:uid="{349DE305-21DC-4D10-B72B-0A5F3C868109}" name="Column4067"/>
    <tableColumn id="4084" xr3:uid="{4CC5725D-FE9F-4CDD-9EAF-80550C28F7AC}" name="Column4068"/>
    <tableColumn id="4085" xr3:uid="{94F469A9-EA22-46D1-8143-D8E375AEE6C7}" name="Column4069"/>
    <tableColumn id="4086" xr3:uid="{70300F61-7F25-44AF-9D1D-306EC537BC81}" name="Column4070"/>
    <tableColumn id="4087" xr3:uid="{A81CA862-236F-4AB6-A031-519A1F9C92A5}" name="Column4071"/>
    <tableColumn id="4088" xr3:uid="{2B5EB9D2-183E-4BA1-A637-124B33EFDC1C}" name="Column4072"/>
    <tableColumn id="4089" xr3:uid="{EBAD57CC-CAC6-4BFF-B73D-0D399D3775FA}" name="Column4073"/>
    <tableColumn id="4090" xr3:uid="{09B2B155-744F-4FB2-8CDE-3D84F4A72483}" name="Column4074"/>
    <tableColumn id="4091" xr3:uid="{049700F8-5F88-45C8-98B5-FDFFE526D34B}" name="Column4075"/>
    <tableColumn id="4092" xr3:uid="{8CFF6C99-FD99-441F-8155-1F7D0D9E8EBB}" name="Column4076"/>
    <tableColumn id="4093" xr3:uid="{390F7AA2-981A-4146-A8A1-7A2BE7E57A2F}" name="Column4077"/>
    <tableColumn id="4094" xr3:uid="{227CC403-BD8E-467C-B77F-6E2DA1F1940D}" name="Column4078"/>
    <tableColumn id="4095" xr3:uid="{8D10C72F-5103-42DE-853D-1D3BA6338304}" name="Column4079"/>
    <tableColumn id="4096" xr3:uid="{22BE7DCC-FB3D-42E6-BC49-D1011326956B}" name="Column4080"/>
    <tableColumn id="4097" xr3:uid="{B344BAFA-83D4-40B8-9945-5B9A6BC5918F}" name="Column4081"/>
    <tableColumn id="4098" xr3:uid="{318C9AB9-5F17-4FD2-8256-6D1569771A27}" name="Column4082"/>
    <tableColumn id="4099" xr3:uid="{186F342F-AF84-4F62-84BB-727E7C3C6B5E}" name="Column4083"/>
    <tableColumn id="4100" xr3:uid="{273717B7-A4CB-4870-9CB3-D96FAE48183E}" name="Column4084"/>
    <tableColumn id="4101" xr3:uid="{CE1146EA-BB7C-465E-B130-3A9AAABAB64D}" name="Column4085"/>
    <tableColumn id="4102" xr3:uid="{0BF12E83-AA6C-499C-ABBD-854F2B99C3E3}" name="Column4086"/>
    <tableColumn id="4103" xr3:uid="{76573C42-E495-4ACC-82F5-70AC2FB8D481}" name="Column4087"/>
    <tableColumn id="4104" xr3:uid="{EF22BC26-CA37-4622-8F23-4D8A0EB8AA24}" name="Column4088"/>
    <tableColumn id="4105" xr3:uid="{69084698-0ED2-41F6-ADC9-68336882587D}" name="Column4089"/>
    <tableColumn id="4106" xr3:uid="{C5ABCE60-D9A6-43C9-B68C-11477917662E}" name="Column4090"/>
    <tableColumn id="4107" xr3:uid="{EB07D4D8-92F1-45B5-B817-7DF6199FD783}" name="Column4091"/>
    <tableColumn id="4108" xr3:uid="{134E9262-DF46-45C8-98A1-15EF81AEB705}" name="Column4092"/>
    <tableColumn id="4109" xr3:uid="{B351C21F-3D69-4044-AB86-BF5F484C1111}" name="Column4093"/>
    <tableColumn id="4110" xr3:uid="{D169B65C-71D5-4489-87AF-3AE1878D12C6}" name="Column4094"/>
    <tableColumn id="4111" xr3:uid="{65DE3850-4EB1-4C69-BC5D-A1E33F00B235}" name="Column4095"/>
    <tableColumn id="4112" xr3:uid="{7C13F3C2-DAF4-40A0-988D-CF74226514D0}" name="Column4096"/>
    <tableColumn id="4113" xr3:uid="{F1F3CC92-9B8A-433C-9AAC-FA4B5899CA3C}" name="Column4097"/>
    <tableColumn id="4114" xr3:uid="{ED049599-4332-47E1-802B-85C7FDA4F497}" name="Column4098"/>
    <tableColumn id="4115" xr3:uid="{8F079A69-209C-43D0-9296-F94005081E36}" name="Column4099"/>
    <tableColumn id="4116" xr3:uid="{93E8B0AB-6A33-4EF2-B87A-68CF2214CA86}" name="Column4100"/>
    <tableColumn id="4117" xr3:uid="{5D4AF3B1-CCA9-47F7-A20B-9CE2A5A610D0}" name="Column4101"/>
    <tableColumn id="4118" xr3:uid="{475F8261-9B63-4A90-B138-E2D8E20FF52A}" name="Column4102"/>
    <tableColumn id="4119" xr3:uid="{6BA87AC6-FEA2-433A-AFD0-0EB3E1036FC4}" name="Column4103"/>
    <tableColumn id="4120" xr3:uid="{EB279F1F-EB7D-40A9-B905-50840DC9C969}" name="Column4104"/>
    <tableColumn id="4121" xr3:uid="{E4F5B4EE-1A64-4BF3-BFB3-142D73640AD1}" name="Column4105"/>
    <tableColumn id="4122" xr3:uid="{DBEE1C41-65CF-45DC-9B91-305914B55220}" name="Column4106"/>
    <tableColumn id="4123" xr3:uid="{5FE7C85B-0A73-49E4-956F-8D619A2212BD}" name="Column4107"/>
    <tableColumn id="4124" xr3:uid="{2B89ABE0-C00F-4C85-9B6C-3847BBDD957E}" name="Column4108"/>
    <tableColumn id="4125" xr3:uid="{5F3E1D14-33EA-415A-A4B8-108F5E43E295}" name="Column4109"/>
    <tableColumn id="4126" xr3:uid="{DD4D0BEF-737E-4B32-ADF1-9F0E8E045D00}" name="Column4110"/>
    <tableColumn id="4127" xr3:uid="{A1F20499-C497-41FF-87BF-52BEAB321AFE}" name="Column4111"/>
    <tableColumn id="4128" xr3:uid="{62C7462F-C326-409A-B61F-28950CB8A9A5}" name="Column4112"/>
    <tableColumn id="4129" xr3:uid="{1368E9CF-97B7-4B59-BC3D-CF4E26682FCA}" name="Column4113"/>
    <tableColumn id="4130" xr3:uid="{910B92DA-CAF5-4818-AD69-3A0CCB0ECB2A}" name="Column4114"/>
    <tableColumn id="4131" xr3:uid="{54CF04A7-4687-455B-9F68-62C2972EFA62}" name="Column4115"/>
    <tableColumn id="4132" xr3:uid="{21A6CBD3-6688-4C4A-8A90-2D12F19020A8}" name="Column4116"/>
    <tableColumn id="4133" xr3:uid="{FB39BAEE-0743-458B-B761-DA61CB5C265D}" name="Column4117"/>
    <tableColumn id="4134" xr3:uid="{DB6A8390-2F70-4442-AE3C-ABA50FE57A25}" name="Column4118"/>
    <tableColumn id="4135" xr3:uid="{94D6BAEF-E345-4BEE-8531-A26FCE1D9491}" name="Column4119"/>
    <tableColumn id="4136" xr3:uid="{946D3AA8-1C9E-424F-9ACC-E323969F3FD5}" name="Column4120"/>
    <tableColumn id="4137" xr3:uid="{0FE29218-2432-4DDA-8DF6-9D4693E4E5F3}" name="Column4121"/>
    <tableColumn id="4138" xr3:uid="{F02645B1-9275-4CC4-A58A-1D9632BDD80E}" name="Column4122"/>
    <tableColumn id="4139" xr3:uid="{B86BB04A-D970-4B8E-8CF3-B23E3D0EFDDE}" name="Column4123"/>
    <tableColumn id="4140" xr3:uid="{48097827-FA1A-4FC0-ACB7-AFF9FA8F3E59}" name="Column4124"/>
    <tableColumn id="4141" xr3:uid="{3636B88F-D51C-435B-900C-C346870E9FF7}" name="Column4125"/>
    <tableColumn id="4142" xr3:uid="{C4DC7498-4253-47FD-8D98-E327256FCCD4}" name="Column4126"/>
    <tableColumn id="4143" xr3:uid="{FAD78AE4-E8B4-4DA9-B569-D72115ACAB95}" name="Column4127"/>
    <tableColumn id="4144" xr3:uid="{2FDFA34C-D3E1-4760-BEE1-6812BBC6B65B}" name="Column4128"/>
    <tableColumn id="4145" xr3:uid="{EA75BF8E-FC8D-4D53-A91A-3D3FBD6BED71}" name="Column4129"/>
    <tableColumn id="4146" xr3:uid="{BD0323B4-37FB-4A83-B72F-0356B40AFCF9}" name="Column4130"/>
    <tableColumn id="4147" xr3:uid="{5ABBF244-09E1-4ACE-A70F-F60CFC9AC26F}" name="Column4131"/>
    <tableColumn id="4148" xr3:uid="{3D1AE4A1-CB67-4966-99B8-7C78DA49EDCC}" name="Column4132"/>
    <tableColumn id="4149" xr3:uid="{8A04B393-4EB3-4BE9-AFF6-1BDE6FA350AD}" name="Column4133"/>
    <tableColumn id="4150" xr3:uid="{9D50C6F1-ECDC-4FD4-83D6-9CAE09490EDB}" name="Column4134"/>
    <tableColumn id="4151" xr3:uid="{9117EAB3-0779-4B4E-863E-B33DA5746B55}" name="Column4135"/>
    <tableColumn id="4152" xr3:uid="{65C98C3C-1AA9-49E5-8E07-F484E60E6335}" name="Column4136"/>
    <tableColumn id="4153" xr3:uid="{96B23390-9667-4226-81D9-8E6891B15302}" name="Column4137"/>
    <tableColumn id="4154" xr3:uid="{435613D7-0790-4847-8B34-FE24B23AAC6A}" name="Column4138"/>
    <tableColumn id="4155" xr3:uid="{909F1CFE-0EB1-4655-B7D3-4AF26834343C}" name="Column4139"/>
    <tableColumn id="4156" xr3:uid="{50D6C200-E566-4F74-8260-6FE56476FB1A}" name="Column4140"/>
    <tableColumn id="4157" xr3:uid="{A3EEBC92-B0EB-4F7E-BDA4-911AB49BBF56}" name="Column4141"/>
    <tableColumn id="4158" xr3:uid="{468DB242-8C5E-4138-9FA9-7417BEDA403F}" name="Column4142"/>
    <tableColumn id="4159" xr3:uid="{B2DCD26C-2FE0-407E-8773-24692A194913}" name="Column4143"/>
    <tableColumn id="4160" xr3:uid="{1EDCEC9B-DC77-43FA-9654-CC175A21046F}" name="Column4144"/>
    <tableColumn id="4161" xr3:uid="{8A695D8C-6E12-499E-A968-E083455F90B2}" name="Column4145"/>
    <tableColumn id="4162" xr3:uid="{AC3D5DEE-ACC5-4ED5-B858-312D7E8A4408}" name="Column4146"/>
    <tableColumn id="4163" xr3:uid="{BF512E6B-CA8B-41F7-AB5E-BA9C9B699D2F}" name="Column4147"/>
    <tableColumn id="4164" xr3:uid="{9C69AA49-1457-4473-8630-7D29879B2CFE}" name="Column4148"/>
    <tableColumn id="4165" xr3:uid="{8F446DDB-3EFA-4B60-97C3-B99BC5FF471A}" name="Column4149"/>
    <tableColumn id="4166" xr3:uid="{09D5EC4C-2013-4EFC-8D77-B970EADFA3B9}" name="Column4150"/>
    <tableColumn id="4167" xr3:uid="{682CF4D2-31B9-4D54-A603-F0F2A4F3C606}" name="Column4151"/>
    <tableColumn id="4168" xr3:uid="{C4F4ED70-65FE-41D6-969A-1633FB2978B7}" name="Column4152"/>
    <tableColumn id="4169" xr3:uid="{AA6A0865-4F68-45E8-9F07-CA8C7453D18E}" name="Column4153"/>
    <tableColumn id="4170" xr3:uid="{50D4F0E4-B9D3-4E2B-85D6-ECAF3CCA4075}" name="Column4154"/>
    <tableColumn id="4171" xr3:uid="{3F3664BE-9B71-4B5E-BFA9-72EFD7E729FD}" name="Column4155"/>
    <tableColumn id="4172" xr3:uid="{06150E87-2C23-46F0-BCE9-3289CE8BDDFA}" name="Column4156"/>
    <tableColumn id="4173" xr3:uid="{484E2F32-B925-4FB7-A1F4-B13D8D06AC36}" name="Column4157"/>
    <tableColumn id="4174" xr3:uid="{8B24B503-7223-4112-A5F3-804D67FFD5A1}" name="Column4158"/>
    <tableColumn id="4175" xr3:uid="{4C196EE6-EFD5-45F4-A60C-230CAB21AF31}" name="Column4159"/>
    <tableColumn id="4176" xr3:uid="{CF84C96B-B037-4296-BD98-0735902260A0}" name="Column4160"/>
    <tableColumn id="4177" xr3:uid="{E9BE878F-782F-4A38-842F-DA140B37C863}" name="Column4161"/>
    <tableColumn id="4178" xr3:uid="{8B087096-12BA-4555-A0B9-A377851839B1}" name="Column4162"/>
    <tableColumn id="4179" xr3:uid="{030B001A-B588-4B79-A875-FC4524D128E4}" name="Column4163"/>
    <tableColumn id="4180" xr3:uid="{611D2761-96DA-40FE-921D-FEB007E9893F}" name="Column4164"/>
    <tableColumn id="4181" xr3:uid="{CF6895DF-4C9C-468A-A5AB-0A7DC1BC96FC}" name="Column4165"/>
    <tableColumn id="4182" xr3:uid="{4241751A-ED74-498E-A037-525F06CB6230}" name="Column4166"/>
    <tableColumn id="4183" xr3:uid="{2A7F34BD-C807-4D6C-A7E2-B4119732B323}" name="Column4167"/>
    <tableColumn id="4184" xr3:uid="{08814EEF-F8C9-4E94-B5B4-DEF55D5C326A}" name="Column4168"/>
    <tableColumn id="4185" xr3:uid="{10EAB2C4-CA1A-447E-8695-5B99796058C2}" name="Column4169"/>
    <tableColumn id="4186" xr3:uid="{A73B987F-E2E3-4607-8E9D-D5D6AC2E64D2}" name="Column4170"/>
    <tableColumn id="4187" xr3:uid="{B0A4D392-774F-47A4-BAA9-54A31FFFDB0E}" name="Column4171"/>
    <tableColumn id="4188" xr3:uid="{EEBE340F-9EC0-4A06-8A60-D826F139E65E}" name="Column4172"/>
    <tableColumn id="4189" xr3:uid="{705FB82A-5D0C-45AC-9494-089D806DEFA6}" name="Column4173"/>
    <tableColumn id="4190" xr3:uid="{6C777E7B-A895-4F24-BA58-BCABF656E201}" name="Column4174"/>
    <tableColumn id="4191" xr3:uid="{CF56D8BE-2389-4DC8-B5DB-72E7D136F9A0}" name="Column4175"/>
    <tableColumn id="4192" xr3:uid="{B830DF2B-00F8-438D-B43A-13934C408C70}" name="Column4176"/>
    <tableColumn id="4193" xr3:uid="{6CFDEBB3-04F1-4C10-A880-8320A0023847}" name="Column4177"/>
    <tableColumn id="4194" xr3:uid="{B96E5A13-CC6B-4E5E-A622-DC88D61E98B5}" name="Column4178"/>
    <tableColumn id="4195" xr3:uid="{EB0C271B-62A3-4010-9AF9-FF05FEB35296}" name="Column4179"/>
    <tableColumn id="4196" xr3:uid="{089930E8-6D07-4C07-8B5B-01F07E3E0FB5}" name="Column4180"/>
    <tableColumn id="4197" xr3:uid="{A819B845-CCF4-48A7-AA31-33E76C8F7CE7}" name="Column4181"/>
    <tableColumn id="4198" xr3:uid="{EDE66AA5-7B0C-4F08-8A8D-67E1A9F4EDBF}" name="Column4182"/>
    <tableColumn id="4199" xr3:uid="{7A248BEF-FA6B-4DB0-8CE0-3E29D012A732}" name="Column4183"/>
    <tableColumn id="4200" xr3:uid="{07423D24-7D53-43F6-A779-4A714E434731}" name="Column4184"/>
    <tableColumn id="4201" xr3:uid="{B52438BE-4013-496B-8F9A-E54509824043}" name="Column4185"/>
    <tableColumn id="4202" xr3:uid="{11F2F524-CE7C-4167-96BA-FB347906F8CA}" name="Column4186"/>
    <tableColumn id="4203" xr3:uid="{0C62346F-46A3-4580-9FD2-ED8577413867}" name="Column4187"/>
    <tableColumn id="4204" xr3:uid="{4C03DC14-9D6E-449A-AFC7-CC7A622AF565}" name="Column4188"/>
    <tableColumn id="4205" xr3:uid="{1564DD56-ADA4-4947-BE19-F9637E0986C4}" name="Column4189"/>
    <tableColumn id="4206" xr3:uid="{9005B13D-F93D-4678-B3F7-7636D8BB4DF0}" name="Column4190"/>
    <tableColumn id="4207" xr3:uid="{3B583025-A1B4-4A92-93CF-02662BB992D1}" name="Column4191"/>
    <tableColumn id="4208" xr3:uid="{ED395D72-BF29-4B03-A7C1-B1F38B33B381}" name="Column4192"/>
    <tableColumn id="4209" xr3:uid="{66202BE2-883B-4BE3-9C33-9CCD3C07D964}" name="Column4193"/>
    <tableColumn id="4210" xr3:uid="{031C4609-2309-4874-8807-BAC50FEB79AB}" name="Column4194"/>
    <tableColumn id="4211" xr3:uid="{8C0DD16C-A849-4215-912F-C362DD7FF9D6}" name="Column4195"/>
    <tableColumn id="4212" xr3:uid="{300A9CAC-604F-4EC0-9037-6359A9BE5BAC}" name="Column4196"/>
    <tableColumn id="4213" xr3:uid="{5CF543D3-349E-4491-A96A-CFDB27899B0F}" name="Column4197"/>
    <tableColumn id="4214" xr3:uid="{EA40A542-6A73-44FA-8D6A-AA6684D97498}" name="Column4198"/>
    <tableColumn id="4215" xr3:uid="{7977E216-4560-418A-8DCC-7E61C96CDC56}" name="Column4199"/>
    <tableColumn id="4216" xr3:uid="{78333F9A-E8FC-4327-956E-C96E019D85F4}" name="Column4200"/>
    <tableColumn id="4217" xr3:uid="{5F13A6AD-5761-44E0-AE85-6430BC5B3B94}" name="Column4201"/>
    <tableColumn id="4218" xr3:uid="{ACBEC251-58C4-4FE1-93AE-4D578ACAFCB1}" name="Column4202"/>
    <tableColumn id="4219" xr3:uid="{A855CC50-4F40-4493-B31F-7254DD926E57}" name="Column4203"/>
    <tableColumn id="4220" xr3:uid="{5FE05D5D-9887-48B4-9A92-B9CD6F2CB813}" name="Column4204"/>
    <tableColumn id="4221" xr3:uid="{0940CFCB-2B03-4101-9EC2-9A8324311A82}" name="Column4205"/>
    <tableColumn id="4222" xr3:uid="{63C93C0B-238F-4E84-B95B-F0A0568F05EE}" name="Column4206"/>
    <tableColumn id="4223" xr3:uid="{6E364825-0796-4F77-AC29-CF23C3CCA9A1}" name="Column4207"/>
    <tableColumn id="4224" xr3:uid="{653978F2-7ED4-4912-8719-946492142204}" name="Column4208"/>
    <tableColumn id="4225" xr3:uid="{F91B99D3-88CF-4658-8300-C10D05BB1586}" name="Column4209"/>
    <tableColumn id="4226" xr3:uid="{B204B760-DDBF-4532-B1D3-79A9684F2A23}" name="Column4210"/>
    <tableColumn id="4227" xr3:uid="{5CA4BE9C-0B57-4050-9258-AC4B507432BD}" name="Column4211"/>
    <tableColumn id="4228" xr3:uid="{AAB11A48-C9A6-48B9-8D2C-2108479A369B}" name="Column4212"/>
    <tableColumn id="4229" xr3:uid="{A1497A7C-8F0A-4A08-AE3F-24FC5F7C20D7}" name="Column4213"/>
    <tableColumn id="4230" xr3:uid="{E90D41B3-B6E6-4A04-A85B-33013673C53D}" name="Column4214"/>
    <tableColumn id="4231" xr3:uid="{6B430E42-8D9A-4096-BB28-59F146F4086F}" name="Column4215"/>
    <tableColumn id="4232" xr3:uid="{731E44F7-3841-4323-B4B6-31F44C1D96F8}" name="Column4216"/>
    <tableColumn id="4233" xr3:uid="{9E781E4F-BE22-4153-954D-A6B041013D4E}" name="Column4217"/>
    <tableColumn id="4234" xr3:uid="{4E420234-D53C-43D6-A2F7-D713408A594E}" name="Column4218"/>
    <tableColumn id="4235" xr3:uid="{469A1DF7-C369-4DE3-A1EA-464E856B3E04}" name="Column4219"/>
    <tableColumn id="4236" xr3:uid="{1F39126D-EC7B-425E-B325-35B2263C3599}" name="Column4220"/>
    <tableColumn id="4237" xr3:uid="{41B0345F-A414-400F-80DA-164D3016FF4F}" name="Column4221"/>
    <tableColumn id="4238" xr3:uid="{DC6BFA2C-29DD-4573-B941-58B90C746738}" name="Column4222"/>
    <tableColumn id="4239" xr3:uid="{927B7DCC-4E14-49BA-B50F-F4F77B80171B}" name="Column4223"/>
    <tableColumn id="4240" xr3:uid="{D1A29D53-2942-4252-AB72-22864B40AABB}" name="Column4224"/>
    <tableColumn id="4241" xr3:uid="{D57FECA5-5403-4AB2-9EC0-5A501EA75B22}" name="Column4225"/>
    <tableColumn id="4242" xr3:uid="{0BD7EF0B-C965-42FE-A1E9-1DB9C7A4A7B9}" name="Column4226"/>
    <tableColumn id="4243" xr3:uid="{72FDCED0-2C48-4DC9-8CB4-9D0D576CAB78}" name="Column4227"/>
    <tableColumn id="4244" xr3:uid="{A89BE7AC-FABA-491A-BF7B-5E3054310DB8}" name="Column4228"/>
    <tableColumn id="4245" xr3:uid="{E81E0CA2-AF13-426C-BD12-8E2F64B5F9B2}" name="Column4229"/>
    <tableColumn id="4246" xr3:uid="{38EB2537-465D-4945-A2D3-08F18024E6E7}" name="Column4230"/>
    <tableColumn id="4247" xr3:uid="{289C573F-4EEA-4174-9258-B9FF79370B9C}" name="Column4231"/>
    <tableColumn id="4248" xr3:uid="{D177557C-3AED-40AF-860C-8D3865674DEE}" name="Column4232"/>
    <tableColumn id="4249" xr3:uid="{1C2C084E-37AA-46AA-A3EA-0B752DFC30A8}" name="Column4233"/>
    <tableColumn id="4250" xr3:uid="{3B834D3E-1B1C-4072-AA45-9CD556F62FC6}" name="Column4234"/>
    <tableColumn id="4251" xr3:uid="{EDF433AF-ACD8-49B7-87A2-021E6368C244}" name="Column4235"/>
    <tableColumn id="4252" xr3:uid="{89E169EE-4114-4E8D-BB2D-FE0709F787EA}" name="Column4236"/>
    <tableColumn id="4253" xr3:uid="{D10A47B4-981F-4B27-B99F-539053B9111A}" name="Column4237"/>
    <tableColumn id="4254" xr3:uid="{348C3097-8928-4828-BE0C-19782D2D2FB6}" name="Column4238"/>
    <tableColumn id="4255" xr3:uid="{B1A34AAA-55AF-4D66-BF77-DB51B6AC7F81}" name="Column4239"/>
    <tableColumn id="4256" xr3:uid="{9F415B5B-AE69-4503-B189-40301CDE00EB}" name="Column4240"/>
    <tableColumn id="4257" xr3:uid="{9F50A777-5D27-4906-BA37-9BB76019218A}" name="Column4241"/>
    <tableColumn id="4258" xr3:uid="{2512E49C-C470-4A87-9841-43C923A7950C}" name="Column4242"/>
    <tableColumn id="4259" xr3:uid="{33894D99-E111-4F52-98AD-4F4BE30ADEF9}" name="Column4243"/>
    <tableColumn id="4260" xr3:uid="{71E409D7-E02E-44EE-AF67-D42260CF8977}" name="Column4244"/>
    <tableColumn id="4261" xr3:uid="{815144AD-FD5E-4A6B-9D4D-8EC1F7A0695E}" name="Column4245"/>
    <tableColumn id="4262" xr3:uid="{881847AF-671A-4B9A-BC81-8FA7CDF9C6C5}" name="Column4246"/>
    <tableColumn id="4263" xr3:uid="{E104DABE-93C4-44EA-978D-261C5537631C}" name="Column4247"/>
    <tableColumn id="4264" xr3:uid="{7760B707-7890-4187-B0C7-FCA83366B3D1}" name="Column4248"/>
    <tableColumn id="4265" xr3:uid="{AF01185E-C19C-465B-B91B-08EBB7CF5E35}" name="Column4249"/>
    <tableColumn id="4266" xr3:uid="{6D07EFF4-4B5D-4E51-A7D8-AF41B38FE0B1}" name="Column4250"/>
    <tableColumn id="4267" xr3:uid="{38EE25F7-FE03-4971-97E6-D87F6BF9CB13}" name="Column4251"/>
    <tableColumn id="4268" xr3:uid="{F03E47F2-02C0-4A39-9206-06120B5D49EC}" name="Column4252"/>
    <tableColumn id="4269" xr3:uid="{BE34D974-82D0-4C34-A33C-A84299F0F119}" name="Column4253"/>
    <tableColumn id="4270" xr3:uid="{80FEC4E1-A76D-43E1-A67C-DD8FA47C5050}" name="Column4254"/>
    <tableColumn id="4271" xr3:uid="{6CAFAF48-CA43-4491-96DE-A8DE38D2FCB1}" name="Column4255"/>
    <tableColumn id="4272" xr3:uid="{DE8AF22B-6DF4-4799-809A-A79F6F1E7D99}" name="Column4256"/>
    <tableColumn id="4273" xr3:uid="{EFD1E36C-3145-46F2-A3CD-3E48B368705F}" name="Column4257"/>
    <tableColumn id="4274" xr3:uid="{2E5572E2-ABA8-496E-B4B9-C92D31F20332}" name="Column4258"/>
    <tableColumn id="4275" xr3:uid="{824A0351-9A1D-40EF-AB47-4BE9758B5119}" name="Column4259"/>
    <tableColumn id="4276" xr3:uid="{45D7C525-B883-43E7-9270-02587B1DFC95}" name="Column4260"/>
    <tableColumn id="4277" xr3:uid="{BC0F5EDA-A174-4A75-9DBB-D4FD52798417}" name="Column4261"/>
    <tableColumn id="4278" xr3:uid="{8DBCE462-FF02-4E52-8436-FB1C27E3D311}" name="Column4262"/>
    <tableColumn id="4279" xr3:uid="{7BBDC3F6-C363-4373-80D7-0ECDCC114884}" name="Column4263"/>
    <tableColumn id="4280" xr3:uid="{DDAEC2A4-5EA0-4C39-8157-2AAD00ECAE00}" name="Column4264"/>
    <tableColumn id="4281" xr3:uid="{7C8E3F62-F276-4175-8319-95DB40DD3DC0}" name="Column4265"/>
    <tableColumn id="4282" xr3:uid="{6BC7D4C6-97AA-4F13-9E6A-1B6AAC4D7D40}" name="Column4266"/>
    <tableColumn id="4283" xr3:uid="{40B344A5-5061-44B3-A80D-E23704973BB0}" name="Column4267"/>
    <tableColumn id="4284" xr3:uid="{A9715BC8-F6D9-4E8A-928B-D5FEFA6C6948}" name="Column4268"/>
    <tableColumn id="4285" xr3:uid="{BCC667B2-1027-4462-8F04-698C34EFFA8F}" name="Column4269"/>
    <tableColumn id="4286" xr3:uid="{B508D47B-EDA1-4D11-95DC-C4EF008D03D7}" name="Column4270"/>
    <tableColumn id="4287" xr3:uid="{D6109BBC-7ADD-4145-A956-022179C51E24}" name="Column4271"/>
    <tableColumn id="4288" xr3:uid="{953C2B7A-2078-4FF2-9257-26665A0D9044}" name="Column4272"/>
    <tableColumn id="4289" xr3:uid="{44CE2518-0487-4CA1-880C-7108028B54A9}" name="Column4273"/>
    <tableColumn id="4290" xr3:uid="{83BB8568-6A4F-4914-B423-917628B32D9C}" name="Column4274"/>
    <tableColumn id="4291" xr3:uid="{FB98A9DB-5AA2-469E-B12A-0020EAF65855}" name="Column4275"/>
    <tableColumn id="4292" xr3:uid="{AF6F3381-2D20-4280-9D8B-63AA4257BE4D}" name="Column4276"/>
    <tableColumn id="4293" xr3:uid="{94B421CC-5A80-4CD6-B08C-8A9D64AE7401}" name="Column4277"/>
    <tableColumn id="4294" xr3:uid="{968F0D31-CCCA-4B7D-86F9-656CC02EC968}" name="Column4278"/>
    <tableColumn id="4295" xr3:uid="{54034444-7526-4EA9-9773-F94CF8F0E060}" name="Column4279"/>
    <tableColumn id="4296" xr3:uid="{E305AF88-1851-4A3C-BA2C-919C63A77A4C}" name="Column4280"/>
    <tableColumn id="4297" xr3:uid="{BEBDE2A3-29F7-425B-AD5A-B310FF5CCA4F}" name="Column4281"/>
    <tableColumn id="4298" xr3:uid="{85FB81A8-19F5-4B13-B84C-C103C08528C3}" name="Column4282"/>
    <tableColumn id="4299" xr3:uid="{E52F292A-9229-4DC0-851F-53C220F00D0D}" name="Column4283"/>
    <tableColumn id="4300" xr3:uid="{5F043C6A-88D9-4F71-9B1D-8081B4F6A3C4}" name="Column4284"/>
    <tableColumn id="4301" xr3:uid="{77AD5767-06AE-462C-8CE8-9EAA368C43AE}" name="Column4285"/>
    <tableColumn id="4302" xr3:uid="{0FB3A85D-DF58-4301-A318-A8111745B7A6}" name="Column4286"/>
    <tableColumn id="4303" xr3:uid="{46FBC0CA-5912-442D-969E-16BD42DF153D}" name="Column4287"/>
    <tableColumn id="4304" xr3:uid="{7B961BD2-53FD-46BB-A8D8-1A2CDBBB95ED}" name="Column4288"/>
    <tableColumn id="4305" xr3:uid="{49A27A38-0EA9-4351-BDFB-F9BF87F21F48}" name="Column4289"/>
    <tableColumn id="4306" xr3:uid="{220CB3A3-BF1F-458B-8B0E-C2461E63FF2C}" name="Column4290"/>
    <tableColumn id="4307" xr3:uid="{768B1D79-B592-4927-85F6-158609513190}" name="Column4291"/>
    <tableColumn id="4308" xr3:uid="{39B0FF07-575E-47E0-9F9A-0EF8A266A542}" name="Column4292"/>
    <tableColumn id="4309" xr3:uid="{ED488973-CD6B-4419-A3F3-9594B9113F2E}" name="Column4293"/>
    <tableColumn id="4310" xr3:uid="{D092A0C9-007C-4843-8ECA-B71E02597DDA}" name="Column4294"/>
    <tableColumn id="4311" xr3:uid="{77B6CDF4-51DF-49D8-B824-88EED87B2A15}" name="Column4295"/>
    <tableColumn id="4312" xr3:uid="{ACD6B677-E5D9-46C4-AD40-A092D4B138D6}" name="Column4296"/>
    <tableColumn id="4313" xr3:uid="{1272A8EE-B961-4FCA-93CD-C38E8808851F}" name="Column4297"/>
    <tableColumn id="4314" xr3:uid="{094EA85A-61BB-4E0E-BF6A-E8FEFB9FE33E}" name="Column4298"/>
    <tableColumn id="4315" xr3:uid="{708B43BA-8130-4E63-8439-FC8B5CD0DDFF}" name="Column4299"/>
    <tableColumn id="4316" xr3:uid="{7E4E9452-7035-4CD9-90BF-15BE335F4937}" name="Column4300"/>
    <tableColumn id="4317" xr3:uid="{B2D74319-6B18-48F2-A1EC-DF2671C23158}" name="Column4301"/>
    <tableColumn id="4318" xr3:uid="{84F69196-408C-4D76-87A6-DF3F42A9510B}" name="Column4302"/>
    <tableColumn id="4319" xr3:uid="{4315DECA-F21E-421C-9532-AA45CD709923}" name="Column4303"/>
    <tableColumn id="4320" xr3:uid="{0BBC067A-1526-47FB-AAEE-68BD292865F0}" name="Column4304"/>
    <tableColumn id="4321" xr3:uid="{9D0AE49D-1D0E-4D56-81A4-D41A23192C26}" name="Column4305"/>
    <tableColumn id="4322" xr3:uid="{0659BC1A-3274-4AB5-861A-83EACC73B063}" name="Column4306"/>
    <tableColumn id="4323" xr3:uid="{73AC81AC-5FFF-4913-9288-6E9016DA6ED7}" name="Column4307"/>
    <tableColumn id="4324" xr3:uid="{DF13FA7E-1435-44E3-9941-6047512071D4}" name="Column4308"/>
    <tableColumn id="4325" xr3:uid="{3625ABB6-F7E7-4553-BCEE-C7DBFBC9F2C0}" name="Column4309"/>
    <tableColumn id="4326" xr3:uid="{0793C7AC-7DFB-46DE-852C-F1993C2E0148}" name="Column4310"/>
    <tableColumn id="4327" xr3:uid="{0C9BFF24-F86E-400B-94FC-2FFF76A3113F}" name="Column4311"/>
    <tableColumn id="4328" xr3:uid="{1812D61E-B304-4AD9-8D64-8B349FE54B4F}" name="Column4312"/>
    <tableColumn id="4329" xr3:uid="{86D0E7E7-5FDB-498D-AF04-5685EBFBD142}" name="Column4313"/>
    <tableColumn id="4330" xr3:uid="{4CADCBBA-1C54-4E1D-ABA4-F1CE32B1B0B9}" name="Column4314"/>
    <tableColumn id="4331" xr3:uid="{E2913242-0AD1-4AB4-A8A5-97E255A0DFC6}" name="Column4315"/>
    <tableColumn id="4332" xr3:uid="{3232E755-4D01-46C3-899D-094B5202FB3B}" name="Column4316"/>
    <tableColumn id="4333" xr3:uid="{7BA8713A-A1AB-47F3-BA2D-4E998D1CA5D2}" name="Column4317"/>
    <tableColumn id="4334" xr3:uid="{DD00EEF7-2FF6-4AA2-B290-02964280811D}" name="Column4318"/>
    <tableColumn id="4335" xr3:uid="{07122484-FA48-4AE2-A0ED-E2EFCE12D963}" name="Column4319"/>
    <tableColumn id="4336" xr3:uid="{B73326D9-ACC3-4EC5-ABBE-2ACB5AFF6418}" name="Column4320"/>
    <tableColumn id="4337" xr3:uid="{58C7C547-7D0A-4F05-8500-7B7C13DFAE97}" name="Column4321"/>
    <tableColumn id="4338" xr3:uid="{B683B6EA-A4C2-4DBC-B1BE-E519FFA1CAC8}" name="Column4322"/>
    <tableColumn id="4339" xr3:uid="{5737EA80-D027-4ABA-A9D0-ED5A656E94E6}" name="Column4323"/>
    <tableColumn id="4340" xr3:uid="{98D6A8A3-FC58-4A6F-9894-0D4E7F628706}" name="Column4324"/>
    <tableColumn id="4341" xr3:uid="{6C9F2EA9-7CB8-4E9F-82C1-BAC8EA299507}" name="Column4325"/>
    <tableColumn id="4342" xr3:uid="{0F155925-07A0-4EF9-97E4-6E4429B3648C}" name="Column4326"/>
    <tableColumn id="4343" xr3:uid="{24308DDA-116C-4DFC-AF53-56D2A9D1B343}" name="Column4327"/>
    <tableColumn id="4344" xr3:uid="{811F2E89-048E-4156-AB19-FBB0637C01B2}" name="Column4328"/>
    <tableColumn id="4345" xr3:uid="{9C96C6FE-1A81-404A-A959-586BFC6DC4CA}" name="Column4329"/>
    <tableColumn id="4346" xr3:uid="{24CDE96F-8C3B-490F-81D6-513D3025498E}" name="Column4330"/>
    <tableColumn id="4347" xr3:uid="{4D64B750-4B05-42D0-AC3D-D3504936A84E}" name="Column4331"/>
    <tableColumn id="4348" xr3:uid="{A7104067-5FA6-4FE8-A464-FD9A5468628A}" name="Column4332"/>
    <tableColumn id="4349" xr3:uid="{21977849-81C4-4DB4-A6F8-2635B044B371}" name="Column4333"/>
    <tableColumn id="4350" xr3:uid="{420A239F-618C-4ADE-8BFE-5F273C4507AF}" name="Column4334"/>
    <tableColumn id="4351" xr3:uid="{51AAE3A6-7F47-4000-8A02-C2F5CC174B11}" name="Column4335"/>
    <tableColumn id="4352" xr3:uid="{0A3E86AF-E292-4BBC-A3A1-114E50D2984C}" name="Column4336"/>
    <tableColumn id="4353" xr3:uid="{3D9DD888-1BEF-4DE4-BCCD-15F242EEEF32}" name="Column4337"/>
    <tableColumn id="4354" xr3:uid="{BDD9BBD3-52EF-4D7E-8DFB-6F7703CA0CBF}" name="Column4338"/>
    <tableColumn id="4355" xr3:uid="{ADAF3EBB-F2CD-4FDC-A8E3-0ECEF3A89680}" name="Column4339"/>
    <tableColumn id="4356" xr3:uid="{C98366C1-F91C-489F-960D-54C5BE706217}" name="Column4340"/>
    <tableColumn id="4357" xr3:uid="{453E5865-9D97-4118-9C6D-38AAD6F3BAED}" name="Column4341"/>
    <tableColumn id="4358" xr3:uid="{39C28A04-7848-45CE-8FA6-6A3B95FB0FA1}" name="Column4342"/>
    <tableColumn id="4359" xr3:uid="{96347E0A-2D5A-4F9F-8F1E-449FC8EC8830}" name="Column4343"/>
    <tableColumn id="4360" xr3:uid="{F103C239-2D97-4AA1-A74E-47EB12A4D2D2}" name="Column4344"/>
    <tableColumn id="4361" xr3:uid="{9A889103-6C4A-44CF-9E8E-7DF79A3AD9C3}" name="Column4345"/>
    <tableColumn id="4362" xr3:uid="{705B4459-9085-4006-BD58-C3AC8DC203FD}" name="Column4346"/>
    <tableColumn id="4363" xr3:uid="{9848DC4D-7E2A-4D8A-92D5-814C0E14EE3D}" name="Column4347"/>
    <tableColumn id="4364" xr3:uid="{F35948D1-FAAA-471A-9B86-293DC31D7A60}" name="Column4348"/>
    <tableColumn id="4365" xr3:uid="{7E8D7F97-AE12-440E-BA79-C64FEF58E2D4}" name="Column4349"/>
    <tableColumn id="4366" xr3:uid="{56B82E0A-8B9D-4A9A-AE2F-E5047D6F6E7C}" name="Column4350"/>
    <tableColumn id="4367" xr3:uid="{9839FE6D-6A29-4A65-B777-6E281EC18FBF}" name="Column4351"/>
    <tableColumn id="4368" xr3:uid="{912C4224-40B2-421C-BF57-459D4A7B38A8}" name="Column4352"/>
    <tableColumn id="4369" xr3:uid="{F268A7D3-187B-4DE3-B8B1-9202B36DEA2B}" name="Column4353"/>
    <tableColumn id="4370" xr3:uid="{F9DF4496-02F0-44BB-BE66-1E1D73065C87}" name="Column4354"/>
    <tableColumn id="4371" xr3:uid="{D9BB4C46-2746-4C88-B1AA-68D72E9402BE}" name="Column4355"/>
    <tableColumn id="4372" xr3:uid="{5375E163-0AC0-4E41-95A8-DE8CA2437955}" name="Column4356"/>
    <tableColumn id="4373" xr3:uid="{36BBD232-7AE3-4E0F-A118-B26DD5C6354E}" name="Column4357"/>
    <tableColumn id="4374" xr3:uid="{C194E76D-422E-4D4C-9205-3A9F19861169}" name="Column4358"/>
    <tableColumn id="4375" xr3:uid="{EF89CAED-0087-462F-AAD7-93EFC3EE9F8D}" name="Column4359"/>
    <tableColumn id="4376" xr3:uid="{6BDD46CA-AFEA-43DA-BA56-BAEE88AFCF4C}" name="Column4360"/>
    <tableColumn id="4377" xr3:uid="{5EBB993A-C1BA-4D88-BF72-B56E01580252}" name="Column4361"/>
    <tableColumn id="4378" xr3:uid="{4C8546BF-A735-4444-84A9-9F48CBD03B4E}" name="Column4362"/>
    <tableColumn id="4379" xr3:uid="{052BEA27-7F3B-4F6C-B0B8-EEAE052E99DB}" name="Column4363"/>
    <tableColumn id="4380" xr3:uid="{7A848091-D600-4C6B-8C96-1D4574726F66}" name="Column4364"/>
    <tableColumn id="4381" xr3:uid="{DC3164FE-5BE8-4C6F-BE96-9A43FEE8BDCA}" name="Column4365"/>
    <tableColumn id="4382" xr3:uid="{0D1F9743-C164-4C08-A710-8477BD5B401C}" name="Column4366"/>
    <tableColumn id="4383" xr3:uid="{54BCC0EE-D5B4-4367-B364-46308B1404A8}" name="Column4367"/>
    <tableColumn id="4384" xr3:uid="{939AD273-18B6-401B-A9B1-6C6408652C30}" name="Column4368"/>
    <tableColumn id="4385" xr3:uid="{BBD1D086-02F3-422F-B642-35DF8F469A82}" name="Column4369"/>
    <tableColumn id="4386" xr3:uid="{BBA536C6-F314-4C5D-9885-1FE784D72FB2}" name="Column4370"/>
    <tableColumn id="4387" xr3:uid="{B1836D8F-5514-4212-844B-887838545B87}" name="Column4371"/>
    <tableColumn id="4388" xr3:uid="{1B125D28-4163-4BD5-8F4F-CAEF31EAEE70}" name="Column4372"/>
    <tableColumn id="4389" xr3:uid="{1F29673A-82EC-4E1F-9167-AFF3EBD8C198}" name="Column4373"/>
    <tableColumn id="4390" xr3:uid="{F0BE2E98-7B73-49B6-B8BB-E1E227ACD436}" name="Column4374"/>
    <tableColumn id="4391" xr3:uid="{05A2F370-B914-4C82-9C31-85B2F7C02E1A}" name="Column4375"/>
    <tableColumn id="4392" xr3:uid="{B42FCEE9-5E71-4C48-8F7D-B3B1019868EE}" name="Column4376"/>
    <tableColumn id="4393" xr3:uid="{0393298E-891B-474D-8A5B-0B94163E491D}" name="Column4377"/>
    <tableColumn id="4394" xr3:uid="{94E71E69-8CB8-4EE9-9BA0-3FD441ABE1F4}" name="Column4378"/>
    <tableColumn id="4395" xr3:uid="{1C45428F-CE61-4BBD-8BAA-18AF44DF1B25}" name="Column4379"/>
    <tableColumn id="4396" xr3:uid="{8630DF4F-CD5B-42C9-A049-15F49C2A41C4}" name="Column4380"/>
    <tableColumn id="4397" xr3:uid="{669662F8-A336-4717-8883-CC1B4EAEE33A}" name="Column4381"/>
    <tableColumn id="4398" xr3:uid="{2E925EC7-3855-484A-A9AC-EBF0CAC380F4}" name="Column4382"/>
    <tableColumn id="4399" xr3:uid="{AB936557-BEA1-400C-9929-6A25F1FE8306}" name="Column4383"/>
    <tableColumn id="4400" xr3:uid="{C1983DCF-42DA-41D6-ABFB-2E7B6FDB84E7}" name="Column4384"/>
    <tableColumn id="4401" xr3:uid="{4DC77B97-2000-4C96-A994-F1985E2B5C90}" name="Column4385"/>
    <tableColumn id="4402" xr3:uid="{C43B4C01-4EF5-4A4F-9C17-82B5BEFBE405}" name="Column4386"/>
    <tableColumn id="4403" xr3:uid="{B4E97F61-4668-4F6A-9270-6828403863D0}" name="Column4387"/>
    <tableColumn id="4404" xr3:uid="{7CDEB8EB-5B21-46BB-BDA9-0B83513CA4A3}" name="Column4388"/>
    <tableColumn id="4405" xr3:uid="{385CE10E-C27A-4861-9086-79BD6250C368}" name="Column4389"/>
    <tableColumn id="4406" xr3:uid="{D20D5F7A-1992-4C2C-BBE6-FE2B9A88E0B8}" name="Column4390"/>
    <tableColumn id="4407" xr3:uid="{03AEE584-FF6C-4F77-8842-8154A2B4FECC}" name="Column4391"/>
    <tableColumn id="4408" xr3:uid="{503300A0-3B2C-40EA-B6BC-75AA97155292}" name="Column4392"/>
    <tableColumn id="4409" xr3:uid="{B8682B0C-6EDA-41D1-BC5B-E6F547131B33}" name="Column4393"/>
    <tableColumn id="4410" xr3:uid="{3E765928-7620-4AB3-A83F-2D66B79511B1}" name="Column4394"/>
    <tableColumn id="4411" xr3:uid="{D2EE5464-BA4B-4ED8-8E99-70711A399DFC}" name="Column4395"/>
    <tableColumn id="4412" xr3:uid="{B8AB2F49-74B6-448E-A52E-96B99A4EA97E}" name="Column4396"/>
    <tableColumn id="4413" xr3:uid="{8685DEC0-37E1-4E9C-8FDB-E48A094AD13B}" name="Column4397"/>
    <tableColumn id="4414" xr3:uid="{6F98D53D-0CF0-43AF-A5A1-DE12A821B7D6}" name="Column4398"/>
    <tableColumn id="4415" xr3:uid="{0AEFDC45-F410-4D9B-BADF-BA2FA854AE95}" name="Column4399"/>
    <tableColumn id="4416" xr3:uid="{ABF3FBCC-9F89-4023-83C9-016F5F5E6B87}" name="Column4400"/>
    <tableColumn id="4417" xr3:uid="{C1078F15-2E9E-40CC-99EF-C549F3760AF2}" name="Column4401"/>
    <tableColumn id="4418" xr3:uid="{A817A56C-A7C3-48EC-BE17-B32B546BA7C8}" name="Column4402"/>
    <tableColumn id="4419" xr3:uid="{4E1B5FF7-C69D-4A79-BF7A-E2FBC94BC335}" name="Column4403"/>
    <tableColumn id="4420" xr3:uid="{A6094838-9FA1-4D6F-9E92-73D953042F02}" name="Column4404"/>
    <tableColumn id="4421" xr3:uid="{D8DBAF1C-98BF-4B21-8A65-398237FD2B11}" name="Column4405"/>
    <tableColumn id="4422" xr3:uid="{632EC501-B397-492A-8163-36ADF14A065F}" name="Column4406"/>
    <tableColumn id="4423" xr3:uid="{8ECCBD10-4EDD-456F-9C68-502E27BE7B59}" name="Column4407"/>
    <tableColumn id="4424" xr3:uid="{841A0D84-079B-4F9F-A13E-C04B3F2119DE}" name="Column4408"/>
    <tableColumn id="4425" xr3:uid="{52B8B930-EA62-44C0-A45E-52B10E595EF0}" name="Column4409"/>
    <tableColumn id="4426" xr3:uid="{68648EAA-8B43-45DD-82F6-267B65A4454C}" name="Column4410"/>
    <tableColumn id="4427" xr3:uid="{6A2A29C9-C068-4102-8905-73E28A890549}" name="Column4411"/>
    <tableColumn id="4428" xr3:uid="{9D81E8A9-2242-4F14-9213-DEC17D54E70A}" name="Column4412"/>
    <tableColumn id="4429" xr3:uid="{DD32CA63-27D0-4E2D-B7AF-01D8107F1333}" name="Column4413"/>
    <tableColumn id="4430" xr3:uid="{AF32ED47-EAE5-404B-99F2-CEB4AC93398A}" name="Column4414"/>
    <tableColumn id="4431" xr3:uid="{A1741F68-A040-4413-9804-524C456EF8D3}" name="Column4415"/>
    <tableColumn id="4432" xr3:uid="{9DE7C2FB-C52F-4274-93EC-5874FD52B1FE}" name="Column4416"/>
    <tableColumn id="4433" xr3:uid="{AF29F837-9F16-4FA9-9BB0-EF9973048486}" name="Column4417"/>
    <tableColumn id="4434" xr3:uid="{42BF0D93-2131-4CDA-BAAD-C5A25CFEBD5A}" name="Column4418"/>
    <tableColumn id="4435" xr3:uid="{62C8C405-CF88-4CB8-B0E9-4D9BB1BD1F1C}" name="Column4419"/>
    <tableColumn id="4436" xr3:uid="{2195BDB5-CC9A-451F-8FAC-1F7027BAE8D8}" name="Column4420"/>
    <tableColumn id="4437" xr3:uid="{9530729A-007B-4E5A-AB9B-4F7A6623007C}" name="Column4421"/>
    <tableColumn id="4438" xr3:uid="{17504085-0E37-4567-AAE5-1E5F4B752510}" name="Column4422"/>
    <tableColumn id="4439" xr3:uid="{BD00AA5C-D156-48AA-9F73-7DDAA94CEE73}" name="Column4423"/>
    <tableColumn id="4440" xr3:uid="{06D3F5B5-8820-4F0B-81A6-139127E60036}" name="Column4424"/>
    <tableColumn id="4441" xr3:uid="{421CE210-0051-4214-801E-CCE2569F5B98}" name="Column4425"/>
    <tableColumn id="4442" xr3:uid="{7D8CCE4E-E907-483D-972D-F489E2F1A432}" name="Column4426"/>
    <tableColumn id="4443" xr3:uid="{1923A6AD-4542-4413-B2CC-235FFE7B4DD8}" name="Column4427"/>
    <tableColumn id="4444" xr3:uid="{30497A49-8E41-4030-AB45-375553C4797C}" name="Column4428"/>
    <tableColumn id="4445" xr3:uid="{A78D1A6F-BE18-4F22-9760-DCC92DD9646D}" name="Column4429"/>
    <tableColumn id="4446" xr3:uid="{175C3490-8637-4796-83BE-273CEBCE7ECA}" name="Column4430"/>
    <tableColumn id="4447" xr3:uid="{60A96D97-3F22-4F65-8856-576D9645222E}" name="Column4431"/>
    <tableColumn id="4448" xr3:uid="{0A759536-5028-4BFB-B632-0039A8BD8A53}" name="Column4432"/>
    <tableColumn id="4449" xr3:uid="{C0597FCF-8B11-40D4-B5C5-B22777E12049}" name="Column4433"/>
    <tableColumn id="4450" xr3:uid="{CDE26296-499D-4451-9668-D29B1EE1E5E7}" name="Column4434"/>
    <tableColumn id="4451" xr3:uid="{3DBD712A-027C-420D-9C90-A1C138E13EA8}" name="Column4435"/>
    <tableColumn id="4452" xr3:uid="{FD94072B-39CF-48D4-97E7-0AB19CD35019}" name="Column4436"/>
    <tableColumn id="4453" xr3:uid="{CCE8F26E-035C-4988-A570-4B92AF6AA32A}" name="Column4437"/>
    <tableColumn id="4454" xr3:uid="{A8870032-8F35-40E4-9C18-D0591F224587}" name="Column4438"/>
    <tableColumn id="4455" xr3:uid="{1F51A4A6-A2AE-433A-BBBB-D428C880E939}" name="Column4439"/>
    <tableColumn id="4456" xr3:uid="{922B18AD-7C8B-4817-9CD7-24CDDD5EAB7C}" name="Column4440"/>
    <tableColumn id="4457" xr3:uid="{858F507D-3F09-4AA1-B577-B90513DA3743}" name="Column4441"/>
    <tableColumn id="4458" xr3:uid="{05C02E4F-3572-4393-96A5-4C2C583375C0}" name="Column4442"/>
    <tableColumn id="4459" xr3:uid="{3D7DF0EC-A1C9-4DB8-9CD0-E1D48708C447}" name="Column4443"/>
    <tableColumn id="4460" xr3:uid="{6D385F17-2028-4D7D-9707-203D3164B247}" name="Column4444"/>
    <tableColumn id="4461" xr3:uid="{B639A6D8-3A56-4549-83CD-8108B38ED8D4}" name="Column4445"/>
    <tableColumn id="4462" xr3:uid="{F2050F4D-7A74-400F-8FFF-C4E227D44F56}" name="Column4446"/>
    <tableColumn id="4463" xr3:uid="{11D52DFE-7C07-4DF5-B3AC-7D29E31176F0}" name="Column4447"/>
    <tableColumn id="4464" xr3:uid="{2FFA4965-5E42-4978-A93A-FAA82BDEA45D}" name="Column4448"/>
    <tableColumn id="4465" xr3:uid="{024A9F64-DA2A-46F2-B009-52D3732D23A7}" name="Column4449"/>
    <tableColumn id="4466" xr3:uid="{38B38C12-5B9C-4264-B73F-CF321A4E4344}" name="Column4450"/>
    <tableColumn id="4467" xr3:uid="{E83CD037-F7F7-4DB8-AF6E-EB807DADE580}" name="Column4451"/>
    <tableColumn id="4468" xr3:uid="{6D69015B-C9E7-4BF2-B32F-1D3D31C8C77B}" name="Column4452"/>
    <tableColumn id="4469" xr3:uid="{CADC9BBB-86D9-42C6-A5EF-5820A83A3D10}" name="Column4453"/>
    <tableColumn id="4470" xr3:uid="{AD416184-1ED4-4E2A-99BF-95BD51205D3B}" name="Column4454"/>
    <tableColumn id="4471" xr3:uid="{BA823327-B9FA-42BE-9974-34FED47251B3}" name="Column4455"/>
    <tableColumn id="4472" xr3:uid="{12529CE3-451A-4E3F-B9BC-84B2C3D4DC95}" name="Column4456"/>
    <tableColumn id="4473" xr3:uid="{9EE90C26-7518-4581-B662-647AA11A2135}" name="Column4457"/>
    <tableColumn id="4474" xr3:uid="{B6008735-B135-45ED-B695-66C3070E7D54}" name="Column4458"/>
    <tableColumn id="4475" xr3:uid="{5EF0A63A-764F-4A0B-AC44-7660C0412941}" name="Column4459"/>
    <tableColumn id="4476" xr3:uid="{8947D072-54F1-4CA6-8DF4-C93C16A4C1AD}" name="Column4460"/>
    <tableColumn id="4477" xr3:uid="{23D674A1-2A06-444B-B4E9-53C4B54D21F4}" name="Column4461"/>
    <tableColumn id="4478" xr3:uid="{8F363668-0453-4106-918C-67E5EE5355F1}" name="Column4462"/>
    <tableColumn id="4479" xr3:uid="{8151A4BC-EE3C-4B52-8A87-60C02E3F9C3E}" name="Column4463"/>
    <tableColumn id="4480" xr3:uid="{D7983DAB-AD25-434B-B3C4-C9D124416C83}" name="Column4464"/>
    <tableColumn id="4481" xr3:uid="{D444526D-2352-4A98-85AC-C46ED0AD31A4}" name="Column4465"/>
    <tableColumn id="4482" xr3:uid="{CA552101-2D29-4B53-9615-3C5A5BBFD80F}" name="Column4466"/>
    <tableColumn id="4483" xr3:uid="{469482C8-B437-4BEB-A3A3-2AFD9C34E69F}" name="Column4467"/>
    <tableColumn id="4484" xr3:uid="{A4C42FAA-CB05-48DE-BA8F-6D18FD89E986}" name="Column4468"/>
    <tableColumn id="4485" xr3:uid="{2AE2F80C-47A2-4E47-8066-66A8455E7C35}" name="Column4469"/>
    <tableColumn id="4486" xr3:uid="{BF388CCC-C955-49CF-8DFF-C40874CC960F}" name="Column4470"/>
    <tableColumn id="4487" xr3:uid="{5DDFF23B-F19B-4DBF-BCCF-A23D968F3FAA}" name="Column4471"/>
    <tableColumn id="4488" xr3:uid="{9B019EAE-021D-409D-A6C9-9963BEF60419}" name="Column4472"/>
    <tableColumn id="4489" xr3:uid="{A59DACE4-2FC6-4DC6-B79E-B074757B9CA9}" name="Column4473"/>
    <tableColumn id="4490" xr3:uid="{53E9003A-095D-4C09-8B39-199F8A4D9567}" name="Column4474"/>
    <tableColumn id="4491" xr3:uid="{7F9364DF-F7E9-421B-800E-C8CE7CCDD8E0}" name="Column4475"/>
    <tableColumn id="4492" xr3:uid="{000C7F61-3F44-4CBE-AE7B-48BFAF505318}" name="Column4476"/>
    <tableColumn id="4493" xr3:uid="{03CE007B-C214-4564-9F4C-3DAA25390DA7}" name="Column4477"/>
    <tableColumn id="4494" xr3:uid="{D885560A-D846-4646-8B5A-BCCDEAE37B9A}" name="Column4478"/>
    <tableColumn id="4495" xr3:uid="{4856F42F-9D88-487E-A7E6-464A7DE18423}" name="Column4479"/>
    <tableColumn id="4496" xr3:uid="{9D84EB17-8A74-4CF9-9345-7061396B84FB}" name="Column4480"/>
    <tableColumn id="4497" xr3:uid="{86976877-714E-403D-BBC0-D2F1E015C8E2}" name="Column4481"/>
    <tableColumn id="4498" xr3:uid="{3D411405-FEAE-4FCF-B350-5D4D8C172191}" name="Column4482"/>
    <tableColumn id="4499" xr3:uid="{1D8436D1-8453-49D6-9093-CC9BD0303CCA}" name="Column4483"/>
    <tableColumn id="4500" xr3:uid="{322A9DF6-8C46-4DC6-B8B8-B602C0637F5C}" name="Column4484"/>
    <tableColumn id="4501" xr3:uid="{39D9C0F7-BECA-4732-8D48-7D0EF2830FAD}" name="Column4485"/>
    <tableColumn id="4502" xr3:uid="{12C36399-56FF-48FB-9552-915DC6FF8ECB}" name="Column4486"/>
    <tableColumn id="4503" xr3:uid="{EB758C00-3D16-413B-B1E9-07B621FD07C6}" name="Column4487"/>
    <tableColumn id="4504" xr3:uid="{F32B1386-AF30-4E91-985E-FB7FDFE9DF05}" name="Column4488"/>
    <tableColumn id="4505" xr3:uid="{CEB586F0-D7A1-49BF-80E9-FF3C3FB7CD56}" name="Column4489"/>
    <tableColumn id="4506" xr3:uid="{EB659245-708E-4579-AC0E-2DA4D801480F}" name="Column4490"/>
    <tableColumn id="4507" xr3:uid="{9A247617-A533-4B7D-AE38-65073B7C5A33}" name="Column4491"/>
    <tableColumn id="4508" xr3:uid="{9F2DEEAF-59AB-4628-B85A-97CA779FC0D2}" name="Column4492"/>
    <tableColumn id="4509" xr3:uid="{22C78341-ED65-4E2E-9921-F2394E4A8B88}" name="Column4493"/>
    <tableColumn id="4510" xr3:uid="{A6E4B2D0-F540-4AA8-8AB7-82FEAFA7B645}" name="Column4494"/>
    <tableColumn id="4511" xr3:uid="{2D3C3EB7-6B1E-4E79-8E42-82F051105AD6}" name="Column4495"/>
    <tableColumn id="4512" xr3:uid="{78D8824E-F07F-406A-B8C0-23504BA00FEB}" name="Column4496"/>
    <tableColumn id="4513" xr3:uid="{6DDAF999-607C-46BC-B235-61DFDF791F92}" name="Column4497"/>
    <tableColumn id="4514" xr3:uid="{5571A8F1-57A3-43FA-9390-F5EC9A01046D}" name="Column4498"/>
    <tableColumn id="4515" xr3:uid="{26EFC7B7-3CBF-482D-975A-F4563E125956}" name="Column4499"/>
    <tableColumn id="4516" xr3:uid="{6C7B1908-0E8F-4CF7-B863-4C24E46231B4}" name="Column4500"/>
    <tableColumn id="4517" xr3:uid="{8717F909-B281-4392-A884-F62F5A84FBD4}" name="Column4501"/>
    <tableColumn id="4518" xr3:uid="{0E6A44F8-1E53-4C94-94B9-2A3AB9428FD1}" name="Column4502"/>
    <tableColumn id="4519" xr3:uid="{35BDB6BC-7EE6-439C-B039-7AF452062A69}" name="Column4503"/>
    <tableColumn id="4520" xr3:uid="{25091635-6ED9-4BD1-B344-4C9BAB00E78C}" name="Column4504"/>
    <tableColumn id="4521" xr3:uid="{40B1B892-0478-4B38-8047-BE6BD4292ED5}" name="Column4505"/>
    <tableColumn id="4522" xr3:uid="{91BD13E2-310E-45B0-BDB3-FF15C3352C83}" name="Column4506"/>
    <tableColumn id="4523" xr3:uid="{9B7C7E73-32A0-4B81-882A-A7E8EDD0E7F3}" name="Column4507"/>
    <tableColumn id="4524" xr3:uid="{0595DC16-02C5-4147-9550-EAA55DF2AB7C}" name="Column4508"/>
    <tableColumn id="4525" xr3:uid="{21FFE678-C9F5-4E79-9E78-A7FF61197A27}" name="Column4509"/>
    <tableColumn id="4526" xr3:uid="{583AC255-7655-4985-A087-B06C71F5AE7E}" name="Column4510"/>
    <tableColumn id="4527" xr3:uid="{A5B56BF0-55A7-4FAF-A926-4EEE95E163D7}" name="Column4511"/>
    <tableColumn id="4528" xr3:uid="{42D6C75A-E578-44A4-8E30-7262B0CBBEBF}" name="Column4512"/>
    <tableColumn id="4529" xr3:uid="{92F37C48-6218-4E19-ACE1-2DA5DD4D9731}" name="Column4513"/>
    <tableColumn id="4530" xr3:uid="{24BE8A42-2CA6-47E5-A813-E7FCA2A2E66C}" name="Column4514"/>
    <tableColumn id="4531" xr3:uid="{EA77CCF5-7750-4888-92E7-0395BE244541}" name="Column4515"/>
    <tableColumn id="4532" xr3:uid="{1C143032-D4DE-4B1B-BE1D-52389F781AC5}" name="Column4516"/>
    <tableColumn id="4533" xr3:uid="{38950E75-6E40-4724-969D-B3D050F5FF7E}" name="Column4517"/>
    <tableColumn id="4534" xr3:uid="{F23EDD82-B022-49CB-AC96-7CD17DC15B5E}" name="Column4518"/>
    <tableColumn id="4535" xr3:uid="{4B80FDE7-56EA-4F43-BFCF-1D72C7C3284B}" name="Column4519"/>
    <tableColumn id="4536" xr3:uid="{1D5433B6-59EE-4AA2-9B86-215A3707ED0B}" name="Column4520"/>
    <tableColumn id="4537" xr3:uid="{FB79A3F1-A8B7-44B4-8468-13453791F569}" name="Column4521"/>
    <tableColumn id="4538" xr3:uid="{471BDFAE-3F11-4068-80E2-62E501552B78}" name="Column4522"/>
    <tableColumn id="4539" xr3:uid="{CD47B411-D72E-42BA-BD07-1D44369C043D}" name="Column4523"/>
    <tableColumn id="4540" xr3:uid="{F65AC4C2-DBC9-4479-AE49-5DBE25ACD3CA}" name="Column4524"/>
    <tableColumn id="4541" xr3:uid="{7DE0D41F-57DD-42EE-B3EE-3269C7E9A902}" name="Column4525"/>
    <tableColumn id="4542" xr3:uid="{2BFB5C05-C401-4DCA-909A-66423D868202}" name="Column4526"/>
    <tableColumn id="4543" xr3:uid="{44967D1F-625C-424D-836C-538A4516BBA0}" name="Column4527"/>
    <tableColumn id="4544" xr3:uid="{7245AF8A-C658-44BE-BA51-D56A2AC15471}" name="Column4528"/>
    <tableColumn id="4545" xr3:uid="{7DD583D6-040A-4A40-9448-06F1BD5AC4B0}" name="Column4529"/>
    <tableColumn id="4546" xr3:uid="{6841F60E-B3E2-4391-ABA5-70194F08A538}" name="Column4530"/>
    <tableColumn id="4547" xr3:uid="{9AF7F3C1-0069-41DA-93B7-FCC21B3B2F1E}" name="Column4531"/>
    <tableColumn id="4548" xr3:uid="{6F3BC72C-CBC7-4C6A-BFC8-285FA82D96F9}" name="Column4532"/>
    <tableColumn id="4549" xr3:uid="{E76CE7CB-CE43-47F1-A4A6-A0ABB7CABEAB}" name="Column4533"/>
    <tableColumn id="4550" xr3:uid="{1F6FD118-29D1-4367-9C5E-29AA1ECFCCA7}" name="Column4534"/>
    <tableColumn id="4551" xr3:uid="{29A919E5-5059-4508-934F-061F1F09A172}" name="Column4535"/>
    <tableColumn id="4552" xr3:uid="{4B9E04C0-B5EC-4533-AC6C-AD62973FEF24}" name="Column4536"/>
    <tableColumn id="4553" xr3:uid="{7862B62C-4DF4-4BB9-915D-7C85B091039F}" name="Column4537"/>
    <tableColumn id="4554" xr3:uid="{C65A2F35-CF29-45AB-B2D5-BC7C3D1363AB}" name="Column4538"/>
    <tableColumn id="4555" xr3:uid="{CF193FF6-DF26-4461-8E62-C4954A9D8224}" name="Column4539"/>
    <tableColumn id="4556" xr3:uid="{DB5EBB79-223C-44CA-9440-A88897CFFEF8}" name="Column4540"/>
    <tableColumn id="4557" xr3:uid="{119BF037-3224-428A-8A18-00A32A964D24}" name="Column4541"/>
    <tableColumn id="4558" xr3:uid="{55FA2B23-454F-4C8D-95B0-6AB11B47AD95}" name="Column4542"/>
    <tableColumn id="4559" xr3:uid="{83168331-4649-4C6B-AE53-3FB12307DE4D}" name="Column4543"/>
    <tableColumn id="4560" xr3:uid="{2DF0D69D-ACE1-41CD-B689-63B101A9D605}" name="Column4544"/>
    <tableColumn id="4561" xr3:uid="{C809F73D-82FA-48F3-99C3-F2F9118814C8}" name="Column4545"/>
    <tableColumn id="4562" xr3:uid="{5C9B99AA-F956-4C45-A91A-B80EFA5E4D91}" name="Column4546"/>
    <tableColumn id="4563" xr3:uid="{4154809C-D1A0-434C-9B33-39937EF10FE8}" name="Column4547"/>
    <tableColumn id="4564" xr3:uid="{062BCDF7-DA6A-4199-82A9-C5245C7D4B85}" name="Column4548"/>
    <tableColumn id="4565" xr3:uid="{4126238C-B8AB-4E31-AA8F-146033478CF0}" name="Column4549"/>
    <tableColumn id="4566" xr3:uid="{228B04D3-58F0-4ABC-A32E-C4E89C52AFD7}" name="Column4550"/>
    <tableColumn id="4567" xr3:uid="{58501F30-7669-4B71-B669-B995D2738DE5}" name="Column4551"/>
    <tableColumn id="4568" xr3:uid="{A8530451-B5A6-4DBD-8B8B-0E0A5D3B1C26}" name="Column4552"/>
    <tableColumn id="4569" xr3:uid="{E4AE7981-5628-42A7-8234-0E7BD3B6397E}" name="Column4553"/>
    <tableColumn id="4570" xr3:uid="{54A58F77-8799-480B-95EA-CDDEBBB8C119}" name="Column4554"/>
    <tableColumn id="4571" xr3:uid="{BBA06942-0F7D-423B-A399-F2FFBF228F8A}" name="Column4555"/>
    <tableColumn id="4572" xr3:uid="{80CEAC8F-ED2D-4DFA-8962-18809BA64444}" name="Column4556"/>
    <tableColumn id="4573" xr3:uid="{44894138-8EBA-4434-86E2-01F479D1E229}" name="Column4557"/>
    <tableColumn id="4574" xr3:uid="{8AB5BC66-BD1E-478D-A6D9-673BD5E833AB}" name="Column4558"/>
    <tableColumn id="4575" xr3:uid="{308ED79E-28CB-40C8-8AA9-F0CFBA8407A2}" name="Column4559"/>
    <tableColumn id="4576" xr3:uid="{1786A61D-8EB7-458F-9CA6-387620223D77}" name="Column4560"/>
    <tableColumn id="4577" xr3:uid="{39A7AEAA-738B-40EE-A94E-9351FCE878CC}" name="Column4561"/>
    <tableColumn id="4578" xr3:uid="{25F4446E-39FC-4634-8624-1ADBC03DD501}" name="Column4562"/>
    <tableColumn id="4579" xr3:uid="{C36128E1-84BB-4DA1-98CB-11806E0D45C5}" name="Column4563"/>
    <tableColumn id="4580" xr3:uid="{912DBBC6-15B0-459E-A542-7F5838A292F3}" name="Column4564"/>
    <tableColumn id="4581" xr3:uid="{8AD4621C-BCD9-44C3-9295-70F93EDD882C}" name="Column4565"/>
    <tableColumn id="4582" xr3:uid="{8A93C736-BA45-4E29-B3AA-A5D054F51908}" name="Column4566"/>
    <tableColumn id="4583" xr3:uid="{7AB1BD24-8046-4138-ABAD-5911B751AB57}" name="Column4567"/>
    <tableColumn id="4584" xr3:uid="{73C937A9-C2B2-4EFE-886F-1D8A17E111CA}" name="Column4568"/>
    <tableColumn id="4585" xr3:uid="{EC9010D3-7A7F-4BF8-A4DA-0749D4AEDCAA}" name="Column4569"/>
    <tableColumn id="4586" xr3:uid="{A7D510B3-B9A8-4418-A710-0454BE28E751}" name="Column4570"/>
    <tableColumn id="4587" xr3:uid="{3906BD84-57B9-4772-9B7E-2D3055BB0916}" name="Column4571"/>
    <tableColumn id="4588" xr3:uid="{173B78EF-50C9-4D35-A360-6F6ED0EEDD88}" name="Column4572"/>
    <tableColumn id="4589" xr3:uid="{5BE22568-20BC-443D-BAA3-C52A7BF3C049}" name="Column4573"/>
    <tableColumn id="4590" xr3:uid="{AB1AFC6C-DE57-468F-B463-75C6C156D074}" name="Column4574"/>
    <tableColumn id="4591" xr3:uid="{76A10433-EFD0-4175-A39B-804F4C2F262F}" name="Column4575"/>
    <tableColumn id="4592" xr3:uid="{0F003CFA-5E71-44C9-860D-019A1D34AB13}" name="Column4576"/>
    <tableColumn id="4593" xr3:uid="{16B69005-F7ED-4C6D-8701-42F243EEB8FB}" name="Column4577"/>
    <tableColumn id="4594" xr3:uid="{7FDFBA9E-0526-4790-8292-969198F3EF88}" name="Column4578"/>
    <tableColumn id="4595" xr3:uid="{7B4305A9-E6B9-45C2-A996-88CE02A57CD0}" name="Column4579"/>
    <tableColumn id="4596" xr3:uid="{2CAD1561-7C5A-4E1A-B290-6AAE65FF55A3}" name="Column4580"/>
    <tableColumn id="4597" xr3:uid="{4DF26CE2-83D7-4953-A819-4AB16360203A}" name="Column4581"/>
    <tableColumn id="4598" xr3:uid="{87B8AB21-C5EB-4C3E-B851-01B084E9AFC9}" name="Column4582"/>
    <tableColumn id="4599" xr3:uid="{DF4BD3B4-94F9-4613-BE59-50D557A57235}" name="Column4583"/>
    <tableColumn id="4600" xr3:uid="{24E15A9B-7C73-4753-98EE-3A630029C4C0}" name="Column4584"/>
    <tableColumn id="4601" xr3:uid="{5F0D225C-8FDE-473F-A91F-386055B18C92}" name="Column4585"/>
    <tableColumn id="4602" xr3:uid="{A69C96F2-A54C-4C43-89B7-DC4342F1BB57}" name="Column4586"/>
    <tableColumn id="4603" xr3:uid="{150B6F1B-9A8B-4B24-92D7-0B1EDDF25900}" name="Column4587"/>
    <tableColumn id="4604" xr3:uid="{E2E01E7B-45C0-4CB1-8C69-9863883B961E}" name="Column4588"/>
    <tableColumn id="4605" xr3:uid="{0B0719E0-4DE6-488C-8DFF-ED5B6152B53E}" name="Column4589"/>
    <tableColumn id="4606" xr3:uid="{543759D2-AF96-4675-86EF-1D1A616E3594}" name="Column4590"/>
    <tableColumn id="4607" xr3:uid="{28912A18-B2BC-47A9-9F8F-8E974361C963}" name="Column4591"/>
    <tableColumn id="4608" xr3:uid="{BED45B8E-1FCC-45D1-98A9-5FE7D2F28344}" name="Column4592"/>
    <tableColumn id="4609" xr3:uid="{E97FFEA9-0D55-4E52-AF45-C4B13A4C74C1}" name="Column4593"/>
    <tableColumn id="4610" xr3:uid="{C80E0C93-9832-4A72-8925-4839D306B1D7}" name="Column4594"/>
    <tableColumn id="4611" xr3:uid="{E5BECDCB-9DDE-4071-B8EC-8E4C6D6241F9}" name="Column4595"/>
    <tableColumn id="4612" xr3:uid="{0CBD0F9D-C5EE-40D7-A866-20A857BCF903}" name="Column4596"/>
    <tableColumn id="4613" xr3:uid="{FEA0655D-6995-43ED-B8CF-ED524D13A183}" name="Column4597"/>
    <tableColumn id="4614" xr3:uid="{6A7DD3F5-9CF7-48E4-BC63-680EA69DCDF7}" name="Column4598"/>
    <tableColumn id="4615" xr3:uid="{361D866B-835E-4D63-8149-7989B185F6C4}" name="Column4599"/>
    <tableColumn id="4616" xr3:uid="{29D8A3C5-24FE-4F30-93A8-B2B6A3031A04}" name="Column4600"/>
    <tableColumn id="4617" xr3:uid="{3DA62B62-58BA-463F-8C49-F8327BD28830}" name="Column4601"/>
    <tableColumn id="4618" xr3:uid="{D0FABB36-21E7-4AD4-8B19-45415A4D663B}" name="Column4602"/>
    <tableColumn id="4619" xr3:uid="{0954BBEF-3899-4CFD-BFDA-C35A66BAC2CA}" name="Column4603"/>
    <tableColumn id="4620" xr3:uid="{D0BC808A-E961-4CCF-AC5F-4CB3703AD99A}" name="Column4604"/>
    <tableColumn id="4621" xr3:uid="{B0087C54-D2C1-4734-8746-F5795E746943}" name="Column4605"/>
    <tableColumn id="4622" xr3:uid="{3A1AB845-72A7-4611-8824-473F07403767}" name="Column4606"/>
    <tableColumn id="4623" xr3:uid="{9530DAFC-07A0-466A-BF6F-B88152263742}" name="Column4607"/>
    <tableColumn id="4624" xr3:uid="{4C1192DE-85E6-4EF4-A46F-787BB6C66B53}" name="Column4608"/>
    <tableColumn id="4625" xr3:uid="{68FF7409-5732-41F2-88D8-4A1AB250E629}" name="Column4609"/>
    <tableColumn id="4626" xr3:uid="{6BA7DB1D-43B0-4BCE-97CE-45C4CBD103E2}" name="Column4610"/>
    <tableColumn id="4627" xr3:uid="{E631D2DB-1C93-492B-984A-9D367FE83812}" name="Column4611"/>
    <tableColumn id="4628" xr3:uid="{2DF63CE8-84B2-4645-8C7A-005D2567DDAD}" name="Column4612"/>
    <tableColumn id="4629" xr3:uid="{9AB52D2C-0610-4137-85CE-1DE807CA039D}" name="Column4613"/>
    <tableColumn id="4630" xr3:uid="{3E710883-E83E-46EB-819E-F9BFCE11DFB9}" name="Column4614"/>
    <tableColumn id="4631" xr3:uid="{ADEF3493-E886-4E03-865F-F9BFD7FC584B}" name="Column4615"/>
    <tableColumn id="4632" xr3:uid="{9D49BEF6-A08E-4701-B1CB-D39370DEE2AE}" name="Column4616"/>
    <tableColumn id="4633" xr3:uid="{72E33CF5-EACA-4EEF-A89B-B09C9AA84289}" name="Column4617"/>
    <tableColumn id="4634" xr3:uid="{1A9D2B7B-AA14-4583-A60C-671BC05BBB24}" name="Column4618"/>
    <tableColumn id="4635" xr3:uid="{D1ABB979-44DD-4965-B209-93E2780A6CF6}" name="Column4619"/>
    <tableColumn id="4636" xr3:uid="{14099B44-EE4F-4AC9-AA1B-BC168E491FCB}" name="Column4620"/>
    <tableColumn id="4637" xr3:uid="{0DD81BF8-8732-403E-A304-00A5C069EA31}" name="Column4621"/>
    <tableColumn id="4638" xr3:uid="{B4BD45A2-BD72-4A03-BDB7-658EC1C9060E}" name="Column4622"/>
    <tableColumn id="4639" xr3:uid="{1CE21895-8AC6-4D4E-9A27-84C861CB56BF}" name="Column4623"/>
    <tableColumn id="4640" xr3:uid="{AA06ED03-00CE-44A1-89D6-CD059AEC1C6E}" name="Column4624"/>
    <tableColumn id="4641" xr3:uid="{B8FC52A4-0EE4-4E31-B4D8-DD0FE21997BE}" name="Column4625"/>
    <tableColumn id="4642" xr3:uid="{B3F9B12D-64F7-41F0-ADD1-A461A53D85B9}" name="Column4626"/>
    <tableColumn id="4643" xr3:uid="{7BB7FC01-288F-4FD7-89F4-568EDF5C5B00}" name="Column4627"/>
    <tableColumn id="4644" xr3:uid="{7807F965-EB66-40AF-8511-99713EFB4BB6}" name="Column4628"/>
    <tableColumn id="4645" xr3:uid="{B42AB8EB-87BF-4E33-9993-672FCD15C517}" name="Column4629"/>
    <tableColumn id="4646" xr3:uid="{6A61326D-BB38-4FF5-AF6A-89D6A26581B5}" name="Column4630"/>
    <tableColumn id="4647" xr3:uid="{F76BAE5E-961B-41CA-9563-7F4FFEF0961E}" name="Column4631"/>
    <tableColumn id="4648" xr3:uid="{ABB1CC19-0CD3-4251-9311-DBED2EF01BA0}" name="Column4632"/>
    <tableColumn id="4649" xr3:uid="{A52B0C1C-70EB-409E-9581-BB23E7E4C5E7}" name="Column4633"/>
    <tableColumn id="4650" xr3:uid="{4C975F7E-0F89-42D4-A630-0AABC62D0DF5}" name="Column4634"/>
    <tableColumn id="4651" xr3:uid="{6B7D0381-3B80-4772-AB3F-FF5C8346FB30}" name="Column4635"/>
    <tableColumn id="4652" xr3:uid="{C022585D-CAD9-4326-8875-81B83479AEFA}" name="Column4636"/>
    <tableColumn id="4653" xr3:uid="{333A8DE7-22F9-4837-8E67-266E78F3E5FF}" name="Column4637"/>
    <tableColumn id="4654" xr3:uid="{19A0B123-7C15-44C9-966D-A44E2198F489}" name="Column4638"/>
    <tableColumn id="4655" xr3:uid="{9C2528C0-42F1-42BB-9648-04095F3FA658}" name="Column4639"/>
    <tableColumn id="4656" xr3:uid="{2F01D90B-F943-49D6-A5D5-746E059DB203}" name="Column4640"/>
    <tableColumn id="4657" xr3:uid="{D35C37FD-FF76-4808-9ACA-59E8482258FD}" name="Column4641"/>
    <tableColumn id="4658" xr3:uid="{8A07A57F-0B8E-4F20-A0C4-B2EB6AC38A12}" name="Column4642"/>
    <tableColumn id="4659" xr3:uid="{A28F1669-042D-4310-9DC0-7893ACFE0D24}" name="Column4643"/>
    <tableColumn id="4660" xr3:uid="{650BE589-6D41-4378-8A85-9DB2F630E5EC}" name="Column4644"/>
    <tableColumn id="4661" xr3:uid="{2D40A2E4-60B0-4766-BDBF-F92FF32DB3FF}" name="Column4645"/>
    <tableColumn id="4662" xr3:uid="{1E6D1934-1DF6-4D44-8F48-EEB035CBF60E}" name="Column4646"/>
    <tableColumn id="4663" xr3:uid="{595FDE55-8F94-4B29-8F46-9195DBBFDAE0}" name="Column4647"/>
    <tableColumn id="4664" xr3:uid="{B7BC57A1-F9D0-443C-90B6-8BC0D2F2FB60}" name="Column4648"/>
    <tableColumn id="4665" xr3:uid="{332D5CCF-C301-40ED-9433-194217551750}" name="Column4649"/>
    <tableColumn id="4666" xr3:uid="{D6CF0E45-7D2E-4FBD-9B2C-45140A1839A4}" name="Column4650"/>
    <tableColumn id="4667" xr3:uid="{6966FD0E-8254-40C5-8D4C-73B9ADE9D8AA}" name="Column4651"/>
    <tableColumn id="4668" xr3:uid="{C93021D0-2875-431D-B1EA-E490B826DB2D}" name="Column4652"/>
    <tableColumn id="4669" xr3:uid="{29055F57-65D0-49AE-87F7-A977C364B5F5}" name="Column4653"/>
    <tableColumn id="4670" xr3:uid="{501F4599-B4E8-40C5-A25F-D255435F4ED7}" name="Column4654"/>
    <tableColumn id="4671" xr3:uid="{DD7498AB-B33A-4E0D-979B-69BC2B3C9DD4}" name="Column4655"/>
    <tableColumn id="4672" xr3:uid="{D1A18797-F8FE-4513-B99F-8A8CD352496E}" name="Column4656"/>
    <tableColumn id="4673" xr3:uid="{FE1E96B8-663C-4A48-B05B-1802C93DCA8A}" name="Column4657"/>
    <tableColumn id="4674" xr3:uid="{B601B9C5-9B5B-4D1A-8130-8A7EF9795573}" name="Column4658"/>
    <tableColumn id="4675" xr3:uid="{4D5A709A-A928-4FE5-B37E-8FB7BA5BC057}" name="Column4659"/>
    <tableColumn id="4676" xr3:uid="{A22D0742-BB45-4847-B6F9-F4ADC3061857}" name="Column4660"/>
    <tableColumn id="4677" xr3:uid="{03395C77-60F0-46A7-9C7C-DF1E3B23BA0E}" name="Column4661"/>
    <tableColumn id="4678" xr3:uid="{CA7793FE-FCAB-43DD-9575-3EBAAD2783C9}" name="Column4662"/>
    <tableColumn id="4679" xr3:uid="{E6FEB3FF-9034-4472-8EB9-3D6D55CD43F3}" name="Column4663"/>
    <tableColumn id="4680" xr3:uid="{ADD3D2BE-DFF4-4A5F-B057-2BBCC0AF186A}" name="Column4664"/>
    <tableColumn id="4681" xr3:uid="{C1CE80F8-5F1A-42D4-AEA5-F6BB5A751EBA}" name="Column4665"/>
    <tableColumn id="4682" xr3:uid="{8EFFF818-CCB3-4368-A8E8-AC6E7E19C55B}" name="Column4666"/>
    <tableColumn id="4683" xr3:uid="{EFDB7D9E-A8C3-482A-B10A-28268CDE60CD}" name="Column4667"/>
    <tableColumn id="4684" xr3:uid="{C19D6C7F-9386-48FA-ADA5-12BB3405A7A4}" name="Column4668"/>
    <tableColumn id="4685" xr3:uid="{D1084447-906F-4B8D-9AA6-6CB1B0784628}" name="Column4669"/>
    <tableColumn id="4686" xr3:uid="{95EF80C9-A865-4478-AF89-B45C1BFF112E}" name="Column4670"/>
    <tableColumn id="4687" xr3:uid="{02138642-96FC-4DC9-86F9-0EC942A3C80B}" name="Column4671"/>
    <tableColumn id="4688" xr3:uid="{27E7602B-96D3-48D3-A04D-419E096E0C3F}" name="Column4672"/>
    <tableColumn id="4689" xr3:uid="{29C0D34E-BFE2-45C4-A52C-1ABF0EDF2CDC}" name="Column4673"/>
    <tableColumn id="4690" xr3:uid="{CEDEC6F0-4B32-4A22-B86B-2CA98DC5312A}" name="Column4674"/>
    <tableColumn id="4691" xr3:uid="{85CF1019-DD8A-44FE-9567-93A9F9C6AFBD}" name="Column4675"/>
    <tableColumn id="4692" xr3:uid="{27C524C6-CAE1-4F6C-8344-B28A13D84540}" name="Column4676"/>
    <tableColumn id="4693" xr3:uid="{CF527414-23B1-4EDC-B7F4-5B2351D1FBA1}" name="Column4677"/>
    <tableColumn id="4694" xr3:uid="{ADEE2925-1B93-41F1-988D-5C0A279E0B1E}" name="Column4678"/>
    <tableColumn id="4695" xr3:uid="{DE4C6A2A-A3B0-457D-8B4C-BB2ADC729A61}" name="Column4679"/>
    <tableColumn id="4696" xr3:uid="{9B7C20A1-311B-4138-B4F7-F217268A6D64}" name="Column4680"/>
    <tableColumn id="4697" xr3:uid="{A7BD9D3C-41D0-4067-B5AF-43A75F50361E}" name="Column4681"/>
    <tableColumn id="4698" xr3:uid="{67EB5649-0B49-48EE-ACA3-A8A831868B38}" name="Column4682"/>
    <tableColumn id="4699" xr3:uid="{E1BE9119-5C0E-41DF-AA96-5F7903AB1C75}" name="Column4683"/>
    <tableColumn id="4700" xr3:uid="{1A731F4B-12BB-41ED-BB62-B5B4DEE1206C}" name="Column4684"/>
    <tableColumn id="4701" xr3:uid="{4CD7B7FC-FFDD-4EE5-B1BD-B0540ED57C4F}" name="Column4685"/>
    <tableColumn id="4702" xr3:uid="{417D0B58-4AB7-44AC-AD36-90E1102DC971}" name="Column4686"/>
    <tableColumn id="4703" xr3:uid="{A1AABFC0-8B95-44E8-ABA6-A979784C8284}" name="Column4687"/>
    <tableColumn id="4704" xr3:uid="{73E3C508-4711-4EA5-8BD9-A6C10A190CC1}" name="Column4688"/>
    <tableColumn id="4705" xr3:uid="{237BB811-E6E6-4400-BDE7-318A9B276320}" name="Column4689"/>
    <tableColumn id="4706" xr3:uid="{A696F05A-DAEB-4618-AE6C-C85A2B5C860E}" name="Column4690"/>
    <tableColumn id="4707" xr3:uid="{32A03EB3-93B5-4DCC-B2F8-7017A7F3D87B}" name="Column4691"/>
    <tableColumn id="4708" xr3:uid="{EBDDB6BF-D16A-4BF6-8096-0C4EFB8AB241}" name="Column4692"/>
    <tableColumn id="4709" xr3:uid="{BF8D7015-ECFC-42A8-AE42-1FBF2BF0475A}" name="Column4693"/>
    <tableColumn id="4710" xr3:uid="{2FD5BA28-44BC-4E80-ADE2-4CF4B5773F8E}" name="Column4694"/>
    <tableColumn id="4711" xr3:uid="{7321B1CF-77FC-4036-91E6-7C33810F0ED8}" name="Column4695"/>
    <tableColumn id="4712" xr3:uid="{642C4C6D-40C5-4568-B94D-4F0D03B3714D}" name="Column4696"/>
    <tableColumn id="4713" xr3:uid="{4761894A-A6D8-48B7-976E-C9EA08AD8248}" name="Column4697"/>
    <tableColumn id="4714" xr3:uid="{B557CB1A-4DD2-4901-B8BA-DAFD59EC8E46}" name="Column4698"/>
    <tableColumn id="4715" xr3:uid="{7394ADDC-5331-4D3C-ADBA-05E2FD7799E4}" name="Column4699"/>
    <tableColumn id="4716" xr3:uid="{4A93091A-3EEC-4BFC-A143-D27844165861}" name="Column4700"/>
    <tableColumn id="4717" xr3:uid="{3B442A4C-7989-4C9A-A12F-9279904B8B38}" name="Column4701"/>
    <tableColumn id="4718" xr3:uid="{B115627F-C49F-47C1-AC03-5A67AFD2FDC3}" name="Column4702"/>
    <tableColumn id="4719" xr3:uid="{FA8C738E-9BEB-4E68-AEA9-1AD9162A8757}" name="Column4703"/>
    <tableColumn id="4720" xr3:uid="{C51661CF-EDDA-4D56-A1E3-CFD7681558A8}" name="Column4704"/>
    <tableColumn id="4721" xr3:uid="{B94DCAF5-9A57-48F7-B493-BF225FAC8780}" name="Column4705"/>
    <tableColumn id="4722" xr3:uid="{4AE51BED-19DA-40CA-BDEA-427BFB9186B3}" name="Column4706"/>
    <tableColumn id="4723" xr3:uid="{7EBB429D-4BA9-498A-9BF8-6AB0B4E5C049}" name="Column4707"/>
    <tableColumn id="4724" xr3:uid="{1AAD2CD0-F190-417D-B05B-D9B98DB25993}" name="Column4708"/>
    <tableColumn id="4725" xr3:uid="{6D40B20A-7DC2-4BDC-BA17-EDC7CF375090}" name="Column4709"/>
    <tableColumn id="4726" xr3:uid="{BE2AE272-3595-47E2-BF58-74A10699AD5A}" name="Column4710"/>
    <tableColumn id="4727" xr3:uid="{5953429A-633E-4255-90D4-CDF61B6EF31E}" name="Column4711"/>
    <tableColumn id="4728" xr3:uid="{6600FDA9-667B-4DAD-A587-F095C526EA49}" name="Column4712"/>
    <tableColumn id="4729" xr3:uid="{5FE16BFE-E94F-441F-BE5C-C4EC5BC55947}" name="Column4713"/>
    <tableColumn id="4730" xr3:uid="{5BC21DB5-00B7-4434-8C31-73EECFD81E1E}" name="Column4714"/>
    <tableColumn id="4731" xr3:uid="{76D63DD4-5E55-4B88-9DD4-427455794248}" name="Column4715"/>
    <tableColumn id="4732" xr3:uid="{9F9FBAAB-E1A9-4062-9A91-7A9B7CEC32B0}" name="Column4716"/>
    <tableColumn id="4733" xr3:uid="{7B3CD583-4344-4311-A8CB-185267D93509}" name="Column4717"/>
    <tableColumn id="4734" xr3:uid="{7DD28815-4691-4411-9427-6D519A2420FA}" name="Column4718"/>
    <tableColumn id="4735" xr3:uid="{E99B7F86-25E5-455E-9647-DE4B79B755A4}" name="Column4719"/>
    <tableColumn id="4736" xr3:uid="{CA810890-BE05-4173-96BE-967BD4700CAE}" name="Column4720"/>
    <tableColumn id="4737" xr3:uid="{673C9162-CF64-4397-BFD4-8AD72C519D1B}" name="Column4721"/>
    <tableColumn id="4738" xr3:uid="{7D4AF531-CD5E-4F6D-AC4C-3160F0308283}" name="Column4722"/>
    <tableColumn id="4739" xr3:uid="{D66C96C6-A256-444A-ABF0-CEB1AF5C9D07}" name="Column4723"/>
    <tableColumn id="4740" xr3:uid="{F553C185-199A-4304-A163-518DB65B6D0A}" name="Column4724"/>
    <tableColumn id="4741" xr3:uid="{FCA5FD1B-87D8-4519-802E-78039BE8CAB8}" name="Column4725"/>
    <tableColumn id="4742" xr3:uid="{93B1B16D-A284-443B-B399-F1D569DFDA44}" name="Column4726"/>
    <tableColumn id="4743" xr3:uid="{929FF11E-B973-4568-B3FA-21CD84C39D75}" name="Column4727"/>
    <tableColumn id="4744" xr3:uid="{D31F36D0-C109-4F5A-9FB2-D23175FF677A}" name="Column4728"/>
    <tableColumn id="4745" xr3:uid="{41C4345E-2ADE-4879-9674-419717501A1F}" name="Column4729"/>
    <tableColumn id="4746" xr3:uid="{ECA370D0-8731-4E72-8EDC-E195C4D23C90}" name="Column4730"/>
    <tableColumn id="4747" xr3:uid="{3146B1E8-D8F6-43EF-A62C-38AE90E003B9}" name="Column4731"/>
    <tableColumn id="4748" xr3:uid="{7B677B62-7822-416C-BF1F-1D916963031D}" name="Column4732"/>
    <tableColumn id="4749" xr3:uid="{BBFF245E-2A20-4EF1-9A24-B1380C813540}" name="Column4733"/>
    <tableColumn id="4750" xr3:uid="{9358DB5A-2AB1-4D8F-9902-5D2CB56D619B}" name="Column4734"/>
    <tableColumn id="4751" xr3:uid="{C50C5C0D-4513-4A4D-8206-CABB9D74AD32}" name="Column4735"/>
    <tableColumn id="4752" xr3:uid="{5D7E3909-544A-497A-9036-5FDE9F39CD7A}" name="Column4736"/>
    <tableColumn id="4753" xr3:uid="{AD36F118-8B98-41C5-9C78-87B744C8FBE2}" name="Column4737"/>
    <tableColumn id="4754" xr3:uid="{8E7DB087-D4D2-4D5A-8272-68219AC3FE8C}" name="Column4738"/>
    <tableColumn id="4755" xr3:uid="{C1439B34-2B1B-49B7-9FB3-229C72E8F2D6}" name="Column4739"/>
    <tableColumn id="4756" xr3:uid="{69D695C5-E9FB-4326-8833-579E4A76F89F}" name="Column4740"/>
    <tableColumn id="4757" xr3:uid="{4D2CFDB5-C172-45C6-9738-0FED26BCE14B}" name="Column4741"/>
    <tableColumn id="4758" xr3:uid="{BE26A8A6-9981-477B-8E42-870D3AD11296}" name="Column4742"/>
    <tableColumn id="4759" xr3:uid="{CFCD1BDA-6F08-4FC2-B4B9-7DB8C0BCA78E}" name="Column4743"/>
    <tableColumn id="4760" xr3:uid="{982D2BA5-2431-4689-82E2-941C41C4582E}" name="Column4744"/>
    <tableColumn id="4761" xr3:uid="{62D42967-9F6E-4C6B-B044-D7B2F92F23A4}" name="Column4745"/>
    <tableColumn id="4762" xr3:uid="{D7F72FF6-F180-432E-ADFE-A6FF07C8788A}" name="Column4746"/>
    <tableColumn id="4763" xr3:uid="{49633D5C-540D-4B94-9E4D-6A549B5FD109}" name="Column4747"/>
    <tableColumn id="4764" xr3:uid="{97A902DE-CC96-4B02-96DB-6FF859F0E0F0}" name="Column4748"/>
    <tableColumn id="4765" xr3:uid="{A1840523-D3BE-40D3-AC10-F57625775C68}" name="Column4749"/>
    <tableColumn id="4766" xr3:uid="{02B72487-846B-4166-8300-EC01D4A7A361}" name="Column4750"/>
    <tableColumn id="4767" xr3:uid="{D5D2C3B5-A65E-45FC-B2CE-83462A40C11A}" name="Column4751"/>
    <tableColumn id="4768" xr3:uid="{9BFC7DDC-55FA-4266-B230-2FFB457D3C43}" name="Column4752"/>
    <tableColumn id="4769" xr3:uid="{B29AF186-36F2-4EA2-9F2E-5CBCE8C6B4A2}" name="Column4753"/>
    <tableColumn id="4770" xr3:uid="{72152741-E187-487E-B627-C9EA60520ED7}" name="Column4754"/>
    <tableColumn id="4771" xr3:uid="{50828B15-495F-48B4-A23C-736C975BFA99}" name="Column4755"/>
    <tableColumn id="4772" xr3:uid="{3FC2E61A-2425-4180-991C-F670CBE36D23}" name="Column4756"/>
    <tableColumn id="4773" xr3:uid="{9B324DC5-36E7-426B-8449-5B4D06FCA8AC}" name="Column4757"/>
    <tableColumn id="4774" xr3:uid="{EDE6DE5C-088B-43E3-B280-463192614F11}" name="Column4758"/>
    <tableColumn id="4775" xr3:uid="{5E13B1E2-646C-4DC7-A1FF-7BBF93E9FBCC}" name="Column4759"/>
    <tableColumn id="4776" xr3:uid="{45580115-D8CD-4684-8BCC-CCBAA83C5581}" name="Column4760"/>
    <tableColumn id="4777" xr3:uid="{3FEEC9E8-EF08-44CE-BF7F-4C963B3D4205}" name="Column4761"/>
    <tableColumn id="4778" xr3:uid="{A842BEC9-BC09-42ED-85E7-D7E4E4E941BE}" name="Column4762"/>
    <tableColumn id="4779" xr3:uid="{5BCAA4C7-173A-4D83-BC29-EBCF1BF15E92}" name="Column4763"/>
    <tableColumn id="4780" xr3:uid="{51A6BEF9-E859-4CD6-882D-9F0257D0A752}" name="Column4764"/>
    <tableColumn id="4781" xr3:uid="{D6B8B881-119D-4DFF-9B7F-263DFD4F5476}" name="Column4765"/>
    <tableColumn id="4782" xr3:uid="{63F3EEB1-E2FB-454A-86CC-053D201DEC86}" name="Column4766"/>
    <tableColumn id="4783" xr3:uid="{EA2B1CF1-515D-43B6-B0A8-DF484ACB4702}" name="Column4767"/>
    <tableColumn id="4784" xr3:uid="{15D7002F-5F51-4034-91D4-ADB06E3D0AE7}" name="Column4768"/>
    <tableColumn id="4785" xr3:uid="{0C4CB90D-E496-4DBA-81F8-ABFFA63228BA}" name="Column4769"/>
    <tableColumn id="4786" xr3:uid="{1B0651EB-B6D2-4159-A359-EB6C3599498A}" name="Column4770"/>
    <tableColumn id="4787" xr3:uid="{4BD2F113-4284-46BB-9B7D-0EC146FA5D1E}" name="Column4771"/>
    <tableColumn id="4788" xr3:uid="{B1255978-CC42-409D-A407-8203A5A33885}" name="Column4772"/>
    <tableColumn id="4789" xr3:uid="{205059DB-16F3-47A0-90D1-8F644A47D482}" name="Column4773"/>
    <tableColumn id="4790" xr3:uid="{D4690EFA-9FF7-4B9B-9B7A-B284AF0EFA61}" name="Column4774"/>
    <tableColumn id="4791" xr3:uid="{A210FE2D-9420-4BB9-8F95-D4124F6D227A}" name="Column4775"/>
    <tableColumn id="4792" xr3:uid="{E2C62583-754C-4BC6-BC4D-1B60719F6D8D}" name="Column4776"/>
    <tableColumn id="4793" xr3:uid="{ED68B12F-D022-4EC9-8754-8694756B1798}" name="Column4777"/>
    <tableColumn id="4794" xr3:uid="{0B675D6C-835F-494D-96C5-E77B3754039B}" name="Column4778"/>
    <tableColumn id="4795" xr3:uid="{B8F74E47-3DF8-4A1D-89AF-9EA7D9300A09}" name="Column4779"/>
    <tableColumn id="4796" xr3:uid="{8D1A1FEE-145B-4B17-9EDB-C04152653422}" name="Column4780"/>
    <tableColumn id="4797" xr3:uid="{70E15952-4C1C-4A1D-8C24-31658C18FD77}" name="Column4781"/>
    <tableColumn id="4798" xr3:uid="{558A799E-F7DF-4C14-A08C-B1A6D924755F}" name="Column4782"/>
    <tableColumn id="4799" xr3:uid="{4BDA351F-F6E2-4809-AE66-3D35122CED64}" name="Column4783"/>
    <tableColumn id="4800" xr3:uid="{82834674-7137-430E-BF53-FA0F73F20498}" name="Column4784"/>
    <tableColumn id="4801" xr3:uid="{05120924-5D42-4C66-9030-47CC6D1B6798}" name="Column4785"/>
    <tableColumn id="4802" xr3:uid="{FF2C112C-EF41-4C72-A47C-0B486F1AE981}" name="Column4786"/>
    <tableColumn id="4803" xr3:uid="{8E41852E-283E-487D-AAB8-A01447998BA6}" name="Column4787"/>
    <tableColumn id="4804" xr3:uid="{0371D533-5084-4A81-BC1A-7B27F69437DB}" name="Column4788"/>
    <tableColumn id="4805" xr3:uid="{4DBAF635-1998-4B5E-B09F-14405C79F804}" name="Column4789"/>
    <tableColumn id="4806" xr3:uid="{725773AC-0B43-4277-A8CB-888DA1A4402A}" name="Column4790"/>
    <tableColumn id="4807" xr3:uid="{0989A889-191F-424B-9096-7D5FBF5D6747}" name="Column4791"/>
    <tableColumn id="4808" xr3:uid="{4488CF5B-9488-4F64-937D-ECAEB6A5521D}" name="Column4792"/>
    <tableColumn id="4809" xr3:uid="{2A3036B5-5EC0-41ED-97A5-137822197652}" name="Column4793"/>
    <tableColumn id="4810" xr3:uid="{913D9D0E-9BD3-4E65-AAAC-E51142564974}" name="Column4794"/>
    <tableColumn id="4811" xr3:uid="{FFC65CF8-0D7D-4B9B-99E3-46380653D84A}" name="Column4795"/>
    <tableColumn id="4812" xr3:uid="{08D30B28-F729-4DDA-82C9-54D37786EC41}" name="Column4796"/>
    <tableColumn id="4813" xr3:uid="{392E7E90-DE09-4421-B4B2-83FC17C71D93}" name="Column4797"/>
    <tableColumn id="4814" xr3:uid="{5D08BB54-09A5-4268-8A21-953652B7B9B9}" name="Column4798"/>
    <tableColumn id="4815" xr3:uid="{2AB0739C-26B0-4ADD-BC1A-EEEE45594E69}" name="Column4799"/>
    <tableColumn id="4816" xr3:uid="{2CAC3474-36B1-427D-BEA4-30BD7A76807C}" name="Column4800"/>
    <tableColumn id="4817" xr3:uid="{F4F7125C-920C-4A4D-8503-42EC76A0C8DB}" name="Column4801"/>
    <tableColumn id="4818" xr3:uid="{B8DED7C8-7D2E-4A7A-ADF2-650B11067934}" name="Column4802"/>
    <tableColumn id="4819" xr3:uid="{7A1B786D-F1BA-4DCB-B97A-6AF73D479C18}" name="Column4803"/>
    <tableColumn id="4820" xr3:uid="{30E441B3-C496-47F8-ACFE-9EB43FF35912}" name="Column4804"/>
    <tableColumn id="4821" xr3:uid="{D525DAE8-4D75-4E72-B986-1EBB39904C22}" name="Column4805"/>
    <tableColumn id="4822" xr3:uid="{7FF20CE4-1A13-4E63-8474-EBC2CE92DD99}" name="Column4806"/>
    <tableColumn id="4823" xr3:uid="{CB8C75E3-53A4-4670-AB20-91A058798D19}" name="Column4807"/>
    <tableColumn id="4824" xr3:uid="{C4B64422-9070-499D-B967-3395C06BA0BC}" name="Column4808"/>
    <tableColumn id="4825" xr3:uid="{1B375DDC-FE20-4BE1-A0D9-2E4C5D682BF8}" name="Column4809"/>
    <tableColumn id="4826" xr3:uid="{9678781B-FD13-461F-85A5-4723BD97A50A}" name="Column4810"/>
    <tableColumn id="4827" xr3:uid="{078E82E5-C136-44DC-B821-E7B51A8E2889}" name="Column4811"/>
    <tableColumn id="4828" xr3:uid="{A4DC380D-7ED9-44D0-A778-BB9237B4420B}" name="Column4812"/>
    <tableColumn id="4829" xr3:uid="{DD943D3F-42DA-4E67-9D96-970507742361}" name="Column4813"/>
    <tableColumn id="4830" xr3:uid="{620AB208-5387-463E-A627-1A8CB02DF836}" name="Column4814"/>
    <tableColumn id="4831" xr3:uid="{E6D88D84-F90C-4C20-ACD4-F1A031A94B3C}" name="Column4815"/>
    <tableColumn id="4832" xr3:uid="{44C392A1-2223-4E54-A92E-4B4272D8D08D}" name="Column4816"/>
    <tableColumn id="4833" xr3:uid="{316F67A1-2754-41AA-9CA4-BA2CFC06DE10}" name="Column4817"/>
    <tableColumn id="4834" xr3:uid="{4E08EE38-31D7-49E9-8ECC-A666545E42F6}" name="Column4818"/>
    <tableColumn id="4835" xr3:uid="{03FE7709-A94A-4067-88F2-B6CCC5DB5A40}" name="Column4819"/>
    <tableColumn id="4836" xr3:uid="{888DC1D3-8E18-461E-8ED9-2EA85AFA6BC7}" name="Column4820"/>
    <tableColumn id="4837" xr3:uid="{5F82D4F3-78B4-4DB9-B349-B773F28220F4}" name="Column4821"/>
    <tableColumn id="4838" xr3:uid="{D2ACA248-DC25-427E-9D0A-805185ED056B}" name="Column4822"/>
    <tableColumn id="4839" xr3:uid="{BEC97E2C-8764-42BC-B753-EC03307C559C}" name="Column4823"/>
    <tableColumn id="4840" xr3:uid="{D80536F9-C0EF-4FFC-B0A5-B11D3526ED7D}" name="Column4824"/>
    <tableColumn id="4841" xr3:uid="{15C83F81-6489-4EA3-9CC1-70C42BFFFE11}" name="Column4825"/>
    <tableColumn id="4842" xr3:uid="{0556C880-A8D4-4C77-9C2D-8F6E39DD41C9}" name="Column4826"/>
    <tableColumn id="4843" xr3:uid="{095FF460-883B-4E49-B15E-7F40B2229EA3}" name="Column4827"/>
    <tableColumn id="4844" xr3:uid="{AFAE2764-5572-4C45-AC85-41A3CF92A28E}" name="Column4828"/>
    <tableColumn id="4845" xr3:uid="{24B26EB2-935C-4318-B1FA-454970CF4ED7}" name="Column4829"/>
    <tableColumn id="4846" xr3:uid="{54188DE6-2119-40F4-8A10-216B6AD54FAB}" name="Column4830"/>
    <tableColumn id="4847" xr3:uid="{21EBFCFA-C059-4C67-9CAD-50FA522DFC3F}" name="Column4831"/>
    <tableColumn id="4848" xr3:uid="{B5B52D03-1FD8-427E-B85A-EF42DCA277A2}" name="Column4832"/>
    <tableColumn id="4849" xr3:uid="{C7617026-BA3D-4265-866B-19571EE7D9D7}" name="Column4833"/>
    <tableColumn id="4850" xr3:uid="{6D47450F-2266-49E4-B5B3-B9D42206BC21}" name="Column4834"/>
    <tableColumn id="4851" xr3:uid="{79FBADAC-C163-416E-807D-D06874ACD8B0}" name="Column4835"/>
    <tableColumn id="4852" xr3:uid="{AE061EA2-72A1-4AFE-89CF-9B9B0B74D9A4}" name="Column4836"/>
    <tableColumn id="4853" xr3:uid="{4800FC19-650A-4522-9613-78F392886D69}" name="Column4837"/>
    <tableColumn id="4854" xr3:uid="{D563ECC3-481C-45CA-85CE-2938F40953E5}" name="Column4838"/>
    <tableColumn id="4855" xr3:uid="{161894FE-DE86-4368-98FC-8CF9EFB37024}" name="Column4839"/>
    <tableColumn id="4856" xr3:uid="{3A5DF50F-6905-439A-A67D-4035CD2A327D}" name="Column4840"/>
    <tableColumn id="4857" xr3:uid="{3B7B9A09-A996-4B83-8823-842D7AC5D8DE}" name="Column4841"/>
    <tableColumn id="4858" xr3:uid="{55473CFF-D66E-4197-AED3-05A1C30CA7C8}" name="Column4842"/>
    <tableColumn id="4859" xr3:uid="{71C3C736-C6A5-4759-BC6C-A551326A0D3A}" name="Column4843"/>
    <tableColumn id="4860" xr3:uid="{9A6EBD37-F700-4018-87D2-ABC2A5CF06DB}" name="Column4844"/>
    <tableColumn id="4861" xr3:uid="{0DE22939-74A5-43CF-99F4-ABD28601DF5B}" name="Column4845"/>
    <tableColumn id="4862" xr3:uid="{978DF2EB-582C-46C0-97D3-D3B46F9CCB2D}" name="Column4846"/>
    <tableColumn id="4863" xr3:uid="{6B72E962-F830-4C97-93CE-74D2448FB7A2}" name="Column4847"/>
    <tableColumn id="4864" xr3:uid="{53689056-1370-49EE-BBF9-7E8D994690DE}" name="Column4848"/>
    <tableColumn id="4865" xr3:uid="{40BF664C-D32E-403F-BDA8-7304D163AC17}" name="Column4849"/>
    <tableColumn id="4866" xr3:uid="{430F2752-169B-4BDA-BB5A-356C8DBBD9E9}" name="Column4850"/>
    <tableColumn id="4867" xr3:uid="{054E7431-BB4D-44CA-9714-7F4964438BBA}" name="Column4851"/>
    <tableColumn id="4868" xr3:uid="{B5D3F97E-30E1-42AC-A0D9-950706373CFE}" name="Column4852"/>
    <tableColumn id="4869" xr3:uid="{13AF2275-4A75-4A7A-8EE4-C29F75D3014F}" name="Column4853"/>
    <tableColumn id="4870" xr3:uid="{BE7CDE93-CDF8-4D21-8F74-F9900BAEFDA6}" name="Column4854"/>
    <tableColumn id="4871" xr3:uid="{0EA00B68-9A8F-4FAD-8481-1F1007772718}" name="Column4855"/>
    <tableColumn id="4872" xr3:uid="{83A02874-7A83-4757-9267-449CDCB38DC3}" name="Column4856"/>
    <tableColumn id="4873" xr3:uid="{C76293C5-3DBD-4350-9972-7FCD4922979E}" name="Column4857"/>
    <tableColumn id="4874" xr3:uid="{8AA27544-DF08-4A1B-8E09-C60C71BCACA7}" name="Column4858"/>
    <tableColumn id="4875" xr3:uid="{D78C2CD7-422D-420A-BD8C-0AA6BE8030E8}" name="Column4859"/>
    <tableColumn id="4876" xr3:uid="{07EEC912-4EAB-46DB-B1FD-31560AE96468}" name="Column4860"/>
    <tableColumn id="4877" xr3:uid="{E69312DD-7E74-4E14-BA90-1BAC117C5B53}" name="Column4861"/>
    <tableColumn id="4878" xr3:uid="{CBB52FD4-914B-4758-B759-7DD7051CEE0F}" name="Column4862"/>
    <tableColumn id="4879" xr3:uid="{DCCA3D50-D035-4BCC-AC51-E70B3F6D18C3}" name="Column4863"/>
    <tableColumn id="4880" xr3:uid="{318A75F9-4DD6-4A46-BF48-29FA7CB06E43}" name="Column4864"/>
    <tableColumn id="4881" xr3:uid="{BF51AF05-B59F-41C5-BDA4-627F26DCA6C4}" name="Column4865"/>
    <tableColumn id="4882" xr3:uid="{7D79C6C7-9EB4-42D5-ACDC-E2461D6D29B1}" name="Column4866"/>
    <tableColumn id="4883" xr3:uid="{B43AB172-C5E9-4A7F-B9C0-79894281EEF8}" name="Column4867"/>
    <tableColumn id="4884" xr3:uid="{C7740EB5-06A6-4BC6-AF5C-749E24C74A9E}" name="Column4868"/>
    <tableColumn id="4885" xr3:uid="{C8DF2126-3A72-4185-BEFA-EF52D557C991}" name="Column4869"/>
    <tableColumn id="4886" xr3:uid="{52FB8CD7-F034-4A54-A68D-B7AE45ED79EF}" name="Column4870"/>
    <tableColumn id="4887" xr3:uid="{AFEA033C-9C27-4DF2-9641-3AD6EEEF3BBC}" name="Column4871"/>
    <tableColumn id="4888" xr3:uid="{38234A90-B734-4414-8D81-3075C57B89D5}" name="Column4872"/>
    <tableColumn id="4889" xr3:uid="{CBA53137-A760-413F-B7F8-E6F2A115ED3C}" name="Column4873"/>
    <tableColumn id="4890" xr3:uid="{7AF8B625-4ADC-4A59-828F-254B9CBEEFCD}" name="Column4874"/>
    <tableColumn id="4891" xr3:uid="{10899ED7-E31C-4AA5-9EFA-4C167E2A4505}" name="Column4875"/>
    <tableColumn id="4892" xr3:uid="{0C4833BE-F6CF-406F-8289-FA5A6FBD3BDA}" name="Column4876"/>
    <tableColumn id="4893" xr3:uid="{DEE5AA0E-E976-4F66-82B7-EC9C39396216}" name="Column4877"/>
    <tableColumn id="4894" xr3:uid="{41233025-64AF-476A-BD00-DB86A9A68956}" name="Column4878"/>
    <tableColumn id="4895" xr3:uid="{487D67A1-2DC5-455D-AE6F-34BD690AF199}" name="Column4879"/>
    <tableColumn id="4896" xr3:uid="{C47533E9-545F-4804-A47D-DF9083A822E9}" name="Column4880"/>
    <tableColumn id="4897" xr3:uid="{8B2D3AE4-533D-46C3-8BF1-989DA8376FFD}" name="Column4881"/>
    <tableColumn id="4898" xr3:uid="{4FF90E1E-5324-4C93-87BC-12EBF2F54BFB}" name="Column4882"/>
    <tableColumn id="4899" xr3:uid="{31E3E0E3-5D63-4784-B504-CE0EB0EFC273}" name="Column4883"/>
    <tableColumn id="4900" xr3:uid="{0493D104-1F01-45A0-8E94-ACFA8C897DCD}" name="Column4884"/>
    <tableColumn id="4901" xr3:uid="{74FA7011-5375-49E7-A642-FFCA4DC572CC}" name="Column4885"/>
    <tableColumn id="4902" xr3:uid="{D1BBC68E-4797-4EB3-A559-F49AC7B1E9CA}" name="Column4886"/>
    <tableColumn id="4903" xr3:uid="{AF0942FD-6F6D-48AB-8DCA-54069FCB16AA}" name="Column4887"/>
    <tableColumn id="4904" xr3:uid="{0B8B4EEE-0C93-4BC5-83D4-07AAE88AA333}" name="Column4888"/>
    <tableColumn id="4905" xr3:uid="{9EBF4B53-66FB-46D5-BDC2-C842AF0714B7}" name="Column4889"/>
    <tableColumn id="4906" xr3:uid="{03DE1DFA-C9E3-47E8-B5F6-256B8837951B}" name="Column4890"/>
    <tableColumn id="4907" xr3:uid="{159012D9-020A-4C8F-99ED-5AE7EDEC0C49}" name="Column4891"/>
    <tableColumn id="4908" xr3:uid="{AB3AE8E7-4385-4A83-8BE3-8FE747C36C56}" name="Column4892"/>
    <tableColumn id="4909" xr3:uid="{B8EBA951-4E5F-494E-850B-F928BF781760}" name="Column4893"/>
    <tableColumn id="4910" xr3:uid="{C25977B4-5928-440B-816F-47C4ECB88FC5}" name="Column4894"/>
    <tableColumn id="4911" xr3:uid="{8E908A39-A6E6-438D-92A4-9549F688BCA4}" name="Column4895"/>
    <tableColumn id="4912" xr3:uid="{172FC74C-2360-4E66-91A4-BB8C52B094D9}" name="Column4896"/>
    <tableColumn id="4913" xr3:uid="{8F96B70D-FBC9-4089-BDCF-47BD273F8A51}" name="Column4897"/>
    <tableColumn id="4914" xr3:uid="{4D349231-D02F-4AC8-8673-16125CDE82B4}" name="Column4898"/>
    <tableColumn id="4915" xr3:uid="{4ED625D9-2931-4A65-B068-99C69CDAB40D}" name="Column4899"/>
    <tableColumn id="4916" xr3:uid="{0F1A6BF2-85B1-4DF0-950B-0296378D72FD}" name="Column4900"/>
    <tableColumn id="4917" xr3:uid="{5FC53E6D-A57A-4E05-89B1-F1E73D6B287F}" name="Column4901"/>
    <tableColumn id="4918" xr3:uid="{5BB44674-3344-4909-BAA0-6E5967B9895C}" name="Column4902"/>
    <tableColumn id="4919" xr3:uid="{DC86343F-7C91-474E-93A2-FC3007EA014D}" name="Column4903"/>
    <tableColumn id="4920" xr3:uid="{9CBE7FB3-0C2F-4B8C-8609-37045C8AE551}" name="Column4904"/>
    <tableColumn id="4921" xr3:uid="{CC818DE0-CFA9-437B-B0E4-343311FA2EBA}" name="Column4905"/>
    <tableColumn id="4922" xr3:uid="{1646D835-55B1-438F-90FD-1487694FB3FA}" name="Column4906"/>
    <tableColumn id="4923" xr3:uid="{524ECA0C-FC0C-4E04-A371-2E7E77F92C5A}" name="Column4907"/>
    <tableColumn id="4924" xr3:uid="{BAA9A5AA-4A0F-4816-B5D0-160790296712}" name="Column4908"/>
    <tableColumn id="4925" xr3:uid="{A021930D-8A89-4892-8178-158C1CEF5A30}" name="Column4909"/>
    <tableColumn id="4926" xr3:uid="{11DF1465-794E-4A53-B710-F4795105AC8E}" name="Column4910"/>
    <tableColumn id="4927" xr3:uid="{C951C7F5-7121-4F41-97CF-E568F74AA927}" name="Column4911"/>
    <tableColumn id="4928" xr3:uid="{7A87898B-DFDB-425A-9555-0F1F5E582CD4}" name="Column4912"/>
    <tableColumn id="4929" xr3:uid="{648B85B9-3142-4E62-A796-A4F5049C5B6B}" name="Column4913"/>
    <tableColumn id="4930" xr3:uid="{C57C0468-FF6E-4286-A5A9-71CD6E394C62}" name="Column4914"/>
    <tableColumn id="4931" xr3:uid="{6658D498-CCD3-480A-BEB0-5B1B69BD837A}" name="Column4915"/>
    <tableColumn id="4932" xr3:uid="{6B097F2C-0EB7-4781-82AD-EEFB39D1269F}" name="Column4916"/>
    <tableColumn id="4933" xr3:uid="{42FA9E80-CDAD-483C-B748-CD56E1607680}" name="Column4917"/>
    <tableColumn id="4934" xr3:uid="{B2C497C2-F2E9-4984-82F1-FF11BF4C4966}" name="Column4918"/>
    <tableColumn id="4935" xr3:uid="{1A21BC7A-F055-4B33-9135-0EA4E69BB0C3}" name="Column4919"/>
    <tableColumn id="4936" xr3:uid="{FDADC40A-1809-478A-ADA0-9BF2F6330BC2}" name="Column4920"/>
    <tableColumn id="4937" xr3:uid="{698983D9-B3FE-4DEC-A702-AF1B7E1210ED}" name="Column4921"/>
    <tableColumn id="4938" xr3:uid="{4F3583D9-5891-4192-AA1F-BCCF3D3AC59F}" name="Column4922"/>
    <tableColumn id="4939" xr3:uid="{D0980A42-0DD5-43C7-BD0F-20498E7D1FCF}" name="Column4923"/>
    <tableColumn id="4940" xr3:uid="{FBD54BB4-9DFF-4EED-A7E0-F8552C67B178}" name="Column4924"/>
    <tableColumn id="4941" xr3:uid="{7E0952A3-F7CB-4D4C-BA86-5A2AB1A97972}" name="Column4925"/>
    <tableColumn id="4942" xr3:uid="{9402277D-3045-42DD-8F8B-61817266E271}" name="Column4926"/>
    <tableColumn id="4943" xr3:uid="{94974581-D5C1-4EEA-BE82-CCCD5985A507}" name="Column4927"/>
    <tableColumn id="4944" xr3:uid="{152D9B66-2FCD-4E8B-8A4E-0A7A637239B6}" name="Column4928"/>
    <tableColumn id="4945" xr3:uid="{084D9530-84C1-4CF9-9426-2ADFDB7DC0F8}" name="Column4929"/>
    <tableColumn id="4946" xr3:uid="{7D08C431-2277-49F1-BA9F-CE61F0C06B15}" name="Column4930"/>
    <tableColumn id="4947" xr3:uid="{A204670E-822D-43EE-BA0B-71A3CBCF3435}" name="Column4931"/>
    <tableColumn id="4948" xr3:uid="{B5A17D2A-794C-4E3A-9845-227571013F46}" name="Column4932"/>
    <tableColumn id="4949" xr3:uid="{6E54A1B0-44D7-4DFA-A571-50BF19A290E2}" name="Column4933"/>
    <tableColumn id="4950" xr3:uid="{89733F8B-D012-4F96-9536-8DA5B3FA8B0C}" name="Column4934"/>
    <tableColumn id="4951" xr3:uid="{31824C1F-AA39-419A-84B9-428C1B819612}" name="Column4935"/>
    <tableColumn id="4952" xr3:uid="{6E7F98E6-5510-46F2-9B07-524E7C1F453D}" name="Column4936"/>
    <tableColumn id="4953" xr3:uid="{FFF8BED8-B607-40F2-9429-9B09366C4B7F}" name="Column4937"/>
    <tableColumn id="4954" xr3:uid="{C680A03B-2A01-47B5-941F-0CB85B942D0B}" name="Column4938"/>
    <tableColumn id="4955" xr3:uid="{22CBB179-594C-46FB-A4AC-5C3391BA75E8}" name="Column4939"/>
    <tableColumn id="4956" xr3:uid="{26DC99D8-B95C-48FA-8E26-9532F5ABC175}" name="Column4940"/>
    <tableColumn id="4957" xr3:uid="{3F2F90E7-6CD0-4782-BCBF-85293B0E956B}" name="Column4941"/>
    <tableColumn id="4958" xr3:uid="{62F5CEF6-5A29-4FCC-A9C6-98087F1E0AC9}" name="Column4942"/>
    <tableColumn id="4959" xr3:uid="{B3FE58D0-B7C9-4035-9F5A-944FE56A9BF8}" name="Column4943"/>
    <tableColumn id="4960" xr3:uid="{81DDB0C1-CD45-4975-B599-CED2B6C25AC4}" name="Column4944"/>
    <tableColumn id="4961" xr3:uid="{BE49C533-F25C-4CEC-8CA3-C628904ACBA9}" name="Column4945"/>
    <tableColumn id="4962" xr3:uid="{60895BE8-2220-4368-BF1E-3EA3B4982E20}" name="Column4946"/>
    <tableColumn id="4963" xr3:uid="{DCA983E4-6930-431A-93FA-B498EE802D3D}" name="Column4947"/>
    <tableColumn id="4964" xr3:uid="{2C0B3D34-D7AE-49B4-8D62-D4B6CF1A8E90}" name="Column4948"/>
    <tableColumn id="4965" xr3:uid="{3B4C99DC-9F41-4990-A929-C234C12FFF34}" name="Column4949"/>
    <tableColumn id="4966" xr3:uid="{C896B5F3-6622-420D-AB16-6F83DC869FB7}" name="Column4950"/>
    <tableColumn id="4967" xr3:uid="{2D5AEC39-F138-48DB-8A85-6D4F91F1750C}" name="Column4951"/>
    <tableColumn id="4968" xr3:uid="{975053C1-C848-4B82-A41B-991BBD9B3FEA}" name="Column4952"/>
    <tableColumn id="4969" xr3:uid="{077FAA4F-9B6F-4CB2-AF49-18525D29DD12}" name="Column4953"/>
    <tableColumn id="4970" xr3:uid="{9BCFC3F1-907D-4F51-9730-11802FF9ABC5}" name="Column4954"/>
    <tableColumn id="4971" xr3:uid="{029CBDC4-F863-41DD-96DE-3DC49BCC0C23}" name="Column4955"/>
    <tableColumn id="4972" xr3:uid="{0F5D1790-4C08-45DC-935C-2BE1F220BE5E}" name="Column4956"/>
    <tableColumn id="4973" xr3:uid="{BEFD09E7-CE03-458C-8AAC-E5D4A7764CB7}" name="Column4957"/>
    <tableColumn id="4974" xr3:uid="{D89E1441-66F2-4218-89D7-7D4A8A52C4A0}" name="Column4958"/>
    <tableColumn id="4975" xr3:uid="{BAEFBA92-330B-4C4F-B550-D342F6136698}" name="Column4959"/>
    <tableColumn id="4976" xr3:uid="{4CBC813D-B840-433B-A4CD-953E984A8D8F}" name="Column4960"/>
    <tableColumn id="4977" xr3:uid="{0614B395-1AFD-4791-A5C2-0F7070AA7B65}" name="Column4961"/>
    <tableColumn id="4978" xr3:uid="{F193B08B-AA07-4364-8EFA-FC6AD20C2F2D}" name="Column4962"/>
    <tableColumn id="4979" xr3:uid="{69582266-917D-4806-9084-10AAB4895900}" name="Column4963"/>
    <tableColumn id="4980" xr3:uid="{2A7768F5-40B7-4B33-93C1-AADE5962AD95}" name="Column4964"/>
    <tableColumn id="4981" xr3:uid="{4E7C0351-1D2F-4E2E-8482-F1397616CFFC}" name="Column4965"/>
    <tableColumn id="4982" xr3:uid="{F21EE84B-2ED7-4A4A-9643-4EC1DC981167}" name="Column4966"/>
    <tableColumn id="4983" xr3:uid="{081F0140-C00C-43E4-A305-025E44F54D96}" name="Column4967"/>
    <tableColumn id="4984" xr3:uid="{62A451A8-9A01-4F43-A2F9-C9CA3F715053}" name="Column4968"/>
    <tableColumn id="4985" xr3:uid="{FCEFA37B-1938-4284-A571-7B72A3CC9AD9}" name="Column4969"/>
    <tableColumn id="4986" xr3:uid="{E90BA35E-AF8C-4E91-87AE-9476A759674E}" name="Column4970"/>
    <tableColumn id="4987" xr3:uid="{7AD728F3-36D3-43F5-904A-14858272FBC4}" name="Column4971"/>
    <tableColumn id="4988" xr3:uid="{4691D970-4260-4B01-A3AC-DB6313E9ABA2}" name="Column4972"/>
    <tableColumn id="4989" xr3:uid="{A02FDE6C-C83D-4E8F-A40D-D3AB56CCFBF5}" name="Column4973"/>
    <tableColumn id="4990" xr3:uid="{82F1EDD7-8BC2-42BB-93E7-C67558E7840E}" name="Column4974"/>
    <tableColumn id="4991" xr3:uid="{616B3284-8222-46F5-87F2-69C5BB020F6D}" name="Column4975"/>
    <tableColumn id="4992" xr3:uid="{7B42B5AF-777A-479B-B1A4-39154DC9BD5E}" name="Column4976"/>
    <tableColumn id="4993" xr3:uid="{037A48EC-4E4F-412E-872C-C355873B4D17}" name="Column4977"/>
    <tableColumn id="4994" xr3:uid="{5D4B4807-D16E-431A-95E8-15C3E34B67B7}" name="Column4978"/>
    <tableColumn id="4995" xr3:uid="{6CAE057F-CD06-4352-ACC4-FCE1ED6B5AB2}" name="Column4979"/>
    <tableColumn id="4996" xr3:uid="{AE2336CB-E9D6-4461-A4CF-6E8B3BB9378C}" name="Column4980"/>
    <tableColumn id="4997" xr3:uid="{8C42D729-44E0-42C0-8573-EE2F9E946BA1}" name="Column4981"/>
    <tableColumn id="4998" xr3:uid="{5E8E588F-BDDC-4C55-9C6C-EE6C2EC38FAD}" name="Column4982"/>
    <tableColumn id="4999" xr3:uid="{FD9B1454-39FC-40AD-A185-3CCD84FABBA6}" name="Column4983"/>
    <tableColumn id="5000" xr3:uid="{2DEB20A7-563F-425C-8248-F5262F5E4B5A}" name="Column4984"/>
    <tableColumn id="5001" xr3:uid="{D3AA1B9B-EA9A-4A49-A52F-ED171BC6527B}" name="Column4985"/>
    <tableColumn id="5002" xr3:uid="{8774EA79-B21A-4481-9DEA-FCBB765A658B}" name="Column4986"/>
    <tableColumn id="5003" xr3:uid="{1129CEE1-7E8C-4E2F-BFA0-4F22DC8F3618}" name="Column4987"/>
    <tableColumn id="5004" xr3:uid="{A591B035-7F35-4E0B-84FB-80D1B215C282}" name="Column4988"/>
    <tableColumn id="5005" xr3:uid="{2170B455-A55A-40BA-86CC-C57327122937}" name="Column4989"/>
    <tableColumn id="5006" xr3:uid="{2C8A4A0D-CFA6-4424-AF83-3CB3EF6CAED0}" name="Column4990"/>
    <tableColumn id="5007" xr3:uid="{7EA32D52-EA5B-43CA-8648-C1EE81F4B2C9}" name="Column4991"/>
    <tableColumn id="5008" xr3:uid="{8E1EAF8F-779C-4623-A070-F338EBF7C0FF}" name="Column4992"/>
    <tableColumn id="5009" xr3:uid="{C7C088D8-A12A-4DF0-AFB6-E94A75979D2B}" name="Column4993"/>
    <tableColumn id="5010" xr3:uid="{5412C6A9-AEA7-49D4-9EB9-D3BF37D96313}" name="Column4994"/>
    <tableColumn id="5011" xr3:uid="{9682C235-74CD-4DF5-8D15-D6379952C956}" name="Column4995"/>
    <tableColumn id="5012" xr3:uid="{6EC91FE5-B1AA-467C-8A16-6F328BE381F1}" name="Column4996"/>
    <tableColumn id="5013" xr3:uid="{0CFE4B17-023E-4949-A210-77121D75FD9A}" name="Column4997"/>
    <tableColumn id="5014" xr3:uid="{470DE10F-6379-4E9B-961B-D8154FB8F6B0}" name="Column4998"/>
    <tableColumn id="5015" xr3:uid="{28B8A781-7BD0-45E8-8ECE-CD23F5FE4D9F}" name="Column4999"/>
    <tableColumn id="5016" xr3:uid="{ACCEEF00-A3FB-4D9F-A5AF-5FEC39266712}" name="Column5000"/>
    <tableColumn id="5017" xr3:uid="{7385A8BD-A54C-4EBC-B6C7-C47D94853845}" name="Column5001"/>
    <tableColumn id="5018" xr3:uid="{047E88A6-4A8D-4559-9AF2-7ED39E6D070A}" name="Column5002"/>
    <tableColumn id="5019" xr3:uid="{59C9DDED-32E4-4415-AE5A-F43ED5021D2A}" name="Column5003"/>
    <tableColumn id="5020" xr3:uid="{27BD08F4-A15F-4E10-ABED-EEAB27078887}" name="Column5004"/>
    <tableColumn id="5021" xr3:uid="{C80CA144-BA0D-4FE5-8221-74107C42D4C7}" name="Column5005"/>
    <tableColumn id="5022" xr3:uid="{D210534B-6D0C-4C7D-BB84-C92866BFEDC3}" name="Column5006"/>
    <tableColumn id="5023" xr3:uid="{AFA3082B-0EE7-4735-B889-1878F9DB7D5E}" name="Column5007"/>
    <tableColumn id="5024" xr3:uid="{D452B473-E5CD-471E-A208-822D1FE91C48}" name="Column5008"/>
    <tableColumn id="5025" xr3:uid="{99007EB1-5382-4270-B954-B03B436DF4C1}" name="Column5009"/>
    <tableColumn id="5026" xr3:uid="{369CEADF-8151-4DBA-A623-F728991BB357}" name="Column5010"/>
    <tableColumn id="5027" xr3:uid="{25A2DCB4-394C-4045-B62B-7B9714C23831}" name="Column5011"/>
    <tableColumn id="5028" xr3:uid="{8F18FF41-589A-4603-916B-65F1454728D8}" name="Column5012"/>
    <tableColumn id="5029" xr3:uid="{62802FAF-714A-4229-B7DC-595600A333E3}" name="Column5013"/>
    <tableColumn id="5030" xr3:uid="{0E25B157-736E-4654-A75A-36E8D906FA91}" name="Column5014"/>
    <tableColumn id="5031" xr3:uid="{2D43DBE6-6423-4162-A439-FFECF201FA1A}" name="Column5015"/>
    <tableColumn id="5032" xr3:uid="{B01D8848-866A-4FC7-ACD5-43F0AC86F8AF}" name="Column5016"/>
    <tableColumn id="5033" xr3:uid="{3843CD29-DA6F-4E64-BF5E-56FD51DDCE8B}" name="Column5017"/>
    <tableColumn id="5034" xr3:uid="{60CB9320-217D-4370-B320-FA45ED206661}" name="Column5018"/>
    <tableColumn id="5035" xr3:uid="{1D0F0D21-3AF4-4A01-9F5C-7BC1EAB84DD0}" name="Column5019"/>
    <tableColumn id="5036" xr3:uid="{5A404164-6D4D-4B01-B1B1-82BC150C7AE5}" name="Column5020"/>
    <tableColumn id="5037" xr3:uid="{4CCD6718-BBA0-46CC-A877-7A05E124821C}" name="Column5021"/>
    <tableColumn id="5038" xr3:uid="{846E1849-1BA8-45F4-BF4E-26BDB7C2CEDC}" name="Column5022"/>
    <tableColumn id="5039" xr3:uid="{3F13BD84-3BF7-4A31-B2E2-1A4B855CE061}" name="Column5023"/>
    <tableColumn id="5040" xr3:uid="{7F9A6EE8-3494-4B2C-808D-F70A4D09F7B0}" name="Column5024"/>
    <tableColumn id="5041" xr3:uid="{F465F113-F02D-4EC4-AE39-BA42B56154DE}" name="Column5025"/>
    <tableColumn id="5042" xr3:uid="{6D3F8F27-DAC6-49F6-8C98-0127AB9F4593}" name="Column5026"/>
    <tableColumn id="5043" xr3:uid="{FE80647C-8DF8-4F5E-AAA2-4339D9F72D54}" name="Column5027"/>
    <tableColumn id="5044" xr3:uid="{CA470FDD-E010-493A-B35B-04792D75D81A}" name="Column5028"/>
    <tableColumn id="5045" xr3:uid="{AB4314E6-D492-4571-A9A3-E99E61C0DEA6}" name="Column5029"/>
    <tableColumn id="5046" xr3:uid="{188DC36D-A1E0-4454-B83D-4D49445FE7C9}" name="Column5030"/>
    <tableColumn id="5047" xr3:uid="{080B952D-C4C3-4C23-9091-BFA3A9C02027}" name="Column5031"/>
    <tableColumn id="5048" xr3:uid="{E5B3A799-EF55-4A4C-BD48-2F8B02DDAD17}" name="Column5032"/>
    <tableColumn id="5049" xr3:uid="{87039937-E921-4ED1-B20F-6A74D0642F5D}" name="Column5033"/>
    <tableColumn id="5050" xr3:uid="{282EF121-DDAF-4FB3-9192-0AFC4A984B77}" name="Column5034"/>
    <tableColumn id="5051" xr3:uid="{307D35D9-36EC-4C7D-8958-5F19BC35EC6B}" name="Column5035"/>
    <tableColumn id="5052" xr3:uid="{B74966A3-2579-408B-87C9-4C5298E79559}" name="Column5036"/>
    <tableColumn id="5053" xr3:uid="{9EA2A9E3-B270-4FAC-A032-99A4706E3223}" name="Column5037"/>
    <tableColumn id="5054" xr3:uid="{76470D6E-139F-4DFC-83A6-A524CAC5574F}" name="Column5038"/>
    <tableColumn id="5055" xr3:uid="{6D9F18F1-530B-4529-AAB3-BCD28DB7ADA1}" name="Column5039"/>
    <tableColumn id="5056" xr3:uid="{7D6E2D47-6388-4215-8C00-1886379F906E}" name="Column5040"/>
    <tableColumn id="5057" xr3:uid="{5EFCCAFA-68AD-4A85-A72E-10FEBE8AFB36}" name="Column5041"/>
    <tableColumn id="5058" xr3:uid="{AC93F09E-5008-4BD9-A52B-21DC928EF844}" name="Column5042"/>
    <tableColumn id="5059" xr3:uid="{51A93CE3-9EBA-4CAB-9576-BFE113089440}" name="Column5043"/>
    <tableColumn id="5060" xr3:uid="{C22E0837-BD68-4E62-851F-8D60B08F2871}" name="Column5044"/>
    <tableColumn id="5061" xr3:uid="{21C086CC-80B0-4C8E-9463-499ED9016997}" name="Column5045"/>
    <tableColumn id="5062" xr3:uid="{8486926E-79C4-4BEC-BAFC-09328252717B}" name="Column5046"/>
    <tableColumn id="5063" xr3:uid="{F1186FF2-C569-4191-872B-6C402A4DC5E8}" name="Column5047"/>
    <tableColumn id="5064" xr3:uid="{74E12395-702A-4527-915D-BD1C0F30C4C2}" name="Column5048"/>
    <tableColumn id="5065" xr3:uid="{06E6D659-38AF-4BE5-B79C-78B0AEA97449}" name="Column5049"/>
    <tableColumn id="5066" xr3:uid="{2CAB366A-D312-462E-A64D-CAB8A7BE5060}" name="Column5050"/>
    <tableColumn id="5067" xr3:uid="{06844105-1B8A-4249-ACE2-0EEB3E9D01BF}" name="Column5051"/>
    <tableColumn id="5068" xr3:uid="{AAD090A1-9034-44EB-BE25-F3109DA82757}" name="Column5052"/>
    <tableColumn id="5069" xr3:uid="{88D97AA8-1DDE-409E-B90E-41BFC0AB7A76}" name="Column5053"/>
    <tableColumn id="5070" xr3:uid="{78A75DBF-DE33-4538-8F1C-94B3A7239C03}" name="Column5054"/>
    <tableColumn id="5071" xr3:uid="{CE57197C-5E71-4494-9D88-D4D76F18AE8E}" name="Column5055"/>
    <tableColumn id="5072" xr3:uid="{AD3091C7-C789-447E-9E2F-6FEDC02B9EB6}" name="Column5056"/>
    <tableColumn id="5073" xr3:uid="{4286079F-B12E-4022-AAE9-E6EECCF72C2E}" name="Column5057"/>
    <tableColumn id="5074" xr3:uid="{78152B6B-4ADA-4BE6-85DF-0F982E1B59AC}" name="Column5058"/>
    <tableColumn id="5075" xr3:uid="{1AFE5964-967B-4028-94C7-EACBA302A623}" name="Column5059"/>
    <tableColumn id="5076" xr3:uid="{9A1EB4C2-58C1-4581-A292-1651EA89D42B}" name="Column5060"/>
    <tableColumn id="5077" xr3:uid="{562E7F03-DD28-4695-BCBD-827F1BBD4966}" name="Column5061"/>
    <tableColumn id="5078" xr3:uid="{2EFFA413-2BCC-4957-8563-35888F860111}" name="Column5062"/>
    <tableColumn id="5079" xr3:uid="{FC52F4E2-AA8C-4E09-A3B3-222C1533BBD7}" name="Column5063"/>
    <tableColumn id="5080" xr3:uid="{4994861D-8767-4383-8AE1-1523D64802B5}" name="Column5064"/>
    <tableColumn id="5081" xr3:uid="{13E62A5F-5B5F-42D2-84A5-7CE2140C20E4}" name="Column5065"/>
    <tableColumn id="5082" xr3:uid="{82CD5B3C-19F2-4E32-AAF7-722D79C04687}" name="Column5066"/>
    <tableColumn id="5083" xr3:uid="{5852328E-E4BF-4AC8-97A7-27B55F005A18}" name="Column5067"/>
    <tableColumn id="5084" xr3:uid="{5A1F4B54-D621-47D2-A34A-D3F8697ADBDE}" name="Column5068"/>
    <tableColumn id="5085" xr3:uid="{B65FF3DF-974C-40B7-B72C-1F5CC064CB12}" name="Column5069"/>
    <tableColumn id="5086" xr3:uid="{17850D38-B37A-4700-B2CF-27D3DC77BFFD}" name="Column5070"/>
    <tableColumn id="5087" xr3:uid="{B9355DB8-D2FF-464C-BC81-32C911353BCB}" name="Column5071"/>
    <tableColumn id="5088" xr3:uid="{1EE9A262-340A-444F-A43D-DE6CA26DD8CE}" name="Column5072"/>
    <tableColumn id="5089" xr3:uid="{EAA3E879-CDD9-484C-A9C5-835A5BEAB6E1}" name="Column5073"/>
    <tableColumn id="5090" xr3:uid="{DEF11237-145E-48B6-90EB-3FA0BEB25345}" name="Column5074"/>
    <tableColumn id="5091" xr3:uid="{E93C6158-3E99-4DB6-8052-80AC26904519}" name="Column5075"/>
    <tableColumn id="5092" xr3:uid="{C0AB8744-2F0F-480A-8D10-1B910A8C064D}" name="Column5076"/>
    <tableColumn id="5093" xr3:uid="{F41834A2-A748-4C85-BCF7-271C1F96C943}" name="Column5077"/>
    <tableColumn id="5094" xr3:uid="{B0563479-17EB-4887-9BE4-FEB445F1495F}" name="Column5078"/>
    <tableColumn id="5095" xr3:uid="{FADAE161-9102-4059-A705-039757D9F6D1}" name="Column5079"/>
    <tableColumn id="5096" xr3:uid="{DB3C4CC8-1FA0-4C6D-8433-46F2D9829322}" name="Column5080"/>
    <tableColumn id="5097" xr3:uid="{D932366B-B959-46F5-8EE7-50609185FD0B}" name="Column5081"/>
    <tableColumn id="5098" xr3:uid="{24616324-8120-4DE9-A314-BB061CA8626D}" name="Column5082"/>
    <tableColumn id="5099" xr3:uid="{74F63266-FAF0-4FE0-8718-9B0AAA587E6E}" name="Column5083"/>
    <tableColumn id="5100" xr3:uid="{8195711E-34CB-4D23-9F2A-8518407AF30F}" name="Column5084"/>
    <tableColumn id="5101" xr3:uid="{4DFC8262-8B1D-4AC7-9AC2-23DED07B033B}" name="Column5085"/>
    <tableColumn id="5102" xr3:uid="{74353748-C5B9-4E7C-91C3-E2A78B86D2B0}" name="Column5086"/>
    <tableColumn id="5103" xr3:uid="{C3BA199B-DB1C-4FE5-8A01-312E0191DC75}" name="Column5087"/>
    <tableColumn id="5104" xr3:uid="{76621612-D5D7-46B3-AA1D-3E728D71730B}" name="Column5088"/>
    <tableColumn id="5105" xr3:uid="{F906E63A-D5F4-4078-8FE9-3D9E4BA8DA3D}" name="Column5089"/>
    <tableColumn id="5106" xr3:uid="{2B0F540D-F607-416E-8B3C-5EB82D45B6BB}" name="Column5090"/>
    <tableColumn id="5107" xr3:uid="{D35ECFAF-4A4B-4DCB-B655-C0A33104BF48}" name="Column5091"/>
    <tableColumn id="5108" xr3:uid="{F696D53C-820F-4857-BB85-BB871AAA89FA}" name="Column5092"/>
    <tableColumn id="5109" xr3:uid="{4DF3082F-362D-4F65-886E-52CC14C7BAE7}" name="Column5093"/>
    <tableColumn id="5110" xr3:uid="{5540A248-919A-4D62-8907-F62FDC4A8D78}" name="Column5094"/>
    <tableColumn id="5111" xr3:uid="{D9EDB8B4-538D-4CED-A810-0AB4A5A4F37F}" name="Column5095"/>
    <tableColumn id="5112" xr3:uid="{EEF1E83A-483E-46C0-99D2-2568F372CFF7}" name="Column5096"/>
    <tableColumn id="5113" xr3:uid="{BE1F750C-C103-4345-A6D6-32FA5398FD19}" name="Column5097"/>
    <tableColumn id="5114" xr3:uid="{71D7524A-8026-4FD8-8E46-F270B96B8ECA}" name="Column5098"/>
    <tableColumn id="5115" xr3:uid="{6DCC5592-198B-4580-A3DC-566CA7759A83}" name="Column5099"/>
    <tableColumn id="5116" xr3:uid="{523FD06B-06CF-4DFD-AA5E-0A1B7D795821}" name="Column5100"/>
    <tableColumn id="5117" xr3:uid="{12C8FFB3-C805-4A89-9699-61CC531A9C86}" name="Column5101"/>
    <tableColumn id="5118" xr3:uid="{AE5AFD56-8E50-41D5-9CAB-BF87337423AD}" name="Column5102"/>
    <tableColumn id="5119" xr3:uid="{C15F0B23-0C30-4A06-880F-5834968A204D}" name="Column5103"/>
    <tableColumn id="5120" xr3:uid="{35459FA9-E0B5-4A1A-B9EF-02BDC9406D84}" name="Column5104"/>
    <tableColumn id="5121" xr3:uid="{68D90994-D603-4DE6-B74C-B7BDBFF9D42E}" name="Column5105"/>
    <tableColumn id="5122" xr3:uid="{417407BE-4814-47A6-BBA5-A3F49B1B7369}" name="Column5106"/>
    <tableColumn id="5123" xr3:uid="{86EAC3A1-07DD-4199-8A51-03E1B518255F}" name="Column5107"/>
    <tableColumn id="5124" xr3:uid="{9AF39C7C-01A9-4EDD-9AC7-98EF4F25703D}" name="Column5108"/>
    <tableColumn id="5125" xr3:uid="{571F7870-2DEB-48E9-B366-058E7D927492}" name="Column5109"/>
    <tableColumn id="5126" xr3:uid="{49399AA3-56C0-4E18-9C87-7B6C6C550677}" name="Column5110"/>
    <tableColumn id="5127" xr3:uid="{AA49963D-7E58-4093-BE32-2E012C15D4F8}" name="Column5111"/>
    <tableColumn id="5128" xr3:uid="{9BAE1B33-B415-4650-BBED-25BCC00FD36B}" name="Column5112"/>
    <tableColumn id="5129" xr3:uid="{6B630FAC-7656-4448-985E-864952A94070}" name="Column5113"/>
    <tableColumn id="5130" xr3:uid="{AF2887E4-03AF-43C3-A992-B4AF7C4E2AD6}" name="Column5114"/>
    <tableColumn id="5131" xr3:uid="{69C0F51E-1FEB-4DD5-A087-EA0ACF8B1ABD}" name="Column5115"/>
    <tableColumn id="5132" xr3:uid="{F7A69E8E-1596-4B71-8DBC-D78F40EA4C34}" name="Column5116"/>
    <tableColumn id="5133" xr3:uid="{1559BD98-B0F5-4E81-9526-E4F4BC9AD287}" name="Column5117"/>
    <tableColumn id="5134" xr3:uid="{2C3352F9-7E30-4FBF-86B5-1FCF96DFFC55}" name="Column5118"/>
    <tableColumn id="5135" xr3:uid="{AB5FA42D-C4AF-4BD3-89B1-AE83D7C4F348}" name="Column5119"/>
    <tableColumn id="5136" xr3:uid="{122E648D-FFF9-4EDA-961D-53C675AAAA9B}" name="Column5120"/>
    <tableColumn id="5137" xr3:uid="{305315B2-35F4-4BF6-BE25-D7C8DFD287FC}" name="Column5121"/>
    <tableColumn id="5138" xr3:uid="{27AD05A5-CD22-48BD-81F1-FE830F0C1CCE}" name="Column5122"/>
    <tableColumn id="5139" xr3:uid="{E81BA59F-608C-4CE6-BF9A-DA279DE1DADB}" name="Column5123"/>
    <tableColumn id="5140" xr3:uid="{6BBBF5E0-3D52-427F-95B1-4E3B6B867A19}" name="Column5124"/>
    <tableColumn id="5141" xr3:uid="{260B399D-F60C-4101-9D59-26F7C369BCE9}" name="Column5125"/>
    <tableColumn id="5142" xr3:uid="{E9BFE4DD-E0C5-4B6C-88FD-6AA49F3A8988}" name="Column5126"/>
    <tableColumn id="5143" xr3:uid="{4D7E5E5D-8BA4-42C4-8CE8-8B0790B9148B}" name="Column5127"/>
    <tableColumn id="5144" xr3:uid="{D14AEAB5-50E1-4424-BD87-C6B8D77D4F80}" name="Column5128"/>
    <tableColumn id="5145" xr3:uid="{65EA73C9-F4BF-4DBB-8B68-782F6590C42B}" name="Column5129"/>
    <tableColumn id="5146" xr3:uid="{2BC46C5F-58B4-4721-B4AC-0DA5DBF6B040}" name="Column5130"/>
    <tableColumn id="5147" xr3:uid="{5170998D-3E7D-49AE-9756-BA123A9C0391}" name="Column5131"/>
    <tableColumn id="5148" xr3:uid="{3AE8E50F-90F7-4B5C-814A-96240E38B9D1}" name="Column5132"/>
    <tableColumn id="5149" xr3:uid="{7B9CDC8A-B7C5-45E0-9718-B34159E58494}" name="Column5133"/>
    <tableColumn id="5150" xr3:uid="{CAEF8635-84C5-4E45-90A5-3F2FB401481F}" name="Column5134"/>
    <tableColumn id="5151" xr3:uid="{32B948BE-0623-484D-80E1-2C48D0C8058C}" name="Column5135"/>
    <tableColumn id="5152" xr3:uid="{7CA87188-2193-416E-BBCB-EFD5F749F41B}" name="Column5136"/>
    <tableColumn id="5153" xr3:uid="{136106F4-002F-4929-ABA9-D1FF615B61CA}" name="Column5137"/>
    <tableColumn id="5154" xr3:uid="{BD2B2999-1A63-4674-97D3-9F23628E6743}" name="Column5138"/>
    <tableColumn id="5155" xr3:uid="{70C7BCB6-C6FA-4B4A-BB45-883E9F9F12FE}" name="Column5139"/>
    <tableColumn id="5156" xr3:uid="{F9B3B4A7-9F02-49AC-8086-98C63B4D8460}" name="Column5140"/>
    <tableColumn id="5157" xr3:uid="{B3F9F74A-5C5E-4C2D-BCBB-E7AD6323A333}" name="Column5141"/>
    <tableColumn id="5158" xr3:uid="{0EBDAE18-7E23-44DD-A3B0-2ABFFCF3400C}" name="Column5142"/>
    <tableColumn id="5159" xr3:uid="{79D8DB9F-1DD5-47A1-B7D4-CF8DB011A7CC}" name="Column5143"/>
    <tableColumn id="5160" xr3:uid="{69F6A884-3E5F-4AF9-96B2-DA2BECD64240}" name="Column5144"/>
    <tableColumn id="5161" xr3:uid="{7FD29607-191C-45A5-B41F-E089DDA02097}" name="Column5145"/>
    <tableColumn id="5162" xr3:uid="{458405BE-4857-45D2-9802-966518582E1F}" name="Column5146"/>
    <tableColumn id="5163" xr3:uid="{804BBB3A-E06F-4E9F-92C9-BA940B4AB1D3}" name="Column5147"/>
    <tableColumn id="5164" xr3:uid="{C2D5131E-F9F0-46D4-9BDB-271D37CF4583}" name="Column5148"/>
    <tableColumn id="5165" xr3:uid="{C20223D3-63D3-4782-A218-A978F0EE02FD}" name="Column5149"/>
    <tableColumn id="5166" xr3:uid="{40E1AF0D-D916-4195-A70F-CC08AF5FF72F}" name="Column5150"/>
    <tableColumn id="5167" xr3:uid="{A2D27157-5865-4EF1-AA3B-E8A1A52F1FBD}" name="Column5151"/>
    <tableColumn id="5168" xr3:uid="{88178D33-CE56-4854-8671-BAC5FF9B4D59}" name="Column5152"/>
    <tableColumn id="5169" xr3:uid="{DAAABD3C-C34D-4C0A-B86B-F046D3DC016F}" name="Column5153"/>
    <tableColumn id="5170" xr3:uid="{47092905-BBC4-4F59-A3B5-DE2EDC2E99E4}" name="Column5154"/>
    <tableColumn id="5171" xr3:uid="{708794DC-E662-4E1D-9A54-9BE859022E4E}" name="Column5155"/>
    <tableColumn id="5172" xr3:uid="{50C9499E-AC83-4B44-B2E1-21399DD11B50}" name="Column5156"/>
    <tableColumn id="5173" xr3:uid="{C03E9395-450A-4672-A1FC-F0801F4865B0}" name="Column5157"/>
    <tableColumn id="5174" xr3:uid="{B8FE4713-D9F5-421A-A47D-520FA37F39E3}" name="Column5158"/>
    <tableColumn id="5175" xr3:uid="{A4F5B65F-A1B6-46CB-9D47-33DB2833ADE2}" name="Column5159"/>
    <tableColumn id="5176" xr3:uid="{AB3A24D9-A039-4E12-927B-01C1A6E8FD18}" name="Column5160"/>
    <tableColumn id="5177" xr3:uid="{F625A56B-BB4C-4F1A-9DD2-E06216436EA9}" name="Column5161"/>
    <tableColumn id="5178" xr3:uid="{221749F3-A18A-4AE9-9E44-38ACBB259C58}" name="Column5162"/>
    <tableColumn id="5179" xr3:uid="{BAD44AD3-26D2-49FB-B9F0-F880A81302FC}" name="Column5163"/>
    <tableColumn id="5180" xr3:uid="{230F6C69-DC55-4685-92AB-36A5F2803F66}" name="Column5164"/>
    <tableColumn id="5181" xr3:uid="{A42057E2-C475-40C4-96BB-6C6DF0EAC8A8}" name="Column5165"/>
    <tableColumn id="5182" xr3:uid="{AB7BBC0E-41D8-48E1-AA9C-EC57F15FBA42}" name="Column5166"/>
    <tableColumn id="5183" xr3:uid="{EB912ECC-2594-4DFF-92CE-B720198B7CAD}" name="Column5167"/>
    <tableColumn id="5184" xr3:uid="{C7416103-8F67-4F06-9B4C-CB5F8885551B}" name="Column5168"/>
    <tableColumn id="5185" xr3:uid="{DFED7775-78E0-4379-83F4-D581893D9E31}" name="Column5169"/>
    <tableColumn id="5186" xr3:uid="{B4FEF084-945C-4552-A2D1-6E0EAED6CA70}" name="Column5170"/>
    <tableColumn id="5187" xr3:uid="{C4980BAF-4529-49AC-962B-13352B7878F8}" name="Column5171"/>
    <tableColumn id="5188" xr3:uid="{56771A52-FF25-4CA9-9BF7-4DD9A6F019FF}" name="Column5172"/>
    <tableColumn id="5189" xr3:uid="{39CC4228-202C-40E9-BD3F-2E0B0BF7F5C2}" name="Column5173"/>
    <tableColumn id="5190" xr3:uid="{D59BE743-B123-46EF-87C4-7EF8EAEB68EC}" name="Column5174"/>
    <tableColumn id="5191" xr3:uid="{60501163-F4B5-46DF-80CB-01EA912B6919}" name="Column5175"/>
    <tableColumn id="5192" xr3:uid="{641739B3-8347-423F-A2D0-D0BB0B644ED2}" name="Column5176"/>
    <tableColumn id="5193" xr3:uid="{54E10C3A-68A6-488B-B777-C15BD8450411}" name="Column5177"/>
    <tableColumn id="5194" xr3:uid="{9D410BCB-4D09-4206-978A-C7CAB356D6AF}" name="Column5178"/>
    <tableColumn id="5195" xr3:uid="{680C4645-E758-4E8C-AFBA-E364EC556333}" name="Column5179"/>
    <tableColumn id="5196" xr3:uid="{7D663B28-0E06-4FF7-A763-A090585D17E6}" name="Column5180"/>
    <tableColumn id="5197" xr3:uid="{3784CBDF-E2E8-459F-9AE3-B75696A9AB06}" name="Column5181"/>
    <tableColumn id="5198" xr3:uid="{8A406B95-7FAD-461A-88C4-78CBAB1382BD}" name="Column5182"/>
    <tableColumn id="5199" xr3:uid="{EAAA05FF-3BBB-4752-A95B-28BA9509D36E}" name="Column5183"/>
    <tableColumn id="5200" xr3:uid="{BD91C214-86E4-4412-A616-1623DF8607BB}" name="Column5184"/>
    <tableColumn id="5201" xr3:uid="{6186D18B-D099-4030-B75A-0F614AF8364C}" name="Column5185"/>
    <tableColumn id="5202" xr3:uid="{D1FB3322-9F70-457A-BD8E-25C955C7331B}" name="Column5186"/>
    <tableColumn id="5203" xr3:uid="{412F9936-90F6-4C89-848B-E80979A4ECA9}" name="Column5187"/>
    <tableColumn id="5204" xr3:uid="{CF03D8F3-C386-4151-890F-C776FBC9750E}" name="Column5188"/>
    <tableColumn id="5205" xr3:uid="{5E6CC33C-3896-48A9-9DDB-5956B5566C61}" name="Column5189"/>
    <tableColumn id="5206" xr3:uid="{94E65B95-1AA0-4A50-89A0-E24EBD0EA022}" name="Column5190"/>
    <tableColumn id="5207" xr3:uid="{57C73295-7B4E-4F85-A69D-83BD0AC93EE1}" name="Column5191"/>
    <tableColumn id="5208" xr3:uid="{E8270995-AD4A-4599-A079-B4BB03E0DC84}" name="Column5192"/>
    <tableColumn id="5209" xr3:uid="{37BED2B5-9AFD-4DAD-B5CE-E5F7BB3F1E40}" name="Column5193"/>
    <tableColumn id="5210" xr3:uid="{7FEEBED7-F557-4FD7-BA1D-618C32EBF8E6}" name="Column5194"/>
    <tableColumn id="5211" xr3:uid="{3C80A012-17B7-4CB2-9581-AA072AC01C51}" name="Column5195"/>
    <tableColumn id="5212" xr3:uid="{4328A4D9-E1FC-4F0D-9A45-C6F311D88A97}" name="Column5196"/>
    <tableColumn id="5213" xr3:uid="{010A027E-8075-4ED4-AE2C-4755F191C228}" name="Column5197"/>
    <tableColumn id="5214" xr3:uid="{5B3DDC55-6EEA-4CAA-8A03-ABD0B8051B7D}" name="Column5198"/>
    <tableColumn id="5215" xr3:uid="{E24142D4-1D67-4700-BA07-64705B773420}" name="Column5199"/>
    <tableColumn id="5216" xr3:uid="{A17DBD5B-B8E0-44DB-B688-96A5430B9F22}" name="Column5200"/>
    <tableColumn id="5217" xr3:uid="{A0D61BF1-D166-4309-88D7-5CEEA575C443}" name="Column5201"/>
    <tableColumn id="5218" xr3:uid="{5B9D640B-2BC8-49EC-8227-1050859279CC}" name="Column5202"/>
    <tableColumn id="5219" xr3:uid="{76CCAA68-479A-4194-96A5-9AB443476A12}" name="Column5203"/>
    <tableColumn id="5220" xr3:uid="{D3C3838F-B5ED-46C4-B788-0216C888D48E}" name="Column5204"/>
    <tableColumn id="5221" xr3:uid="{515F0664-FBA1-4666-A9AF-050064451844}" name="Column5205"/>
    <tableColumn id="5222" xr3:uid="{58C30F2E-CE4D-4779-BFD0-B2B8AE0C5080}" name="Column5206"/>
    <tableColumn id="5223" xr3:uid="{22710F52-A1B1-4EA2-87F0-2C3D73784D5E}" name="Column5207"/>
    <tableColumn id="5224" xr3:uid="{129A5FE1-C1C8-4F0D-BF45-28F4FF92833B}" name="Column5208"/>
    <tableColumn id="5225" xr3:uid="{0AB26A1C-1899-4F9A-9498-54FCED8BD145}" name="Column5209"/>
    <tableColumn id="5226" xr3:uid="{ABB616D1-E44D-49A8-81A1-49BB6D989929}" name="Column5210"/>
    <tableColumn id="5227" xr3:uid="{E6F82998-9078-42E4-8E29-A3361C7541E8}" name="Column5211"/>
    <tableColumn id="5228" xr3:uid="{D30FC2BA-A94A-4A37-8B84-1A1F2225473F}" name="Column5212"/>
    <tableColumn id="5229" xr3:uid="{1CEBC5EE-F1CC-431A-A1E0-470FC0111388}" name="Column5213"/>
    <tableColumn id="5230" xr3:uid="{1B7B112C-670C-475E-B94D-E2E1C66D0B24}" name="Column5214"/>
    <tableColumn id="5231" xr3:uid="{3362EE8C-8AFC-4A7F-8FC2-084C7551AB3F}" name="Column5215"/>
    <tableColumn id="5232" xr3:uid="{78F61F99-D65C-4200-972A-6D13D5D2BF0A}" name="Column5216"/>
    <tableColumn id="5233" xr3:uid="{B1C5E553-09B3-4005-997F-0E27EACA0C08}" name="Column5217"/>
    <tableColumn id="5234" xr3:uid="{371D8BD8-63DC-4253-B72F-E14A7A1763CA}" name="Column5218"/>
    <tableColumn id="5235" xr3:uid="{FFB147BF-AFCD-4265-990E-11A7CBC9F759}" name="Column5219"/>
    <tableColumn id="5236" xr3:uid="{1E73195C-DF3F-4195-92D3-3B34AF483FB5}" name="Column5220"/>
    <tableColumn id="5237" xr3:uid="{B85ED07A-768C-4B6C-8B00-12989FB7FE3A}" name="Column5221"/>
    <tableColumn id="5238" xr3:uid="{91698DD1-7EB4-41F2-B138-2D15BA4F9B4A}" name="Column5222"/>
    <tableColumn id="5239" xr3:uid="{F6F6FA07-AAB7-451D-B76B-AC478E5D4E68}" name="Column5223"/>
    <tableColumn id="5240" xr3:uid="{C678F6D3-197C-4A81-BB51-CDEC0818B21B}" name="Column5224"/>
    <tableColumn id="5241" xr3:uid="{422A389E-26BB-461A-836F-6F45A0CC362F}" name="Column5225"/>
    <tableColumn id="5242" xr3:uid="{E575A45A-202B-471B-B142-52BB84E647A5}" name="Column5226"/>
    <tableColumn id="5243" xr3:uid="{60903C5B-4704-43AC-8B3D-DBA53D71251F}" name="Column5227"/>
    <tableColumn id="5244" xr3:uid="{677389BC-608A-475F-9F32-B69DD91511CC}" name="Column5228"/>
    <tableColumn id="5245" xr3:uid="{906DDFC8-45E9-4AD8-88F0-D496FAD0F0B2}" name="Column5229"/>
    <tableColumn id="5246" xr3:uid="{E4AB2E7E-2ED9-4CCE-B4DB-62935B16AA6D}" name="Column5230"/>
    <tableColumn id="5247" xr3:uid="{A270789D-B1C9-4045-B1C3-B591B85BEA6E}" name="Column5231"/>
    <tableColumn id="5248" xr3:uid="{2B484D5A-2AA1-4C31-A00B-D8DD43BEEC3C}" name="Column5232"/>
    <tableColumn id="5249" xr3:uid="{EB57B28A-1653-4385-8EF8-EDCE33C1E029}" name="Column5233"/>
    <tableColumn id="5250" xr3:uid="{1A2DF2BC-FA81-4714-A58D-B3F63AD2A629}" name="Column5234"/>
    <tableColumn id="5251" xr3:uid="{AA1BDCC4-1A9D-4359-BCDA-DBF62115A8A2}" name="Column5235"/>
    <tableColumn id="5252" xr3:uid="{F26FEB31-0A93-466D-BA59-60C6E61674AA}" name="Column5236"/>
    <tableColumn id="5253" xr3:uid="{BDA57D10-2D47-4A94-A7E7-B41207DB9859}" name="Column5237"/>
    <tableColumn id="5254" xr3:uid="{1F65F6FB-CA7C-45E1-8BF3-0E2DCD1A25C2}" name="Column5238"/>
    <tableColumn id="5255" xr3:uid="{B6A7AF6B-4C13-4422-B563-ADA49C27635E}" name="Column5239"/>
    <tableColumn id="5256" xr3:uid="{BB1E08DB-9DBE-4C08-A48E-FB5AAE29AFC9}" name="Column5240"/>
    <tableColumn id="5257" xr3:uid="{636AA6DB-2555-49FE-85FD-E5D437954410}" name="Column5241"/>
    <tableColumn id="5258" xr3:uid="{80B1B6DF-F593-41E4-853F-7EB9039CE69B}" name="Column5242"/>
    <tableColumn id="5259" xr3:uid="{5F244F84-6BA4-4577-88DF-1D05F66BC75D}" name="Column5243"/>
    <tableColumn id="5260" xr3:uid="{6378CFCD-830F-4AE7-92D3-167DD0238A40}" name="Column5244"/>
    <tableColumn id="5261" xr3:uid="{6B4DA426-F9F4-4710-97E3-E6FDD6C57111}" name="Column5245"/>
    <tableColumn id="5262" xr3:uid="{7F07F07A-57C5-44DE-8D6D-EBDE28E9CCA1}" name="Column5246"/>
    <tableColumn id="5263" xr3:uid="{0ECD8C69-66F2-4ACB-BEEE-49F15C8EB7F9}" name="Column5247"/>
    <tableColumn id="5264" xr3:uid="{BB0F170A-BA7A-44D4-A83D-9635AB8F490C}" name="Column5248"/>
    <tableColumn id="5265" xr3:uid="{798B1C41-2791-4128-AD39-26153FACD28B}" name="Column5249"/>
    <tableColumn id="5266" xr3:uid="{3B6455D8-C8E4-4311-97C5-A23F227D37CC}" name="Column5250"/>
    <tableColumn id="5267" xr3:uid="{E1EE802E-7B44-4980-96A9-78010D6B6F67}" name="Column5251"/>
    <tableColumn id="5268" xr3:uid="{72D8AAA9-028F-4481-9A54-0CA113C8EA5A}" name="Column5252"/>
    <tableColumn id="5269" xr3:uid="{4ED2F863-6EFC-41CB-BBF4-8A93203A8CCA}" name="Column5253"/>
    <tableColumn id="5270" xr3:uid="{98B86D21-B31C-4470-ACE1-8731A19695F9}" name="Column5254"/>
    <tableColumn id="5271" xr3:uid="{DD68561A-9196-47BA-8B3B-D56DCD350195}" name="Column5255"/>
    <tableColumn id="5272" xr3:uid="{997321EB-33EC-480D-8D15-9CF479487DD9}" name="Column5256"/>
    <tableColumn id="5273" xr3:uid="{0528C2E6-5CC2-4FB8-8E29-09D1E6DBF151}" name="Column5257"/>
    <tableColumn id="5274" xr3:uid="{5711D7CE-DB49-4F10-B616-EF3EE3866DAF}" name="Column5258"/>
    <tableColumn id="5275" xr3:uid="{8DDA9E43-F9F7-4BE1-A6F1-D9E84F0649EF}" name="Column5259"/>
    <tableColumn id="5276" xr3:uid="{79F8BE0F-FDDF-4037-A04D-09FABC91F357}" name="Column5260"/>
    <tableColumn id="5277" xr3:uid="{78248B92-69C9-4DDC-89E3-641948CC72FC}" name="Column5261"/>
    <tableColumn id="5278" xr3:uid="{7D479CDE-5AFF-4502-84D9-0D0EF242FDAD}" name="Column5262"/>
    <tableColumn id="5279" xr3:uid="{BE897EA6-4988-4EB9-B8D3-861769C1C7BA}" name="Column5263"/>
    <tableColumn id="5280" xr3:uid="{9BF2FC46-1014-457A-B205-8153B1A9784C}" name="Column5264"/>
    <tableColumn id="5281" xr3:uid="{BB88560A-F186-4C71-8597-DBC68E6ACFB4}" name="Column5265"/>
    <tableColumn id="5282" xr3:uid="{BEFE72D1-71EE-4102-B013-8E96D9C6F177}" name="Column5266"/>
    <tableColumn id="5283" xr3:uid="{A915B980-E022-4A28-BCC9-D7F952AB9FEC}" name="Column5267"/>
    <tableColumn id="5284" xr3:uid="{56A623DC-5CB9-47B9-9DE0-7350AC2D0491}" name="Column5268"/>
    <tableColumn id="5285" xr3:uid="{83400740-B31E-4C19-8E8D-6C8E4260DAD3}" name="Column5269"/>
    <tableColumn id="5286" xr3:uid="{173BFA12-8445-48FE-AA1C-32B270770F4F}" name="Column5270"/>
    <tableColumn id="5287" xr3:uid="{9A62B077-16B0-4AE6-A014-AC400F02F5A5}" name="Column5271"/>
    <tableColumn id="5288" xr3:uid="{04EA3181-A4AE-433D-8596-703358B7D0DE}" name="Column5272"/>
    <tableColumn id="5289" xr3:uid="{6A63F88D-1C27-49D6-885E-A9CBD05BE076}" name="Column5273"/>
    <tableColumn id="5290" xr3:uid="{3D482406-4CE8-435F-9483-0E640F745FE5}" name="Column5274"/>
    <tableColumn id="5291" xr3:uid="{985479AE-EC58-42C1-98B6-9C90BF845C0A}" name="Column5275"/>
    <tableColumn id="5292" xr3:uid="{3BCFD447-2B4E-4862-874E-E91E77766527}" name="Column5276"/>
    <tableColumn id="5293" xr3:uid="{82CE245F-7B73-4669-9E7A-4D117CADB610}" name="Column5277"/>
    <tableColumn id="5294" xr3:uid="{483DB90F-6FA9-4D29-9026-167FAACD4C1B}" name="Column5278"/>
    <tableColumn id="5295" xr3:uid="{239C8E1A-D4A3-4998-9F78-29B6D63691B1}" name="Column5279"/>
    <tableColumn id="5296" xr3:uid="{E79487CE-55E9-4806-92B5-9CD50DAEB9EE}" name="Column5280"/>
    <tableColumn id="5297" xr3:uid="{72AB316B-6A0E-46C2-9CD5-1B9E6BA43813}" name="Column5281"/>
    <tableColumn id="5298" xr3:uid="{9EAF8236-EB9A-4E30-A524-B779E49632CF}" name="Column5282"/>
    <tableColumn id="5299" xr3:uid="{8EE1A7DC-F2A8-4AF7-8309-122B7725DE9B}" name="Column5283"/>
    <tableColumn id="5300" xr3:uid="{CD7F15CB-3EBE-4EE4-9932-048EB12AE8EF}" name="Column5284"/>
    <tableColumn id="5301" xr3:uid="{3A7B3688-0744-4911-9BFD-8878B9E98927}" name="Column5285"/>
    <tableColumn id="5302" xr3:uid="{0470186B-008E-4471-BC31-B656A132CB29}" name="Column5286"/>
    <tableColumn id="5303" xr3:uid="{A21E9DBD-053F-4A09-8C0E-C98E754DDFC8}" name="Column5287"/>
    <tableColumn id="5304" xr3:uid="{A0B9CDED-D666-4C3D-9D12-1D96A244918E}" name="Column5288"/>
    <tableColumn id="5305" xr3:uid="{32996336-A7E2-4511-913D-838668FA01D4}" name="Column5289"/>
    <tableColumn id="5306" xr3:uid="{C81815AD-0F35-430E-8F2A-812A458BAAB4}" name="Column5290"/>
    <tableColumn id="5307" xr3:uid="{7B14D15A-908B-44D6-8553-551A14463115}" name="Column5291"/>
    <tableColumn id="5308" xr3:uid="{FA1BC2BD-1ED0-4695-AF49-FFD6AA75A169}" name="Column5292"/>
    <tableColumn id="5309" xr3:uid="{F11B825C-D656-4BB3-9BE0-F88915937483}" name="Column5293"/>
    <tableColumn id="5310" xr3:uid="{F0E0B620-8489-4A74-9369-F2F12DC44A9A}" name="Column5294"/>
    <tableColumn id="5311" xr3:uid="{83021809-D307-418E-A1DD-FF4D10326573}" name="Column5295"/>
    <tableColumn id="5312" xr3:uid="{296F546C-F128-46C7-B6AE-0C5F5E9AD009}" name="Column5296"/>
    <tableColumn id="5313" xr3:uid="{F761323A-67BB-4B81-AA4E-96B9D66BC7F1}" name="Column5297"/>
    <tableColumn id="5314" xr3:uid="{677AC57D-EB25-4229-90A4-AC3960138F16}" name="Column5298"/>
    <tableColumn id="5315" xr3:uid="{08DD9266-6CAD-4480-BB4C-62B69A755357}" name="Column5299"/>
    <tableColumn id="5316" xr3:uid="{04B63935-BF02-4B12-90D4-A24BFBDB5EA6}" name="Column5300"/>
    <tableColumn id="5317" xr3:uid="{1B3FB1A5-AD69-4001-B4C8-B1A231636E98}" name="Column5301"/>
    <tableColumn id="5318" xr3:uid="{081F3F72-792D-49D8-A5E2-6F00C7DACC38}" name="Column5302"/>
    <tableColumn id="5319" xr3:uid="{4CD739C5-1B07-4F08-B01B-DD8213B6784D}" name="Column5303"/>
    <tableColumn id="5320" xr3:uid="{14DEB3AB-1DBA-4993-886B-1EC3867E1640}" name="Column5304"/>
    <tableColumn id="5321" xr3:uid="{6B466681-9E82-4C84-987E-2A0F395AFD34}" name="Column5305"/>
    <tableColumn id="5322" xr3:uid="{9CFB38FD-E3B2-460A-BEAA-244C8567B408}" name="Column5306"/>
    <tableColumn id="5323" xr3:uid="{A1C32F9A-6EE5-42DB-8F57-0EFE17638A68}" name="Column5307"/>
    <tableColumn id="5324" xr3:uid="{77D85AAA-C670-4F26-84F2-50BB20E6B35C}" name="Column5308"/>
    <tableColumn id="5325" xr3:uid="{7986D17F-3671-4E81-8883-3CC2522F86B3}" name="Column5309"/>
    <tableColumn id="5326" xr3:uid="{DFFE3A37-647F-40F7-ADED-56903E6F0DF9}" name="Column5310"/>
    <tableColumn id="5327" xr3:uid="{BCD1E2FB-2974-4CEC-BE03-A42EF8067B62}" name="Column5311"/>
    <tableColumn id="5328" xr3:uid="{DBC77FFA-EDC6-4579-B44B-BE9DB387818E}" name="Column5312"/>
    <tableColumn id="5329" xr3:uid="{5DDFC387-59EE-42D4-BB8E-BAA138581231}" name="Column5313"/>
    <tableColumn id="5330" xr3:uid="{60D583FF-343F-487F-A886-AB6367273CE7}" name="Column5314"/>
    <tableColumn id="5331" xr3:uid="{E7BC72A9-70DF-4A6C-8CA6-C6FC16F9A4DA}" name="Column5315"/>
    <tableColumn id="5332" xr3:uid="{1C4D2784-7862-4478-9085-13CB2A51F7BD}" name="Column5316"/>
    <tableColumn id="5333" xr3:uid="{8AB7C72C-CDD4-4994-8942-7BFA6699102C}" name="Column5317"/>
    <tableColumn id="5334" xr3:uid="{E8E39E69-FC78-4831-B8BF-0EB8E83CC5A8}" name="Column5318"/>
    <tableColumn id="5335" xr3:uid="{548DB4E7-14FD-4783-A423-750D5D084F1F}" name="Column5319"/>
    <tableColumn id="5336" xr3:uid="{64EC9B75-771A-4497-820A-230287357849}" name="Column5320"/>
    <tableColumn id="5337" xr3:uid="{E21863FF-9459-4860-83F1-CA8DB1299AE5}" name="Column5321"/>
    <tableColumn id="5338" xr3:uid="{637F52A4-4F52-4A65-AC2F-6D0175107DF7}" name="Column5322"/>
    <tableColumn id="5339" xr3:uid="{AD79D4D8-5234-4CF7-A28A-DAFFD153EB8B}" name="Column5323"/>
    <tableColumn id="5340" xr3:uid="{E2488E7C-7856-4181-817D-B3151A7AE485}" name="Column5324"/>
    <tableColumn id="5341" xr3:uid="{50998070-B95D-449F-A337-7CCDD68A7AEA}" name="Column5325"/>
    <tableColumn id="5342" xr3:uid="{A3F0EF3C-2FAA-4555-8958-093363A43631}" name="Column5326"/>
    <tableColumn id="5343" xr3:uid="{CB3A9AB8-A193-426D-B8AC-FD9D951D828B}" name="Column5327"/>
    <tableColumn id="5344" xr3:uid="{AB661EA3-00E2-4934-A6E6-7239C36CFBD9}" name="Column5328"/>
    <tableColumn id="5345" xr3:uid="{B88CA3CA-5970-4B69-95C5-CCE7B7672568}" name="Column5329"/>
    <tableColumn id="5346" xr3:uid="{24AC0969-9126-4B8F-8BB5-F60350A9B99B}" name="Column5330"/>
    <tableColumn id="5347" xr3:uid="{9800481B-C88C-4A35-A418-43D83DF77E05}" name="Column5331"/>
    <tableColumn id="5348" xr3:uid="{BF76297F-3ADC-4743-AC6F-3A6DF767BB89}" name="Column5332"/>
    <tableColumn id="5349" xr3:uid="{1EEC814A-D72E-4269-81B7-0FE2F4B2D716}" name="Column5333"/>
    <tableColumn id="5350" xr3:uid="{FE8DF4D4-8C63-4606-8685-DB9B54E48CE5}" name="Column5334"/>
    <tableColumn id="5351" xr3:uid="{C2943BA7-23D5-47C5-9A4C-57E2EF9C797F}" name="Column5335"/>
    <tableColumn id="5352" xr3:uid="{BCEA07E7-8132-4BDF-A0CB-0AF8FF772B24}" name="Column5336"/>
    <tableColumn id="5353" xr3:uid="{65C64BC8-EB25-4059-84F0-7A6D79C1661C}" name="Column5337"/>
    <tableColumn id="5354" xr3:uid="{17701639-6D85-424B-8DD2-0BEBED83C6B2}" name="Column5338"/>
    <tableColumn id="5355" xr3:uid="{47B0E6B2-8B50-4D6D-8D17-3E5A4A891E70}" name="Column5339"/>
    <tableColumn id="5356" xr3:uid="{6CA77F8D-F66E-43BA-B187-220D72598505}" name="Column5340"/>
    <tableColumn id="5357" xr3:uid="{90BF7761-F99A-43FF-BC2A-A4AC18506EE1}" name="Column5341"/>
    <tableColumn id="5358" xr3:uid="{D3F51FC3-BAF6-48D0-89CC-C84EA2498DD0}" name="Column5342"/>
    <tableColumn id="5359" xr3:uid="{B202069E-1B16-4D47-8233-1E4CFBAF9BE9}" name="Column5343"/>
    <tableColumn id="5360" xr3:uid="{919165B3-65D2-4B07-9B41-327AD2D32C42}" name="Column5344"/>
    <tableColumn id="5361" xr3:uid="{2817DA93-C025-4847-AA2E-DE2500AF73DF}" name="Column5345"/>
    <tableColumn id="5362" xr3:uid="{6518C234-A549-4CC1-8B32-35DE5B9E5F05}" name="Column5346"/>
    <tableColumn id="5363" xr3:uid="{F772A339-6727-42F3-A7B0-65F52FCBD4F6}" name="Column5347"/>
    <tableColumn id="5364" xr3:uid="{B8B6C537-2E4F-4E63-8451-7D60E80450DE}" name="Column5348"/>
    <tableColumn id="5365" xr3:uid="{D38AEC20-B18C-4DC1-89E8-BB2D5DBAD9D8}" name="Column5349"/>
    <tableColumn id="5366" xr3:uid="{39C1FA07-56AF-452E-BBC0-94CFF4FC5A1D}" name="Column5350"/>
    <tableColumn id="5367" xr3:uid="{F93F0F5D-2204-40F3-AE9E-9A3A404257EE}" name="Column5351"/>
    <tableColumn id="5368" xr3:uid="{E03EFF55-8D36-409F-9829-468D7173AE82}" name="Column5352"/>
    <tableColumn id="5369" xr3:uid="{D26766A9-DDE1-424A-9EAC-605689039B5D}" name="Column5353"/>
    <tableColumn id="5370" xr3:uid="{9BA2AF99-2C74-49D8-BDDC-EFCB5109D626}" name="Column5354"/>
    <tableColumn id="5371" xr3:uid="{DF59B3F4-7676-4117-9A02-C17E87C7D6CF}" name="Column5355"/>
    <tableColumn id="5372" xr3:uid="{E63E9DC1-9E0C-4322-83AF-6D1080957EA3}" name="Column5356"/>
    <tableColumn id="5373" xr3:uid="{E5FA8D08-EDA4-49AE-B923-53AA8E6CBA4D}" name="Column5357"/>
    <tableColumn id="5374" xr3:uid="{863EE650-5BA2-418E-B971-0555607B09AF}" name="Column5358"/>
    <tableColumn id="5375" xr3:uid="{420388FA-44B6-4A64-9F6F-F09F93D246A8}" name="Column5359"/>
    <tableColumn id="5376" xr3:uid="{AA8BC9B2-AC29-4947-BEAB-6699FA87FF09}" name="Column5360"/>
    <tableColumn id="5377" xr3:uid="{B3D254B9-0A64-4C7D-ABB4-579D5D88B7F0}" name="Column5361"/>
    <tableColumn id="5378" xr3:uid="{909D9C3F-B2E6-4652-962D-9345C2558BC7}" name="Column5362"/>
    <tableColumn id="5379" xr3:uid="{0A542017-BAE0-45F9-BAF4-52DEE6613AAB}" name="Column5363"/>
    <tableColumn id="5380" xr3:uid="{B0D215DD-A5A0-40EC-BD15-B7035E386395}" name="Column5364"/>
    <tableColumn id="5381" xr3:uid="{87601FC0-C999-4B1C-8A2D-BDB26FF1682B}" name="Column5365"/>
    <tableColumn id="5382" xr3:uid="{65B01DED-1566-4BE1-96A6-0EEBED2B6081}" name="Column5366"/>
    <tableColumn id="5383" xr3:uid="{4A828A5F-8373-4F2B-8B05-3CFEAD136409}" name="Column5367"/>
    <tableColumn id="5384" xr3:uid="{4A1A6B0D-E03E-4E10-9A98-743AC1677FB0}" name="Column5368"/>
    <tableColumn id="5385" xr3:uid="{CDED7D1E-FA69-4059-AB70-EBD162973DA2}" name="Column5369"/>
    <tableColumn id="5386" xr3:uid="{2C385F97-DE91-476D-BFC5-6427CAF2A507}" name="Column5370"/>
    <tableColumn id="5387" xr3:uid="{7A663099-7C0A-4D16-BE1D-92CBA3C07562}" name="Column5371"/>
    <tableColumn id="5388" xr3:uid="{405F7632-6712-461B-B920-CEE86A20B63A}" name="Column5372"/>
    <tableColumn id="5389" xr3:uid="{B127BA3E-AE64-4479-B5B9-0D4600E044E1}" name="Column5373"/>
    <tableColumn id="5390" xr3:uid="{E62B3F03-D2B7-43B2-9C99-8357D2081F73}" name="Column5374"/>
    <tableColumn id="5391" xr3:uid="{03CC9DA2-55D6-444C-BFB9-A83BF02D62C4}" name="Column5375"/>
    <tableColumn id="5392" xr3:uid="{160C16EB-5BBB-4073-97DD-DA290195B185}" name="Column5376"/>
    <tableColumn id="5393" xr3:uid="{7FA280A9-1F15-46E7-BF9A-1BA3334CAB10}" name="Column5377"/>
    <tableColumn id="5394" xr3:uid="{5C4E90F8-234E-499D-9D69-E64C64193603}" name="Column5378"/>
    <tableColumn id="5395" xr3:uid="{BFB09DD6-03D9-463A-859E-DF1369837D57}" name="Column5379"/>
    <tableColumn id="5396" xr3:uid="{EF8D5397-90B5-4C2C-9905-060D863F9E63}" name="Column5380"/>
    <tableColumn id="5397" xr3:uid="{F5666443-DFD2-47B1-9E49-A2ED96202B30}" name="Column5381"/>
    <tableColumn id="5398" xr3:uid="{8D3B7985-8045-439F-8977-A47829D8E129}" name="Column5382"/>
    <tableColumn id="5399" xr3:uid="{7EE8B322-3932-4C03-9044-51F8FF8828D5}" name="Column5383"/>
    <tableColumn id="5400" xr3:uid="{72E61CBE-031C-4D8A-B20D-E9B004645F69}" name="Column5384"/>
    <tableColumn id="5401" xr3:uid="{610A2421-436E-43BF-A2CA-902DBA1B8299}" name="Column5385"/>
    <tableColumn id="5402" xr3:uid="{C105CA15-FEF2-4155-A34F-77F24C5C8983}" name="Column5386"/>
    <tableColumn id="5403" xr3:uid="{36202BA8-FB99-4280-AE7E-060190D3FB59}" name="Column5387"/>
    <tableColumn id="5404" xr3:uid="{9247D4C6-5AE2-4F11-97F6-5F16ED4F780C}" name="Column5388"/>
    <tableColumn id="5405" xr3:uid="{5E275E19-2A6A-4C62-9E2E-BBB102E9848D}" name="Column5389"/>
    <tableColumn id="5406" xr3:uid="{613D1021-409B-496D-9A09-AAF20C93A742}" name="Column5390"/>
    <tableColumn id="5407" xr3:uid="{E135A00D-544A-4569-B037-B7F0FFA67476}" name="Column5391"/>
    <tableColumn id="5408" xr3:uid="{5DFD3BD8-5B55-40EB-A852-D0AD7D40D387}" name="Column5392"/>
    <tableColumn id="5409" xr3:uid="{4A651F56-B6FF-4A37-B9CA-1391DF56A590}" name="Column5393"/>
    <tableColumn id="5410" xr3:uid="{639D6737-A7F6-482A-B43E-0F2B115B1281}" name="Column5394"/>
    <tableColumn id="5411" xr3:uid="{292F097D-420A-4B20-8548-2EA1A294036A}" name="Column5395"/>
    <tableColumn id="5412" xr3:uid="{02346D46-A5DC-4F06-8802-6C10F8C0EA12}" name="Column5396"/>
    <tableColumn id="5413" xr3:uid="{C8A04016-6BFC-464E-88C9-61A8B4EF8048}" name="Column5397"/>
    <tableColumn id="5414" xr3:uid="{46E68010-CA01-48C4-86C9-9987575089C5}" name="Column5398"/>
    <tableColumn id="5415" xr3:uid="{2D2CC6E9-637F-4F35-BD4F-D7FC620893E9}" name="Column5399"/>
    <tableColumn id="5416" xr3:uid="{66649B29-6743-4227-B53A-41BECC58BC15}" name="Column5400"/>
    <tableColumn id="5417" xr3:uid="{8A9E17A1-7583-4F67-84E5-83655A8F2FDC}" name="Column5401"/>
    <tableColumn id="5418" xr3:uid="{5B0119FB-4DFC-4A07-B516-2B65562700E9}" name="Column5402"/>
    <tableColumn id="5419" xr3:uid="{C69EC8EF-5ABB-4E9B-AE69-51184F8BA6B7}" name="Column5403"/>
    <tableColumn id="5420" xr3:uid="{2B55A7F1-38E0-4999-AA06-2DE88177E492}" name="Column5404"/>
    <tableColumn id="5421" xr3:uid="{DD1A8895-FDA6-4306-B284-EFFED180122E}" name="Column5405"/>
    <tableColumn id="5422" xr3:uid="{005D9F8D-592A-4866-900D-931DF93E472E}" name="Column5406"/>
    <tableColumn id="5423" xr3:uid="{B463B65F-68BA-4CE3-ABFB-088181C19D0B}" name="Column5407"/>
    <tableColumn id="5424" xr3:uid="{E78332BE-472C-4EF6-B880-99D0D0ED24FF}" name="Column5408"/>
    <tableColumn id="5425" xr3:uid="{F8BACFA0-1279-4E8E-B84C-C26FD20B9D14}" name="Column5409"/>
    <tableColumn id="5426" xr3:uid="{F2B0B6B3-D0C7-4839-98C6-43111ACED0E2}" name="Column5410"/>
    <tableColumn id="5427" xr3:uid="{A4AB673B-2FB7-484B-B94F-7C5E37780E26}" name="Column5411"/>
    <tableColumn id="5428" xr3:uid="{D93B968B-17A5-4D52-A66B-EAA09910D216}" name="Column5412"/>
    <tableColumn id="5429" xr3:uid="{B3EDD525-F2EA-4C1A-98F2-58A2ADB22489}" name="Column5413"/>
    <tableColumn id="5430" xr3:uid="{1CF0946B-C525-41F5-A447-6FF7393E9F71}" name="Column5414"/>
    <tableColumn id="5431" xr3:uid="{D50A7347-4957-4EB2-A01C-335A5B162E8D}" name="Column5415"/>
    <tableColumn id="5432" xr3:uid="{852381E2-5102-42CD-8937-DC8EB83BEC4A}" name="Column5416"/>
    <tableColumn id="5433" xr3:uid="{C1A01387-7185-4EA4-B601-DB3F39A0AC44}" name="Column5417"/>
    <tableColumn id="5434" xr3:uid="{0D4F1335-0731-4737-83F2-9A1366F42856}" name="Column5418"/>
    <tableColumn id="5435" xr3:uid="{400B0745-5AC7-4A95-AC1A-0C4BAF73ABAE}" name="Column5419"/>
    <tableColumn id="5436" xr3:uid="{EB125124-836A-4312-B285-9A4DE2C75C1C}" name="Column5420"/>
    <tableColumn id="5437" xr3:uid="{21766203-54C3-4E58-828E-096CF3969EDC}" name="Column5421"/>
    <tableColumn id="5438" xr3:uid="{60ABC298-FC4E-4AB8-8A4A-156BC935BFFA}" name="Column5422"/>
    <tableColumn id="5439" xr3:uid="{FD72EBA3-BCAE-46A2-94BB-7D2A89A5E545}" name="Column5423"/>
    <tableColumn id="5440" xr3:uid="{5B106F45-91BF-4B31-84C8-2FEE5223A0C0}" name="Column5424"/>
    <tableColumn id="5441" xr3:uid="{2455FD02-230D-475C-A65E-8FA4EA076836}" name="Column5425"/>
    <tableColumn id="5442" xr3:uid="{E0F08E7E-C97C-441B-8BA5-07B6E685036D}" name="Column5426"/>
    <tableColumn id="5443" xr3:uid="{04A276DB-C297-4F3A-9AEE-ED7FF2BED680}" name="Column5427"/>
    <tableColumn id="5444" xr3:uid="{3EDCA158-4945-46D8-8D4F-2C3A7372C634}" name="Column5428"/>
    <tableColumn id="5445" xr3:uid="{8BB2644A-47CD-4CBF-9A57-CDDBDF516EBF}" name="Column5429"/>
    <tableColumn id="5446" xr3:uid="{D87ED5EF-0C5D-4DCD-9361-EB1ABDCD5E23}" name="Column5430"/>
    <tableColumn id="5447" xr3:uid="{DDF369DF-D875-420F-ACCD-7E9A48382015}" name="Column5431"/>
    <tableColumn id="5448" xr3:uid="{5C68D5B6-A3C5-4C9F-B280-7D0500D08124}" name="Column5432"/>
    <tableColumn id="5449" xr3:uid="{67FF4643-6AEA-40FC-9B2C-08E0525C8383}" name="Column5433"/>
    <tableColumn id="5450" xr3:uid="{81BF1477-BB64-4A52-AD0D-CF3D5AE9FAF7}" name="Column5434"/>
    <tableColumn id="5451" xr3:uid="{5D5914EC-277E-4CDB-B96A-B18EDB75BFB6}" name="Column5435"/>
    <tableColumn id="5452" xr3:uid="{8ACC0709-E0AE-4D10-A364-4AE34CDBD74D}" name="Column5436"/>
    <tableColumn id="5453" xr3:uid="{C389CB58-8DE0-4537-99BE-DCF8FB25B143}" name="Column5437"/>
    <tableColumn id="5454" xr3:uid="{A899AA73-3D54-49F4-87D9-87B13D6DDA10}" name="Column5438"/>
    <tableColumn id="5455" xr3:uid="{EABF0317-49F4-41A3-84A3-FA82F5F134B5}" name="Column5439"/>
    <tableColumn id="5456" xr3:uid="{E5461898-A52B-42C8-9E72-4FB26339CFEE}" name="Column5440"/>
    <tableColumn id="5457" xr3:uid="{072D7371-B5B5-4013-BD78-9DE09099DE3E}" name="Column5441"/>
    <tableColumn id="5458" xr3:uid="{695F97C7-E8A1-4456-9E14-FCB3A8033CFE}" name="Column5442"/>
    <tableColumn id="5459" xr3:uid="{45CF10E2-E89C-494F-84AA-00DD0B0C9861}" name="Column5443"/>
    <tableColumn id="5460" xr3:uid="{B196F15C-E9F1-4B8D-9E2E-EB0BD828DA8F}" name="Column5444"/>
    <tableColumn id="5461" xr3:uid="{8A66DC85-147C-4A79-A28B-DA4445F7D429}" name="Column5445"/>
    <tableColumn id="5462" xr3:uid="{81091E93-5DEA-4F37-BFA3-FAD4D22313FB}" name="Column5446"/>
    <tableColumn id="5463" xr3:uid="{9F60C16F-4FD0-4BF0-9C52-B5EFFDF6F58B}" name="Column5447"/>
    <tableColumn id="5464" xr3:uid="{BF391A12-31F9-4706-8EDE-506FD3734EC2}" name="Column5448"/>
    <tableColumn id="5465" xr3:uid="{81BCC14C-F872-4415-9C86-9AC8BB048033}" name="Column5449"/>
    <tableColumn id="5466" xr3:uid="{C9EAFD3F-C5AA-4813-9CFE-3D0711F2435E}" name="Column5450"/>
    <tableColumn id="5467" xr3:uid="{818EA8C2-0BBB-4090-AEF5-49E428537BC4}" name="Column5451"/>
    <tableColumn id="5468" xr3:uid="{F73E94F6-47FD-4D88-B105-E7267E535C07}" name="Column5452"/>
    <tableColumn id="5469" xr3:uid="{8C2ACAAD-0D27-40B9-B8B2-D7365024040F}" name="Column5453"/>
    <tableColumn id="5470" xr3:uid="{1D716F14-44B2-4633-B78B-DAD7EF22A6B2}" name="Column5454"/>
    <tableColumn id="5471" xr3:uid="{BD1A2DDD-B950-4924-9CD1-CDF24450061C}" name="Column5455"/>
    <tableColumn id="5472" xr3:uid="{DAC5AFF1-561A-411B-A9DE-03F37C8BC371}" name="Column5456"/>
    <tableColumn id="5473" xr3:uid="{D728123A-3F4D-463C-A1B4-404B1FCB6D2A}" name="Column5457"/>
    <tableColumn id="5474" xr3:uid="{F26ABB7F-08F1-4A3D-8B56-10F33974EE04}" name="Column5458"/>
    <tableColumn id="5475" xr3:uid="{09D131E5-DA07-4727-9C39-014948C106E5}" name="Column5459"/>
    <tableColumn id="5476" xr3:uid="{9A294EFC-5A53-4B1F-BA51-9003E57B224F}" name="Column5460"/>
    <tableColumn id="5477" xr3:uid="{AEA59F74-F425-48EF-948E-268FE8DA6283}" name="Column5461"/>
    <tableColumn id="5478" xr3:uid="{EFC55D2A-4D99-46BF-989E-EF29BDB062AD}" name="Column5462"/>
    <tableColumn id="5479" xr3:uid="{1B7A0A61-724C-49A2-9D70-46D7125EE09D}" name="Column5463"/>
    <tableColumn id="5480" xr3:uid="{8803D3E1-460F-4A5B-9E83-4044DF350313}" name="Column5464"/>
    <tableColumn id="5481" xr3:uid="{BEAFA088-3040-4878-96F9-A778843624AD}" name="Column5465"/>
    <tableColumn id="5482" xr3:uid="{6B265C4F-2353-4EA6-89CE-8C52F50EA832}" name="Column5466"/>
    <tableColumn id="5483" xr3:uid="{0C78577A-889C-4DA4-94A2-123D94F5F51A}" name="Column5467"/>
    <tableColumn id="5484" xr3:uid="{58F1FEF2-4F6F-4563-865E-AB830351D6B6}" name="Column5468"/>
    <tableColumn id="5485" xr3:uid="{2D931532-1B12-4498-9D4E-21C0A22F2AFB}" name="Column5469"/>
    <tableColumn id="5486" xr3:uid="{9DDFDA18-1ABF-4DAD-A345-3904E0650196}" name="Column5470"/>
    <tableColumn id="5487" xr3:uid="{32D86A0F-8327-4092-86BE-47902C0BA94A}" name="Column5471"/>
    <tableColumn id="5488" xr3:uid="{BBC9A141-B691-4B36-8290-0084CF3AF9AA}" name="Column5472"/>
    <tableColumn id="5489" xr3:uid="{0D139D4E-6A2B-4025-B860-82316845337E}" name="Column5473"/>
    <tableColumn id="5490" xr3:uid="{8B69B55A-F6BB-443E-8C61-146AB3C9E6E9}" name="Column5474"/>
    <tableColumn id="5491" xr3:uid="{A7ADA0E0-9251-4F07-A6D9-F4B6E5090A59}" name="Column5475"/>
    <tableColumn id="5492" xr3:uid="{289D4F54-0070-484E-ABE2-7F07F46B3D1F}" name="Column5476"/>
    <tableColumn id="5493" xr3:uid="{C9F16CB8-8AC8-454F-B097-A08E7736EDE0}" name="Column5477"/>
    <tableColumn id="5494" xr3:uid="{F9053A98-9004-4A14-8E20-AC4A022D9C63}" name="Column5478"/>
    <tableColumn id="5495" xr3:uid="{21100653-0960-43E3-9A17-0562C4C4EF01}" name="Column5479"/>
    <tableColumn id="5496" xr3:uid="{7E540E77-15F3-434A-B15F-3D6ACDD14F33}" name="Column5480"/>
    <tableColumn id="5497" xr3:uid="{59B66A26-9D3B-4AD7-A1F2-304132ADB47A}" name="Column5481"/>
    <tableColumn id="5498" xr3:uid="{0672F8F5-15DF-4FC3-96CD-98ACF292AF6A}" name="Column5482"/>
    <tableColumn id="5499" xr3:uid="{E2038E7C-EE73-4068-B9A1-A0DA5F8C3B30}" name="Column5483"/>
    <tableColumn id="5500" xr3:uid="{0E50D270-EC32-4B53-ACC0-7FD428B2E0D9}" name="Column5484"/>
    <tableColumn id="5501" xr3:uid="{BA3C3BD6-0378-49CF-8D31-0997F247628C}" name="Column5485"/>
    <tableColumn id="5502" xr3:uid="{F037A36A-B0F0-4944-B674-EE46718B5B1F}" name="Column5486"/>
    <tableColumn id="5503" xr3:uid="{0505F714-5B03-4AF0-9404-1E621255F26D}" name="Column5487"/>
    <tableColumn id="5504" xr3:uid="{85CE3704-FBE3-437B-88BB-B50D54386A36}" name="Column5488"/>
    <tableColumn id="5505" xr3:uid="{CFCB7736-7E9B-4EE6-90E0-4A07DCF6A534}" name="Column5489"/>
    <tableColumn id="5506" xr3:uid="{84E4DE76-98C5-42F9-ABBA-563B596877F5}" name="Column5490"/>
    <tableColumn id="5507" xr3:uid="{F4310CD1-9157-4738-9717-0C172821D2C0}" name="Column5491"/>
    <tableColumn id="5508" xr3:uid="{7FE2C5C2-9E9D-492D-897E-24C3BF05C089}" name="Column5492"/>
    <tableColumn id="5509" xr3:uid="{AA192E98-0AE7-4943-9029-FFFDF53523DB}" name="Column5493"/>
    <tableColumn id="5510" xr3:uid="{BF4250ED-5994-4C25-A35D-A462D0C79A21}" name="Column5494"/>
    <tableColumn id="5511" xr3:uid="{D3138192-F172-447D-88F4-C20639204CBD}" name="Column5495"/>
    <tableColumn id="5512" xr3:uid="{2D9CFBA5-AE70-4700-8FFE-6FFBE6C39CB4}" name="Column5496"/>
    <tableColumn id="5513" xr3:uid="{AA1B205E-6D00-493C-AC5E-6E89B7E6842B}" name="Column5497"/>
    <tableColumn id="5514" xr3:uid="{1C878D85-75B5-49FC-9E96-43A1C95EBB63}" name="Column5498"/>
    <tableColumn id="5515" xr3:uid="{DC0E9023-1B30-4F8B-8EB5-6D41F727B78B}" name="Column5499"/>
    <tableColumn id="5516" xr3:uid="{65D7189B-8AC9-460E-9B4B-E191F32CFDBE}" name="Column5500"/>
    <tableColumn id="5517" xr3:uid="{18FC44A5-92C5-4082-9CB7-A79F24B8AD3B}" name="Column5501"/>
    <tableColumn id="5518" xr3:uid="{388297A1-218F-4B1A-A8AF-80DE3392C9AA}" name="Column5502"/>
    <tableColumn id="5519" xr3:uid="{C34672F7-648A-44B2-A57A-F47D6CA280EC}" name="Column5503"/>
    <tableColumn id="5520" xr3:uid="{AD2D925A-C70C-4AFC-BE5D-8DDEB9F7A750}" name="Column5504"/>
    <tableColumn id="5521" xr3:uid="{3AA05572-F292-4B78-9457-B3F38500ED9A}" name="Column5505"/>
    <tableColumn id="5522" xr3:uid="{2EA30ACC-05E5-4388-AF7A-5B4A0CC4E1E0}" name="Column5506"/>
    <tableColumn id="5523" xr3:uid="{FFF97FD5-0A12-4B78-B54B-3295D4644AC6}" name="Column5507"/>
    <tableColumn id="5524" xr3:uid="{9A06ED1A-C3CE-4C99-AC7E-F060FFDE28F1}" name="Column5508"/>
    <tableColumn id="5525" xr3:uid="{72E1D64D-D8BB-4C63-B0CA-4624980C585C}" name="Column5509"/>
    <tableColumn id="5526" xr3:uid="{EF26EE8C-273B-4674-9BA1-728737D25456}" name="Column5510"/>
    <tableColumn id="5527" xr3:uid="{A6B331A5-239B-4180-940C-BF0DF36C3F88}" name="Column5511"/>
    <tableColumn id="5528" xr3:uid="{A987C62A-EC7D-44E6-9348-096F2557DD16}" name="Column5512"/>
    <tableColumn id="5529" xr3:uid="{8830AC80-9395-4348-B8DD-912EDDE4D4FD}" name="Column5513"/>
    <tableColumn id="5530" xr3:uid="{FBF5585E-05D8-446C-9D3A-EF251BD5DE11}" name="Column5514"/>
    <tableColumn id="5531" xr3:uid="{5B55EF6C-DB95-4D41-B8FC-21F7E1762BD9}" name="Column5515"/>
    <tableColumn id="5532" xr3:uid="{942F9580-D4EC-4D39-A372-B013AE75B670}" name="Column5516"/>
    <tableColumn id="5533" xr3:uid="{D379443E-FD58-4B0B-8E6E-A870DDB74701}" name="Column5517"/>
    <tableColumn id="5534" xr3:uid="{B477E930-FFF4-4CE5-8238-4FC0813E4BCF}" name="Column5518"/>
    <tableColumn id="5535" xr3:uid="{79ADBC3B-D087-4BAF-B3DC-F41BA81F7931}" name="Column5519"/>
    <tableColumn id="5536" xr3:uid="{7CA95C5D-7E53-46C0-BC19-B9B9D9D6882D}" name="Column5520"/>
    <tableColumn id="5537" xr3:uid="{1492FD5F-0685-408E-A2DF-1FF5CBCFD4C9}" name="Column5521"/>
    <tableColumn id="5538" xr3:uid="{610678F0-1E44-4E6D-8B43-4C259259E651}" name="Column5522"/>
    <tableColumn id="5539" xr3:uid="{C75F2579-07B2-47C4-9B1A-167A8652D5AD}" name="Column5523"/>
    <tableColumn id="5540" xr3:uid="{DE94A445-6D44-4235-B658-0CC9558B3CC1}" name="Column5524"/>
    <tableColumn id="5541" xr3:uid="{C3C126C5-9E3B-42B5-BA4D-8325F85E261C}" name="Column5525"/>
    <tableColumn id="5542" xr3:uid="{CC253F6B-8E47-4A0E-8E87-94C2422CC1AA}" name="Column5526"/>
    <tableColumn id="5543" xr3:uid="{78DAA070-DB99-4622-8084-4614BD184F12}" name="Column5527"/>
    <tableColumn id="5544" xr3:uid="{C6D82E35-8EB8-4D7C-8E18-FC6A4CD133E5}" name="Column5528"/>
    <tableColumn id="5545" xr3:uid="{AFBFB682-069E-4E24-9C9D-63DD24EF84B8}" name="Column5529"/>
    <tableColumn id="5546" xr3:uid="{9B1624AF-DA23-41E7-AF82-092154AE22CD}" name="Column5530"/>
    <tableColumn id="5547" xr3:uid="{2BA76077-9129-46CA-83B3-B41528C6B0F2}" name="Column5531"/>
    <tableColumn id="5548" xr3:uid="{5E2E87D8-EEC2-4ED1-8B60-2D3AC743A027}" name="Column5532"/>
    <tableColumn id="5549" xr3:uid="{D1F07BD0-24EE-445B-B72B-CACD2E9BE412}" name="Column5533"/>
    <tableColumn id="5550" xr3:uid="{7AF80631-255E-4300-9CF6-75BDEE5A98E0}" name="Column5534"/>
    <tableColumn id="5551" xr3:uid="{FE3D8637-0C6F-437B-86C1-F402FCE9A329}" name="Column5535"/>
    <tableColumn id="5552" xr3:uid="{CD4E5575-75D2-4D1B-BA2C-90035C5B82BA}" name="Column5536"/>
    <tableColumn id="5553" xr3:uid="{1AAABC53-6037-4DB1-B5DB-C13E7BCAC552}" name="Column5537"/>
    <tableColumn id="5554" xr3:uid="{FB10FA55-3376-4C42-83FE-4460904ABEEB}" name="Column5538"/>
    <tableColumn id="5555" xr3:uid="{8137BE1B-20F4-4029-AAA5-4856F51BA3A0}" name="Column5539"/>
    <tableColumn id="5556" xr3:uid="{3F47F1A0-450D-4B21-97AD-A29E4020EC69}" name="Column5540"/>
    <tableColumn id="5557" xr3:uid="{A12D21DA-7AA4-4E13-9C8F-3E1F421DFEF0}" name="Column5541"/>
    <tableColumn id="5558" xr3:uid="{D682A1D2-FB2A-4D53-825C-50704B8E4929}" name="Column5542"/>
    <tableColumn id="5559" xr3:uid="{41B92707-ED46-401C-BECB-855A1BF19099}" name="Column5543"/>
    <tableColumn id="5560" xr3:uid="{EAE90F5B-B555-4889-B41C-512B27E7594E}" name="Column5544"/>
    <tableColumn id="5561" xr3:uid="{86BBEEC5-243B-4451-9777-E46D07499B07}" name="Column5545"/>
    <tableColumn id="5562" xr3:uid="{00A9099C-7672-4A76-A11C-337A00E41F7A}" name="Column5546"/>
    <tableColumn id="5563" xr3:uid="{3C6FC4BA-B4BE-4F07-9D54-73BB8FA73CC7}" name="Column5547"/>
    <tableColumn id="5564" xr3:uid="{745DEECD-033E-4936-8E39-D93A81A6B8D6}" name="Column5548"/>
    <tableColumn id="5565" xr3:uid="{90559924-BBC1-47CF-A4EA-C3831770975F}" name="Column5549"/>
    <tableColumn id="5566" xr3:uid="{9B14FF85-4A4F-4E19-A56F-CF5E91B2F33E}" name="Column5550"/>
    <tableColumn id="5567" xr3:uid="{F42C6255-D5B5-47C7-A116-8A4CEE06C0C1}" name="Column5551"/>
    <tableColumn id="5568" xr3:uid="{E8AC8264-6EFE-41B5-95F6-C1629B8B2211}" name="Column5552"/>
    <tableColumn id="5569" xr3:uid="{794B68ED-3BAB-49F8-9AE2-C34D9EF6AD02}" name="Column5553"/>
    <tableColumn id="5570" xr3:uid="{71E87A39-E86C-482A-8D1B-430E5A2A5C46}" name="Column5554"/>
    <tableColumn id="5571" xr3:uid="{5B1AA57E-B42D-4143-9EC2-EB3DFEA5B792}" name="Column5555"/>
    <tableColumn id="5572" xr3:uid="{2B73D9E1-B721-4F27-ADE0-FB0FB9EA9442}" name="Column5556"/>
    <tableColumn id="5573" xr3:uid="{DD2614D3-CE3A-4D52-8721-39312EEFA0B4}" name="Column5557"/>
    <tableColumn id="5574" xr3:uid="{CA3F41D1-2AB4-4EAB-A708-F65B3F54B034}" name="Column5558"/>
    <tableColumn id="5575" xr3:uid="{43AA4BDF-FC71-45FB-AF1F-51910299E684}" name="Column5559"/>
    <tableColumn id="5576" xr3:uid="{C10CE525-9D99-48D6-8B86-9D9C5F3CBFFD}" name="Column5560"/>
    <tableColumn id="5577" xr3:uid="{A7990E73-7CDC-4AEF-BFAD-C9D70A11FC84}" name="Column5561"/>
    <tableColumn id="5578" xr3:uid="{31BDC2E6-66DA-4A59-A23D-40AFFFA2CB78}" name="Column5562"/>
    <tableColumn id="5579" xr3:uid="{9DE8D781-ADED-47E5-A920-83366D06C7B2}" name="Column5563"/>
    <tableColumn id="5580" xr3:uid="{D8CDDD8C-7071-4256-8494-861F2D5A7A5B}" name="Column5564"/>
    <tableColumn id="5581" xr3:uid="{0E70C534-EA91-482B-9A5A-CC10F7B354FC}" name="Column5565"/>
    <tableColumn id="5582" xr3:uid="{85B09B05-ACB1-4E60-8437-AB4DBF126165}" name="Column5566"/>
    <tableColumn id="5583" xr3:uid="{A7F8009A-12F9-407E-81FD-F198E106F1EF}" name="Column5567"/>
    <tableColumn id="5584" xr3:uid="{5838F9A0-A1CE-467F-96EB-4A968FCA2465}" name="Column5568"/>
    <tableColumn id="5585" xr3:uid="{CFA71BBB-FD45-425D-9788-44DDF717E025}" name="Column5569"/>
    <tableColumn id="5586" xr3:uid="{14C70897-BD8F-4497-8BEE-3A000510734F}" name="Column5570"/>
    <tableColumn id="5587" xr3:uid="{FCFFDD4A-563C-478C-8895-B21D617D0DF1}" name="Column5571"/>
    <tableColumn id="5588" xr3:uid="{B766EDDB-0096-4EA2-9965-4935B8B929A2}" name="Column5572"/>
    <tableColumn id="5589" xr3:uid="{FF389F3A-B2B6-486A-A45D-23AF30D6DCB7}" name="Column5573"/>
    <tableColumn id="5590" xr3:uid="{C25A97EF-AFBE-4D5D-B3CD-62657A61BA12}" name="Column5574"/>
    <tableColumn id="5591" xr3:uid="{B12D1BC6-9E46-4220-96C4-93626F61A940}" name="Column5575"/>
    <tableColumn id="5592" xr3:uid="{B76EE71C-29BA-4EE6-ADDB-9AE51972AEF2}" name="Column5576"/>
    <tableColumn id="5593" xr3:uid="{4670B614-77D4-48FE-827D-2CDC41198252}" name="Column5577"/>
    <tableColumn id="5594" xr3:uid="{819FA09B-37EB-4DBD-BFCB-36D18F2A574A}" name="Column5578"/>
    <tableColumn id="5595" xr3:uid="{344C1876-F734-434F-AE42-65C4DCED8636}" name="Column5579"/>
    <tableColumn id="5596" xr3:uid="{A8F77F16-B0DE-40D5-94DB-519640C4F3CA}" name="Column5580"/>
    <tableColumn id="5597" xr3:uid="{0A2D3706-72DF-45AB-9B2C-49B5B63E68F8}" name="Column5581"/>
    <tableColumn id="5598" xr3:uid="{648BE69F-02E9-47E5-9EB7-BCD7F1604723}" name="Column5582"/>
    <tableColumn id="5599" xr3:uid="{AE1F4FA8-F7B4-4288-A559-159B9DFACE76}" name="Column5583"/>
    <tableColumn id="5600" xr3:uid="{B345782B-EDC2-4035-A7E4-3A6E5549303B}" name="Column5584"/>
    <tableColumn id="5601" xr3:uid="{AE4E2DA5-EF31-437B-8A1B-3D11F64872B8}" name="Column5585"/>
    <tableColumn id="5602" xr3:uid="{C2207D03-06B8-48A9-A495-9F17892391ED}" name="Column5586"/>
    <tableColumn id="5603" xr3:uid="{AFCC58A6-9052-4C4C-A647-EABA61C799BB}" name="Column5587"/>
    <tableColumn id="5604" xr3:uid="{220B5EA3-741D-4B73-98A6-05B20C249DEE}" name="Column5588"/>
    <tableColumn id="5605" xr3:uid="{A9CD8164-881B-4575-85C4-184602EAB1FD}" name="Column5589"/>
    <tableColumn id="5606" xr3:uid="{C2148FB3-238B-493B-BB33-54D625622BBA}" name="Column5590"/>
    <tableColumn id="5607" xr3:uid="{95D9CCC5-85C7-42C2-92A5-D5C6313531DD}" name="Column5591"/>
    <tableColumn id="5608" xr3:uid="{7123E833-B9B6-48A8-AEF8-E51D232A131A}" name="Column5592"/>
    <tableColumn id="5609" xr3:uid="{3F201673-DE00-4F1A-AEC4-1234596C2BD5}" name="Column5593"/>
    <tableColumn id="5610" xr3:uid="{C35DDBC2-ED3B-412D-A74C-716F06C86AEA}" name="Column5594"/>
    <tableColumn id="5611" xr3:uid="{CFEAFEDE-39B2-4815-87A9-2018CA963D78}" name="Column5595"/>
    <tableColumn id="5612" xr3:uid="{9030DFAE-9C02-4143-86D4-66BB6FD458C6}" name="Column5596"/>
    <tableColumn id="5613" xr3:uid="{9CCE458D-8359-4E1D-B71F-BDA4183C6462}" name="Column5597"/>
    <tableColumn id="5614" xr3:uid="{C5B75EFB-5E2E-429F-84C6-C408556BBE38}" name="Column5598"/>
    <tableColumn id="5615" xr3:uid="{3B4658CB-22DC-4BA5-A8CC-5AA2BE26B77A}" name="Column5599"/>
    <tableColumn id="5616" xr3:uid="{CE59627D-2FA8-4DF9-91F4-BB0F24E26E3E}" name="Column5600"/>
    <tableColumn id="5617" xr3:uid="{D886C27C-BECD-44B4-8F64-BD8C91ADD32A}" name="Column5601"/>
    <tableColumn id="5618" xr3:uid="{B75252C5-C4CD-4166-BEEC-DF89A31DCCAA}" name="Column5602"/>
    <tableColumn id="5619" xr3:uid="{06AA28C1-EB94-43D3-84F9-E515B3FA3BB4}" name="Column5603"/>
    <tableColumn id="5620" xr3:uid="{D5BAA339-446F-4DE8-92A9-BC5FB3F3ECBE}" name="Column5604"/>
    <tableColumn id="5621" xr3:uid="{2BDB06FC-9F7F-4572-BE36-4F07D11783E3}" name="Column5605"/>
    <tableColumn id="5622" xr3:uid="{941A6800-6516-46E5-BBB2-4CF04AC36A91}" name="Column5606"/>
    <tableColumn id="5623" xr3:uid="{59E2927F-A365-45B8-B1F5-09629C6C14BA}" name="Column5607"/>
    <tableColumn id="5624" xr3:uid="{2B596C3E-A7A9-42D5-9F1D-A7BA5C6B88EF}" name="Column5608"/>
    <tableColumn id="5625" xr3:uid="{9355A0DC-C86C-4EF8-9980-BDCAB70B8F1C}" name="Column5609"/>
    <tableColumn id="5626" xr3:uid="{27C68716-B4D8-4263-839E-A4622E740798}" name="Column5610"/>
    <tableColumn id="5627" xr3:uid="{FA22A51B-51A8-440D-99F9-D1CC0504D6FF}" name="Column5611"/>
    <tableColumn id="5628" xr3:uid="{DE36B5DA-C5DD-4230-8341-CE9F3F61D362}" name="Column5612"/>
    <tableColumn id="5629" xr3:uid="{C3F7ED8E-6E90-49D6-A561-19F5DA80ABE1}" name="Column5613"/>
    <tableColumn id="5630" xr3:uid="{B82161F9-6665-4624-97AC-B5E55BC465BA}" name="Column5614"/>
    <tableColumn id="5631" xr3:uid="{CBAB0F10-214A-4E08-A54A-C16391650157}" name="Column5615"/>
    <tableColumn id="5632" xr3:uid="{69D2A598-D102-4F37-BD59-38308E6681F0}" name="Column5616"/>
    <tableColumn id="5633" xr3:uid="{4016ECD1-18B8-4BB8-A637-5249361BAAB6}" name="Column5617"/>
    <tableColumn id="5634" xr3:uid="{59DF66DB-879D-46F9-8C08-2C5C3CB04C74}" name="Column5618"/>
    <tableColumn id="5635" xr3:uid="{8ED62547-226F-4CC5-BC1D-02C72FA12569}" name="Column5619"/>
    <tableColumn id="5636" xr3:uid="{AC77DAFE-C36F-49D3-BB06-2D8A53480DA1}" name="Column5620"/>
    <tableColumn id="5637" xr3:uid="{3BE12CE7-E011-485E-BCC3-2FCCEB4E5888}" name="Column5621"/>
    <tableColumn id="5638" xr3:uid="{805588B1-D9E2-415F-AC82-03941C8ACDDC}" name="Column5622"/>
    <tableColumn id="5639" xr3:uid="{7AF193C4-F833-4411-BEF5-5CABD8296432}" name="Column5623"/>
    <tableColumn id="5640" xr3:uid="{E4A8AFA2-6880-4FC7-B91C-6FD6D0784258}" name="Column5624"/>
    <tableColumn id="5641" xr3:uid="{1C596711-F3F1-4632-9B88-2062F2A3374E}" name="Column5625"/>
    <tableColumn id="5642" xr3:uid="{2E625013-089A-4E81-B7BF-3FA7964D1CB0}" name="Column5626"/>
    <tableColumn id="5643" xr3:uid="{A3461357-6120-4B1F-B49E-FF450EF1C622}" name="Column5627"/>
    <tableColumn id="5644" xr3:uid="{0BEB695C-8A59-4E03-A2B6-7A145223FECA}" name="Column5628"/>
    <tableColumn id="5645" xr3:uid="{8E3CB05C-2FE0-4FD6-914E-9DCEAA525855}" name="Column5629"/>
    <tableColumn id="5646" xr3:uid="{F3C42873-60C4-40F6-910D-7D8FF5E59EA0}" name="Column5630"/>
    <tableColumn id="5647" xr3:uid="{AD30B86E-1C90-428C-A07D-686FDA2F10AE}" name="Column5631"/>
    <tableColumn id="5648" xr3:uid="{6B3828A9-6C63-41AC-9531-EFFB0B54113E}" name="Column5632"/>
    <tableColumn id="5649" xr3:uid="{849C1015-7BA9-4A7B-98C5-52FD60F548AB}" name="Column5633"/>
    <tableColumn id="5650" xr3:uid="{BF271EF6-6E2C-4F0E-BF7E-DB82534C7065}" name="Column5634"/>
    <tableColumn id="5651" xr3:uid="{95FFA32F-269E-4648-97FE-8A4F9B8EC701}" name="Column5635"/>
    <tableColumn id="5652" xr3:uid="{AE52995B-F5A6-47C7-A455-2E925BC0AACD}" name="Column5636"/>
    <tableColumn id="5653" xr3:uid="{B569FB58-0E1C-4ABB-9841-DD76A05870B7}" name="Column5637"/>
    <tableColumn id="5654" xr3:uid="{8D4C45B8-749A-4882-B229-59704A7E8C4C}" name="Column5638"/>
    <tableColumn id="5655" xr3:uid="{D91C368C-D8E8-41DE-A3B5-9123269D0C32}" name="Column5639"/>
    <tableColumn id="5656" xr3:uid="{63F8BD91-9189-4BFF-9C42-8382B3F2E62C}" name="Column5640"/>
    <tableColumn id="5657" xr3:uid="{60F8709B-7AE0-4767-9002-4B8EC3E85BE0}" name="Column5641"/>
    <tableColumn id="5658" xr3:uid="{BE60E678-0E47-435D-85AA-6DC4E92ABDC6}" name="Column5642"/>
    <tableColumn id="5659" xr3:uid="{2990FF9C-1A59-48B9-9E27-16B8C5BEE639}" name="Column5643"/>
    <tableColumn id="5660" xr3:uid="{39D9FF1C-045E-4AA7-A68F-44C3772161A1}" name="Column5644"/>
    <tableColumn id="5661" xr3:uid="{E2D4E710-1E25-4225-A81B-FB406CF8F821}" name="Column5645"/>
    <tableColumn id="5662" xr3:uid="{80F2C9B5-617A-4287-9F69-BD73F6D1CF9F}" name="Column5646"/>
    <tableColumn id="5663" xr3:uid="{D04BC435-3532-4418-B2F8-554A7B58B2F3}" name="Column5647"/>
    <tableColumn id="5664" xr3:uid="{D280AD7A-273C-4269-A311-36A74671CAA3}" name="Column5648"/>
    <tableColumn id="5665" xr3:uid="{514E440D-FF02-4C71-8C1B-96B59B3BFBFF}" name="Column5649"/>
    <tableColumn id="5666" xr3:uid="{0850BAEA-B20A-493F-AAA8-369C697083BE}" name="Column5650"/>
    <tableColumn id="5667" xr3:uid="{30545C62-B70A-4990-9532-02D02DC9371B}" name="Column5651"/>
    <tableColumn id="5668" xr3:uid="{985418F0-11E7-4804-B6FB-19D114A58F64}" name="Column5652"/>
    <tableColumn id="5669" xr3:uid="{CAC34742-A526-42DF-9D92-8988DD89771B}" name="Column5653"/>
    <tableColumn id="5670" xr3:uid="{C9391CAD-4398-49ED-8CB8-91BB6398FA15}" name="Column5654"/>
    <tableColumn id="5671" xr3:uid="{E76407A0-D3BD-4682-A618-7DC0E93F99D1}" name="Column5655"/>
    <tableColumn id="5672" xr3:uid="{FF12061D-FB76-4915-90E7-95BA0A9B0F89}" name="Column5656"/>
    <tableColumn id="5673" xr3:uid="{53FAB8BF-6C9E-48C8-AFB2-F2878EA37FE8}" name="Column5657"/>
    <tableColumn id="5674" xr3:uid="{ED63430B-D372-446D-A4D3-2890EA01C69C}" name="Column5658"/>
    <tableColumn id="5675" xr3:uid="{5584268A-5B5C-4639-9887-7880B39B6D04}" name="Column5659"/>
    <tableColumn id="5676" xr3:uid="{DCA1993F-C13E-4052-98BE-EB817E886D49}" name="Column5660"/>
    <tableColumn id="5677" xr3:uid="{0EB4FE32-C556-4FEC-AC19-7C992B167A26}" name="Column5661"/>
    <tableColumn id="5678" xr3:uid="{CA2838F7-C4BE-4195-8318-A8CF1FD39AC1}" name="Column5662"/>
    <tableColumn id="5679" xr3:uid="{731E5E36-803B-4760-AB65-03FACCDEBF67}" name="Column5663"/>
    <tableColumn id="5680" xr3:uid="{59B6052D-5518-4527-A37C-F945E176E64C}" name="Column5664"/>
    <tableColumn id="5681" xr3:uid="{41F125BD-24C0-40C3-9FE4-1D252BED18F1}" name="Column5665"/>
    <tableColumn id="5682" xr3:uid="{23DE7AF8-5814-4840-9964-11D1D55DB7A8}" name="Column5666"/>
    <tableColumn id="5683" xr3:uid="{C5DB7F71-BFE4-4879-B349-D95F9BAC3F19}" name="Column5667"/>
    <tableColumn id="5684" xr3:uid="{73C19836-BDD9-4CEF-8038-1FA09C726A41}" name="Column5668"/>
    <tableColumn id="5685" xr3:uid="{5BFA5960-E7D8-47EF-B139-A236F4FC44A4}" name="Column5669"/>
    <tableColumn id="5686" xr3:uid="{0CF36068-F418-4FFF-9465-DA76B2BB15E0}" name="Column5670"/>
    <tableColumn id="5687" xr3:uid="{4FD714BB-9280-4F67-A5EE-75C7F8B61517}" name="Column5671"/>
    <tableColumn id="5688" xr3:uid="{63748BDA-827F-476B-993B-AA9D3BB628A4}" name="Column5672"/>
    <tableColumn id="5689" xr3:uid="{E08D4ACE-BDF1-475C-B8CA-C06CB4502FF6}" name="Column5673"/>
    <tableColumn id="5690" xr3:uid="{A4FFBDF6-54FC-4FD8-ADB1-3EE3A9E25D39}" name="Column5674"/>
    <tableColumn id="5691" xr3:uid="{BF58517C-4341-4BC3-8100-8AA968BEEA48}" name="Column5675"/>
    <tableColumn id="5692" xr3:uid="{DF2187CE-A62E-4ED3-93C2-04CDC6D61005}" name="Column5676"/>
    <tableColumn id="5693" xr3:uid="{D580F5CD-27BB-4585-85D9-DFB46FD1BCC1}" name="Column5677"/>
    <tableColumn id="5694" xr3:uid="{AB03DDA0-CDA0-4C81-9566-05B583E138A8}" name="Column5678"/>
    <tableColumn id="5695" xr3:uid="{71CCBC6B-7E55-4E8F-BA92-2F17CD184511}" name="Column5679"/>
    <tableColumn id="5696" xr3:uid="{8C2FAB0E-43AF-4D2F-B68F-0C001191EDC8}" name="Column5680"/>
    <tableColumn id="5697" xr3:uid="{DFB84DC8-79AC-48B4-AFF8-0A3DB8038227}" name="Column5681"/>
    <tableColumn id="5698" xr3:uid="{A72FF0AB-F835-4A8A-8C99-9189E98CB66A}" name="Column5682"/>
    <tableColumn id="5699" xr3:uid="{49D01DC4-5674-408A-8E10-13E45CB79D20}" name="Column5683"/>
    <tableColumn id="5700" xr3:uid="{4A8B4BF1-3E65-4AAD-97A2-EA1ABF3EDEA4}" name="Column5684"/>
    <tableColumn id="5701" xr3:uid="{3AAE2089-8571-43C3-80DE-EEBA187CFC6F}" name="Column5685"/>
    <tableColumn id="5702" xr3:uid="{C3AB8C1A-FE3C-4DD7-B862-C76696C671AD}" name="Column5686"/>
    <tableColumn id="5703" xr3:uid="{435C5287-C0B2-4DA6-942D-30D355D80ADF}" name="Column5687"/>
    <tableColumn id="5704" xr3:uid="{62032FF4-AC6E-4251-9190-C27CEF4895A1}" name="Column5688"/>
    <tableColumn id="5705" xr3:uid="{E594A1A4-604F-44BF-BEA0-F16D96C71F9B}" name="Column5689"/>
    <tableColumn id="5706" xr3:uid="{B50EBFA4-5FBC-40CD-8580-BBE443D2338C}" name="Column5690"/>
    <tableColumn id="5707" xr3:uid="{505D7D3F-BD9E-422F-8382-DF7E9D265035}" name="Column5691"/>
    <tableColumn id="5708" xr3:uid="{0256B397-C956-442A-8A1A-3777D511E527}" name="Column5692"/>
    <tableColumn id="5709" xr3:uid="{5FE92D0D-71BB-4E0A-9217-3740FAAD486B}" name="Column5693"/>
    <tableColumn id="5710" xr3:uid="{376BA336-EE11-4694-A0BF-EC9E2ACB60D4}" name="Column5694"/>
    <tableColumn id="5711" xr3:uid="{F4DFF84A-F034-4FA5-BE7B-871B9C3E3D74}" name="Column5695"/>
    <tableColumn id="5712" xr3:uid="{1E7E6E07-C303-4AEF-93D7-806E280A7AE9}" name="Column5696"/>
    <tableColumn id="5713" xr3:uid="{44E272DF-3676-463B-95C8-84919BBCCF7F}" name="Column5697"/>
    <tableColumn id="5714" xr3:uid="{933DF28E-38F6-4915-8224-9148B5446CE3}" name="Column5698"/>
    <tableColumn id="5715" xr3:uid="{06EB0376-8DC8-4ABA-9014-F479002BC386}" name="Column5699"/>
    <tableColumn id="5716" xr3:uid="{8FB84455-F02A-49E3-B09C-06F8522753FF}" name="Column5700"/>
    <tableColumn id="5717" xr3:uid="{4C1FAC1D-1F8A-4EC9-8341-257207FF34B2}" name="Column5701"/>
    <tableColumn id="5718" xr3:uid="{90515D41-9038-4274-AF34-5BAC102F1E5D}" name="Column5702"/>
    <tableColumn id="5719" xr3:uid="{D597735D-1EE6-4071-83AE-DA7A0C076D8E}" name="Column5703"/>
    <tableColumn id="5720" xr3:uid="{15005D99-5D49-48A3-AB37-725DF6721381}" name="Column5704"/>
    <tableColumn id="5721" xr3:uid="{EA71594E-84FC-427E-B025-5E8195650066}" name="Column5705"/>
    <tableColumn id="5722" xr3:uid="{79563F0A-5EF2-4916-A02B-0259E64E73A1}" name="Column5706"/>
    <tableColumn id="5723" xr3:uid="{B067E5C6-856C-4BD4-8C22-CE8D9E545FEF}" name="Column5707"/>
    <tableColumn id="5724" xr3:uid="{0A4AF3DA-53BB-464F-B195-929073A1CF77}" name="Column5708"/>
    <tableColumn id="5725" xr3:uid="{7A092E74-2242-4B9E-BE5B-D4016AD5AB56}" name="Column5709"/>
    <tableColumn id="5726" xr3:uid="{CBCAE525-1322-4BCD-9D08-0FE7CA84C65F}" name="Column5710"/>
    <tableColumn id="5727" xr3:uid="{7DB12A02-A8F9-4796-80F5-408E31378436}" name="Column5711"/>
    <tableColumn id="5728" xr3:uid="{47F08AB6-C140-46F6-9969-C978FED8867F}" name="Column5712"/>
    <tableColumn id="5729" xr3:uid="{B5BC4F78-ECCD-4B34-A5B0-E4AB150521B3}" name="Column5713"/>
    <tableColumn id="5730" xr3:uid="{714561D0-AAF3-4DCE-BC24-F95926ECE0D9}" name="Column5714"/>
    <tableColumn id="5731" xr3:uid="{24D33B2D-B4CD-4AD8-B807-4C12F4089202}" name="Column5715"/>
    <tableColumn id="5732" xr3:uid="{E9E528AF-5E0E-45B2-B0A4-3AE8CB70DB3E}" name="Column5716"/>
    <tableColumn id="5733" xr3:uid="{9148C4F5-D077-4B83-BFF2-5F977E9AA987}" name="Column5717"/>
    <tableColumn id="5734" xr3:uid="{F3D2E27B-1DB8-408A-B5BF-49CB1C0267D1}" name="Column5718"/>
    <tableColumn id="5735" xr3:uid="{969AB07C-57E4-4E44-B87C-0D159446CB2B}" name="Column5719"/>
    <tableColumn id="5736" xr3:uid="{082BE5F4-E633-408F-AECA-790E3F478107}" name="Column5720"/>
    <tableColumn id="5737" xr3:uid="{7DDB751E-14E4-4AD2-A6FC-E465DA7F2103}" name="Column5721"/>
    <tableColumn id="5738" xr3:uid="{6393D4DB-1546-496E-AAE9-121DB9706797}" name="Column5722"/>
    <tableColumn id="5739" xr3:uid="{4F461E2E-9156-4F63-8AD3-7BEB8ABEED7F}" name="Column5723"/>
    <tableColumn id="5740" xr3:uid="{2D406195-8D74-4820-8CBF-EC76E065A922}" name="Column5724"/>
    <tableColumn id="5741" xr3:uid="{950FF040-FDC8-45BC-B5A4-535C9F74F088}" name="Column5725"/>
    <tableColumn id="5742" xr3:uid="{9DE7D3D7-7E29-4066-BB45-528D3B92CFF6}" name="Column5726"/>
    <tableColumn id="5743" xr3:uid="{030CFE1C-84A4-4822-8C1C-C73A67EC16E0}" name="Column5727"/>
    <tableColumn id="5744" xr3:uid="{76E9F428-9F31-43A0-B0FF-FDBF2C2069E0}" name="Column5728"/>
    <tableColumn id="5745" xr3:uid="{F772EF7E-A0F4-4916-9F81-CD4B0DA018D4}" name="Column5729"/>
    <tableColumn id="5746" xr3:uid="{B598165A-6BD5-4548-BFC4-C2ECF899279A}" name="Column5730"/>
    <tableColumn id="5747" xr3:uid="{DCEF4190-0A95-4FB7-A724-E78EAB71F0BB}" name="Column5731"/>
    <tableColumn id="5748" xr3:uid="{CEFCB0DD-92B5-406B-AEB4-64C6AD59FA91}" name="Column5732"/>
    <tableColumn id="5749" xr3:uid="{C414D679-B569-4C65-9503-EA8D28D44FD6}" name="Column5733"/>
    <tableColumn id="5750" xr3:uid="{E1EBC95C-6F1C-4C3E-B341-859C1C1F520D}" name="Column5734"/>
    <tableColumn id="5751" xr3:uid="{578F1F05-3DA6-42D7-B2DA-F6A2E5ED6E27}" name="Column5735"/>
    <tableColumn id="5752" xr3:uid="{265409FA-653F-47F1-AAB7-E4BB658F517D}" name="Column5736"/>
    <tableColumn id="5753" xr3:uid="{E2B4F081-5D7D-4B7C-B6D7-0E830DB83FB3}" name="Column5737"/>
    <tableColumn id="5754" xr3:uid="{AA7F905D-D649-4F59-8E39-EB1597B5EFBD}" name="Column5738"/>
    <tableColumn id="5755" xr3:uid="{97E17F4D-5D7A-47B9-ABBC-7847FD4AAC6C}" name="Column5739"/>
    <tableColumn id="5756" xr3:uid="{426A1467-632F-47DC-A00D-06494E352769}" name="Column5740"/>
    <tableColumn id="5757" xr3:uid="{835C52D2-3580-43C1-8DBA-D5060A81D714}" name="Column5741"/>
    <tableColumn id="5758" xr3:uid="{BE1D995C-180D-402E-B874-1BFFF0930B4D}" name="Column5742"/>
    <tableColumn id="5759" xr3:uid="{9EF805E9-E429-4410-90CB-41D90B06C998}" name="Column5743"/>
    <tableColumn id="5760" xr3:uid="{C7AE08F1-1EB0-4D77-A0D5-B2E919592B64}" name="Column5744"/>
    <tableColumn id="5761" xr3:uid="{8EDD0CAB-A763-45FA-87D5-20C3739A14DC}" name="Column5745"/>
    <tableColumn id="5762" xr3:uid="{72060838-37CE-431A-B99F-CCDFBD3D4B47}" name="Column5746"/>
    <tableColumn id="5763" xr3:uid="{2611C4A1-F86B-4BE1-9750-8CA6B6FC87E3}" name="Column5747"/>
    <tableColumn id="5764" xr3:uid="{FB84AC7D-61B5-4220-9C27-258449380A8B}" name="Column5748"/>
    <tableColumn id="5765" xr3:uid="{F046448E-78E4-4333-87BB-D44FD26BA9B7}" name="Column5749"/>
    <tableColumn id="5766" xr3:uid="{5F7C742B-7656-4E89-B98B-72228F0E8C5F}" name="Column5750"/>
    <tableColumn id="5767" xr3:uid="{0625316D-5ADD-4827-B631-31B51C895591}" name="Column5751"/>
    <tableColumn id="5768" xr3:uid="{BACFAC28-156F-4EC5-83A1-12532BF0C6EF}" name="Column5752"/>
    <tableColumn id="5769" xr3:uid="{E369EBBD-23F9-4784-AAC9-4D4815394BD6}" name="Column5753"/>
    <tableColumn id="5770" xr3:uid="{D688247E-10BD-4CC4-A937-784762062B50}" name="Column5754"/>
    <tableColumn id="5771" xr3:uid="{D078B402-5B4D-4C23-A811-D958ADD0182F}" name="Column5755"/>
    <tableColumn id="5772" xr3:uid="{D31A31FA-F053-444D-8EEE-68D809D13500}" name="Column5756"/>
    <tableColumn id="5773" xr3:uid="{E6715F64-E2D8-4D33-8429-0805EFE55461}" name="Column5757"/>
    <tableColumn id="5774" xr3:uid="{BDD74A58-A0E6-4B83-B9A6-C7D89C61FBAD}" name="Column5758"/>
    <tableColumn id="5775" xr3:uid="{04C9A2CB-C8A4-46DE-9A11-BCC5059BB8C6}" name="Column5759"/>
    <tableColumn id="5776" xr3:uid="{17083A21-C662-4D41-976D-D0434E52DE70}" name="Column5760"/>
    <tableColumn id="5777" xr3:uid="{A6BB0B2F-3777-4838-81DB-2F516846C340}" name="Column5761"/>
    <tableColumn id="5778" xr3:uid="{FA4AF1A8-79AE-4D8C-9888-A817B7EE61B3}" name="Column5762"/>
    <tableColumn id="5779" xr3:uid="{62D7E673-9E09-4EC6-9529-A258C4212FCE}" name="Column5763"/>
    <tableColumn id="5780" xr3:uid="{BCF96E14-2F39-440A-8065-BBF8815B25CE}" name="Column5764"/>
    <tableColumn id="5781" xr3:uid="{C572A501-FC72-4CDB-BBD4-2D26C7A3E129}" name="Column5765"/>
    <tableColumn id="5782" xr3:uid="{C4FF9D25-67B9-4FEC-9697-A8A9E24BAF1A}" name="Column5766"/>
    <tableColumn id="5783" xr3:uid="{9D083768-AC00-4697-A494-93A79AEAB370}" name="Column5767"/>
    <tableColumn id="5784" xr3:uid="{7D52EC5B-B1CE-459E-BB99-0BB9A0187218}" name="Column5768"/>
    <tableColumn id="5785" xr3:uid="{026F0F3C-DC65-4934-861A-4055DF5C9F16}" name="Column5769"/>
    <tableColumn id="5786" xr3:uid="{86B1F941-ABF6-4C3C-8A2E-385E1BD466D7}" name="Column5770"/>
    <tableColumn id="5787" xr3:uid="{06CC95AE-A8E4-4CFA-B2C8-33EB72B79BFB}" name="Column5771"/>
    <tableColumn id="5788" xr3:uid="{CFA91B23-93FD-4F46-BB3C-4A293C5E5DE0}" name="Column5772"/>
    <tableColumn id="5789" xr3:uid="{2D09D97E-1869-42C9-A050-F1A9B39539A8}" name="Column5773"/>
    <tableColumn id="5790" xr3:uid="{79E2EBBD-520E-4733-B788-FC3927F0AC05}" name="Column5774"/>
    <tableColumn id="5791" xr3:uid="{CF24319E-331C-42A1-9DD6-5FE233F7002B}" name="Column5775"/>
    <tableColumn id="5792" xr3:uid="{D3ACAE42-F2D9-483D-82FA-DCDEFD2A3B45}" name="Column5776"/>
    <tableColumn id="5793" xr3:uid="{78DD76CB-6843-4194-8881-4438F2DA8423}" name="Column5777"/>
    <tableColumn id="5794" xr3:uid="{B3A8A360-08B1-415F-A112-E9CE0A3C62D5}" name="Column5778"/>
    <tableColumn id="5795" xr3:uid="{30CCE45A-82F1-42B1-A74C-5625AF8CD81E}" name="Column5779"/>
    <tableColumn id="5796" xr3:uid="{3FEADA3A-EC23-4368-8396-31452C219A04}" name="Column5780"/>
    <tableColumn id="5797" xr3:uid="{B49D8DE5-F8DA-4920-9C60-96E172AACDFF}" name="Column5781"/>
    <tableColumn id="5798" xr3:uid="{0AA50631-180A-49D2-8344-AD43599492AD}" name="Column5782"/>
    <tableColumn id="5799" xr3:uid="{7FFDB1B2-FD70-4705-B3B5-97B5BAA473A7}" name="Column5783"/>
    <tableColumn id="5800" xr3:uid="{E1FCF221-CB23-4934-B895-E09504C74CD8}" name="Column5784"/>
    <tableColumn id="5801" xr3:uid="{9E3B1265-5311-4BBE-B510-10B30046BB85}" name="Column5785"/>
    <tableColumn id="5802" xr3:uid="{8AB30F9D-C463-496F-901E-237F0CD604C1}" name="Column5786"/>
    <tableColumn id="5803" xr3:uid="{11C8BCAC-A3EE-4D7E-BFF1-7A395DB7AEBC}" name="Column5787"/>
    <tableColumn id="5804" xr3:uid="{1CB34621-1F7F-4A07-86A3-212F3678DFBC}" name="Column5788"/>
    <tableColumn id="5805" xr3:uid="{E079FE8C-D23E-4AE0-A7DD-827FCA9366FA}" name="Column5789"/>
    <tableColumn id="5806" xr3:uid="{DAA63F18-6338-4E9C-9DBE-F56C13EC02A7}" name="Column5790"/>
    <tableColumn id="5807" xr3:uid="{B6E7489B-94C0-4811-BFEF-F6CD5D1DCC18}" name="Column5791"/>
    <tableColumn id="5808" xr3:uid="{12F8C62D-1D39-40BD-9BFC-4A9505AB1383}" name="Column5792"/>
    <tableColumn id="5809" xr3:uid="{D838DF8C-2817-495E-9B15-024BB9F4D4C0}" name="Column5793"/>
    <tableColumn id="5810" xr3:uid="{C1FCCB21-95F1-4E92-B62D-F91D3C05A962}" name="Column5794"/>
    <tableColumn id="5811" xr3:uid="{6AFEF10B-6692-4CFF-9456-0A2D96C74136}" name="Column5795"/>
    <tableColumn id="5812" xr3:uid="{BAEDA0B0-FC74-4891-AEF2-6C30F84CCCD9}" name="Column5796"/>
    <tableColumn id="5813" xr3:uid="{C3B8BB78-63CD-4BBE-8B16-E185BFEA81DD}" name="Column5797"/>
    <tableColumn id="5814" xr3:uid="{1AB21786-0446-4A19-A1A8-8F6BECE1561A}" name="Column5798"/>
    <tableColumn id="5815" xr3:uid="{30DEB600-DA9B-4724-9E28-F79CD92749DE}" name="Column5799"/>
    <tableColumn id="5816" xr3:uid="{0785E65C-798B-46A1-A21E-7A86D4C9D15A}" name="Column5800"/>
    <tableColumn id="5817" xr3:uid="{DBF2C3AC-C4F9-40F3-8BAB-3A785FD45898}" name="Column5801"/>
    <tableColumn id="5818" xr3:uid="{F5C079BD-D2F0-45A2-A0BD-3440B014A89B}" name="Column5802"/>
    <tableColumn id="5819" xr3:uid="{ED9A3F7C-D222-456F-BFC6-3D338BB0D9A5}" name="Column5803"/>
    <tableColumn id="5820" xr3:uid="{74E47423-197F-4B36-B42A-4378BAF4427B}" name="Column5804"/>
    <tableColumn id="5821" xr3:uid="{F71E0EAD-8086-409B-950B-98324351AAB0}" name="Column5805"/>
    <tableColumn id="5822" xr3:uid="{85BCC4C0-2E37-493E-BC7D-07343DBD30FB}" name="Column5806"/>
    <tableColumn id="5823" xr3:uid="{1F257D3D-7AB4-4F22-A926-67D8244CAB41}" name="Column5807"/>
    <tableColumn id="5824" xr3:uid="{B9331A74-51F3-46C0-8B23-3F28BAA4CB5E}" name="Column5808"/>
    <tableColumn id="5825" xr3:uid="{95DADE5B-B509-4208-88B5-E6F36089A34E}" name="Column5809"/>
    <tableColumn id="5826" xr3:uid="{37BA3455-4DDC-4976-B6EA-4A35906389BE}" name="Column5810"/>
    <tableColumn id="5827" xr3:uid="{020A0A6D-7419-4B0C-8F15-245B603CDAA4}" name="Column5811"/>
    <tableColumn id="5828" xr3:uid="{52AF58FB-98B4-4DBB-99FC-715E2DEA7161}" name="Column5812"/>
    <tableColumn id="5829" xr3:uid="{1A746AAF-1027-460A-9B92-EDB96653FC38}" name="Column5813"/>
    <tableColumn id="5830" xr3:uid="{86135762-F254-4931-A4A6-D9E7CC880E16}" name="Column5814"/>
    <tableColumn id="5831" xr3:uid="{E29A1F5E-C8D7-43AA-897C-7089E968D36E}" name="Column5815"/>
    <tableColumn id="5832" xr3:uid="{A6E5B530-764C-45C1-AB61-8BC286E56F68}" name="Column5816"/>
    <tableColumn id="5833" xr3:uid="{0F3E7E2B-7B72-493A-9854-62796B4B5811}" name="Column5817"/>
    <tableColumn id="5834" xr3:uid="{217218EF-677F-48E7-AD63-EB987E258C7D}" name="Column5818"/>
    <tableColumn id="5835" xr3:uid="{7CBCA3B5-A67D-48AC-84B7-7A276E9F3B18}" name="Column5819"/>
    <tableColumn id="5836" xr3:uid="{6CD621A1-474C-4301-BE71-21BA6457F0BB}" name="Column5820"/>
    <tableColumn id="5837" xr3:uid="{8063C4A4-313C-4398-AC6B-90078F8A0983}" name="Column5821"/>
    <tableColumn id="5838" xr3:uid="{67CFCBC4-9B03-4D3D-9A68-72E01BE5304D}" name="Column5822"/>
    <tableColumn id="5839" xr3:uid="{431F572F-978E-4B5C-BB3E-AFEB4C806249}" name="Column5823"/>
    <tableColumn id="5840" xr3:uid="{EF4546BC-5459-4E14-9E63-B501A261C624}" name="Column5824"/>
    <tableColumn id="5841" xr3:uid="{5195B254-42F3-429C-818D-519CA8D43073}" name="Column5825"/>
    <tableColumn id="5842" xr3:uid="{015E09F1-0466-4BA8-8E50-879B8649A873}" name="Column5826"/>
    <tableColumn id="5843" xr3:uid="{B73377BD-8D61-4DEF-9213-A80DA4C5E7EC}" name="Column5827"/>
    <tableColumn id="5844" xr3:uid="{E916BB84-B716-412F-9410-1156F339867D}" name="Column5828"/>
    <tableColumn id="5845" xr3:uid="{020FD448-BCA4-474E-BBA8-E22CEDAF9681}" name="Column5829"/>
    <tableColumn id="5846" xr3:uid="{4804C2F4-C5EE-48A6-BEDB-4AFFA029669E}" name="Column5830"/>
    <tableColumn id="5847" xr3:uid="{A83A7588-BC31-4136-B763-070343E50069}" name="Column5831"/>
    <tableColumn id="5848" xr3:uid="{07230782-0633-4C19-B5CA-241763562193}" name="Column5832"/>
    <tableColumn id="5849" xr3:uid="{74BBADAC-C90D-410B-920D-0D7294F99530}" name="Column5833"/>
    <tableColumn id="5850" xr3:uid="{61C3C5D8-A105-4AC0-ABC2-9E90D1668BDC}" name="Column5834"/>
    <tableColumn id="5851" xr3:uid="{30980C01-F36D-4BA3-A083-4BC0476FA1D3}" name="Column5835"/>
    <tableColumn id="5852" xr3:uid="{F7C8478E-A1FE-454B-9F3A-6AF94F41DDC5}" name="Column5836"/>
    <tableColumn id="5853" xr3:uid="{97086EE9-096A-4084-80FB-195F541DF064}" name="Column5837"/>
    <tableColumn id="5854" xr3:uid="{48534DEA-C9B2-435F-B0B8-0A535A1231FC}" name="Column5838"/>
    <tableColumn id="5855" xr3:uid="{1B457800-0858-435D-ABCA-92AE5378880B}" name="Column5839"/>
    <tableColumn id="5856" xr3:uid="{34988A59-3773-496E-8165-C703C2D5E473}" name="Column5840"/>
    <tableColumn id="5857" xr3:uid="{44237EB2-48FC-49F8-9FFF-C977501B554B}" name="Column5841"/>
    <tableColumn id="5858" xr3:uid="{2C75CA2A-00EA-4125-8087-069C5C542EBD}" name="Column5842"/>
    <tableColumn id="5859" xr3:uid="{52E46123-C5BE-4AE7-8A9A-8ABE7D3D331C}" name="Column5843"/>
    <tableColumn id="5860" xr3:uid="{95FD8C66-DB4C-4D4E-BCD7-3F511D37B038}" name="Column5844"/>
    <tableColumn id="5861" xr3:uid="{14758223-A03A-4FD7-9CEF-BE8D510C9EFE}" name="Column5845"/>
    <tableColumn id="5862" xr3:uid="{FF34DEB6-5A02-4376-A4D8-991EE0AE724F}" name="Column5846"/>
    <tableColumn id="5863" xr3:uid="{8A5FB9A5-8CDA-4C48-9046-F98D03DB1BAC}" name="Column5847"/>
    <tableColumn id="5864" xr3:uid="{B9FED0DB-118B-4AAB-8C49-FDA1DF9316D7}" name="Column5848"/>
    <tableColumn id="5865" xr3:uid="{766547D5-E080-4552-AF12-B2BACD93F204}" name="Column5849"/>
    <tableColumn id="5866" xr3:uid="{7A69CF3F-6EEB-4333-806E-50A8C89063B2}" name="Column5850"/>
    <tableColumn id="5867" xr3:uid="{94C195C5-9B48-4A8A-BC98-4DD6F01C4724}" name="Column5851"/>
    <tableColumn id="5868" xr3:uid="{42C765A0-66F0-4257-AAFB-00C0A73229F2}" name="Column5852"/>
    <tableColumn id="5869" xr3:uid="{AB2DB577-C5A5-4E36-88D0-1C77A04F2FAE}" name="Column5853"/>
    <tableColumn id="5870" xr3:uid="{D86E98B2-6D6E-409F-B0A8-9E80DCA78254}" name="Column5854"/>
    <tableColumn id="5871" xr3:uid="{F09D4B6E-1EBB-4451-8C69-0ED812BD1178}" name="Column5855"/>
    <tableColumn id="5872" xr3:uid="{37ED9A09-57B3-46B8-9804-086C5D2D7997}" name="Column5856"/>
    <tableColumn id="5873" xr3:uid="{9E7A50CE-9AA4-40AF-A752-1F80A76A4AAE}" name="Column5857"/>
    <tableColumn id="5874" xr3:uid="{73E38D56-D36B-4094-A019-545BF228DA33}" name="Column5858"/>
    <tableColumn id="5875" xr3:uid="{77317E08-F36C-453F-B38E-BF7CE4C1DEF6}" name="Column5859"/>
    <tableColumn id="5876" xr3:uid="{D6B5A873-A7B7-4C8F-B8E1-F794791648ED}" name="Column5860"/>
    <tableColumn id="5877" xr3:uid="{AF3CFFA5-3CF4-4729-B57D-4C2C4260AC70}" name="Column5861"/>
    <tableColumn id="5878" xr3:uid="{1E1617D3-C935-48AC-BBD5-799819DA2379}" name="Column5862"/>
    <tableColumn id="5879" xr3:uid="{F4CDBA84-89C2-4688-AEEB-5EA4183E2091}" name="Column5863"/>
    <tableColumn id="5880" xr3:uid="{A35163F9-4FA4-4714-856C-1D5636C27431}" name="Column5864"/>
    <tableColumn id="5881" xr3:uid="{BB84E4BD-3BED-42D5-B063-20B7FD9B4A64}" name="Column5865"/>
    <tableColumn id="5882" xr3:uid="{38FDC31F-E112-4EAD-9609-F7F3A9A7AC52}" name="Column5866"/>
    <tableColumn id="5883" xr3:uid="{ACCE6007-E514-452D-9CDF-6ECD9B7DA195}" name="Column5867"/>
    <tableColumn id="5884" xr3:uid="{5963E12B-B3C7-446A-AF04-F809C31015D1}" name="Column5868"/>
    <tableColumn id="5885" xr3:uid="{8824B1D2-32F9-41D8-8C7B-1AA9A0A141C4}" name="Column5869"/>
    <tableColumn id="5886" xr3:uid="{21DDCDC0-9313-49D8-AA46-C95A93C27125}" name="Column5870"/>
    <tableColumn id="5887" xr3:uid="{EDB71276-B7C0-45F4-890D-2E09F819EFB0}" name="Column5871"/>
    <tableColumn id="5888" xr3:uid="{D1E32212-FF33-4B6A-B732-F0D4D554F7E5}" name="Column5872"/>
    <tableColumn id="5889" xr3:uid="{DD8732F6-9F93-4B70-AB7A-FB929F953C40}" name="Column5873"/>
    <tableColumn id="5890" xr3:uid="{F8EEF320-AB41-4ECE-9F5C-DAE0D1DD79EE}" name="Column5874"/>
    <tableColumn id="5891" xr3:uid="{244518DC-3E92-4687-ACD2-BDACDF9890B2}" name="Column5875"/>
    <tableColumn id="5892" xr3:uid="{92985DD8-B250-4127-9B27-0B8EB95EEF67}" name="Column5876"/>
    <tableColumn id="5893" xr3:uid="{0E663666-9C8B-4D20-A5C4-C0A09B648F21}" name="Column5877"/>
    <tableColumn id="5894" xr3:uid="{0538A8B0-E17C-4F95-BA12-DA745542FD8A}" name="Column5878"/>
    <tableColumn id="5895" xr3:uid="{0032ACC0-AE28-4746-B10E-FDE99C1DDDE2}" name="Column5879"/>
    <tableColumn id="5896" xr3:uid="{F3411FCE-5621-40DC-BCD1-70CF704A0887}" name="Column5880"/>
    <tableColumn id="5897" xr3:uid="{FD95F54C-7680-43D5-94FC-DB31281680BA}" name="Column5881"/>
    <tableColumn id="5898" xr3:uid="{EC1C2AB9-46E1-4BE1-A3A2-80A5BABFD3B4}" name="Column5882"/>
    <tableColumn id="5899" xr3:uid="{A9B988F9-715E-4B84-B8EB-03566654140C}" name="Column5883"/>
    <tableColumn id="5900" xr3:uid="{522F83F0-0A76-4764-B527-B9EAAC8E6067}" name="Column5884"/>
    <tableColumn id="5901" xr3:uid="{E32D62CF-BDE4-491F-B04D-943F07271BEA}" name="Column5885"/>
    <tableColumn id="5902" xr3:uid="{2275CCDC-A8C8-476A-B9B8-9A043B8B5A01}" name="Column5886"/>
    <tableColumn id="5903" xr3:uid="{17644FDC-E9C2-427C-860B-1682D77EF2D0}" name="Column5887"/>
    <tableColumn id="5904" xr3:uid="{5B0BF962-AEDE-42E0-BD5B-BE8B4C5B038F}" name="Column5888"/>
    <tableColumn id="5905" xr3:uid="{CF3475B1-ABDE-474D-AA1A-B9E936DA433F}" name="Column5889"/>
    <tableColumn id="5906" xr3:uid="{1D616564-0C76-4032-83CF-AF8DE84EB064}" name="Column5890"/>
    <tableColumn id="5907" xr3:uid="{D1990FE2-8D53-45B2-8704-049970BDF487}" name="Column5891"/>
    <tableColumn id="5908" xr3:uid="{2494DA9D-6B42-4FF6-8999-6DC31F9C437D}" name="Column5892"/>
    <tableColumn id="5909" xr3:uid="{450E8963-0DF8-4EF9-ADCB-D4E057BBF463}" name="Column5893"/>
    <tableColumn id="5910" xr3:uid="{7C77CEFC-7CCA-4E8D-8EAE-730E506D0B76}" name="Column5894"/>
    <tableColumn id="5911" xr3:uid="{1B57C9CE-1E82-449D-A9EF-6EA652206750}" name="Column5895"/>
    <tableColumn id="5912" xr3:uid="{81F2ECE0-FB6F-4803-BC6B-DA1B92183F21}" name="Column5896"/>
    <tableColumn id="5913" xr3:uid="{C79C86B4-8E9B-45A4-9C9E-0C7D0B8CB29A}" name="Column5897"/>
    <tableColumn id="5914" xr3:uid="{1D716CFC-D880-4B4F-A9F8-84C4351A17C7}" name="Column5898"/>
    <tableColumn id="5915" xr3:uid="{3E5A28C7-4B2F-44FE-95B3-FF8341BC4348}" name="Column5899"/>
    <tableColumn id="5916" xr3:uid="{B7B93D6F-D94D-4202-9611-32DEA86624E8}" name="Column5900"/>
    <tableColumn id="5917" xr3:uid="{EB2ADCA3-72C0-4E80-9CDB-18FBCD434737}" name="Column5901"/>
    <tableColumn id="5918" xr3:uid="{FB4B22C3-403E-4155-AF6F-BDFEAD9C58B5}" name="Column5902"/>
    <tableColumn id="5919" xr3:uid="{65B57E6D-188A-4514-8485-727F6821085B}" name="Column5903"/>
    <tableColumn id="5920" xr3:uid="{496E4512-2905-43CF-A54D-D92BE113CF0C}" name="Column5904"/>
    <tableColumn id="5921" xr3:uid="{29BFF267-59CB-42FC-985E-DE681F060796}" name="Column5905"/>
    <tableColumn id="5922" xr3:uid="{6FA72060-64F2-4F42-8C24-EB28765865C4}" name="Column5906"/>
    <tableColumn id="5923" xr3:uid="{B900AD3E-009B-4925-BE03-819A2B0EDCE3}" name="Column5907"/>
    <tableColumn id="5924" xr3:uid="{DED09047-AE69-447D-A891-AED1A854C6F5}" name="Column5908"/>
    <tableColumn id="5925" xr3:uid="{3049FAC7-1E9E-4843-A25E-58A2D9AE0FC5}" name="Column5909"/>
    <tableColumn id="5926" xr3:uid="{B1F67270-7D15-4BF8-8BC1-17733F934EC8}" name="Column5910"/>
    <tableColumn id="5927" xr3:uid="{0904E996-DB5C-4AF3-A985-69541B9C788C}" name="Column5911"/>
    <tableColumn id="5928" xr3:uid="{BE321302-A2A5-4209-83D7-3957856B4F98}" name="Column5912"/>
    <tableColumn id="5929" xr3:uid="{15810AA5-055E-4687-BC21-E3F10CA8371A}" name="Column5913"/>
    <tableColumn id="5930" xr3:uid="{FBE7CE7A-3E6D-4B23-8867-4624B7B77ECF}" name="Column5914"/>
    <tableColumn id="5931" xr3:uid="{59E8A5CA-E360-4842-9C11-60E266B45756}" name="Column5915"/>
    <tableColumn id="5932" xr3:uid="{B3550221-D041-41E6-8F01-1F368A3C27CB}" name="Column5916"/>
    <tableColumn id="5933" xr3:uid="{162EF6F9-B09D-4ED9-8AA6-4D66302761D0}" name="Column5917"/>
    <tableColumn id="5934" xr3:uid="{946D2658-EDDE-4B4A-9E7A-B770FD8780F5}" name="Column5918"/>
    <tableColumn id="5935" xr3:uid="{FB14658F-7448-4D2D-9C85-147D25F647A2}" name="Column5919"/>
    <tableColumn id="5936" xr3:uid="{F3F9A834-F9DE-44B9-ABA3-C11C1D904CB0}" name="Column5920"/>
    <tableColumn id="5937" xr3:uid="{7FD502F1-7734-4B95-B83C-CE1351AF9024}" name="Column5921"/>
    <tableColumn id="5938" xr3:uid="{D4AE2B52-BE2C-4CC9-BCF9-B3909FD8CB99}" name="Column5922"/>
    <tableColumn id="5939" xr3:uid="{2B3C89AD-F322-4E0D-81C5-DFDD16BB2084}" name="Column5923"/>
    <tableColumn id="5940" xr3:uid="{0AC139E7-9AD4-4CAC-887D-6DE2F4D365FA}" name="Column5924"/>
    <tableColumn id="5941" xr3:uid="{DFB93BA3-7883-4B85-8645-66F636117564}" name="Column5925"/>
    <tableColumn id="5942" xr3:uid="{61DB3C74-58B0-4B58-B9DE-A4FA5715C652}" name="Column5926"/>
    <tableColumn id="5943" xr3:uid="{8D92BF38-4629-4B1A-AC6E-630131D4DA1F}" name="Column5927"/>
    <tableColumn id="5944" xr3:uid="{136A98AE-B321-437D-8D00-E9D5EC6088A2}" name="Column5928"/>
    <tableColumn id="5945" xr3:uid="{DF4C38DD-02EA-4FCF-8607-7C18857D696A}" name="Column5929"/>
    <tableColumn id="5946" xr3:uid="{6D07E1F1-B9E4-4228-AF70-D69399FFD69A}" name="Column5930"/>
    <tableColumn id="5947" xr3:uid="{1684387A-984B-4CD4-A386-05C49C3493DD}" name="Column5931"/>
    <tableColumn id="5948" xr3:uid="{AB2B3D80-9D2E-4BE9-B678-7CC57B11F9AC}" name="Column5932"/>
    <tableColumn id="5949" xr3:uid="{BE9E77AF-8C55-420C-940B-E849E666EE70}" name="Column5933"/>
    <tableColumn id="5950" xr3:uid="{67929E2E-B4BE-4846-94D4-FD9654EFE6AE}" name="Column5934"/>
    <tableColumn id="5951" xr3:uid="{7ACCF569-8E68-4FAB-876E-7EDE4E0E5B68}" name="Column5935"/>
    <tableColumn id="5952" xr3:uid="{847AF409-EB25-41A9-A8D1-2590A787F196}" name="Column5936"/>
    <tableColumn id="5953" xr3:uid="{323FDCD6-5FE1-4B8D-84BB-826B6E7E42D5}" name="Column5937"/>
    <tableColumn id="5954" xr3:uid="{2CDC2D8D-DF74-4329-89EE-C4B715CFF359}" name="Column5938"/>
    <tableColumn id="5955" xr3:uid="{21F3DCE7-2E6E-4D4E-B43D-C15368F88744}" name="Column5939"/>
    <tableColumn id="5956" xr3:uid="{12DFF471-9482-478A-8ADD-3633C465E1FB}" name="Column5940"/>
    <tableColumn id="5957" xr3:uid="{5BECF5A5-EFA5-4E9F-999E-57C9D0325A94}" name="Column5941"/>
    <tableColumn id="5958" xr3:uid="{4A4EACA9-2CEF-4D54-B6F2-4B8651304BFC}" name="Column5942"/>
    <tableColumn id="5959" xr3:uid="{26C4A48E-1DE1-4C83-BF14-3E5608119F48}" name="Column5943"/>
    <tableColumn id="5960" xr3:uid="{AC36F6CB-FBC3-40EC-8388-184FAD0DD55D}" name="Column5944"/>
    <tableColumn id="5961" xr3:uid="{CD992738-8F4C-47B8-B450-CCF494D59290}" name="Column5945"/>
    <tableColumn id="5962" xr3:uid="{DF040EA5-2C05-4B7B-A471-378FDF922599}" name="Column5946"/>
    <tableColumn id="5963" xr3:uid="{BE8F75D8-2980-43E3-9B71-5153E8860831}" name="Column5947"/>
    <tableColumn id="5964" xr3:uid="{95144609-C29B-410B-BC1D-DB5696D030D0}" name="Column5948"/>
    <tableColumn id="5965" xr3:uid="{6D0397B5-5FEA-4B06-BA45-A9216FDDFE13}" name="Column5949"/>
    <tableColumn id="5966" xr3:uid="{B2264699-9C5C-474A-8FA6-75F1CE9C4742}" name="Column5950"/>
    <tableColumn id="5967" xr3:uid="{8E7EC3D4-4830-480C-A2EA-4BC0568409B0}" name="Column5951"/>
    <tableColumn id="5968" xr3:uid="{9E0B8BE8-0E05-4AB5-8319-4A31AB1F5B70}" name="Column5952"/>
    <tableColumn id="5969" xr3:uid="{0DDDB8F0-98C4-4526-A667-6C8D36C53D98}" name="Column5953"/>
    <tableColumn id="5970" xr3:uid="{589DB691-D26C-4A73-B669-27C83DFB6009}" name="Column5954"/>
    <tableColumn id="5971" xr3:uid="{6B641906-D5F3-4967-A620-2D85B4C8D63D}" name="Column5955"/>
    <tableColumn id="5972" xr3:uid="{DE3B1DDC-3A4D-4BA0-9984-CD8467177E2C}" name="Column5956"/>
    <tableColumn id="5973" xr3:uid="{F9F4E494-92EB-4820-B782-E37636DDD9E7}" name="Column5957"/>
    <tableColumn id="5974" xr3:uid="{8FF2BFED-64EE-4879-A491-71769101BCF7}" name="Column5958"/>
    <tableColumn id="5975" xr3:uid="{D6AB5AC9-1BAD-4377-A4CB-4BCD3E189E0A}" name="Column5959"/>
    <tableColumn id="5976" xr3:uid="{406EC7B5-F078-4EA9-8916-FAE914AF46AB}" name="Column5960"/>
    <tableColumn id="5977" xr3:uid="{45308EF6-0A39-4D44-9A73-DB3C34CD8001}" name="Column5961"/>
    <tableColumn id="5978" xr3:uid="{A7BA962E-3D35-463A-B3CC-91CD33324407}" name="Column5962"/>
    <tableColumn id="5979" xr3:uid="{DFE5E80F-B07C-4282-87AF-B41C3C5641B6}" name="Column5963"/>
    <tableColumn id="5980" xr3:uid="{B45DA429-F74F-4D47-8D17-BA2052EDB14A}" name="Column5964"/>
    <tableColumn id="5981" xr3:uid="{0AC28DFA-8523-4B1D-B242-012E33B5B904}" name="Column5965"/>
    <tableColumn id="5982" xr3:uid="{2B60A3B4-A392-4BDA-866A-E4B77DCA4F65}" name="Column5966"/>
    <tableColumn id="5983" xr3:uid="{F42144CE-4A6B-437E-88E9-625B5ED424DE}" name="Column5967"/>
    <tableColumn id="5984" xr3:uid="{A7C1160F-19DD-47B6-9514-54B7FCBE149A}" name="Column5968"/>
    <tableColumn id="5985" xr3:uid="{65E89DA7-861B-4886-BD9E-F4040F46458D}" name="Column5969"/>
    <tableColumn id="5986" xr3:uid="{24217C07-C7D8-4E19-AA21-E6209F92D178}" name="Column5970"/>
    <tableColumn id="5987" xr3:uid="{139893C3-C3F9-4CC8-9A95-13D2E01947E2}" name="Column5971"/>
    <tableColumn id="5988" xr3:uid="{59D0DF96-16D2-47A9-83CF-BFDE50109F81}" name="Column5972"/>
    <tableColumn id="5989" xr3:uid="{F7D883B5-5FF9-48D7-8968-9DF498E156C0}" name="Column5973"/>
    <tableColumn id="5990" xr3:uid="{39E902FB-A90E-4FBB-BC30-B627A11B53B6}" name="Column5974"/>
    <tableColumn id="5991" xr3:uid="{08D97429-4ED7-4068-BC72-195D3ECDE78F}" name="Column5975"/>
    <tableColumn id="5992" xr3:uid="{3AC89F2E-0357-46E9-AD40-C8AE4316A9AE}" name="Column5976"/>
    <tableColumn id="5993" xr3:uid="{DDCDA1DA-7C62-4696-8AD6-74EEA1828E46}" name="Column5977"/>
    <tableColumn id="5994" xr3:uid="{EC7ECF65-9BA6-4547-B7A1-DEDAE559F085}" name="Column5978"/>
    <tableColumn id="5995" xr3:uid="{DCBC09A8-4A2E-4B34-8224-32D9CF66CD5C}" name="Column5979"/>
    <tableColumn id="5996" xr3:uid="{8BB6DC58-A32F-478B-87D6-EF11300885A8}" name="Column5980"/>
    <tableColumn id="5997" xr3:uid="{22B2D51D-67C4-4D69-B82E-620605AB7888}" name="Column5981"/>
    <tableColumn id="5998" xr3:uid="{9E89D147-6B2A-4962-9228-D3CFFFF62DE8}" name="Column5982"/>
    <tableColumn id="5999" xr3:uid="{86FA8216-B275-4FB5-A938-4A98834958A1}" name="Column5983"/>
    <tableColumn id="6000" xr3:uid="{BF92CB75-00BD-47EC-A395-9CB19A9494F7}" name="Column5984"/>
    <tableColumn id="6001" xr3:uid="{F40544E5-ECE4-476E-976D-796ADA519480}" name="Column5985"/>
    <tableColumn id="6002" xr3:uid="{C554BA36-A3E5-4B02-AD42-504DFDF177B5}" name="Column5986"/>
    <tableColumn id="6003" xr3:uid="{13631BE8-6E87-46AA-A0D0-75040A9EC7BE}" name="Column5987"/>
    <tableColumn id="6004" xr3:uid="{56EF3AC7-7224-47A4-B921-17ABC1C78C0E}" name="Column5988"/>
    <tableColumn id="6005" xr3:uid="{24AA9741-2977-4EDA-BB2B-B758962A46BA}" name="Column5989"/>
    <tableColumn id="6006" xr3:uid="{732EFC69-687D-47DE-AF43-1FC354A922F6}" name="Column5990"/>
    <tableColumn id="6007" xr3:uid="{3835F7C6-A88D-4794-B853-3F09387D32CA}" name="Column5991"/>
    <tableColumn id="6008" xr3:uid="{DB355C84-3489-4944-A0FB-79B66983A3DF}" name="Column5992"/>
    <tableColumn id="6009" xr3:uid="{68F155A6-7FC0-440A-ABB7-7DA143359BA8}" name="Column5993"/>
    <tableColumn id="6010" xr3:uid="{D1637BC7-699F-49EB-9260-195807AF9D67}" name="Column5994"/>
    <tableColumn id="6011" xr3:uid="{73C58A05-696B-424A-9BF4-E570B6A98407}" name="Column5995"/>
    <tableColumn id="6012" xr3:uid="{C6D8BE81-2477-4FFF-B801-4C24A4393B0B}" name="Column5996"/>
    <tableColumn id="6013" xr3:uid="{EE545AD9-4B29-43B1-BD91-94B77E0F1A36}" name="Column5997"/>
    <tableColumn id="6014" xr3:uid="{4573F73A-ED8F-43E6-8A68-FCE69479BDE5}" name="Column5998"/>
    <tableColumn id="6015" xr3:uid="{4CA9FBFF-AF59-4B44-AC6F-3A669928FEBC}" name="Column5999"/>
    <tableColumn id="6016" xr3:uid="{0AB6B444-5110-4EF4-A04D-B10C3A30DB53}" name="Column6000"/>
    <tableColumn id="6017" xr3:uid="{F025444E-78B0-4B33-8F09-274BD7492BC7}" name="Column6001"/>
    <tableColumn id="6018" xr3:uid="{2E7CBDF9-DFBF-4162-8A4C-14D6358CF1A8}" name="Column6002"/>
    <tableColumn id="6019" xr3:uid="{5AC405E0-8415-4E1B-9B08-38EC2FD79C8B}" name="Column6003"/>
    <tableColumn id="6020" xr3:uid="{9772A7A6-36A2-4345-B328-61FFF242284E}" name="Column6004"/>
    <tableColumn id="6021" xr3:uid="{72E3850B-99FC-4355-A2CC-EC8DCFA833F7}" name="Column6005"/>
    <tableColumn id="6022" xr3:uid="{C52EB5E4-36EB-45CA-BF74-BF8496956941}" name="Column6006"/>
    <tableColumn id="6023" xr3:uid="{8F3BD45A-9D2D-444D-B702-27BE72FEF311}" name="Column6007"/>
    <tableColumn id="6024" xr3:uid="{6F8BD3F3-28F9-4048-B949-E10003C72C04}" name="Column6008"/>
    <tableColumn id="6025" xr3:uid="{F4C33313-F421-4A06-BFB0-3D93D866B267}" name="Column6009"/>
    <tableColumn id="6026" xr3:uid="{26B9FD2A-55FF-499F-AAC8-A588856DE0A5}" name="Column6010"/>
    <tableColumn id="6027" xr3:uid="{C037AFFA-60CD-47F0-A89E-D77F1DEB1C5A}" name="Column6011"/>
    <tableColumn id="6028" xr3:uid="{315F6888-58D4-49A2-905A-1AC1234FE2CD}" name="Column6012"/>
    <tableColumn id="6029" xr3:uid="{A60C8336-BEF9-4CEC-905A-4B5ACA78CC1C}" name="Column6013"/>
    <tableColumn id="6030" xr3:uid="{1BD83A64-BA71-400A-A1B8-F05A6A9D44F4}" name="Column6014"/>
    <tableColumn id="6031" xr3:uid="{E255739A-E8DF-40F4-BE46-6B204CB5D4FB}" name="Column6015"/>
    <tableColumn id="6032" xr3:uid="{2621BAF5-26AB-4A4E-89A6-E94B2BC48914}" name="Column6016"/>
    <tableColumn id="6033" xr3:uid="{31AA9594-7230-4F3E-9801-4F3AFF33378A}" name="Column6017"/>
    <tableColumn id="6034" xr3:uid="{B8286462-5DF2-455F-98EB-110E4AC55D1B}" name="Column6018"/>
    <tableColumn id="6035" xr3:uid="{7CFCB660-82AB-4606-BB81-B14886B43930}" name="Column6019"/>
    <tableColumn id="6036" xr3:uid="{9E70D1DD-1451-4926-BAFB-1E48FADD1AD5}" name="Column6020"/>
    <tableColumn id="6037" xr3:uid="{E2C6ED3A-FB6C-4805-931B-C70223F91ECE}" name="Column6021"/>
    <tableColumn id="6038" xr3:uid="{40B3AF8D-2F47-461E-B553-4D4CBB1F9920}" name="Column6022"/>
    <tableColumn id="6039" xr3:uid="{1282E014-A689-49A6-82FD-3E625AAB3122}" name="Column6023"/>
    <tableColumn id="6040" xr3:uid="{C8DE655B-6A41-4266-9261-766950888C91}" name="Column6024"/>
    <tableColumn id="6041" xr3:uid="{0900D7F2-556C-4C21-97A2-F51A43F5C470}" name="Column6025"/>
    <tableColumn id="6042" xr3:uid="{4F80ECE6-D7B5-4F0A-A63D-726E0CDA0251}" name="Column6026"/>
    <tableColumn id="6043" xr3:uid="{7BEB0DB4-8C76-4149-9AF0-F729CEDED613}" name="Column6027"/>
    <tableColumn id="6044" xr3:uid="{5898860A-27BC-453A-BC4F-E3ECD83CD315}" name="Column6028"/>
    <tableColumn id="6045" xr3:uid="{3A094306-5052-4383-B6C8-7C920932A56E}" name="Column6029"/>
    <tableColumn id="6046" xr3:uid="{EE41F131-BC57-43E0-B263-8D5529F02850}" name="Column6030"/>
    <tableColumn id="6047" xr3:uid="{8EE22190-C4DD-4872-B987-2E29FD470C3B}" name="Column6031"/>
    <tableColumn id="6048" xr3:uid="{0E977793-15EE-4B79-8889-FA81558D6777}" name="Column6032"/>
    <tableColumn id="6049" xr3:uid="{3D137CC4-5387-4EAA-85F0-C3CA68609824}" name="Column6033"/>
    <tableColumn id="6050" xr3:uid="{F7CF5F09-CF70-4A26-BF08-B6419A3F390E}" name="Column6034"/>
    <tableColumn id="6051" xr3:uid="{6735A9FE-37DF-4D3E-824B-C13ACDF8C504}" name="Column6035"/>
    <tableColumn id="6052" xr3:uid="{76C69289-3718-42EE-9730-0EC149D4F6C4}" name="Column6036"/>
    <tableColumn id="6053" xr3:uid="{E9EE1CD0-54F8-4F3A-B039-99C8323C3AEB}" name="Column6037"/>
    <tableColumn id="6054" xr3:uid="{54699062-27DD-41A2-87C8-B27334B94065}" name="Column6038"/>
    <tableColumn id="6055" xr3:uid="{5142BBA6-515E-4664-8409-FAFA9EE34931}" name="Column6039"/>
    <tableColumn id="6056" xr3:uid="{31BBC5E6-3F25-47B5-B4A0-8292D41AC23A}" name="Column6040"/>
    <tableColumn id="6057" xr3:uid="{2839295B-EE44-411D-8D99-C26971D8669E}" name="Column6041"/>
    <tableColumn id="6058" xr3:uid="{0E68922F-209E-4C06-8277-82387149F10F}" name="Column6042"/>
    <tableColumn id="6059" xr3:uid="{DD0F8343-AB42-4A5E-BCD9-69133BD5E12D}" name="Column6043"/>
    <tableColumn id="6060" xr3:uid="{B237BC6F-33FD-4F91-B619-77F27F087D86}" name="Column6044"/>
    <tableColumn id="6061" xr3:uid="{E1414932-4919-48AC-8E29-298FC04DE06A}" name="Column6045"/>
    <tableColumn id="6062" xr3:uid="{BEDA90DF-DD49-41C2-B2C6-FB99C2E23AFF}" name="Column6046"/>
    <tableColumn id="6063" xr3:uid="{87751BAD-5C2F-4E83-8FCC-74CBA275B2EA}" name="Column6047"/>
    <tableColumn id="6064" xr3:uid="{53E55CCF-892D-4667-94BD-EAB75BE0FD3F}" name="Column6048"/>
    <tableColumn id="6065" xr3:uid="{1C69FBE1-0396-45BF-AAA4-E50905E4D54A}" name="Column6049"/>
    <tableColumn id="6066" xr3:uid="{A0CD7718-CAF9-4963-B9B6-36698A094066}" name="Column6050"/>
    <tableColumn id="6067" xr3:uid="{CB0E5E81-9230-499C-87DC-A6389D4608BE}" name="Column6051"/>
    <tableColumn id="6068" xr3:uid="{15A22838-932D-40BC-B165-D52F57D7A894}" name="Column6052"/>
    <tableColumn id="6069" xr3:uid="{0C4D08F3-7661-4525-ACB6-383615C44480}" name="Column6053"/>
    <tableColumn id="6070" xr3:uid="{863F1922-567E-47C0-913B-FABFFCB6F8AA}" name="Column6054"/>
    <tableColumn id="6071" xr3:uid="{28888D41-B37D-4D0F-96DD-B56FEAAF316E}" name="Column6055"/>
    <tableColumn id="6072" xr3:uid="{5CF5D85B-967B-4C8E-80AE-150E95AE4DA5}" name="Column6056"/>
    <tableColumn id="6073" xr3:uid="{94310820-3D06-4AA0-A6A5-C794DF376B0D}" name="Column6057"/>
    <tableColumn id="6074" xr3:uid="{29F58D82-B544-460C-8189-C8E3ACAB29CC}" name="Column6058"/>
    <tableColumn id="6075" xr3:uid="{9D109047-4F4D-43E7-A1BC-BBB1B9D24A46}" name="Column6059"/>
    <tableColumn id="6076" xr3:uid="{26E9B22D-DBF9-42A6-B371-66A59BB66AA5}" name="Column6060"/>
    <tableColumn id="6077" xr3:uid="{433A1C5E-A21A-48BB-8CA6-E4C69873EE01}" name="Column6061"/>
    <tableColumn id="6078" xr3:uid="{DD06F286-CB1E-4241-AB25-D5A889DB38D2}" name="Column6062"/>
    <tableColumn id="6079" xr3:uid="{EBB30684-86AE-4125-BAD2-2A9BC7FEFE39}" name="Column6063"/>
    <tableColumn id="6080" xr3:uid="{E4E30DD6-F3E5-411D-8DFD-9CFCF9811E7F}" name="Column6064"/>
    <tableColumn id="6081" xr3:uid="{C46B6D09-ED01-4CED-861A-D8243BBFE14D}" name="Column6065"/>
    <tableColumn id="6082" xr3:uid="{FBA278B5-223B-400D-8B3B-73C329A10652}" name="Column6066"/>
    <tableColumn id="6083" xr3:uid="{6C4B6A38-0F76-4B62-A3E9-D94AAB4C3372}" name="Column6067"/>
    <tableColumn id="6084" xr3:uid="{889C0FE6-E802-4578-9176-718787127A7D}" name="Column6068"/>
    <tableColumn id="6085" xr3:uid="{27559100-99AC-4200-9E8A-0FCB67F268A5}" name="Column6069"/>
    <tableColumn id="6086" xr3:uid="{EA5BD346-C7B2-477B-98D1-835726B04459}" name="Column6070"/>
    <tableColumn id="6087" xr3:uid="{02BDEB94-485C-4BFB-BDAF-183B3D3D923C}" name="Column6071"/>
    <tableColumn id="6088" xr3:uid="{8D219ED5-BB3B-419E-98AB-ECA38C6CC6FE}" name="Column6072"/>
    <tableColumn id="6089" xr3:uid="{1F4F257E-A377-4A2B-8311-E3B917039BB9}" name="Column6073"/>
    <tableColumn id="6090" xr3:uid="{292A7FF8-91FC-4840-8CB4-15B645C10729}" name="Column6074"/>
    <tableColumn id="6091" xr3:uid="{D05812DB-4868-4A93-B840-B3D9DDDD94B9}" name="Column6075"/>
    <tableColumn id="6092" xr3:uid="{91F17EFE-7CE2-4937-BF4B-AC420705A4A5}" name="Column6076"/>
    <tableColumn id="6093" xr3:uid="{BCAFF484-D10B-4581-A237-98A93C17B8EF}" name="Column6077"/>
    <tableColumn id="6094" xr3:uid="{A96148E8-6F6D-4226-A770-65B66D084D30}" name="Column6078"/>
    <tableColumn id="6095" xr3:uid="{C6D0D836-6CA2-4C3B-BEC6-EF09A6582395}" name="Column6079"/>
    <tableColumn id="6096" xr3:uid="{92DFB347-6AFD-4523-95D9-4EA53C9D5175}" name="Column6080"/>
    <tableColumn id="6097" xr3:uid="{4B25D33B-2073-4293-8172-EF14EA453FF8}" name="Column6081"/>
    <tableColumn id="6098" xr3:uid="{45F066F2-C5EC-405D-977D-495ADC41822E}" name="Column6082"/>
    <tableColumn id="6099" xr3:uid="{5FB37B7B-B5B1-4C25-BA84-16E9A9199BF6}" name="Column6083"/>
    <tableColumn id="6100" xr3:uid="{F4FF7122-867E-4EA9-B9B6-17DD40F3FAF8}" name="Column6084"/>
    <tableColumn id="6101" xr3:uid="{6126F726-C3E5-415B-AC6B-E54E4233876E}" name="Column6085"/>
    <tableColumn id="6102" xr3:uid="{70148D62-E573-4536-B682-7F2416576B95}" name="Column6086"/>
    <tableColumn id="6103" xr3:uid="{0C0A05D1-20B3-4608-9625-E098B350DDF2}" name="Column6087"/>
    <tableColumn id="6104" xr3:uid="{A15BC2E4-6BDC-4727-98BC-EE5E14498CD7}" name="Column6088"/>
    <tableColumn id="6105" xr3:uid="{246B24B7-60CD-4512-B32D-EE298DA9316A}" name="Column6089"/>
    <tableColumn id="6106" xr3:uid="{18656113-2511-460F-93CC-80D5BAE01177}" name="Column6090"/>
    <tableColumn id="6107" xr3:uid="{47E5BA50-0215-4516-84DF-3AB7C23E0493}" name="Column6091"/>
    <tableColumn id="6108" xr3:uid="{54DED8AA-D525-4B19-9669-340E2CF73C9C}" name="Column6092"/>
    <tableColumn id="6109" xr3:uid="{1876A109-33B8-48A4-9D27-17F84F122D07}" name="Column6093"/>
    <tableColumn id="6110" xr3:uid="{836CD677-253A-490D-9A5D-1BE7FA4EA65E}" name="Column6094"/>
    <tableColumn id="6111" xr3:uid="{406CB6ED-04C8-4E05-88D6-0F625CA9772E}" name="Column6095"/>
    <tableColumn id="6112" xr3:uid="{98193EE8-E03D-46B4-8736-48FD9790DAA9}" name="Column6096"/>
    <tableColumn id="6113" xr3:uid="{DD3D289C-D9D8-458D-8D01-674CB7B3BB54}" name="Column6097"/>
    <tableColumn id="6114" xr3:uid="{C9A14D7D-D395-4C61-BC62-E73FEAD81980}" name="Column6098"/>
    <tableColumn id="6115" xr3:uid="{2B59ACC0-CECA-46CC-8A78-3048B5FC3159}" name="Column6099"/>
    <tableColumn id="6116" xr3:uid="{2099AB8D-8198-4B03-9D0A-9DFAF36A2310}" name="Column6100"/>
    <tableColumn id="6117" xr3:uid="{B917A800-3CCA-4A6F-8307-3A75399D78F0}" name="Column6101"/>
    <tableColumn id="6118" xr3:uid="{92DA7C15-01BD-4F11-973A-13051FC1EE5F}" name="Column6102"/>
    <tableColumn id="6119" xr3:uid="{8F411CEB-ACCE-4402-A44F-9C4A8BC60971}" name="Column6103"/>
    <tableColumn id="6120" xr3:uid="{C07F75B7-1BD6-45D9-83E8-609052C771C9}" name="Column6104"/>
    <tableColumn id="6121" xr3:uid="{8D33E44F-50A1-4C2E-873D-38EFAADA7D39}" name="Column6105"/>
    <tableColumn id="6122" xr3:uid="{E1190409-1268-4C05-A6C0-818ED00D3733}" name="Column6106"/>
    <tableColumn id="6123" xr3:uid="{5CF72F16-7838-46B1-8B03-45A539BAECCC}" name="Column6107"/>
    <tableColumn id="6124" xr3:uid="{4E9E308E-F023-4681-9003-8E452E05118A}" name="Column6108"/>
    <tableColumn id="6125" xr3:uid="{F121E07C-1C49-40E3-920A-6F4B4DC02BED}" name="Column6109"/>
    <tableColumn id="6126" xr3:uid="{89CE3A82-DD22-4900-809F-4F314F78A0D3}" name="Column6110"/>
    <tableColumn id="6127" xr3:uid="{D7647127-D8D1-4852-91E4-EB617AF552E2}" name="Column6111"/>
    <tableColumn id="6128" xr3:uid="{52942224-9982-4F1B-BC74-D4ABCACBE37D}" name="Column6112"/>
    <tableColumn id="6129" xr3:uid="{EE808BCA-7477-4C6A-AE83-501A658BDEF9}" name="Column6113"/>
    <tableColumn id="6130" xr3:uid="{8590807F-A4DC-4A2A-B073-F3E26CDA5BB9}" name="Column6114"/>
    <tableColumn id="6131" xr3:uid="{2B38B054-F0BF-43AF-9262-D10DE8F09992}" name="Column6115"/>
    <tableColumn id="6132" xr3:uid="{19618A40-A378-4069-B8C8-EBAAF8A91072}" name="Column6116"/>
    <tableColumn id="6133" xr3:uid="{3B950838-4CF3-4B69-8B39-4D38A957B77F}" name="Column6117"/>
    <tableColumn id="6134" xr3:uid="{9B6E8B59-0967-488E-81A0-509FCA80B825}" name="Column6118"/>
    <tableColumn id="6135" xr3:uid="{E70C6CD4-6B45-4870-BC01-91BB601CDAD4}" name="Column6119"/>
    <tableColumn id="6136" xr3:uid="{1CF49EB1-42E4-4020-AD7E-C4732D72DD99}" name="Column6120"/>
    <tableColumn id="6137" xr3:uid="{78E8425D-7E20-4AC6-838D-6F8DF70860F3}" name="Column6121"/>
    <tableColumn id="6138" xr3:uid="{242A5D22-7B1A-447C-8C5A-57B193F75F46}" name="Column6122"/>
    <tableColumn id="6139" xr3:uid="{47EDFBB7-5FFF-448A-ABD1-74A55D075C9C}" name="Column6123"/>
    <tableColumn id="6140" xr3:uid="{CB964C22-3A89-4100-98C1-567428C98340}" name="Column6124"/>
    <tableColumn id="6141" xr3:uid="{6CF2ECE1-D86A-4029-96AD-A99BA79CA399}" name="Column6125"/>
    <tableColumn id="6142" xr3:uid="{BDC6D8F2-0DF2-4F48-B28B-799CEC018A28}" name="Column6126"/>
    <tableColumn id="6143" xr3:uid="{C9EE49A4-2E5B-4A84-AB4D-10451287D397}" name="Column6127"/>
    <tableColumn id="6144" xr3:uid="{734615DD-8C75-479A-A1DB-B3F24A5A6403}" name="Column6128"/>
    <tableColumn id="6145" xr3:uid="{57ABD4CE-BCDD-4ABB-A19A-30A0DE4B9D73}" name="Column6129"/>
    <tableColumn id="6146" xr3:uid="{45DDD44B-D65C-447C-BD3A-75C9A1B07B11}" name="Column6130"/>
    <tableColumn id="6147" xr3:uid="{EB37D3E7-6F3E-445F-823E-519BCBBA6E1C}" name="Column6131"/>
    <tableColumn id="6148" xr3:uid="{8B5CF143-2AB3-450B-9940-69DC8E545A53}" name="Column6132"/>
    <tableColumn id="6149" xr3:uid="{728E214E-DD41-47D4-A7EF-989CCA6DE5A9}" name="Column6133"/>
    <tableColumn id="6150" xr3:uid="{B90BA37A-5987-44F3-91CC-A880FDB184D3}" name="Column6134"/>
    <tableColumn id="6151" xr3:uid="{169B03A3-FE71-428A-853D-7A2DDB349CF2}" name="Column6135"/>
    <tableColumn id="6152" xr3:uid="{51C95474-D511-4DC6-8DDF-E1804DBC2E5A}" name="Column6136"/>
    <tableColumn id="6153" xr3:uid="{DFD420A3-08AE-4560-88F9-3D1F92B62F14}" name="Column6137"/>
    <tableColumn id="6154" xr3:uid="{5BCE09F8-0769-4269-AEF7-30884081DBCD}" name="Column6138"/>
    <tableColumn id="6155" xr3:uid="{0D2A3148-F3E3-4A68-B7C1-9DA505FFAF74}" name="Column6139"/>
    <tableColumn id="6156" xr3:uid="{71EAB16E-BB90-42F9-8A62-EB048A6FAA74}" name="Column6140"/>
    <tableColumn id="6157" xr3:uid="{B9549721-62EB-43F9-973C-BB58BBDDB31D}" name="Column6141"/>
    <tableColumn id="6158" xr3:uid="{C3229284-C64D-4EB2-BB43-A74C2786BFE1}" name="Column6142"/>
    <tableColumn id="6159" xr3:uid="{3AF4AC72-94CA-4B0B-9169-782A338B4028}" name="Column6143"/>
    <tableColumn id="6160" xr3:uid="{14A0BC0B-BAB5-4820-884A-61165160DF6E}" name="Column6144"/>
    <tableColumn id="6161" xr3:uid="{25145F71-431B-4C15-A1B9-AC86082CFED5}" name="Column6145"/>
    <tableColumn id="6162" xr3:uid="{F860FE4D-F2ED-490E-9FA0-280DA1E2B013}" name="Column6146"/>
    <tableColumn id="6163" xr3:uid="{5480E379-51B0-45FF-ACD6-C8764BD9BF06}" name="Column6147"/>
    <tableColumn id="6164" xr3:uid="{909EC7AF-E530-421E-AC06-CFD4F6A4CFB8}" name="Column6148"/>
    <tableColumn id="6165" xr3:uid="{EBB4B600-B1FB-4EA2-B805-F6903FACD9E6}" name="Column6149"/>
    <tableColumn id="6166" xr3:uid="{C994B5EE-A0E4-4625-A080-AB90BEC74F87}" name="Column6150"/>
    <tableColumn id="6167" xr3:uid="{5312D878-3CEE-48FE-815C-931CF8FD954F}" name="Column6151"/>
    <tableColumn id="6168" xr3:uid="{FFC8BC3E-B946-4F29-AD16-511FBE8694C7}" name="Column6152"/>
    <tableColumn id="6169" xr3:uid="{676BA6A8-7497-41A8-90B0-F44E9DA3BF69}" name="Column6153"/>
    <tableColumn id="6170" xr3:uid="{0660719C-0DF3-41DE-8312-6B7EC04C1A3C}" name="Column6154"/>
    <tableColumn id="6171" xr3:uid="{8B90173A-3B0C-4A45-AB2D-388B7C32340B}" name="Column6155"/>
    <tableColumn id="6172" xr3:uid="{64B9881D-BA99-4B3F-8319-8E172D2CCAD0}" name="Column6156"/>
    <tableColumn id="6173" xr3:uid="{0440927E-9DE6-4FCD-8A77-1F8F75DCAD01}" name="Column6157"/>
    <tableColumn id="6174" xr3:uid="{F365FAA4-D94F-4B96-8EF5-C2D32B3BCD89}" name="Column6158"/>
    <tableColumn id="6175" xr3:uid="{80971732-EA6C-4C94-8848-3CC7FE60459A}" name="Column6159"/>
    <tableColumn id="6176" xr3:uid="{ED8F03D9-5BA1-4602-8779-7207545DE035}" name="Column6160"/>
    <tableColumn id="6177" xr3:uid="{D02CF4FE-EA39-4D5A-BE0E-E9452B5C503F}" name="Column6161"/>
    <tableColumn id="6178" xr3:uid="{C3D51EDC-35C5-49C2-8516-9167F471764E}" name="Column6162"/>
    <tableColumn id="6179" xr3:uid="{8D79405D-7D90-4A22-8B08-246E40AA985E}" name="Column6163"/>
    <tableColumn id="6180" xr3:uid="{5B7660CB-7680-4825-8F2F-750721BB038A}" name="Column6164"/>
    <tableColumn id="6181" xr3:uid="{C6520BA6-982E-49C2-A5A5-6203AFDD1058}" name="Column6165"/>
    <tableColumn id="6182" xr3:uid="{834C3477-7E31-41EF-B6C6-E055E043C90E}" name="Column6166"/>
    <tableColumn id="6183" xr3:uid="{B3ED593F-BA00-4725-BD40-1625BC2FDAF4}" name="Column6167"/>
    <tableColumn id="6184" xr3:uid="{6E736F85-D908-4442-BC04-44ADD4F60722}" name="Column6168"/>
    <tableColumn id="6185" xr3:uid="{8C1B6A1F-B4E6-4686-86A3-C60E317588D6}" name="Column6169"/>
    <tableColumn id="6186" xr3:uid="{83DB9E2B-04B5-44CA-A1BE-5524E433DAF3}" name="Column6170"/>
    <tableColumn id="6187" xr3:uid="{E3F01A06-2495-4692-90CA-32EBB1097CF5}" name="Column6171"/>
    <tableColumn id="6188" xr3:uid="{EEF4DBB9-D294-4FFE-9F88-8CB27593EC3D}" name="Column6172"/>
    <tableColumn id="6189" xr3:uid="{234073ED-12BF-48F4-AFB6-84B020330ED1}" name="Column6173"/>
    <tableColumn id="6190" xr3:uid="{DF434E1A-BC7E-4A14-ACDA-9EE85C3EDF59}" name="Column6174"/>
    <tableColumn id="6191" xr3:uid="{B42C498F-C121-4E29-8D14-481C10949A71}" name="Column6175"/>
    <tableColumn id="6192" xr3:uid="{0B1FA9F3-D873-4FB1-86CF-9489DB98A640}" name="Column6176"/>
    <tableColumn id="6193" xr3:uid="{6C066FE0-8368-4706-898C-0E3A3C80CB2B}" name="Column6177"/>
    <tableColumn id="6194" xr3:uid="{C00E770A-AFDE-420E-BC27-57713F5EE65F}" name="Column6178"/>
    <tableColumn id="6195" xr3:uid="{BD8BEFCF-3C1D-48D4-B204-7EC0537FA2C5}" name="Column6179"/>
    <tableColumn id="6196" xr3:uid="{CB938C03-F8E9-4483-9791-1F803A222146}" name="Column6180"/>
    <tableColumn id="6197" xr3:uid="{92F932BB-68CB-4F65-B4A1-21BC3C6081AF}" name="Column6181"/>
    <tableColumn id="6198" xr3:uid="{74124D66-51D3-4EDB-B246-D51F2B152ACF}" name="Column6182"/>
    <tableColumn id="6199" xr3:uid="{C6CEF43A-0DF9-48E2-A1E1-D5667B6C2DCA}" name="Column6183"/>
    <tableColumn id="6200" xr3:uid="{4F4B5F35-C259-425A-B24D-A96B35031993}" name="Column6184"/>
    <tableColumn id="6201" xr3:uid="{D35C3FD0-BFAF-4BA3-B8B6-3E77CC86D419}" name="Column6185"/>
    <tableColumn id="6202" xr3:uid="{F1DA881D-620F-4223-8006-91CC808FA26F}" name="Column6186"/>
    <tableColumn id="6203" xr3:uid="{5AF5FD4E-E933-4EEA-9D9B-595D5C24E8E2}" name="Column6187"/>
    <tableColumn id="6204" xr3:uid="{0642946F-E178-42C3-BDE7-C8B1E0422222}" name="Column6188"/>
    <tableColumn id="6205" xr3:uid="{C1801833-9627-4942-8A84-F9F05D4C55D1}" name="Column6189"/>
    <tableColumn id="6206" xr3:uid="{E5AB2917-57B3-4610-9F4B-BBA69C8A6AC6}" name="Column6190"/>
    <tableColumn id="6207" xr3:uid="{4C793DC4-A124-4C6C-A247-4AB21E8BF400}" name="Column6191"/>
    <tableColumn id="6208" xr3:uid="{3963D74F-3DFF-46F1-A760-E1397BD61306}" name="Column6192"/>
    <tableColumn id="6209" xr3:uid="{A844FBA0-E9E7-409C-BBFF-EF573430F57F}" name="Column6193"/>
    <tableColumn id="6210" xr3:uid="{DC71650E-74D1-4445-BB40-2D8CA09DA28B}" name="Column6194"/>
    <tableColumn id="6211" xr3:uid="{A973068C-CC1D-4279-89FC-FEA7C87EDF1F}" name="Column6195"/>
    <tableColumn id="6212" xr3:uid="{99BECF29-5173-4257-9B7C-69ED003405A6}" name="Column6196"/>
    <tableColumn id="6213" xr3:uid="{5A4F71AF-EF07-493A-9ED5-C21F2762F993}" name="Column6197"/>
    <tableColumn id="6214" xr3:uid="{827532FA-18C5-44B6-8F31-6701556D7001}" name="Column6198"/>
    <tableColumn id="6215" xr3:uid="{48952A2F-2C6C-4B6D-9A99-F4C03067E07C}" name="Column6199"/>
    <tableColumn id="6216" xr3:uid="{7326A8E8-DA4F-493E-9BCE-7528C9071E57}" name="Column6200"/>
    <tableColumn id="6217" xr3:uid="{9C3DC5A0-1E95-44F5-96B4-90C3B37419CE}" name="Column6201"/>
    <tableColumn id="6218" xr3:uid="{3697DF08-4C16-449D-B44D-E03D581967F5}" name="Column6202"/>
    <tableColumn id="6219" xr3:uid="{344C68B0-7D08-4C0E-83A1-E3AC63485300}" name="Column6203"/>
    <tableColumn id="6220" xr3:uid="{BD65CCDA-D512-4E57-B4F6-F8B52AFAADA3}" name="Column6204"/>
    <tableColumn id="6221" xr3:uid="{183AED7D-CC2E-40A6-A157-7F47BEB20D72}" name="Column6205"/>
    <tableColumn id="6222" xr3:uid="{92460333-E10B-4C69-9122-7EA6F1A1B008}" name="Column6206"/>
    <tableColumn id="6223" xr3:uid="{B816455C-ED75-46CB-8802-783F58476891}" name="Column6207"/>
    <tableColumn id="6224" xr3:uid="{A0FABB4F-5BBF-444D-904B-8B2CEA114CD6}" name="Column6208"/>
    <tableColumn id="6225" xr3:uid="{64C42DC7-41B9-4501-8F5A-84622B24F9B5}" name="Column6209"/>
    <tableColumn id="6226" xr3:uid="{30F9EAFA-2EE8-4D7D-AE9E-A12D9FD17F06}" name="Column6210"/>
    <tableColumn id="6227" xr3:uid="{A61B3426-2ACF-4B34-9EA6-0A208E09AE5F}" name="Column6211"/>
    <tableColumn id="6228" xr3:uid="{18788BA0-FB12-478A-BE69-8733470D6B3B}" name="Column6212"/>
    <tableColumn id="6229" xr3:uid="{447EB1F9-3D39-4D08-9F85-9306CBD6EE91}" name="Column6213"/>
    <tableColumn id="6230" xr3:uid="{EF12A1F6-D5F5-46E1-8127-27D390EF9F73}" name="Column6214"/>
    <tableColumn id="6231" xr3:uid="{E16C6036-EE45-41D6-B4DB-1C02D7B74A7F}" name="Column6215"/>
    <tableColumn id="6232" xr3:uid="{7288FADF-363E-4B87-A31F-BF9A6EDBDE0B}" name="Column6216"/>
    <tableColumn id="6233" xr3:uid="{DBBD9381-26B9-404A-AAB3-186BCFA09049}" name="Column6217"/>
    <tableColumn id="6234" xr3:uid="{2B3D7017-98A9-4A89-A4D8-56114CF0B58E}" name="Column6218"/>
    <tableColumn id="6235" xr3:uid="{1291344B-6CF8-4E71-A99E-FB51FD9E3CA5}" name="Column6219"/>
    <tableColumn id="6236" xr3:uid="{9D43D16D-AE30-410C-B6D7-055937050EA2}" name="Column6220"/>
    <tableColumn id="6237" xr3:uid="{92416709-04FF-49B5-972C-AF15BD6E5114}" name="Column6221"/>
    <tableColumn id="6238" xr3:uid="{6214B843-7E84-4966-BD5C-F800B3341416}" name="Column6222"/>
    <tableColumn id="6239" xr3:uid="{BC3A1256-519B-4A63-B80B-14FADA3AD33F}" name="Column6223"/>
    <tableColumn id="6240" xr3:uid="{14F99F28-97C3-43A0-B545-27DB438F555C}" name="Column6224"/>
    <tableColumn id="6241" xr3:uid="{409C8637-BECB-4A26-8C52-111936F78CC7}" name="Column6225"/>
    <tableColumn id="6242" xr3:uid="{BCA04F40-7149-4F23-B4F1-A63BAF0F46FD}" name="Column6226"/>
    <tableColumn id="6243" xr3:uid="{041AC737-1679-4D55-89E5-8EC6C3375283}" name="Column6227"/>
    <tableColumn id="6244" xr3:uid="{A44BE200-5AFE-43C5-8C8A-222C4118BF69}" name="Column6228"/>
    <tableColumn id="6245" xr3:uid="{0DABCB8D-BE4C-462A-B721-5FB7E3368D85}" name="Column6229"/>
    <tableColumn id="6246" xr3:uid="{1AC5AA45-6BB3-4E07-B4B8-F6A5D9DD37BC}" name="Column6230"/>
    <tableColumn id="6247" xr3:uid="{ABA83F2F-889D-479F-B587-483E54409FAB}" name="Column6231"/>
    <tableColumn id="6248" xr3:uid="{708D1F72-6597-4B47-990F-1E834188FE5F}" name="Column6232"/>
    <tableColumn id="6249" xr3:uid="{2AC34877-8084-489F-9126-D70E3CC8E1E6}" name="Column6233"/>
    <tableColumn id="6250" xr3:uid="{27F80274-A56D-41D5-9572-7D63EFF66473}" name="Column6234"/>
    <tableColumn id="6251" xr3:uid="{E4C0790F-9E22-4B36-844F-66CC7648CBFA}" name="Column6235"/>
    <tableColumn id="6252" xr3:uid="{08AE8395-3834-4F4B-8BF5-E6ABF3317503}" name="Column6236"/>
    <tableColumn id="6253" xr3:uid="{BBFE0A1A-EC03-47B9-95F6-B6079445961C}" name="Column6237"/>
    <tableColumn id="6254" xr3:uid="{1B9454EF-8F96-415D-A18B-B4E269A6ED62}" name="Column6238"/>
    <tableColumn id="6255" xr3:uid="{039CA29C-DD68-4637-AFE0-ABFF47C687E4}" name="Column6239"/>
    <tableColumn id="6256" xr3:uid="{FF6BD4D6-3772-4116-BC99-23BCFED7995A}" name="Column6240"/>
    <tableColumn id="6257" xr3:uid="{749D609E-C58A-48AC-AB48-5B5C1343AE4E}" name="Column6241"/>
    <tableColumn id="6258" xr3:uid="{D99682C0-E31E-4D31-BF5A-1FDCB6E440C8}" name="Column6242"/>
    <tableColumn id="6259" xr3:uid="{FB5330A7-1CB5-4759-A5D1-1EF0F2B54E01}" name="Column6243"/>
    <tableColumn id="6260" xr3:uid="{A772B1B8-CBFA-43FC-B9FB-ABF6A99F4EF9}" name="Column6244"/>
    <tableColumn id="6261" xr3:uid="{085E34BE-A81F-45FC-8373-EF38026EEC9F}" name="Column6245"/>
    <tableColumn id="6262" xr3:uid="{B423B8C7-D8A3-442C-90EE-28B8CADD4325}" name="Column6246"/>
    <tableColumn id="6263" xr3:uid="{DE3B71DE-1DF8-4678-BB3D-AB357ACDCFB8}" name="Column6247"/>
    <tableColumn id="6264" xr3:uid="{C3928AC9-756F-4AF7-ACD8-75666FDE6942}" name="Column6248"/>
    <tableColumn id="6265" xr3:uid="{A9F11EF6-54F7-4AE7-9164-ABEF32808882}" name="Column6249"/>
    <tableColumn id="6266" xr3:uid="{A6EA5A18-013A-462F-81C7-A02C2D150F0A}" name="Column6250"/>
    <tableColumn id="6267" xr3:uid="{15370FFB-CF7C-4D6D-B496-F3864A5C433C}" name="Column6251"/>
    <tableColumn id="6268" xr3:uid="{8BABB7A5-2D2C-4729-A588-585EC96D8C63}" name="Column6252"/>
    <tableColumn id="6269" xr3:uid="{238BC48B-B73E-4BDD-85CF-568745735DA4}" name="Column6253"/>
    <tableColumn id="6270" xr3:uid="{FA4D99BB-1124-454C-B2E3-A542878C463D}" name="Column6254"/>
    <tableColumn id="6271" xr3:uid="{7189E421-748F-4D35-89F5-4075950110B1}" name="Column6255"/>
    <tableColumn id="6272" xr3:uid="{5FB8DBB4-49C7-4CFB-A157-9467D6A9A188}" name="Column6256"/>
    <tableColumn id="6273" xr3:uid="{22914FCE-676F-4577-A52C-717B298CD3C7}" name="Column6257"/>
    <tableColumn id="6274" xr3:uid="{D63B2A4C-D4F8-4350-BDD0-CAD1C54E70F9}" name="Column6258"/>
    <tableColumn id="6275" xr3:uid="{2BFD3758-ACB6-47A0-BBEE-B750908E6780}" name="Column6259"/>
    <tableColumn id="6276" xr3:uid="{FDC179B1-91DC-4EDA-8761-EA44E15887FE}" name="Column6260"/>
    <tableColumn id="6277" xr3:uid="{F2626290-43BA-4836-A3F1-16651D37E185}" name="Column6261"/>
    <tableColumn id="6278" xr3:uid="{88F49763-E99F-468A-9329-0473ED31F869}" name="Column6262"/>
    <tableColumn id="6279" xr3:uid="{6E31EEB9-9A88-4B53-8691-CF62FCE12816}" name="Column6263"/>
    <tableColumn id="6280" xr3:uid="{89D3792B-0EF4-415F-9680-1D71346A5CB5}" name="Column6264"/>
    <tableColumn id="6281" xr3:uid="{1371CB5D-4E93-4E35-AE55-3A341998ACAE}" name="Column6265"/>
    <tableColumn id="6282" xr3:uid="{575FC26E-2CFD-484E-8D5F-3DA7AA3FE083}" name="Column6266"/>
    <tableColumn id="6283" xr3:uid="{1CF8D0E5-F062-46F6-9DB0-DA7650470BE8}" name="Column6267"/>
    <tableColumn id="6284" xr3:uid="{8E846112-C2BD-4089-857A-3766301C6713}" name="Column6268"/>
    <tableColumn id="6285" xr3:uid="{629F41DC-62B8-44E6-86F6-BED3C8D3B0DC}" name="Column6269"/>
    <tableColumn id="6286" xr3:uid="{01396C12-0DE9-4F19-8A9B-5DC719383348}" name="Column6270"/>
    <tableColumn id="6287" xr3:uid="{4B6765A2-8F16-455E-A79E-8CAD46CE857B}" name="Column6271"/>
    <tableColumn id="6288" xr3:uid="{2B510FDC-9930-4020-B3B4-A2DA44607A56}" name="Column6272"/>
    <tableColumn id="6289" xr3:uid="{C5EA8820-4436-4FB4-B3F0-27533BD08130}" name="Column6273"/>
    <tableColumn id="6290" xr3:uid="{0873238A-CCAC-4D22-8F1E-DCF93A369A7A}" name="Column6274"/>
    <tableColumn id="6291" xr3:uid="{564F2D47-0792-4C02-BF54-109DAB3069BE}" name="Column6275"/>
    <tableColumn id="6292" xr3:uid="{C988251A-69D5-4517-9123-C64D597E864F}" name="Column6276"/>
    <tableColumn id="6293" xr3:uid="{4D67C7FF-2786-4F3C-855D-3DE699C7B346}" name="Column6277"/>
    <tableColumn id="6294" xr3:uid="{04A67B6C-180F-4890-986D-704791FFF1EE}" name="Column6278"/>
    <tableColumn id="6295" xr3:uid="{6AC77B30-C5C5-4A8D-B6C0-328D581820C8}" name="Column6279"/>
    <tableColumn id="6296" xr3:uid="{93C42241-7289-4FE6-AC82-961FBDF374B2}" name="Column6280"/>
    <tableColumn id="6297" xr3:uid="{D6515D1B-123A-4F2C-BF0A-3F569F6A184D}" name="Column6281"/>
    <tableColumn id="6298" xr3:uid="{E113C047-43D9-4DBD-918D-9099413D0821}" name="Column6282"/>
    <tableColumn id="6299" xr3:uid="{6BD9C793-2871-4420-831A-39A9D19A4EC5}" name="Column6283"/>
    <tableColumn id="6300" xr3:uid="{3A5AA184-8422-47B3-8974-C7A96884F98B}" name="Column6284"/>
    <tableColumn id="6301" xr3:uid="{BDC9B2A3-5DE2-4990-9C5B-EE75384A95A7}" name="Column6285"/>
    <tableColumn id="6302" xr3:uid="{758DF9A4-BB6F-4621-9170-C7C66A19BF7D}" name="Column6286"/>
    <tableColumn id="6303" xr3:uid="{873B5DB4-CBE8-4AB4-B2A0-2A601AFFC836}" name="Column6287"/>
    <tableColumn id="6304" xr3:uid="{957D6401-4B6C-485B-8A0C-44A1AB99C96B}" name="Column6288"/>
    <tableColumn id="6305" xr3:uid="{F3CAE4F4-34C3-4FC7-85CD-FF8CC6DB3382}" name="Column6289"/>
    <tableColumn id="6306" xr3:uid="{81A60991-D09F-4046-A607-083DC1FDF8B7}" name="Column6290"/>
    <tableColumn id="6307" xr3:uid="{B48D92AD-EA0D-4689-A635-682489FA91BC}" name="Column6291"/>
    <tableColumn id="6308" xr3:uid="{45E942BD-8399-4A07-BA93-30C44E6705E4}" name="Column6292"/>
    <tableColumn id="6309" xr3:uid="{8813055D-F428-4DBD-91FC-E26EFC7FA800}" name="Column6293"/>
    <tableColumn id="6310" xr3:uid="{B5E957ED-1883-4FDC-B4C7-7794A80130BD}" name="Column6294"/>
    <tableColumn id="6311" xr3:uid="{6E09C3A5-74D8-4F7C-9A07-12601EC5E5DE}" name="Column6295"/>
    <tableColumn id="6312" xr3:uid="{0E12B180-27BA-4274-8061-2D10A774AD5B}" name="Column6296"/>
    <tableColumn id="6313" xr3:uid="{210B3A5D-DE6B-4E3E-B848-89AAC0B45612}" name="Column6297"/>
    <tableColumn id="6314" xr3:uid="{FDC98493-0BCB-4617-B648-2AF77AEE85D8}" name="Column6298"/>
    <tableColumn id="6315" xr3:uid="{6E3065BC-5020-4D5B-A491-6B3629F61CB7}" name="Column6299"/>
    <tableColumn id="6316" xr3:uid="{963EA018-08FC-4360-BA75-257D6DD3292F}" name="Column6300"/>
    <tableColumn id="6317" xr3:uid="{DF8BC2B6-B4AE-4524-AAF4-79BC98A57F31}" name="Column6301"/>
    <tableColumn id="6318" xr3:uid="{FC485487-E593-424C-BB7A-B268C48326F2}" name="Column6302"/>
    <tableColumn id="6319" xr3:uid="{B75E173F-1E0B-4D8C-A6CC-2CD6459B7BEA}" name="Column6303"/>
    <tableColumn id="6320" xr3:uid="{9C047ADF-574E-4D9E-B7A6-A499D2393B7F}" name="Column6304"/>
    <tableColumn id="6321" xr3:uid="{52A3DCF3-0534-4533-876C-C30835AF1D1B}" name="Column6305"/>
    <tableColumn id="6322" xr3:uid="{916C5FBE-EC3C-452A-97EA-03FB7A9CF04E}" name="Column6306"/>
    <tableColumn id="6323" xr3:uid="{DF782829-2E6E-4209-9E82-BE0FD260A041}" name="Column6307"/>
    <tableColumn id="6324" xr3:uid="{2EA7876B-051E-4FE3-A62F-AFE59432A1B3}" name="Column6308"/>
    <tableColumn id="6325" xr3:uid="{F2999892-9CA5-42A7-8718-4A9965D55CA7}" name="Column6309"/>
    <tableColumn id="6326" xr3:uid="{3A8C061E-C275-49F2-8B2B-23651A2D6D26}" name="Column6310"/>
    <tableColumn id="6327" xr3:uid="{1A05F301-C55E-4BA3-9E24-0A0B32537DC9}" name="Column6311"/>
    <tableColumn id="6328" xr3:uid="{48262DB0-3F93-4A64-A990-145B469AD92A}" name="Column6312"/>
    <tableColumn id="6329" xr3:uid="{F37AF769-B1C3-41B1-9105-D83B249D638E}" name="Column6313"/>
    <tableColumn id="6330" xr3:uid="{4CDFAB47-7F82-471F-BBEA-443F32495393}" name="Column6314"/>
    <tableColumn id="6331" xr3:uid="{94B33255-90DC-4655-8BAE-71A0A41C9E02}" name="Column6315"/>
    <tableColumn id="6332" xr3:uid="{1F90E135-84D6-463A-95CC-A7A7CB96F1DF}" name="Column6316"/>
    <tableColumn id="6333" xr3:uid="{F8B5903C-3AB1-4C53-B490-10BD73B113C0}" name="Column6317"/>
    <tableColumn id="6334" xr3:uid="{5CE24FBE-A1CA-4E07-9749-DD12EEC573EE}" name="Column6318"/>
    <tableColumn id="6335" xr3:uid="{D8D4AB65-612C-45C9-90D0-D3968F3783E2}" name="Column6319"/>
    <tableColumn id="6336" xr3:uid="{A04A6549-EE91-4DB8-BE48-38D579102377}" name="Column6320"/>
    <tableColumn id="6337" xr3:uid="{DF29574D-F3C2-4B34-A105-7957BBE1C9B4}" name="Column6321"/>
    <tableColumn id="6338" xr3:uid="{1422EFEC-0BC3-4380-AAE2-CDA6CBA05B65}" name="Column6322"/>
    <tableColumn id="6339" xr3:uid="{BB4A9A34-DB47-43E2-97A1-EB22107F4288}" name="Column6323"/>
    <tableColumn id="6340" xr3:uid="{074AF7D5-BD32-449B-A0C7-D7ADEE282F4F}" name="Column6324"/>
    <tableColumn id="6341" xr3:uid="{1BAAB59C-D80A-4F9E-9776-CDDD458FC3B2}" name="Column6325"/>
    <tableColumn id="6342" xr3:uid="{1039BBB5-5FD4-4C9B-B127-B6BEAE478E73}" name="Column6326"/>
    <tableColumn id="6343" xr3:uid="{C9102160-BA23-4975-973A-0D55C5BD9C5E}" name="Column6327"/>
    <tableColumn id="6344" xr3:uid="{32D696C8-67D5-413B-A088-09D130BC9FCC}" name="Column6328"/>
    <tableColumn id="6345" xr3:uid="{7F7C36EE-2B21-45E7-9BC0-6B40B3A0B2BD}" name="Column6329"/>
    <tableColumn id="6346" xr3:uid="{AA156BBD-F0A6-4B65-95F7-1D05E58E0A41}" name="Column6330"/>
    <tableColumn id="6347" xr3:uid="{0BEAC399-3760-4608-8DFB-E7D5099C6875}" name="Column6331"/>
    <tableColumn id="6348" xr3:uid="{AF3D768C-F1DE-433F-B463-C62160A3AB9B}" name="Column6332"/>
    <tableColumn id="6349" xr3:uid="{7493DB49-049B-4BA6-BB3A-BEF4A0BFA34C}" name="Column6333"/>
    <tableColumn id="6350" xr3:uid="{93775840-4FD7-41A2-9ED3-810D2E5C1B25}" name="Column6334"/>
    <tableColumn id="6351" xr3:uid="{78D5FC96-8362-4A69-AB5B-F51CFE0F3255}" name="Column6335"/>
    <tableColumn id="6352" xr3:uid="{D1C44AF6-59CA-4201-8E7F-4AB86AD6CAE8}" name="Column6336"/>
    <tableColumn id="6353" xr3:uid="{8F2D1C1F-76C3-40DD-A2CA-282DE046E2A4}" name="Column6337"/>
    <tableColumn id="6354" xr3:uid="{FB0AEA49-8ABA-446B-8927-A47889B625A5}" name="Column6338"/>
    <tableColumn id="6355" xr3:uid="{5EE93203-8BB6-4CF8-B557-E64F0FACA8EB}" name="Column6339"/>
    <tableColumn id="6356" xr3:uid="{0472A87A-5495-4EA9-8479-2B9FEFCA6E29}" name="Column6340"/>
    <tableColumn id="6357" xr3:uid="{BCCDEC3D-DC54-4BA5-B1D0-BE4875DD727C}" name="Column6341"/>
    <tableColumn id="6358" xr3:uid="{90165178-5DA8-4D8D-AB97-F763EF1BFA1B}" name="Column6342"/>
    <tableColumn id="6359" xr3:uid="{63F75807-3B3B-4440-B82E-EDF0745A986E}" name="Column6343"/>
    <tableColumn id="6360" xr3:uid="{1EE20E38-B485-4A7C-9839-9BB86011FEC0}" name="Column6344"/>
    <tableColumn id="6361" xr3:uid="{DF354121-0A94-4292-821F-1D7C5D67182C}" name="Column6345"/>
    <tableColumn id="6362" xr3:uid="{E53ED2BF-513C-4A33-8B2F-7C666F40EC1E}" name="Column6346"/>
    <tableColumn id="6363" xr3:uid="{D745B38D-889B-45F3-B133-EF9090771DD6}" name="Column6347"/>
    <tableColumn id="6364" xr3:uid="{F9A6E362-8DF5-4F3C-9356-EF53FAB62BF0}" name="Column6348"/>
    <tableColumn id="6365" xr3:uid="{39390FA0-609D-45AF-935A-5C624D114D4A}" name="Column6349"/>
    <tableColumn id="6366" xr3:uid="{EB0B431D-0393-45D1-A252-90B4D5D4D46C}" name="Column6350"/>
    <tableColumn id="6367" xr3:uid="{2440ADB6-DF74-4D23-8CAF-AB26E5B8AFE3}" name="Column6351"/>
    <tableColumn id="6368" xr3:uid="{393D29E7-2103-4336-811A-A41BD74F7FB7}" name="Column6352"/>
    <tableColumn id="6369" xr3:uid="{FCC818F4-3B13-49F9-A3DD-5D667BCE7DDC}" name="Column6353"/>
    <tableColumn id="6370" xr3:uid="{000D1EB2-D60A-42D1-939B-D5A76BF0EF89}" name="Column6354"/>
    <tableColumn id="6371" xr3:uid="{62C0CC11-0698-4489-9BD4-B65D9BCAF6A1}" name="Column6355"/>
    <tableColumn id="6372" xr3:uid="{87B00BD8-290B-4F2B-B367-3B50D6022C24}" name="Column6356"/>
    <tableColumn id="6373" xr3:uid="{ABF9D1C9-26A5-4AC6-91D6-6A93D01248CD}" name="Column6357"/>
    <tableColumn id="6374" xr3:uid="{4A45C9AD-7343-419E-AFC1-AE1ADA248251}" name="Column6358"/>
    <tableColumn id="6375" xr3:uid="{36D48BFF-9640-448E-A726-AA4C9E642DA9}" name="Column6359"/>
    <tableColumn id="6376" xr3:uid="{083934A6-4C51-4C6C-B5DC-2DB425BF6084}" name="Column6360"/>
    <tableColumn id="6377" xr3:uid="{C77D65DB-6BB8-484E-835E-0FC6F58AEF0D}" name="Column6361"/>
    <tableColumn id="6378" xr3:uid="{E0AEF3A7-4605-4453-BFCC-A23CC2B0E71D}" name="Column6362"/>
    <tableColumn id="6379" xr3:uid="{50E7BBE4-1EE8-4618-9A50-0597A4508EC0}" name="Column6363"/>
    <tableColumn id="6380" xr3:uid="{CD9EF616-C649-44F0-AA65-E65E68375619}" name="Column6364"/>
    <tableColumn id="6381" xr3:uid="{E68B2DB7-11F5-4FE8-9082-B6B1468C60E5}" name="Column6365"/>
    <tableColumn id="6382" xr3:uid="{BDD9C0B6-14A8-4DBB-8F9C-FA5E484D7BA6}" name="Column6366"/>
    <tableColumn id="6383" xr3:uid="{28269CBC-296B-4642-944D-55A66A3E616F}" name="Column6367"/>
    <tableColumn id="6384" xr3:uid="{B0946DB8-FB1C-4E6E-A394-3366ADE1D86D}" name="Column6368"/>
    <tableColumn id="6385" xr3:uid="{CAE005F5-010E-4FA7-817B-734250A40DF9}" name="Column6369"/>
    <tableColumn id="6386" xr3:uid="{89B39FC2-487E-4437-8622-77F133951D3A}" name="Column6370"/>
    <tableColumn id="6387" xr3:uid="{769F4205-BAC1-4614-AF22-A5ABB4F9B841}" name="Column6371"/>
    <tableColumn id="6388" xr3:uid="{687A726B-DCBB-4391-B663-F0386D2EB9C7}" name="Column6372"/>
    <tableColumn id="6389" xr3:uid="{C9A5A26C-AE22-43FF-BB84-D58C9A77FCCF}" name="Column6373"/>
    <tableColumn id="6390" xr3:uid="{3388D705-DC6A-4A97-A74D-91089B241CF5}" name="Column6374"/>
    <tableColumn id="6391" xr3:uid="{076225CD-E64B-4EFE-89A4-6BBBD1EC0035}" name="Column6375"/>
    <tableColumn id="6392" xr3:uid="{66FE579F-7A4A-4188-9EEE-0CF68FDAAB02}" name="Column6376"/>
    <tableColumn id="6393" xr3:uid="{B49CE43D-FD02-48D6-9173-959551160DF2}" name="Column6377"/>
    <tableColumn id="6394" xr3:uid="{43280363-D80F-41EE-99F7-58B5C1C8493A}" name="Column6378"/>
    <tableColumn id="6395" xr3:uid="{028B7944-B892-45DB-AD9C-8B4320F6795E}" name="Column6379"/>
    <tableColumn id="6396" xr3:uid="{D492A4B3-524F-4B63-AB18-2C83103A61AE}" name="Column6380"/>
    <tableColumn id="6397" xr3:uid="{CD7104D4-3A72-454A-B8CE-484D73392111}" name="Column6381"/>
    <tableColumn id="6398" xr3:uid="{46F8BFDF-836E-4983-AAD7-28688F62FAA0}" name="Column6382"/>
    <tableColumn id="6399" xr3:uid="{BB61261A-4F17-4820-9544-DF16FD36E7A7}" name="Column6383"/>
    <tableColumn id="6400" xr3:uid="{CFBEA7BB-D0A5-4B73-841A-14F0569BBBF6}" name="Column6384"/>
    <tableColumn id="6401" xr3:uid="{4070B957-37F7-40E2-9C6E-5B243F230B93}" name="Column6385"/>
    <tableColumn id="6402" xr3:uid="{D1E03C09-84C9-442C-8118-2428D62B4865}" name="Column6386"/>
    <tableColumn id="6403" xr3:uid="{20382682-E813-4EE8-BC85-34112D76E365}" name="Column6387"/>
    <tableColumn id="6404" xr3:uid="{CF5D936C-B208-4748-8941-28474AF419DB}" name="Column6388"/>
    <tableColumn id="6405" xr3:uid="{F4461D4B-E26A-4514-9CA5-5051B8E84FC4}" name="Column6389"/>
    <tableColumn id="6406" xr3:uid="{BE168C7C-1E85-4106-AB6D-6891FA5DDAFD}" name="Column6390"/>
    <tableColumn id="6407" xr3:uid="{BA9AC093-4FE5-4CC6-953B-DB2CA2D27A0A}" name="Column6391"/>
    <tableColumn id="6408" xr3:uid="{4150E7AE-731E-42C7-BEFA-928F3581566B}" name="Column6392"/>
    <tableColumn id="6409" xr3:uid="{A47A1A76-FBE0-4D37-B24B-38365F226F9A}" name="Column6393"/>
    <tableColumn id="6410" xr3:uid="{FF3A384A-E057-4AF6-B0CD-9F1A027B6E50}" name="Column6394"/>
    <tableColumn id="6411" xr3:uid="{34692D25-6754-4190-8925-B864B1033C21}" name="Column6395"/>
    <tableColumn id="6412" xr3:uid="{01BCE154-C30C-4280-BCBF-800EF1C17471}" name="Column6396"/>
    <tableColumn id="6413" xr3:uid="{AE4EAB1C-DDCB-4CC2-96A2-DB743CD8A2A1}" name="Column6397"/>
    <tableColumn id="6414" xr3:uid="{8E4D0BAD-B79C-4ADF-8FBB-A8168FACE4EE}" name="Column6398"/>
    <tableColumn id="6415" xr3:uid="{423DCAE4-F26B-48AB-A4C9-C5849F9A979C}" name="Column6399"/>
    <tableColumn id="6416" xr3:uid="{CBB4692E-AF44-4B78-9DDE-BAC4248B8F6A}" name="Column6400"/>
    <tableColumn id="6417" xr3:uid="{FDDC7EAB-6C82-420D-B402-E3115033AEBA}" name="Column6401"/>
    <tableColumn id="6418" xr3:uid="{1FC4CD22-9984-4027-9089-EDF535A54B58}" name="Column6402"/>
    <tableColumn id="6419" xr3:uid="{CDCEB3F5-4F0F-45BB-BC88-4417BE0D9F71}" name="Column6403"/>
    <tableColumn id="6420" xr3:uid="{5814C301-F0E3-4553-BB08-181409433AF6}" name="Column6404"/>
    <tableColumn id="6421" xr3:uid="{6117E78E-F952-47C1-A5D3-B82B0F0FAB94}" name="Column6405"/>
    <tableColumn id="6422" xr3:uid="{31CB68F2-E370-43B4-95C0-178D90D08F57}" name="Column6406"/>
    <tableColumn id="6423" xr3:uid="{FCA1D54F-6223-4AEF-BB04-0A6364A5D5D1}" name="Column6407"/>
    <tableColumn id="6424" xr3:uid="{022CC993-41D6-403F-BDF1-0BC5CB6703A9}" name="Column6408"/>
    <tableColumn id="6425" xr3:uid="{86891434-080A-4D50-BB0B-6FF21A5A59DD}" name="Column6409"/>
    <tableColumn id="6426" xr3:uid="{8F641FD4-0D8E-4833-92D7-08F45379B2FF}" name="Column6410"/>
    <tableColumn id="6427" xr3:uid="{902A3CE0-A1A1-4789-A869-2433647504B2}" name="Column6411"/>
    <tableColumn id="6428" xr3:uid="{0BA6FB2C-87B2-4941-9F30-986B70D37D08}" name="Column6412"/>
    <tableColumn id="6429" xr3:uid="{C6ABB8D6-BAF8-4BE5-9389-1C109A63D3C9}" name="Column6413"/>
    <tableColumn id="6430" xr3:uid="{00CC9B61-3D66-4F9A-ADC0-ED31E882E0C3}" name="Column6414"/>
    <tableColumn id="6431" xr3:uid="{6328168C-892F-413E-8B8A-C8A90017ED12}" name="Column6415"/>
    <tableColumn id="6432" xr3:uid="{4ACDF39D-8F34-40A5-BBAC-77B4ABEB1605}" name="Column6416"/>
    <tableColumn id="6433" xr3:uid="{35BBF025-606F-4A4B-AE07-FCB7D2BDB645}" name="Column6417"/>
    <tableColumn id="6434" xr3:uid="{28C87E31-7527-41FC-B828-1C4276CAE6C1}" name="Column6418"/>
    <tableColumn id="6435" xr3:uid="{9422A7A5-4811-4859-A69A-A360088637F9}" name="Column6419"/>
    <tableColumn id="6436" xr3:uid="{37960AF0-E428-4B2B-8873-C44BFB8CEBBA}" name="Column6420"/>
    <tableColumn id="6437" xr3:uid="{A439EAAC-7C27-484D-9745-386440C33FB2}" name="Column6421"/>
    <tableColumn id="6438" xr3:uid="{0FAE4C11-4C1A-4ED5-AF12-EDD5AD639DFA}" name="Column6422"/>
    <tableColumn id="6439" xr3:uid="{AB59A021-8CEC-4E0C-9685-A65CBBDA79BB}" name="Column6423"/>
    <tableColumn id="6440" xr3:uid="{0ACE0812-BAF2-4B72-AA4C-999C9A249374}" name="Column6424"/>
    <tableColumn id="6441" xr3:uid="{EECF28E0-79A2-43C0-999D-55A0F17B09A7}" name="Column6425"/>
    <tableColumn id="6442" xr3:uid="{C794554E-62ED-4482-9B2C-DDA6C6F89B11}" name="Column6426"/>
    <tableColumn id="6443" xr3:uid="{012FB014-2D8E-4632-BBAB-30A2E0E9C8D0}" name="Column6427"/>
    <tableColumn id="6444" xr3:uid="{9B46AA9D-1650-463D-BADB-767BF4163884}" name="Column6428"/>
    <tableColumn id="6445" xr3:uid="{043BADD8-4284-4DE7-BBC1-6A4D64F59A54}" name="Column6429"/>
    <tableColumn id="6446" xr3:uid="{2744F296-4A64-4C90-A89A-A619C3466D27}" name="Column6430"/>
    <tableColumn id="6447" xr3:uid="{DDA73008-56F2-4532-BF95-D9BE12121A93}" name="Column6431"/>
    <tableColumn id="6448" xr3:uid="{48EECD6F-3A53-4438-A047-937BBCD6459E}" name="Column6432"/>
    <tableColumn id="6449" xr3:uid="{C91B79FF-7298-4429-BE6E-5E6E5A836E0A}" name="Column6433"/>
    <tableColumn id="6450" xr3:uid="{DEA14419-C16A-4879-8EE0-C4E85B6BB828}" name="Column6434"/>
    <tableColumn id="6451" xr3:uid="{B3556381-7DC3-4929-8D17-72DA65C449B4}" name="Column6435"/>
    <tableColumn id="6452" xr3:uid="{174A67CA-A64D-42D6-8380-65D612681F7C}" name="Column6436"/>
    <tableColumn id="6453" xr3:uid="{16B83DAB-03DB-448C-A4AE-DDDF836B058C}" name="Column6437"/>
    <tableColumn id="6454" xr3:uid="{B21B6AE0-D90E-46B2-804D-C75260E719B1}" name="Column6438"/>
    <tableColumn id="6455" xr3:uid="{CA4E816F-06AD-4BD4-98E2-F47F8038DB17}" name="Column6439"/>
    <tableColumn id="6456" xr3:uid="{45646A94-A298-49C7-8F50-22EE3970DB02}" name="Column6440"/>
    <tableColumn id="6457" xr3:uid="{A4813CAB-72CA-41E7-9119-B4B9DA8D419C}" name="Column6441"/>
    <tableColumn id="6458" xr3:uid="{41D6DD24-4404-4895-BF12-4D4C68E8A3FC}" name="Column6442"/>
    <tableColumn id="6459" xr3:uid="{90DF8086-2656-4A36-9779-8DC6BE9773D4}" name="Column6443"/>
    <tableColumn id="6460" xr3:uid="{3CCBEFE9-8ED9-4890-8835-A8320A9A6B57}" name="Column6444"/>
    <tableColumn id="6461" xr3:uid="{8AA041F4-1CC4-483D-84D8-13FDFD985972}" name="Column6445"/>
    <tableColumn id="6462" xr3:uid="{576DBC9E-D798-43CE-B907-52670B6E2760}" name="Column6446"/>
    <tableColumn id="6463" xr3:uid="{061103BA-A759-499B-8BE5-AD0B1FDDA057}" name="Column6447"/>
    <tableColumn id="6464" xr3:uid="{CEC4EF38-DCB1-4D27-898B-BFFD7FB8C144}" name="Column6448"/>
    <tableColumn id="6465" xr3:uid="{6609091F-87CD-4AEB-8E51-EA7CF80996CE}" name="Column6449"/>
    <tableColumn id="6466" xr3:uid="{943F8A08-5F37-4708-9B85-2EB684952520}" name="Column6450"/>
    <tableColumn id="6467" xr3:uid="{0D4C1E04-C560-4B4F-A1A3-E87130DA11BE}" name="Column6451"/>
    <tableColumn id="6468" xr3:uid="{73038886-9EC3-4DE8-8BE2-D2FD829CA280}" name="Column6452"/>
    <tableColumn id="6469" xr3:uid="{DA66F87C-E59A-4782-A1D8-6497A14CB1A6}" name="Column6453"/>
    <tableColumn id="6470" xr3:uid="{C29CED17-F297-4597-8265-C4B3CB416ABE}" name="Column6454"/>
    <tableColumn id="6471" xr3:uid="{5E860E9C-0802-4B00-A8D8-B34BFE02BFA4}" name="Column6455"/>
    <tableColumn id="6472" xr3:uid="{99B8E30F-DF4E-42C6-AB4F-47DF6CE3B1E6}" name="Column6456"/>
    <tableColumn id="6473" xr3:uid="{7B7F315B-DFFA-4A8B-B836-33679CAADE3D}" name="Column6457"/>
    <tableColumn id="6474" xr3:uid="{9E87FF0B-B2E9-4304-95D8-655740EBA125}" name="Column6458"/>
    <tableColumn id="6475" xr3:uid="{7AD24F24-10ED-482D-B345-B6FFE087D98E}" name="Column6459"/>
    <tableColumn id="6476" xr3:uid="{EFD8DC97-CB45-4C2C-8011-50D3545E3AC5}" name="Column6460"/>
    <tableColumn id="6477" xr3:uid="{263883FF-0918-4B27-8F1D-7ADB95B02CC4}" name="Column6461"/>
    <tableColumn id="6478" xr3:uid="{ACA4A59C-140F-404E-90EE-B24DC347E9BB}" name="Column6462"/>
    <tableColumn id="6479" xr3:uid="{73A2A481-F22A-4203-B2BE-500CD99B2E3A}" name="Column6463"/>
    <tableColumn id="6480" xr3:uid="{9CD78E1E-964B-42B1-B42E-1673AC071C6A}" name="Column6464"/>
    <tableColumn id="6481" xr3:uid="{05A2AF5C-822F-466B-BC41-2E4DD7AE7422}" name="Column6465"/>
    <tableColumn id="6482" xr3:uid="{F0A1C6B1-ACD9-48F0-BC7B-6690466307D5}" name="Column6466"/>
    <tableColumn id="6483" xr3:uid="{844AF5EC-3EA7-408B-AF7D-101BE7F28BC4}" name="Column6467"/>
    <tableColumn id="6484" xr3:uid="{FBC2529A-FAA6-4E87-B8CE-F007916BE8D0}" name="Column6468"/>
    <tableColumn id="6485" xr3:uid="{CC44F560-D8A7-415A-A93B-C79498AC32AE}" name="Column6469"/>
    <tableColumn id="6486" xr3:uid="{D516F0FA-F72D-4C35-83B5-2C32EC6F556C}" name="Column6470"/>
    <tableColumn id="6487" xr3:uid="{B5B9F479-42A5-4BBE-8906-50A3C7EE6EF0}" name="Column6471"/>
    <tableColumn id="6488" xr3:uid="{EA56C59D-E302-42D7-B8E2-A37C7EE2EDFF}" name="Column6472"/>
    <tableColumn id="6489" xr3:uid="{3B8D2796-2BFE-4E8F-8B9D-D4FEA7230990}" name="Column6473"/>
    <tableColumn id="6490" xr3:uid="{0A5F3E3C-58E1-4C65-96EC-52A92D87499F}" name="Column6474"/>
    <tableColumn id="6491" xr3:uid="{ACD0802A-E9A4-4916-83A3-F9B0B4C75727}" name="Column6475"/>
    <tableColumn id="6492" xr3:uid="{FE90C3AB-E494-4956-8FE1-B189B259B419}" name="Column6476"/>
    <tableColumn id="6493" xr3:uid="{A057BF22-0294-410D-9B58-7B5CF67805F5}" name="Column6477"/>
    <tableColumn id="6494" xr3:uid="{BD71733B-1D61-44E6-90DD-A81E47449DE9}" name="Column6478"/>
    <tableColumn id="6495" xr3:uid="{E6AA590D-85DD-4FF5-83A5-D0C5ADCD2B15}" name="Column6479"/>
    <tableColumn id="6496" xr3:uid="{B55A9C7C-6F1D-4308-A47B-532EC53B8BD3}" name="Column6480"/>
    <tableColumn id="6497" xr3:uid="{AF7A14A2-3A04-4D62-9429-BA6EDE1BFBF6}" name="Column6481"/>
    <tableColumn id="6498" xr3:uid="{EF8878B4-D0BE-4D6A-9677-7B81D29F7706}" name="Column6482"/>
    <tableColumn id="6499" xr3:uid="{26A75F94-299B-4D4F-B6D7-6CF2C5FA7A1A}" name="Column6483"/>
    <tableColumn id="6500" xr3:uid="{B0E2FD5D-93E0-4D6C-8B1A-2571EF94253A}" name="Column6484"/>
    <tableColumn id="6501" xr3:uid="{5BAF2B62-6BC0-46C3-BDE1-896A665C2C5F}" name="Column6485"/>
    <tableColumn id="6502" xr3:uid="{18265833-A95E-4903-B1C9-8C899A535B5D}" name="Column6486"/>
    <tableColumn id="6503" xr3:uid="{822735A1-6413-4EC2-9BB9-E015E487E0FD}" name="Column6487"/>
    <tableColumn id="6504" xr3:uid="{1F0F68A0-05E8-4E70-9F3F-9E4A78A32849}" name="Column6488"/>
    <tableColumn id="6505" xr3:uid="{EF2268CE-EC6E-4038-9CE7-F3D1CFF55F15}" name="Column6489"/>
    <tableColumn id="6506" xr3:uid="{7DBEAD95-A6EE-457F-B681-C6C0F7364E80}" name="Column6490"/>
    <tableColumn id="6507" xr3:uid="{8BB9787A-CB38-46CF-8422-AACC27EC0877}" name="Column6491"/>
    <tableColumn id="6508" xr3:uid="{95E646EC-98D4-4FA3-B6F6-28C6D5E34629}" name="Column6492"/>
    <tableColumn id="6509" xr3:uid="{D4AEB5A3-9CC5-483A-B6DE-C2CF07AB9D38}" name="Column6493"/>
    <tableColumn id="6510" xr3:uid="{500BD6DA-A7F6-48FF-B317-5583C0EC6E9D}" name="Column6494"/>
    <tableColumn id="6511" xr3:uid="{9186B2CD-D444-4C5F-B62B-1AE0411F5356}" name="Column6495"/>
    <tableColumn id="6512" xr3:uid="{0184EFCC-04CD-403C-BDDF-7596E35AF12C}" name="Column6496"/>
    <tableColumn id="6513" xr3:uid="{C9D71AC7-1A8E-4080-8210-D008907C8B7E}" name="Column6497"/>
    <tableColumn id="6514" xr3:uid="{E20F11E5-43EC-42EE-840F-0498DCDC960B}" name="Column6498"/>
    <tableColumn id="6515" xr3:uid="{6F206958-52BF-4372-BB75-7105671F7683}" name="Column6499"/>
    <tableColumn id="6516" xr3:uid="{A931D1B4-5201-4696-ACA8-8E4CD00BB309}" name="Column6500"/>
    <tableColumn id="6517" xr3:uid="{0CC25F61-C745-4ECB-8369-B2BB3076BB17}" name="Column6501"/>
    <tableColumn id="6518" xr3:uid="{44CAED21-3FBB-4974-8930-FEB1877E0EFB}" name="Column6502"/>
    <tableColumn id="6519" xr3:uid="{D864C842-6AA4-4EF8-A72F-5E92638ABFEF}" name="Column6503"/>
    <tableColumn id="6520" xr3:uid="{5062E0BF-8644-4940-BAB6-55FA9CC10E5E}" name="Column6504"/>
    <tableColumn id="6521" xr3:uid="{D4C564B7-660E-471B-899D-DBBA62916B25}" name="Column6505"/>
    <tableColumn id="6522" xr3:uid="{A1B58598-A8E9-45AF-B192-F516886E395D}" name="Column6506"/>
    <tableColumn id="6523" xr3:uid="{112A6E6C-61E2-4FF3-B317-199EF667D4A0}" name="Column6507"/>
    <tableColumn id="6524" xr3:uid="{B4CBB362-C41A-4D24-909B-CF354A8063B0}" name="Column6508"/>
    <tableColumn id="6525" xr3:uid="{D510F5FE-A1A4-47C8-8A68-A9046EFD2355}" name="Column6509"/>
    <tableColumn id="6526" xr3:uid="{D9CC1B4B-F00C-464B-AFB5-34EE202CA3F9}" name="Column6510"/>
    <tableColumn id="6527" xr3:uid="{E9E3ACA1-5A5B-4BA8-A9F2-BF2CA59A0C06}" name="Column6511"/>
    <tableColumn id="6528" xr3:uid="{EFDA8155-1F76-41AD-93D9-95EC75E813B8}" name="Column6512"/>
    <tableColumn id="6529" xr3:uid="{2927980A-5776-43F4-A744-2E14A2A5BE78}" name="Column6513"/>
    <tableColumn id="6530" xr3:uid="{49865D9B-3BE1-4424-A452-3D95AF435118}" name="Column6514"/>
    <tableColumn id="6531" xr3:uid="{0513444A-AE26-4010-A366-CF864D9B2A4C}" name="Column6515"/>
    <tableColumn id="6532" xr3:uid="{55E4CE73-C0B0-4BD8-A639-2BB2282A4D33}" name="Column6516"/>
    <tableColumn id="6533" xr3:uid="{2BA5F21E-3A1C-437C-8E07-4BA21A76B351}" name="Column6517"/>
    <tableColumn id="6534" xr3:uid="{5F23BF74-5274-453C-A7E0-31F7D7157E43}" name="Column6518"/>
    <tableColumn id="6535" xr3:uid="{954EACE4-6A51-4D4B-BF91-7AD169606363}" name="Column6519"/>
    <tableColumn id="6536" xr3:uid="{214ECD9E-C06C-42A8-BA4E-A1A2A4347810}" name="Column6520"/>
    <tableColumn id="6537" xr3:uid="{634E4E96-F8CD-41EF-9BA0-B3E7233FC3FF}" name="Column6521"/>
    <tableColumn id="6538" xr3:uid="{55160FDD-DAE9-45A5-B290-48EBD25532DB}" name="Column6522"/>
    <tableColumn id="6539" xr3:uid="{98E4918A-9472-4AEF-A6FA-04E86641FE8E}" name="Column6523"/>
    <tableColumn id="6540" xr3:uid="{24FC20AC-E172-4FC9-B2E8-7C632E02C0EC}" name="Column6524"/>
    <tableColumn id="6541" xr3:uid="{33E615A2-95D0-40D5-8CE2-08FF4DA70DC1}" name="Column6525"/>
    <tableColumn id="6542" xr3:uid="{E46F7FFF-9AC6-45D4-AC29-96FD06A01257}" name="Column6526"/>
    <tableColumn id="6543" xr3:uid="{B6F87487-20A9-47A9-B9C5-5CED97E30077}" name="Column6527"/>
    <tableColumn id="6544" xr3:uid="{F4691A1B-CBD8-487B-AC61-AA52D2275BB6}" name="Column6528"/>
    <tableColumn id="6545" xr3:uid="{B295395D-1024-4C82-A44B-A25F21D4660D}" name="Column6529"/>
    <tableColumn id="6546" xr3:uid="{15E4F3A3-A916-4246-8937-8EE2091D392C}" name="Column6530"/>
    <tableColumn id="6547" xr3:uid="{83F653C2-C01A-4583-A50C-1F27858264CD}" name="Column6531"/>
    <tableColumn id="6548" xr3:uid="{7C6EDE4D-4493-41E1-8684-9E225CABDD88}" name="Column6532"/>
    <tableColumn id="6549" xr3:uid="{D10217D5-7792-45C8-AE55-8396A985C7E2}" name="Column6533"/>
    <tableColumn id="6550" xr3:uid="{CEA57B13-5895-4565-85B0-33179E3832EA}" name="Column6534"/>
    <tableColumn id="6551" xr3:uid="{A7C20C20-8871-40BF-A5FE-2D9F7989CC2C}" name="Column6535"/>
    <tableColumn id="6552" xr3:uid="{D6A1A329-42FA-493B-84D0-A9636370AB0E}" name="Column6536"/>
    <tableColumn id="6553" xr3:uid="{8011EF3C-E4D0-42E8-9094-5928512C3C94}" name="Column6537"/>
    <tableColumn id="6554" xr3:uid="{D656D399-EAB5-4EB1-A81B-480D86956151}" name="Column6538"/>
    <tableColumn id="6555" xr3:uid="{A4F97F4A-7A46-4C2E-B0FB-01EFB2EF4DC9}" name="Column6539"/>
    <tableColumn id="6556" xr3:uid="{E76EB473-E633-461D-8AF4-3E5D9B748BD1}" name="Column6540"/>
    <tableColumn id="6557" xr3:uid="{AD03EB7C-B7D9-4771-9105-F24DEECBA9EB}" name="Column6541"/>
    <tableColumn id="6558" xr3:uid="{C2B41C79-9C35-471E-A208-DF52AC59B519}" name="Column6542"/>
    <tableColumn id="6559" xr3:uid="{E628686E-8AC3-43E1-9EC4-FD307EF2AB1B}" name="Column6543"/>
    <tableColumn id="6560" xr3:uid="{85B31E45-98B4-4EBD-BEB6-71AEC2872DE5}" name="Column6544"/>
    <tableColumn id="6561" xr3:uid="{9CA5E0F4-62D3-4606-925F-B0A60C592D38}" name="Column6545"/>
    <tableColumn id="6562" xr3:uid="{D69607A9-3492-4B08-A649-2D45FF7DF578}" name="Column6546"/>
    <tableColumn id="6563" xr3:uid="{2DEBF09F-2F99-423C-9B98-A37E269F4AB4}" name="Column6547"/>
    <tableColumn id="6564" xr3:uid="{EFA36DB5-A01A-4F08-BF91-838472CC965B}" name="Column6548"/>
    <tableColumn id="6565" xr3:uid="{AC33882F-F1C5-4A61-BBFC-83AFD1321268}" name="Column6549"/>
    <tableColumn id="6566" xr3:uid="{B1CB2B29-A157-4502-91D4-FF95CCAF5635}" name="Column6550"/>
    <tableColumn id="6567" xr3:uid="{C45A4694-54C5-4DC7-AB09-14F26A1862D1}" name="Column6551"/>
    <tableColumn id="6568" xr3:uid="{589451D7-DEAA-41FA-B9B4-3C7D9F53F59E}" name="Column6552"/>
    <tableColumn id="6569" xr3:uid="{07D10B54-4681-4F9E-B7C3-9803ADB94AD0}" name="Column6553"/>
    <tableColumn id="6570" xr3:uid="{267A50C3-2889-4DD5-AAEC-C0D69699A872}" name="Column6554"/>
    <tableColumn id="6571" xr3:uid="{C4C45778-725F-4537-81CA-F90E48BB12D6}" name="Column6555"/>
    <tableColumn id="6572" xr3:uid="{10AB4AFB-9132-4D9C-981C-B4AEBDE2D177}" name="Column6556"/>
    <tableColumn id="6573" xr3:uid="{8A4640E4-B5D8-4146-A542-5D1C08857AE5}" name="Column6557"/>
    <tableColumn id="6574" xr3:uid="{C381C745-7950-44C3-AD2C-27E9C72915ED}" name="Column6558"/>
    <tableColumn id="6575" xr3:uid="{454A8D22-E424-4934-B450-C1FF302E563A}" name="Column6559"/>
    <tableColumn id="6576" xr3:uid="{4E1D3FEA-F066-4F9C-BF8F-D05310F24287}" name="Column6560"/>
    <tableColumn id="6577" xr3:uid="{590EFC3B-ADDE-4A5D-8EA0-080D390FFDA3}" name="Column6561"/>
    <tableColumn id="6578" xr3:uid="{D2B6B4E8-CE86-4886-8E08-36A569924F7B}" name="Column6562"/>
    <tableColumn id="6579" xr3:uid="{F33F910D-BA17-45F3-9D85-109F4D6F0FF7}" name="Column6563"/>
    <tableColumn id="6580" xr3:uid="{5CF48B6C-DAA9-46C8-A9B5-89714A91175D}" name="Column6564"/>
    <tableColumn id="6581" xr3:uid="{1934BFB3-809A-444B-8F7A-C1BBBF51C6A3}" name="Column6565"/>
    <tableColumn id="6582" xr3:uid="{4BB0BE65-90F0-4DB9-97EE-E73C44F11C81}" name="Column6566"/>
    <tableColumn id="6583" xr3:uid="{D5252CE9-68D0-4DFA-94AB-904222AE70C4}" name="Column6567"/>
    <tableColumn id="6584" xr3:uid="{47063714-DA6A-430C-92BE-20322E44D0AA}" name="Column6568"/>
    <tableColumn id="6585" xr3:uid="{9D1D6C43-0176-4A5E-B78C-49B314E6BAF1}" name="Column6569"/>
    <tableColumn id="6586" xr3:uid="{2680C37D-C85D-4CB8-916C-5AB9F6219454}" name="Column6570"/>
    <tableColumn id="6587" xr3:uid="{9B3EB414-B0F6-45CB-A540-E0B72D946A13}" name="Column6571"/>
    <tableColumn id="6588" xr3:uid="{B662A7E4-990D-407A-AA8C-49E14F448949}" name="Column6572"/>
    <tableColumn id="6589" xr3:uid="{C6A87C92-4915-4F80-A961-B7AFCB067278}" name="Column6573"/>
    <tableColumn id="6590" xr3:uid="{6F5D9224-E391-4CC5-A10F-471DC9BF73A7}" name="Column6574"/>
    <tableColumn id="6591" xr3:uid="{E9DB21F7-E6E5-41CC-9DE7-FB1717D023AF}" name="Column6575"/>
    <tableColumn id="6592" xr3:uid="{AAE0C7D3-98D1-4FB0-A1AA-B0BB214DB076}" name="Column6576"/>
    <tableColumn id="6593" xr3:uid="{540B3ADF-C7C6-41E1-8E05-2FF046EC74F8}" name="Column6577"/>
    <tableColumn id="6594" xr3:uid="{16039EF9-21CF-41FF-9C07-F32A06D6111C}" name="Column6578"/>
    <tableColumn id="6595" xr3:uid="{A6059A05-B192-47D5-A3A5-B496B93A2C5C}" name="Column6579"/>
    <tableColumn id="6596" xr3:uid="{299E0B0F-5E20-4645-BF88-878A7F0D759D}" name="Column6580"/>
    <tableColumn id="6597" xr3:uid="{9F114838-08BD-4121-B370-D9A24F09C66E}" name="Column6581"/>
    <tableColumn id="6598" xr3:uid="{77B8C598-25B3-4441-9B71-ED475EFC10A2}" name="Column6582"/>
    <tableColumn id="6599" xr3:uid="{F6FEA219-3A75-456C-8C66-F6DAE08F8770}" name="Column6583"/>
    <tableColumn id="6600" xr3:uid="{C647E7E8-D158-474B-B087-F2E78E2C2251}" name="Column6584"/>
    <tableColumn id="6601" xr3:uid="{5F7B332D-B530-4F00-B740-983607A482F4}" name="Column6585"/>
    <tableColumn id="6602" xr3:uid="{C220FFC2-DC0A-49AA-915A-82C6D316D6A1}" name="Column6586"/>
    <tableColumn id="6603" xr3:uid="{DA4C7F13-8E7C-4716-A44D-08BFE3DCE5A7}" name="Column6587"/>
    <tableColumn id="6604" xr3:uid="{5B4FA96D-6C32-4E37-BAAA-46790C27334B}" name="Column6588"/>
    <tableColumn id="6605" xr3:uid="{9D72BD46-B8C8-45B6-BAA6-F15E2753F602}" name="Column6589"/>
    <tableColumn id="6606" xr3:uid="{6CF7238B-D1FF-4907-AA4C-3DCDBC65F186}" name="Column6590"/>
    <tableColumn id="6607" xr3:uid="{853939CA-961B-4AB9-BE2E-BEAFA8153D18}" name="Column6591"/>
    <tableColumn id="6608" xr3:uid="{647A65CB-F3F8-4605-8CF6-59489EFE0473}" name="Column6592"/>
    <tableColumn id="6609" xr3:uid="{9232FEBD-3A9D-4094-B27E-7FFBC168C6AD}" name="Column6593"/>
    <tableColumn id="6610" xr3:uid="{3E4CE037-C60A-4D4D-ABEB-E344AC0EF1A3}" name="Column6594"/>
    <tableColumn id="6611" xr3:uid="{1EA7E0BB-B02F-4771-B87D-3BF3F844204A}" name="Column6595"/>
    <tableColumn id="6612" xr3:uid="{FDF8F13D-9DCA-477D-8F9A-D2782BCAA29D}" name="Column6596"/>
    <tableColumn id="6613" xr3:uid="{B0BE8973-F210-42E4-859F-BC5CFC5C5081}" name="Column6597"/>
    <tableColumn id="6614" xr3:uid="{80CE4DC1-2911-462A-BD80-A6AFD01A784A}" name="Column6598"/>
    <tableColumn id="6615" xr3:uid="{CD7EA123-91FC-433D-8A73-D5FE6CFED83B}" name="Column6599"/>
    <tableColumn id="6616" xr3:uid="{00736E4E-781F-4FAC-B401-371BC627F054}" name="Column6600"/>
    <tableColumn id="6617" xr3:uid="{1E3F4CE5-DCEA-4E02-9733-9C5AC00A0EC7}" name="Column6601"/>
    <tableColumn id="6618" xr3:uid="{506F44B0-C07A-46FC-951B-4AA1E0BA3D1F}" name="Column6602"/>
    <tableColumn id="6619" xr3:uid="{5D180D5E-12C6-4BC2-B7FA-C278D18D23D2}" name="Column6603"/>
    <tableColumn id="6620" xr3:uid="{F2D16568-9893-4F39-8082-8D431480BC8E}" name="Column6604"/>
    <tableColumn id="6621" xr3:uid="{185ED84C-D2C7-4B5F-A570-D22920BC1FFA}" name="Column6605"/>
    <tableColumn id="6622" xr3:uid="{6374364D-A02E-465B-A820-8FB9751CFC92}" name="Column6606"/>
    <tableColumn id="6623" xr3:uid="{3433DEFB-2B5D-4909-9408-0962101C3594}" name="Column6607"/>
    <tableColumn id="6624" xr3:uid="{49F67E1B-29CF-4E29-A0AD-0D8A1BAE70E3}" name="Column6608"/>
    <tableColumn id="6625" xr3:uid="{085F4317-5B5C-49D8-97E5-4E18701E1F82}" name="Column6609"/>
    <tableColumn id="6626" xr3:uid="{7AB6FBFF-96ED-4D18-B885-DEBF5C8CA947}" name="Column6610"/>
    <tableColumn id="6627" xr3:uid="{F94EB7D3-39BB-4EC2-B2F2-79B6C16D7387}" name="Column6611"/>
    <tableColumn id="6628" xr3:uid="{126B189F-DC13-4738-BEC5-15EA74B1ECFF}" name="Column6612"/>
    <tableColumn id="6629" xr3:uid="{FA90603D-93DC-437F-8985-C6CBAAD24A53}" name="Column6613"/>
    <tableColumn id="6630" xr3:uid="{CEA9B1F8-AD09-40CE-9C08-395F321C3A58}" name="Column6614"/>
    <tableColumn id="6631" xr3:uid="{C5262D78-4A43-4328-BCCB-7F61CDE55F4D}" name="Column6615"/>
    <tableColumn id="6632" xr3:uid="{9CA77320-2DEA-487B-810D-9086D3CB8CBB}" name="Column6616"/>
    <tableColumn id="6633" xr3:uid="{324AFC3A-670F-4327-8A7C-A9571BEBD0A3}" name="Column6617"/>
    <tableColumn id="6634" xr3:uid="{D16B04CC-E936-4906-9B80-5724EBCD162A}" name="Column6618"/>
    <tableColumn id="6635" xr3:uid="{B079E914-9184-4540-A9FC-92AC5DCEAB54}" name="Column6619"/>
    <tableColumn id="6636" xr3:uid="{BD27D749-2684-49CA-B68E-9EB250401AB0}" name="Column6620"/>
    <tableColumn id="6637" xr3:uid="{26FC2966-1C98-4CF7-A81B-62BE6921B362}" name="Column6621"/>
    <tableColumn id="6638" xr3:uid="{8EA8AEB0-ABB9-430C-A1E1-174A8DA5D398}" name="Column6622"/>
    <tableColumn id="6639" xr3:uid="{C693A0D6-CD89-466E-AC32-F93BB37E701E}" name="Column6623"/>
    <tableColumn id="6640" xr3:uid="{73598E4D-5CAB-4C58-B362-A2F0850810A4}" name="Column6624"/>
    <tableColumn id="6641" xr3:uid="{D53395F6-575D-4D6C-A59C-819E0B571153}" name="Column6625"/>
    <tableColumn id="6642" xr3:uid="{7B9BD8D1-D9BF-4E54-AF78-64AE8BEFE150}" name="Column6626"/>
    <tableColumn id="6643" xr3:uid="{53A20497-5B5B-4E3A-9572-A46B1AF45AF3}" name="Column6627"/>
    <tableColumn id="6644" xr3:uid="{8C597FE8-8481-41A9-B1F6-5DBFF58D8E38}" name="Column6628"/>
    <tableColumn id="6645" xr3:uid="{31FFB04E-83DF-4FFE-BE72-0CE3FCC6B9C7}" name="Column6629"/>
    <tableColumn id="6646" xr3:uid="{6F91DA14-7325-4D4C-9E85-696B5877DB67}" name="Column6630"/>
    <tableColumn id="6647" xr3:uid="{D72D9BF1-6B75-4BF3-A387-1A0F20A78AAB}" name="Column6631"/>
    <tableColumn id="6648" xr3:uid="{4FB8EB08-2EBE-4E24-97A1-57F56B4B4DAE}" name="Column6632"/>
    <tableColumn id="6649" xr3:uid="{B050E0EB-6A17-4847-8E72-C939A3BBEB97}" name="Column6633"/>
    <tableColumn id="6650" xr3:uid="{5969022F-1BD8-47BF-ABC1-F2373BE0A84C}" name="Column6634"/>
    <tableColumn id="6651" xr3:uid="{6F24E877-D426-40D8-A326-DDC566CEE6D8}" name="Column6635"/>
    <tableColumn id="6652" xr3:uid="{1795F7D6-23DE-40DF-A685-05FC72A20ECF}" name="Column6636"/>
    <tableColumn id="6653" xr3:uid="{4AA486B1-1B1E-430C-A327-183C1E256463}" name="Column6637"/>
    <tableColumn id="6654" xr3:uid="{BBE6465A-583B-4027-BC59-FFD9C4B24B8E}" name="Column6638"/>
    <tableColumn id="6655" xr3:uid="{51A56D57-12D1-43C1-BC5E-1F7EBF17A92F}" name="Column6639"/>
    <tableColumn id="6656" xr3:uid="{03E88EDC-6C83-4CE3-B071-CDB380030676}" name="Column6640"/>
    <tableColumn id="6657" xr3:uid="{5DDFB702-2455-474B-B113-10BF3E55E26A}" name="Column6641"/>
    <tableColumn id="6658" xr3:uid="{E348D52B-B09A-4DE0-9FC8-33C6A187A1A9}" name="Column6642"/>
    <tableColumn id="6659" xr3:uid="{89B0DEA2-6FC2-4C3A-985A-3DA2627E45C8}" name="Column6643"/>
    <tableColumn id="6660" xr3:uid="{3F3105E3-B78A-49A1-95B4-D449C41C7DE0}" name="Column6644"/>
    <tableColumn id="6661" xr3:uid="{BDF1D290-7490-4142-8FCA-62B6FC8EF2EA}" name="Column6645"/>
    <tableColumn id="6662" xr3:uid="{A6326877-63B4-4C66-9F3E-66A9202FE70F}" name="Column6646"/>
    <tableColumn id="6663" xr3:uid="{0AFF5066-03A4-42D7-969C-309078F84DDF}" name="Column6647"/>
    <tableColumn id="6664" xr3:uid="{BFB81DFA-317B-434E-B76A-6142E68A5738}" name="Column6648"/>
    <tableColumn id="6665" xr3:uid="{AC9D165F-142D-49F4-88F0-4FC71EA9AD39}" name="Column6649"/>
    <tableColumn id="6666" xr3:uid="{4EFE9A30-9647-47B6-85F0-973187259DD7}" name="Column6650"/>
    <tableColumn id="6667" xr3:uid="{4B8B612D-F317-401E-A6FB-7B78B32853F9}" name="Column6651"/>
    <tableColumn id="6668" xr3:uid="{94D85ED4-25FE-49A6-9323-4E74422D3781}" name="Column6652"/>
    <tableColumn id="6669" xr3:uid="{94344A9E-1D13-4727-AF08-195F2721A39E}" name="Column6653"/>
    <tableColumn id="6670" xr3:uid="{DC1BE64E-896F-435A-B1B1-25A86273C94F}" name="Column6654"/>
    <tableColumn id="6671" xr3:uid="{A73F1262-FAED-44F8-BB47-FBA36ACA45A9}" name="Column6655"/>
    <tableColumn id="6672" xr3:uid="{E8B005B9-D927-42AD-B37D-D9F1533856D9}" name="Column6656"/>
    <tableColumn id="6673" xr3:uid="{A4926098-177D-4ECA-B68D-AA4B024859F1}" name="Column6657"/>
    <tableColumn id="6674" xr3:uid="{11011705-B761-40EA-9F28-A06372EE2BA7}" name="Column6658"/>
    <tableColumn id="6675" xr3:uid="{F7063A78-F3A0-4450-8B4F-416D1C7710D8}" name="Column6659"/>
    <tableColumn id="6676" xr3:uid="{1AD2D519-B1A8-44FB-8735-7C7AD7EA6C53}" name="Column6660"/>
    <tableColumn id="6677" xr3:uid="{1A919927-6169-4BEC-B2E1-30B8B15CDAB6}" name="Column6661"/>
    <tableColumn id="6678" xr3:uid="{F5770FA8-F1C8-4E93-8037-428DD96291CE}" name="Column6662"/>
    <tableColumn id="6679" xr3:uid="{CE2905C8-2A3C-4E28-ADF2-236257F0B109}" name="Column6663"/>
    <tableColumn id="6680" xr3:uid="{81EAD403-16CB-4DD2-8F95-5DF4E5A772A5}" name="Column6664"/>
    <tableColumn id="6681" xr3:uid="{68F7876B-42C4-4943-A475-8FB1583F5F5A}" name="Column6665"/>
    <tableColumn id="6682" xr3:uid="{FDE94273-EB3A-4971-9161-B8DA67C914DA}" name="Column6666"/>
    <tableColumn id="6683" xr3:uid="{F0E7C387-D08B-4D7B-9757-928D96FB91C0}" name="Column6667"/>
    <tableColumn id="6684" xr3:uid="{9713CD73-AAE2-4077-A815-934D9597D674}" name="Column6668"/>
    <tableColumn id="6685" xr3:uid="{B02743CF-6D50-4D4C-8795-D3B33CDDB20E}" name="Column6669"/>
    <tableColumn id="6686" xr3:uid="{9B86C251-48CA-4632-A49F-ED7D0FDC098B}" name="Column6670"/>
    <tableColumn id="6687" xr3:uid="{ED8B71A5-297E-439F-9C73-72418FD001E1}" name="Column6671"/>
    <tableColumn id="6688" xr3:uid="{F8A7264F-E820-41C0-ADD1-9476BFE007DB}" name="Column6672"/>
    <tableColumn id="6689" xr3:uid="{29056A64-34FB-4957-9227-B8E0514762E1}" name="Column6673"/>
    <tableColumn id="6690" xr3:uid="{E1DE5751-9227-468B-87FB-2920F793744C}" name="Column6674"/>
    <tableColumn id="6691" xr3:uid="{073539E7-2D7E-4F0B-B8C8-CD591760B1EE}" name="Column6675"/>
    <tableColumn id="6692" xr3:uid="{2C1632D5-19E2-483E-A136-699CC3D21ED0}" name="Column6676"/>
    <tableColumn id="6693" xr3:uid="{A7A10142-0C4F-4C71-BA09-87C11915A5B6}" name="Column6677"/>
    <tableColumn id="6694" xr3:uid="{9124053B-A0D1-4967-B9FA-75E56007C7AD}" name="Column6678"/>
    <tableColumn id="6695" xr3:uid="{EA53A0F3-8BC9-41A6-9CD5-519DC4C68387}" name="Column6679"/>
    <tableColumn id="6696" xr3:uid="{0D8B4F14-7A7A-4DB9-B993-BCA01B76A5E3}" name="Column6680"/>
    <tableColumn id="6697" xr3:uid="{5BF3B33F-51B3-4051-A959-385306F3939C}" name="Column6681"/>
    <tableColumn id="6698" xr3:uid="{BB788DAF-0E2C-4AAE-9AFA-56D07AE82394}" name="Column6682"/>
    <tableColumn id="6699" xr3:uid="{A9072380-4CCE-4DC8-B4F4-2219ABFE2D9C}" name="Column6683"/>
    <tableColumn id="6700" xr3:uid="{4AEAE3F2-4D94-4967-A7C9-01344AE6F527}" name="Column6684"/>
    <tableColumn id="6701" xr3:uid="{53D49EBF-956E-4361-8326-CDC184D26155}" name="Column6685"/>
    <tableColumn id="6702" xr3:uid="{0BE1E066-0D14-4EA5-A3F8-B8499A04DC4D}" name="Column6686"/>
    <tableColumn id="6703" xr3:uid="{AAC4BFD8-E78F-4067-A967-01C392EC6599}" name="Column6687"/>
    <tableColumn id="6704" xr3:uid="{7442D405-F19F-41C6-9685-16A2C8FC8F13}" name="Column6688"/>
    <tableColumn id="6705" xr3:uid="{4CF39BB9-AF2B-441E-8F23-A7023F0580D3}" name="Column6689"/>
    <tableColumn id="6706" xr3:uid="{351F8EC9-1955-4A7C-A014-EC7BCADC94CC}" name="Column6690"/>
    <tableColumn id="6707" xr3:uid="{97B26153-D727-4E9B-A660-7089B29A0EBD}" name="Column6691"/>
    <tableColumn id="6708" xr3:uid="{CA289C0B-8A9D-46B1-A096-F5F43966AA28}" name="Column6692"/>
    <tableColumn id="6709" xr3:uid="{B4B2B724-D221-46BA-A99C-4E63D3A517F3}" name="Column6693"/>
    <tableColumn id="6710" xr3:uid="{67FF86E1-B196-4D9A-B725-FCA3A99515A2}" name="Column6694"/>
    <tableColumn id="6711" xr3:uid="{94156E60-0E04-4A9E-913D-06D88BC6E645}" name="Column6695"/>
    <tableColumn id="6712" xr3:uid="{EC4823E3-ADEC-4EE5-B465-824F113F4E64}" name="Column6696"/>
    <tableColumn id="6713" xr3:uid="{35909ED5-9E1D-46FD-A642-F1445FDD9D9F}" name="Column6697"/>
    <tableColumn id="6714" xr3:uid="{79F4995A-14B8-4D0B-8F7D-5D167005BEFA}" name="Column6698"/>
    <tableColumn id="6715" xr3:uid="{8E2477E3-30DB-4753-AD6C-C0B9471F31A1}" name="Column6699"/>
    <tableColumn id="6716" xr3:uid="{38E2E910-12EF-4641-9478-A4EAEDDFE815}" name="Column6700"/>
    <tableColumn id="6717" xr3:uid="{A5304AE6-FA64-468D-ADDC-A08FE4A42D26}" name="Column6701"/>
    <tableColumn id="6718" xr3:uid="{5AC726F0-C785-4403-B284-115930A516B9}" name="Column6702"/>
    <tableColumn id="6719" xr3:uid="{42A30091-73D1-4C80-A303-D4CF78191C1B}" name="Column6703"/>
    <tableColumn id="6720" xr3:uid="{6B93BFCD-8665-4DC1-A788-84BA43A6DC05}" name="Column6704"/>
    <tableColumn id="6721" xr3:uid="{8C504467-7C89-46B5-BD26-7A6285568C73}" name="Column6705"/>
    <tableColumn id="6722" xr3:uid="{40CAE6AE-2AF3-45D5-BF02-AF3687D55A75}" name="Column6706"/>
    <tableColumn id="6723" xr3:uid="{329BCD21-09C4-430D-90F6-D0E6D16FD9AC}" name="Column6707"/>
    <tableColumn id="6724" xr3:uid="{A6CA1013-81AA-427E-ABC7-48757CD50269}" name="Column6708"/>
    <tableColumn id="6725" xr3:uid="{FCA22901-8090-43CC-8300-D8A8C1E0F8EC}" name="Column6709"/>
    <tableColumn id="6726" xr3:uid="{FBB26B82-2EA2-413B-B413-7CF00234663F}" name="Column6710"/>
    <tableColumn id="6727" xr3:uid="{48AC31AB-D454-44DC-9F4A-4F381462A09F}" name="Column6711"/>
    <tableColumn id="6728" xr3:uid="{C004594B-2212-4878-8F45-FC6E7B7082D0}" name="Column6712"/>
    <tableColumn id="6729" xr3:uid="{18A13BFA-3999-4AF0-9C43-9679449171F4}" name="Column6713"/>
    <tableColumn id="6730" xr3:uid="{2363DE77-61F8-492F-AB85-9E4CFD01DEAA}" name="Column6714"/>
    <tableColumn id="6731" xr3:uid="{C62919E3-731B-4061-9AE1-3FD7A2C6AF2C}" name="Column6715"/>
    <tableColumn id="6732" xr3:uid="{F0B7372A-A1F9-4377-B0E2-922E3197A6B0}" name="Column6716"/>
    <tableColumn id="6733" xr3:uid="{860F3DA1-7977-416A-8757-D15B713A30FB}" name="Column6717"/>
    <tableColumn id="6734" xr3:uid="{ECA5F73D-5186-4AC8-96FF-B251700E6810}" name="Column6718"/>
    <tableColumn id="6735" xr3:uid="{006A1393-E876-4305-9767-AB1D70BEE720}" name="Column6719"/>
    <tableColumn id="6736" xr3:uid="{C846CC6B-5ECC-4F62-B18E-77F854285FF4}" name="Column6720"/>
    <tableColumn id="6737" xr3:uid="{2B932C25-A3DF-4A0C-9E53-E2BB02371DB5}" name="Column6721"/>
    <tableColumn id="6738" xr3:uid="{9A17B914-A052-49FF-8AB4-37F8A74AEF57}" name="Column6722"/>
    <tableColumn id="6739" xr3:uid="{2C97F1B5-7B9D-4872-BCCF-6B64FE4888EB}" name="Column6723"/>
    <tableColumn id="6740" xr3:uid="{19F70667-50AC-47F8-BB0F-2ECF4E9DE9ED}" name="Column6724"/>
    <tableColumn id="6741" xr3:uid="{A284F105-9043-4A19-9886-A55A770B9D01}" name="Column6725"/>
    <tableColumn id="6742" xr3:uid="{DAC51079-4D4A-4D27-8D8C-9BB85EB82567}" name="Column6726"/>
    <tableColumn id="6743" xr3:uid="{81DE0227-16A8-4826-927E-13312FB12CC9}" name="Column6727"/>
    <tableColumn id="6744" xr3:uid="{EAF16A6D-A099-4DE3-95D6-4D8D4323B855}" name="Column6728"/>
    <tableColumn id="6745" xr3:uid="{825CDDAD-F21C-4D20-BCDB-85CDD93319A3}" name="Column6729"/>
    <tableColumn id="6746" xr3:uid="{E60F132F-1ECA-47B1-8012-DA7D352C0DA4}" name="Column6730"/>
    <tableColumn id="6747" xr3:uid="{1926F94D-6238-4E2A-94F0-A58251A38EDA}" name="Column6731"/>
    <tableColumn id="6748" xr3:uid="{5DD2A874-D78A-4C24-A57E-4EB6481CF3C5}" name="Column6732"/>
    <tableColumn id="6749" xr3:uid="{6E3EA4CE-F7A0-4330-8208-082DD73E6CF6}" name="Column6733"/>
    <tableColumn id="6750" xr3:uid="{ED655BD9-5CBD-428E-BB82-9A8F9E281176}" name="Column6734"/>
    <tableColumn id="6751" xr3:uid="{41A67B0C-8603-4576-80E9-9FD3C1CB9BDE}" name="Column6735"/>
    <tableColumn id="6752" xr3:uid="{CF84F64B-54DF-4B3D-84F0-59390353EE3E}" name="Column6736"/>
    <tableColumn id="6753" xr3:uid="{CF7B3DEE-DC71-4A1F-B7FB-D590F50DC3CD}" name="Column6737"/>
    <tableColumn id="6754" xr3:uid="{68144AB5-A1FA-4290-AF4A-413B4D0406F6}" name="Column6738"/>
    <tableColumn id="6755" xr3:uid="{60A50D73-0CDE-4ECE-8367-F92EAF655003}" name="Column6739"/>
    <tableColumn id="6756" xr3:uid="{391DAC72-EDDC-4F69-86CD-583CE102B264}" name="Column6740"/>
    <tableColumn id="6757" xr3:uid="{317A82B3-B537-4277-94B0-14798AF8EBA6}" name="Column6741"/>
    <tableColumn id="6758" xr3:uid="{DAF2121A-851C-4A05-8638-1C90E9A62D2F}" name="Column6742"/>
    <tableColumn id="6759" xr3:uid="{97663BD2-E439-4BD6-BED5-84E842CD6FE5}" name="Column6743"/>
    <tableColumn id="6760" xr3:uid="{D2C3AD06-93EF-4C1E-A23B-41CA113202FC}" name="Column6744"/>
    <tableColumn id="6761" xr3:uid="{D52A20C3-05ED-4E7A-9BCE-8DDDFE0BD29D}" name="Column6745"/>
    <tableColumn id="6762" xr3:uid="{E1428634-3C1D-4265-ABD3-BADABA625014}" name="Column6746"/>
    <tableColumn id="6763" xr3:uid="{8E823CD6-768F-4DB7-83A5-DDC6DF0382C2}" name="Column6747"/>
    <tableColumn id="6764" xr3:uid="{68EBC6A3-3C22-4180-93DC-8C76CDB318C5}" name="Column6748"/>
    <tableColumn id="6765" xr3:uid="{20203DE2-A498-45CE-BBBF-0A9558A65EE1}" name="Column6749"/>
    <tableColumn id="6766" xr3:uid="{8EBB9D73-8A8C-4C98-8851-D352E222AC09}" name="Column6750"/>
    <tableColumn id="6767" xr3:uid="{34C8DB01-1A7E-4D1E-A4F5-F5FF1298DE47}" name="Column6751"/>
    <tableColumn id="6768" xr3:uid="{BB3A775D-9E6F-4751-913C-C156ACB4ADA0}" name="Column6752"/>
    <tableColumn id="6769" xr3:uid="{6FEB0A41-144C-46F0-83F8-17B2D09F075F}" name="Column6753"/>
    <tableColumn id="6770" xr3:uid="{C0898FD3-262F-4DAF-998C-A5B7734E3072}" name="Column6754"/>
    <tableColumn id="6771" xr3:uid="{3E797808-0E87-4F4E-8145-AA1EA9B50CC5}" name="Column6755"/>
    <tableColumn id="6772" xr3:uid="{FCB86E54-596C-46B6-AF04-1EFF919B8BB2}" name="Column6756"/>
    <tableColumn id="6773" xr3:uid="{990D5B9D-DCDF-476E-942A-DE263442676B}" name="Column6757"/>
    <tableColumn id="6774" xr3:uid="{89FE0E24-E700-48A8-A255-8CABE3EC32BD}" name="Column6758"/>
    <tableColumn id="6775" xr3:uid="{C3047958-0FF9-440A-8A6C-B7A86EFED729}" name="Column6759"/>
    <tableColumn id="6776" xr3:uid="{AB8DA4CE-6A5A-4591-9282-AFAD0780A5EE}" name="Column6760"/>
    <tableColumn id="6777" xr3:uid="{AB1E9306-9644-4EBC-91D6-A6BAE4B0304A}" name="Column6761"/>
    <tableColumn id="6778" xr3:uid="{AADC94AC-3CEC-447C-9ED0-B935FB239E87}" name="Column6762"/>
    <tableColumn id="6779" xr3:uid="{D72B4432-84CA-453A-9650-695BF2BA94CD}" name="Column6763"/>
    <tableColumn id="6780" xr3:uid="{ECC0F445-A413-4046-99B8-88970D628639}" name="Column6764"/>
    <tableColumn id="6781" xr3:uid="{341461B6-1C69-4726-8E3E-E42C7243C069}" name="Column6765"/>
    <tableColumn id="6782" xr3:uid="{563322A7-34C7-4EFA-9DDD-5E5EF4DE6CF4}" name="Column6766"/>
    <tableColumn id="6783" xr3:uid="{9309E5A9-C60F-4369-88D6-64E52B41E37B}" name="Column6767"/>
    <tableColumn id="6784" xr3:uid="{981AEA5E-A96E-4575-8C10-036BC5C8A9C7}" name="Column6768"/>
    <tableColumn id="6785" xr3:uid="{65238374-6692-44AF-899E-9E857D2815CB}" name="Column6769"/>
    <tableColumn id="6786" xr3:uid="{B36FFBD8-3D3D-430F-BAC5-E4D6FA9A6ADF}" name="Column6770"/>
    <tableColumn id="6787" xr3:uid="{B9C8A640-0412-42FA-9AC9-65089A72444D}" name="Column6771"/>
    <tableColumn id="6788" xr3:uid="{87AEF9D8-6DEB-4525-95AA-1CA4ABB2B208}" name="Column6772"/>
    <tableColumn id="6789" xr3:uid="{B4947E54-A9CC-4035-B4C5-A1BCE0B09C74}" name="Column6773"/>
    <tableColumn id="6790" xr3:uid="{F93CA704-8693-4CC8-A4FB-0D865DD93BF7}" name="Column6774"/>
    <tableColumn id="6791" xr3:uid="{BCEBD722-3D54-4C92-9C1C-F2C4CE73388A}" name="Column6775"/>
    <tableColumn id="6792" xr3:uid="{84D8D288-C1B5-45D1-B385-C2793774C93C}" name="Column6776"/>
    <tableColumn id="6793" xr3:uid="{189160E7-DF5E-45A3-87A3-C11DA89AF08D}" name="Column6777"/>
    <tableColumn id="6794" xr3:uid="{394F68FF-D65E-424F-882B-C831A2660C51}" name="Column6778"/>
    <tableColumn id="6795" xr3:uid="{E0FFF06C-9567-43A2-BB7F-9330C9F81443}" name="Column6779"/>
    <tableColumn id="6796" xr3:uid="{9370CBBC-A09F-49F0-8687-4EF822DE2CD8}" name="Column6780"/>
    <tableColumn id="6797" xr3:uid="{316AF277-6189-4866-83C0-4811A5B45A34}" name="Column6781"/>
    <tableColumn id="6798" xr3:uid="{C54BA7CC-DB97-436B-826F-8AA9BF01AA99}" name="Column6782"/>
    <tableColumn id="6799" xr3:uid="{F0C707E1-D80A-4533-9D99-9BFAE5CF3835}" name="Column6783"/>
    <tableColumn id="6800" xr3:uid="{EBBBC862-5743-4F98-A817-963F730041E8}" name="Column6784"/>
    <tableColumn id="6801" xr3:uid="{5C42B25D-D21A-4F02-B825-2DE81D88445C}" name="Column6785"/>
    <tableColumn id="6802" xr3:uid="{C2E36425-D663-4307-93F3-4F4757B15874}" name="Column6786"/>
    <tableColumn id="6803" xr3:uid="{6774BFBC-E292-42E1-96A3-2556286DA46F}" name="Column6787"/>
    <tableColumn id="6804" xr3:uid="{D5466501-B153-446A-ACF3-76CF09F0D198}" name="Column6788"/>
    <tableColumn id="6805" xr3:uid="{8DF4ACB7-E437-4C64-97A7-2C8F5CACA7E2}" name="Column6789"/>
    <tableColumn id="6806" xr3:uid="{3A88FD1D-9B4C-4704-9CB5-AF8A0A1DBF60}" name="Column6790"/>
    <tableColumn id="6807" xr3:uid="{3113C145-B0A0-432B-8EA6-0BD135BC54A4}" name="Column6791"/>
    <tableColumn id="6808" xr3:uid="{14857DD1-A7B5-40A7-B251-31F16D0C8B8D}" name="Column6792"/>
    <tableColumn id="6809" xr3:uid="{353EB104-6C2E-404C-9D88-E64D7A44CC0C}" name="Column6793"/>
    <tableColumn id="6810" xr3:uid="{20B4AC60-735F-43AD-A006-D2F17D863558}" name="Column6794"/>
    <tableColumn id="6811" xr3:uid="{E0287ADD-013A-4410-BFF7-0E96DF9849B2}" name="Column6795"/>
    <tableColumn id="6812" xr3:uid="{291323BD-2232-44DB-9BC6-1B6EA045F7FF}" name="Column6796"/>
    <tableColumn id="6813" xr3:uid="{9651B432-CC96-401E-8063-A58F2922BFF3}" name="Column6797"/>
    <tableColumn id="6814" xr3:uid="{DAD11FC1-6331-4FB4-8071-8C3C9A12F4CD}" name="Column6798"/>
    <tableColumn id="6815" xr3:uid="{AE781665-C265-42A3-A887-1DE7E6516FBC}" name="Column6799"/>
    <tableColumn id="6816" xr3:uid="{FDC3343B-E2BC-4FF3-BCBD-D57B2C94C53C}" name="Column6800"/>
    <tableColumn id="6817" xr3:uid="{5C3E0E27-7463-491A-BD7A-0DF2F269AE82}" name="Column6801"/>
    <tableColumn id="6818" xr3:uid="{EC79841B-CEB9-4E69-9D6A-DAD27773AAFB}" name="Column6802"/>
    <tableColumn id="6819" xr3:uid="{5214CC4A-3F02-4BAC-93EB-EDB12A4F4B74}" name="Column6803"/>
    <tableColumn id="6820" xr3:uid="{DB752533-D979-4639-AE59-3983D256C439}" name="Column6804"/>
    <tableColumn id="6821" xr3:uid="{59ACFA1D-8FDC-4383-8BB3-AA4C3B4E8B07}" name="Column6805"/>
    <tableColumn id="6822" xr3:uid="{5629EF8A-BF93-429B-963A-9966FC0D58ED}" name="Column6806"/>
    <tableColumn id="6823" xr3:uid="{B73E89E9-963F-4ECE-AB62-64253EAF6318}" name="Column6807"/>
    <tableColumn id="6824" xr3:uid="{60ABEAC9-81B0-4A8A-BD69-70DDB23FDB03}" name="Column6808"/>
    <tableColumn id="6825" xr3:uid="{E5D0912C-7E71-41C1-BA5F-3C1B709CEC1C}" name="Column6809"/>
    <tableColumn id="6826" xr3:uid="{C9572FD6-380F-4BE0-93C9-B4A2578F2558}" name="Column6810"/>
    <tableColumn id="6827" xr3:uid="{218353D6-6A4B-49BD-99ED-4F87FCE241F5}" name="Column6811"/>
    <tableColumn id="6828" xr3:uid="{C88CBA36-38E7-46CB-9D75-7F25A1ACF4E8}" name="Column6812"/>
    <tableColumn id="6829" xr3:uid="{A0AB697C-18D2-427C-B369-7779DB35FB08}" name="Column6813"/>
    <tableColumn id="6830" xr3:uid="{86AC68A0-00A0-4690-9C6E-48BE95490F86}" name="Column6814"/>
    <tableColumn id="6831" xr3:uid="{2C3B6992-C3F3-4E30-B958-D6760846815C}" name="Column6815"/>
    <tableColumn id="6832" xr3:uid="{FE21AC38-CE90-467D-8732-3830BF685687}" name="Column6816"/>
    <tableColumn id="6833" xr3:uid="{06E98FED-98F1-40C8-8C0A-6CBBC8D082F2}" name="Column6817"/>
    <tableColumn id="6834" xr3:uid="{FD0BB787-3D5A-44C9-B4F4-FBB0CA204E7D}" name="Column6818"/>
    <tableColumn id="6835" xr3:uid="{7B3E3174-7566-44E7-986A-23FF893CDD46}" name="Column6819"/>
    <tableColumn id="6836" xr3:uid="{19C10CD5-53A9-4619-A9EE-03293C143F0D}" name="Column6820"/>
    <tableColumn id="6837" xr3:uid="{02DAB7AC-FAD7-4DE4-BCBB-D0AAD05DA880}" name="Column6821"/>
    <tableColumn id="6838" xr3:uid="{7D464D07-73D2-48EA-9CA5-8CFB3E96E728}" name="Column6822"/>
    <tableColumn id="6839" xr3:uid="{13700ED2-BA98-44FC-97CC-F3EFB441A9BA}" name="Column6823"/>
    <tableColumn id="6840" xr3:uid="{60C2520B-0DFA-40AE-BA4D-E96889137665}" name="Column6824"/>
    <tableColumn id="6841" xr3:uid="{41D8EB3D-ADC6-43D2-B042-F0FDE503F537}" name="Column6825"/>
    <tableColumn id="6842" xr3:uid="{B6B8B511-953B-4EC7-BF3B-DBDE7D079C0A}" name="Column6826"/>
    <tableColumn id="6843" xr3:uid="{61B08C22-AA09-45A9-AAF7-2887B94A1D61}" name="Column6827"/>
    <tableColumn id="6844" xr3:uid="{64A61C49-ED37-4E63-AB96-A8612637C16C}" name="Column6828"/>
    <tableColumn id="6845" xr3:uid="{0DCCDF75-CFD4-4617-9B35-93A611E91D60}" name="Column6829"/>
    <tableColumn id="6846" xr3:uid="{A72AD1D1-902B-4455-B28A-86AC5382CC0C}" name="Column6830"/>
    <tableColumn id="6847" xr3:uid="{1D1BFB67-AFFE-4DDE-A227-FCD9BBFF61DA}" name="Column6831"/>
    <tableColumn id="6848" xr3:uid="{03CDC197-852C-4F87-BB2D-FA85E5D0C856}" name="Column6832"/>
    <tableColumn id="6849" xr3:uid="{67FB2419-E802-42C8-B765-74D5883D42B6}" name="Column6833"/>
    <tableColumn id="6850" xr3:uid="{F2E90A9D-4E12-4220-A43C-802DE8EEF7A3}" name="Column6834"/>
    <tableColumn id="6851" xr3:uid="{8CA275C2-FF3E-4364-8A47-1E6B1C22179C}" name="Column6835"/>
    <tableColumn id="6852" xr3:uid="{9A88400A-E614-4F3C-BFB9-376796C9F86A}" name="Column6836"/>
    <tableColumn id="6853" xr3:uid="{EB5D6900-36C4-4148-A9A7-25D428B0A55B}" name="Column6837"/>
    <tableColumn id="6854" xr3:uid="{9EE66358-4EAD-4A5B-BF9B-59BD558C6861}" name="Column6838"/>
    <tableColumn id="6855" xr3:uid="{51069CC2-E86C-4F01-A176-3DEBC2A8D17C}" name="Column6839"/>
    <tableColumn id="6856" xr3:uid="{1DCB3818-EBC4-4C55-A260-DB10E3E4CD54}" name="Column6840"/>
    <tableColumn id="6857" xr3:uid="{B44F049A-4940-4C9E-B940-07C35FB37E46}" name="Column6841"/>
    <tableColumn id="6858" xr3:uid="{09084680-E096-49CD-8792-7186F9837B48}" name="Column6842"/>
    <tableColumn id="6859" xr3:uid="{D1E3501E-6E32-4B0F-B948-2699061C9BD1}" name="Column6843"/>
    <tableColumn id="6860" xr3:uid="{EFCA7DD3-A541-4076-BA38-3481972BFC21}" name="Column6844"/>
    <tableColumn id="6861" xr3:uid="{B9DAA698-936C-4ABC-B704-19ABB172A81D}" name="Column6845"/>
    <tableColumn id="6862" xr3:uid="{73E97EFA-EBB2-43A5-9B5E-D704FCAEB898}" name="Column6846"/>
    <tableColumn id="6863" xr3:uid="{5673E497-D94C-478E-B589-4E33CE7A6EFD}" name="Column6847"/>
    <tableColumn id="6864" xr3:uid="{7D3EA077-D412-499B-8CDF-4DC86EDC6FD4}" name="Column6848"/>
    <tableColumn id="6865" xr3:uid="{A5023F53-D200-4649-9D5F-8CF2F3BCF165}" name="Column6849"/>
    <tableColumn id="6866" xr3:uid="{61086FAF-2687-4F27-9CB8-9E2AD2D5CF77}" name="Column6850"/>
    <tableColumn id="6867" xr3:uid="{B3AD41E7-934B-45BC-97B5-0E23B593D908}" name="Column6851"/>
    <tableColumn id="6868" xr3:uid="{FAFB6C8A-EB37-4D41-B859-2571DAC5C5E7}" name="Column6852"/>
    <tableColumn id="6869" xr3:uid="{9496C782-519B-40C7-AA4F-3817F60153B2}" name="Column6853"/>
    <tableColumn id="6870" xr3:uid="{CE333534-8089-4F58-BEAF-E283030F6B83}" name="Column6854"/>
    <tableColumn id="6871" xr3:uid="{8A71A765-7520-4E2C-89B6-6245B7F6F1E1}" name="Column6855"/>
    <tableColumn id="6872" xr3:uid="{45593CFC-E19B-4895-9937-21D45BFD665D}" name="Column6856"/>
    <tableColumn id="6873" xr3:uid="{4F0D3ED0-B3A1-43C5-B232-7A0602FB75F2}" name="Column6857"/>
    <tableColumn id="6874" xr3:uid="{E37D9F3A-0791-4270-B432-96AA69680200}" name="Column6858"/>
    <tableColumn id="6875" xr3:uid="{FD51CDB0-E9BD-4DFB-948B-F678E3F4BC96}" name="Column6859"/>
    <tableColumn id="6876" xr3:uid="{AC7B1E23-4D9A-4D1E-9F83-BC5991EA06DB}" name="Column6860"/>
    <tableColumn id="6877" xr3:uid="{5FFF17E1-8485-4CC4-A7CA-E1567165E623}" name="Column6861"/>
    <tableColumn id="6878" xr3:uid="{76AAA6D7-8619-41E6-8BD6-606919FD917D}" name="Column6862"/>
    <tableColumn id="6879" xr3:uid="{7D9775C3-2787-4667-8B71-066CDE10BE5A}" name="Column6863"/>
    <tableColumn id="6880" xr3:uid="{75B9FD4D-9793-434C-8E44-9446B8299951}" name="Column6864"/>
    <tableColumn id="6881" xr3:uid="{00876301-430F-4CAA-9952-CFA1863574FF}" name="Column6865"/>
    <tableColumn id="6882" xr3:uid="{0C3D1112-4532-4357-8E0C-8A50B0D16DE7}" name="Column6866"/>
    <tableColumn id="6883" xr3:uid="{5704C6FD-5D16-4018-8D4D-736C453B7E2E}" name="Column6867"/>
    <tableColumn id="6884" xr3:uid="{12731BC7-3A30-41C0-A877-752E440B9E56}" name="Column6868"/>
    <tableColumn id="6885" xr3:uid="{18558F5C-3112-4A00-8E10-390583F70148}" name="Column6869"/>
    <tableColumn id="6886" xr3:uid="{9787B449-A3B4-4315-901C-E1E563FDAF64}" name="Column6870"/>
    <tableColumn id="6887" xr3:uid="{A3878580-4086-42F9-9EA0-4CEA3D135F3E}" name="Column6871"/>
    <tableColumn id="6888" xr3:uid="{43F000F5-307D-42B2-A2A7-88E16FA524D4}" name="Column6872"/>
    <tableColumn id="6889" xr3:uid="{158E90ED-C89C-45CA-A33D-5576F9E390E1}" name="Column6873"/>
    <tableColumn id="6890" xr3:uid="{A727F9C9-AEBC-40F5-890F-36D5182A72C4}" name="Column6874"/>
    <tableColumn id="6891" xr3:uid="{7DBD1EB2-87D5-4C74-97CF-D2090BCE6639}" name="Column6875"/>
    <tableColumn id="6892" xr3:uid="{22CB1B16-B11F-4FDF-8BAF-4B9C4F2EEEDB}" name="Column6876"/>
    <tableColumn id="6893" xr3:uid="{710E25B7-255D-487B-B1AB-6629C62F8635}" name="Column6877"/>
    <tableColumn id="6894" xr3:uid="{22C1F3EF-ADB0-4445-AA14-23212D6C66F7}" name="Column6878"/>
    <tableColumn id="6895" xr3:uid="{3C845628-36AD-4755-ACD1-96ACD485C974}" name="Column6879"/>
    <tableColumn id="6896" xr3:uid="{ED5F2D1F-4955-4EC5-9A56-AEC77B609846}" name="Column6880"/>
    <tableColumn id="6897" xr3:uid="{F652F512-EB97-4E23-92B7-8E950B0FE341}" name="Column6881"/>
    <tableColumn id="6898" xr3:uid="{C7535B08-4F50-438A-A8BD-7BF025F72F0E}" name="Column6882"/>
    <tableColumn id="6899" xr3:uid="{5DE6EA4F-0FD3-4E62-A903-7BAA4D5827EE}" name="Column6883"/>
    <tableColumn id="6900" xr3:uid="{717A0427-2D31-4BDC-828A-E3B000A3C4ED}" name="Column6884"/>
    <tableColumn id="6901" xr3:uid="{124AACEB-BA70-4A08-9CB6-7AA3BCD79872}" name="Column6885"/>
    <tableColumn id="6902" xr3:uid="{76304077-F372-4F75-A4F4-666D11018206}" name="Column6886"/>
    <tableColumn id="6903" xr3:uid="{7D268AD0-56FA-4E21-81E6-53E4FDE44DDA}" name="Column6887"/>
    <tableColumn id="6904" xr3:uid="{DA6CF87E-2A51-4B81-9182-3EF058CB1B4A}" name="Column6888"/>
    <tableColumn id="6905" xr3:uid="{0E0F776D-E2D9-44BE-A224-F74B025623D3}" name="Column6889"/>
    <tableColumn id="6906" xr3:uid="{E15D03A7-C2C6-49B7-88AB-B72279220375}" name="Column6890"/>
    <tableColumn id="6907" xr3:uid="{FDB1ADAC-F1D5-4F67-B611-1A4DBE427B80}" name="Column6891"/>
    <tableColumn id="6908" xr3:uid="{37DA8ECC-824D-425C-8435-6AE7728EBAA8}" name="Column6892"/>
    <tableColumn id="6909" xr3:uid="{61F8740B-7DB7-4418-80FC-CFB3C6305DF5}" name="Column6893"/>
    <tableColumn id="6910" xr3:uid="{DB444F1A-978C-40A6-BFD3-4586BC41803F}" name="Column6894"/>
    <tableColumn id="6911" xr3:uid="{654CE153-A1A3-478D-861C-8FA38DD8E84A}" name="Column6895"/>
    <tableColumn id="6912" xr3:uid="{E9144043-1DC0-4A95-8B24-C066E3DBEAE3}" name="Column6896"/>
    <tableColumn id="6913" xr3:uid="{2EBEA962-BB17-43B4-B4BD-EA76EB4C051A}" name="Column6897"/>
    <tableColumn id="6914" xr3:uid="{8E56141E-2D81-4994-AA92-CD69812479A1}" name="Column6898"/>
    <tableColumn id="6915" xr3:uid="{AB6A546A-6282-476B-A6C2-A740B1C6DD4A}" name="Column6899"/>
    <tableColumn id="6916" xr3:uid="{E335DA74-E565-4EC6-B074-9A1A4DC30A77}" name="Column6900"/>
    <tableColumn id="6917" xr3:uid="{D86FD37E-F47E-4210-A3F4-F3E29B90628C}" name="Column6901"/>
    <tableColumn id="6918" xr3:uid="{420386CC-976C-4D3F-838C-0FDBA46DA2C5}" name="Column6902"/>
    <tableColumn id="6919" xr3:uid="{137571C3-AC50-4F53-BD82-8DD2E619BDEE}" name="Column6903"/>
    <tableColumn id="6920" xr3:uid="{94DF921D-1C85-48CA-82E7-07BAB250FE93}" name="Column6904"/>
    <tableColumn id="6921" xr3:uid="{1DDF4441-B15F-468A-948E-5DE4A33FA141}" name="Column6905"/>
    <tableColumn id="6922" xr3:uid="{D1E707E0-8ADF-46AB-9D24-BA39EF7ABB19}" name="Column6906"/>
    <tableColumn id="6923" xr3:uid="{01A75142-99ED-4B6D-AC71-2AA980379D76}" name="Column6907"/>
    <tableColumn id="6924" xr3:uid="{1D484D31-8538-4461-92EB-43F3574BA7F9}" name="Column6908"/>
    <tableColumn id="6925" xr3:uid="{D0BC183F-EFBC-4FC7-843B-12CD5208FD55}" name="Column6909"/>
    <tableColumn id="6926" xr3:uid="{E0D68EE0-077F-42B7-B74B-AA9F9C95EF3E}" name="Column6910"/>
    <tableColumn id="6927" xr3:uid="{2F4D2695-D885-4EAE-948D-A6C0EE1D5DF6}" name="Column6911"/>
    <tableColumn id="6928" xr3:uid="{E23D88BC-971C-4C7D-9317-75A63CADA63D}" name="Column6912"/>
    <tableColumn id="6929" xr3:uid="{A618888A-775A-4759-84E7-CDCD014127F3}" name="Column6913"/>
    <tableColumn id="6930" xr3:uid="{A969162C-EB97-48A5-9CAF-DD1AC173B78D}" name="Column6914"/>
    <tableColumn id="6931" xr3:uid="{E7B24C0A-3BF2-40CE-B7C1-D2205BC95169}" name="Column6915"/>
    <tableColumn id="6932" xr3:uid="{56114A2E-A1C5-4CCA-A6C5-AADA56409225}" name="Column6916"/>
    <tableColumn id="6933" xr3:uid="{0D0B604D-4EF7-4A6E-9C2D-22AC40690E37}" name="Column6917"/>
    <tableColumn id="6934" xr3:uid="{9339A6F2-8D2A-4E91-9F91-F19734C87405}" name="Column6918"/>
    <tableColumn id="6935" xr3:uid="{79B120BF-9094-4844-9630-D443203AE6B1}" name="Column6919"/>
    <tableColumn id="6936" xr3:uid="{C37AB2AC-742A-45C4-B44D-819FB3C3202E}" name="Column6920"/>
    <tableColumn id="6937" xr3:uid="{29D29399-4BF3-4B72-9BAA-D50CC1590B35}" name="Column6921"/>
    <tableColumn id="6938" xr3:uid="{D706EFF2-9C31-458E-B51D-C9DAE8370E12}" name="Column6922"/>
    <tableColumn id="6939" xr3:uid="{7F2A7ABB-4014-4FFD-B349-482ED96B7F52}" name="Column6923"/>
    <tableColumn id="6940" xr3:uid="{13452952-C080-4207-B24D-3927A18C3E22}" name="Column6924"/>
    <tableColumn id="6941" xr3:uid="{F54041F2-98FB-4014-A523-F2D19AA91FAB}" name="Column6925"/>
    <tableColumn id="6942" xr3:uid="{BCA1AAD0-8B40-460B-A078-047C6DE19859}" name="Column6926"/>
    <tableColumn id="6943" xr3:uid="{DDB27B6F-2C56-4B95-BECD-6D38F5F3C40A}" name="Column6927"/>
    <tableColumn id="6944" xr3:uid="{41BB283A-CF61-4862-B698-5B814ABA3CC4}" name="Column6928"/>
    <tableColumn id="6945" xr3:uid="{FED11C00-A6FB-4E5F-B56F-C713094BAC65}" name="Column6929"/>
    <tableColumn id="6946" xr3:uid="{52963FD8-3670-43A4-8BAC-F44C5A3415FA}" name="Column6930"/>
    <tableColumn id="6947" xr3:uid="{F478340C-626E-419F-B278-8BF881F3223B}" name="Column6931"/>
    <tableColumn id="6948" xr3:uid="{79F93D68-B22E-46D5-815B-579DF78CF0C9}" name="Column6932"/>
    <tableColumn id="6949" xr3:uid="{5846C33A-50B7-408C-98AE-837B6695C311}" name="Column6933"/>
    <tableColumn id="6950" xr3:uid="{2A28C3C4-B1E6-41E6-8068-F69D33C4FAA4}" name="Column6934"/>
    <tableColumn id="6951" xr3:uid="{B97AF0A3-DA54-40B1-98A4-460A8DBF3981}" name="Column6935"/>
    <tableColumn id="6952" xr3:uid="{E74428C6-0489-4CB9-9854-E4A7BA4DAB5C}" name="Column6936"/>
    <tableColumn id="6953" xr3:uid="{3CCFD9E4-FEA8-4B03-BB3B-2C5E9220FE60}" name="Column6937"/>
    <tableColumn id="6954" xr3:uid="{0C954951-F97D-45D3-B2F3-2BEBA3E476FD}" name="Column6938"/>
    <tableColumn id="6955" xr3:uid="{882AC452-AFCD-45AD-8464-953528A3A1F0}" name="Column6939"/>
    <tableColumn id="6956" xr3:uid="{0515CAB5-1101-4667-8C6E-9B75A9F010E0}" name="Column6940"/>
    <tableColumn id="6957" xr3:uid="{ADD6D651-AB3C-4014-B1C5-9B119B4C12E4}" name="Column6941"/>
    <tableColumn id="6958" xr3:uid="{920177DB-A1F4-40FA-A33D-63AD00BA4D7A}" name="Column6942"/>
    <tableColumn id="6959" xr3:uid="{3896AC15-814F-4966-9A1D-A1B8BC606A90}" name="Column6943"/>
    <tableColumn id="6960" xr3:uid="{0A003E5D-8ADD-4A06-B572-B13ACA1BC508}" name="Column6944"/>
    <tableColumn id="6961" xr3:uid="{41D04A74-5853-4F4C-A37E-DD5B9AA4368B}" name="Column6945"/>
    <tableColumn id="6962" xr3:uid="{88681D07-C5C1-43D9-9AC5-7FA01A1C7453}" name="Column6946"/>
    <tableColumn id="6963" xr3:uid="{14F6BFF5-0E7B-4EEA-9142-399491F2BE04}" name="Column6947"/>
    <tableColumn id="6964" xr3:uid="{4FED9079-67CE-43D3-9087-E397C0159FB6}" name="Column6948"/>
    <tableColumn id="6965" xr3:uid="{3C873430-87F7-438E-A765-765642D92243}" name="Column6949"/>
    <tableColumn id="6966" xr3:uid="{9C78C02F-94D4-4333-8155-34DB50DAA8BB}" name="Column6950"/>
    <tableColumn id="6967" xr3:uid="{F72D267A-B71B-423A-9B41-64784F424AB0}" name="Column6951"/>
    <tableColumn id="6968" xr3:uid="{80B31842-A28C-4870-B0F6-F06D3CBD4087}" name="Column6952"/>
    <tableColumn id="6969" xr3:uid="{C3AE9959-42EA-4257-B7A2-7EB60E602C9B}" name="Column6953"/>
    <tableColumn id="6970" xr3:uid="{F6BE3E82-4A0F-4B5F-8F49-2F7AF784DEF8}" name="Column6954"/>
    <tableColumn id="6971" xr3:uid="{FB26839F-BD90-4372-A5B7-95A67A674F2B}" name="Column6955"/>
    <tableColumn id="6972" xr3:uid="{15C05CD6-4179-46D0-8188-8D1610DE081C}" name="Column6956"/>
    <tableColumn id="6973" xr3:uid="{1D415170-717C-4FA1-BE9C-B8BB613A98F5}" name="Column6957"/>
    <tableColumn id="6974" xr3:uid="{33A92429-8397-4336-815C-1A5653525246}" name="Column6958"/>
    <tableColumn id="6975" xr3:uid="{723FBFA5-C8D0-47A4-9DE8-FC7EEF8FA5E5}" name="Column6959"/>
    <tableColumn id="6976" xr3:uid="{BD2D083C-75F3-482A-B24D-3550FAA26921}" name="Column6960"/>
    <tableColumn id="6977" xr3:uid="{DE0E5641-DC5E-429A-84F9-2AD5858BC499}" name="Column6961"/>
    <tableColumn id="6978" xr3:uid="{51713FB7-D985-4131-AA93-9EC8838821B4}" name="Column6962"/>
    <tableColumn id="6979" xr3:uid="{A447EA0B-E18B-4812-BB45-513580EB503B}" name="Column6963"/>
    <tableColumn id="6980" xr3:uid="{4ED93F8D-4078-4FAC-8958-3EE656440514}" name="Column6964"/>
    <tableColumn id="6981" xr3:uid="{FA996344-2FD0-46B7-90E8-754A6B6713EE}" name="Column6965"/>
    <tableColumn id="6982" xr3:uid="{35544399-72DE-4586-8788-627A48DA8DFA}" name="Column6966"/>
    <tableColumn id="6983" xr3:uid="{006884DA-77AB-4CB6-884A-E0BF6D3EB843}" name="Column6967"/>
    <tableColumn id="6984" xr3:uid="{DB8CB62C-5A68-4AF5-B51D-9AF4DB68F0FC}" name="Column6968"/>
    <tableColumn id="6985" xr3:uid="{03960F71-4C2D-432F-A9C9-0C460F0FF8F5}" name="Column6969"/>
    <tableColumn id="6986" xr3:uid="{F2AB3E3A-0E7F-45F9-8E5F-3034DFE8061E}" name="Column6970"/>
    <tableColumn id="6987" xr3:uid="{BFA63976-0A26-470C-A050-DF293A3EC500}" name="Column6971"/>
    <tableColumn id="6988" xr3:uid="{8C66D782-228D-46ED-8E0F-32B81A4BD65D}" name="Column6972"/>
    <tableColumn id="6989" xr3:uid="{B2FC394A-1D87-4FE7-8694-01C1622FFC05}" name="Column6973"/>
    <tableColumn id="6990" xr3:uid="{5A4B2874-177D-4C79-8722-40967DE70F0D}" name="Column6974"/>
    <tableColumn id="6991" xr3:uid="{2BBDAB48-C76E-46DF-95C7-A1AF9D86D3C7}" name="Column6975"/>
    <tableColumn id="6992" xr3:uid="{71BD74F3-4071-427D-ADA3-F699804C4DB3}" name="Column6976"/>
    <tableColumn id="6993" xr3:uid="{44C201FD-8979-4EF1-BCB4-D1A280A37F4E}" name="Column6977"/>
    <tableColumn id="6994" xr3:uid="{2F6B88F3-3B5C-45A5-BC17-C9D1E0134002}" name="Column6978"/>
    <tableColumn id="6995" xr3:uid="{23B101A2-A6B9-4DC2-94F3-3A4604A85635}" name="Column6979"/>
    <tableColumn id="6996" xr3:uid="{251FD593-D943-4B1D-A521-33D34355EBA1}" name="Column6980"/>
    <tableColumn id="6997" xr3:uid="{40019E50-BD2C-404F-B826-9CC40C3F99AE}" name="Column6981"/>
    <tableColumn id="6998" xr3:uid="{090D3018-CE68-4E1A-BA81-AF065EBB3185}" name="Column6982"/>
    <tableColumn id="6999" xr3:uid="{5DDCAA90-C01D-49F6-A650-72441C4816BA}" name="Column6983"/>
    <tableColumn id="7000" xr3:uid="{1EEBB576-8EDA-4CFC-A737-A003D308D275}" name="Column6984"/>
    <tableColumn id="7001" xr3:uid="{9C3DCFC9-A865-4B41-A4AD-F7B2429CF6B0}" name="Column6985"/>
    <tableColumn id="7002" xr3:uid="{F5143F3B-D100-42D1-8E24-6598F4E27B50}" name="Column6986"/>
    <tableColumn id="7003" xr3:uid="{5A398AD8-B65D-4ED5-9C2D-B06FCD1A0262}" name="Column6987"/>
    <tableColumn id="7004" xr3:uid="{419B4498-4D1A-4D4B-92E1-5B91E12B065B}" name="Column6988"/>
    <tableColumn id="7005" xr3:uid="{57DE9B90-9F37-4C12-81D8-1D616E0386E7}" name="Column6989"/>
    <tableColumn id="7006" xr3:uid="{EA1B36A4-0B9C-4E63-B40D-4BD55B2F940C}" name="Column6990"/>
    <tableColumn id="7007" xr3:uid="{FD062F83-362A-4AFB-BEE2-C9D1248A16FD}" name="Column6991"/>
    <tableColumn id="7008" xr3:uid="{E1325F5D-62A1-4262-8636-ADB305A789A3}" name="Column6992"/>
    <tableColumn id="7009" xr3:uid="{6F35F190-AA80-4066-B299-5DBBB1CCD43B}" name="Column6993"/>
    <tableColumn id="7010" xr3:uid="{0D9CC84B-E982-4E7D-A328-4DC0931B3182}" name="Column6994"/>
    <tableColumn id="7011" xr3:uid="{D587B610-9797-4145-BC36-378EA4111991}" name="Column6995"/>
    <tableColumn id="7012" xr3:uid="{797B84A8-3877-4DA4-A3B6-34C9723F071B}" name="Column6996"/>
    <tableColumn id="7013" xr3:uid="{12A3DB12-54D8-4B5F-AED7-9CC111FBBCD0}" name="Column6997"/>
    <tableColumn id="7014" xr3:uid="{07CF5AC0-7AA7-4837-8400-8696FC5D82D5}" name="Column6998"/>
    <tableColumn id="7015" xr3:uid="{FE7763BA-6624-4CC5-BD53-96AB7A7486CD}" name="Column6999"/>
    <tableColumn id="7016" xr3:uid="{FD6EFA59-3D2A-4F3C-9FF1-05E557B5F02E}" name="Column7000"/>
    <tableColumn id="7017" xr3:uid="{504F2B8D-B115-4993-904F-C176B23FBAC0}" name="Column7001"/>
    <tableColumn id="7018" xr3:uid="{4D7AD596-5DFA-4AF8-A34F-122C207F018D}" name="Column7002"/>
    <tableColumn id="7019" xr3:uid="{20C13971-7E2D-4057-9E9C-CA5C6763085E}" name="Column7003"/>
    <tableColumn id="7020" xr3:uid="{B1F88024-3436-435B-8032-F894C9DC8CC5}" name="Column7004"/>
    <tableColumn id="7021" xr3:uid="{D79F4D94-3EED-4930-B90A-22323D21FA71}" name="Column7005"/>
    <tableColumn id="7022" xr3:uid="{38074783-7BBE-40DF-B5C3-014FB815B5A0}" name="Column7006"/>
    <tableColumn id="7023" xr3:uid="{52C85DA1-2C98-4AFD-8FAE-81DD1BFD55A0}" name="Column7007"/>
    <tableColumn id="7024" xr3:uid="{0FE95665-9D5D-44F3-98D4-96D63E7DA13B}" name="Column7008"/>
    <tableColumn id="7025" xr3:uid="{26C63342-A9BF-49DE-B42E-DB6B8CD63E62}" name="Column7009"/>
    <tableColumn id="7026" xr3:uid="{8E68EC18-2A95-4435-8A84-5EF2980B796A}" name="Column7010"/>
    <tableColumn id="7027" xr3:uid="{C14CE2B5-D92C-4F60-97F5-1728907872F4}" name="Column7011"/>
    <tableColumn id="7028" xr3:uid="{2DC96C23-D446-4224-BAE4-CDA70BD2CEF4}" name="Column7012"/>
    <tableColumn id="7029" xr3:uid="{3256F16F-2D90-4C51-A6CD-70C76E142F11}" name="Column7013"/>
    <tableColumn id="7030" xr3:uid="{933B99BF-04BC-4F6A-97A8-1013976127A8}" name="Column7014"/>
    <tableColumn id="7031" xr3:uid="{65D5EB1B-6CBF-40D4-BD45-3FB7828343ED}" name="Column7015"/>
    <tableColumn id="7032" xr3:uid="{A867521E-AC8D-455C-BB85-1312DFD61385}" name="Column7016"/>
    <tableColumn id="7033" xr3:uid="{A0D72656-3AED-43FB-AC10-1D5CE73A252E}" name="Column7017"/>
    <tableColumn id="7034" xr3:uid="{BFD14A3F-A833-492F-9B4B-763ED935E446}" name="Column7018"/>
    <tableColumn id="7035" xr3:uid="{419E3CAB-3840-4646-932F-67DF58C17246}" name="Column7019"/>
    <tableColumn id="7036" xr3:uid="{C52EE68D-ECBB-4B03-822F-E22DB607B563}" name="Column7020"/>
    <tableColumn id="7037" xr3:uid="{207759E2-2617-4C39-8BD7-8533E8DB68EB}" name="Column7021"/>
    <tableColumn id="7038" xr3:uid="{08815CE6-B74F-4FC9-A269-6CB43EA281F7}" name="Column7022"/>
    <tableColumn id="7039" xr3:uid="{EDFAA099-BBBD-4E04-86D3-5F3BA30FCE03}" name="Column7023"/>
    <tableColumn id="7040" xr3:uid="{D831047E-0C4B-47AA-9483-0D750C9ECC1F}" name="Column7024"/>
    <tableColumn id="7041" xr3:uid="{A1ABC31D-B26B-4A6E-93D1-045850BCCAAE}" name="Column7025"/>
    <tableColumn id="7042" xr3:uid="{E63F87B8-C27B-4CA9-958A-4140586181D8}" name="Column7026"/>
    <tableColumn id="7043" xr3:uid="{0179043F-60EC-4D45-8929-57E9B0ECC146}" name="Column7027"/>
    <tableColumn id="7044" xr3:uid="{94D266AC-71D4-4D88-A9D3-FDF87F3000E8}" name="Column7028"/>
    <tableColumn id="7045" xr3:uid="{0BBD5A65-83BA-402E-A25F-DF94332CB37D}" name="Column7029"/>
    <tableColumn id="7046" xr3:uid="{91304769-0D15-4E1E-8172-49F1257985B4}" name="Column7030"/>
    <tableColumn id="7047" xr3:uid="{7BA74B90-EDE1-4088-A167-98C82D90B9C6}" name="Column7031"/>
    <tableColumn id="7048" xr3:uid="{92A17E60-8A91-47A4-9B69-1A63EEA08FBE}" name="Column7032"/>
    <tableColumn id="7049" xr3:uid="{02ECF349-B7DC-4981-91E2-8CC907ED90CC}" name="Column7033"/>
    <tableColumn id="7050" xr3:uid="{2AC108B3-B758-41D6-8B18-60E7B37A02EC}" name="Column7034"/>
    <tableColumn id="7051" xr3:uid="{B977BDF7-932A-4AD8-B653-FB58A841A048}" name="Column7035"/>
    <tableColumn id="7052" xr3:uid="{D67BA123-89F4-45FC-96DD-5E1F586CB4A1}" name="Column7036"/>
    <tableColumn id="7053" xr3:uid="{DDC6C044-E5D5-4D6F-BC9B-A454BB078B41}" name="Column7037"/>
    <tableColumn id="7054" xr3:uid="{E166D410-F0B0-4FA5-A5B7-858C845B14CD}" name="Column7038"/>
    <tableColumn id="7055" xr3:uid="{9C5926BE-0F4C-4447-AE03-FDA6FF12FF1D}" name="Column7039"/>
    <tableColumn id="7056" xr3:uid="{33B854C9-64BB-499D-9DF4-B4F174931FB3}" name="Column7040"/>
    <tableColumn id="7057" xr3:uid="{75F4F528-7828-4D9B-B72E-51DA7773F380}" name="Column7041"/>
    <tableColumn id="7058" xr3:uid="{8FDDB781-C915-452F-9B0E-1A089236C366}" name="Column7042"/>
    <tableColumn id="7059" xr3:uid="{80E29CB7-E58F-4AC3-8B1A-2BD410739D4F}" name="Column7043"/>
    <tableColumn id="7060" xr3:uid="{8F5DA9D8-994E-4BC4-ADD7-0ED0D4C58BF9}" name="Column7044"/>
    <tableColumn id="7061" xr3:uid="{AC61D6BE-79B6-49EC-BDEC-DFCFBCA49090}" name="Column7045"/>
    <tableColumn id="7062" xr3:uid="{51A7E978-CCEC-4AB8-99A5-316DCF017E77}" name="Column7046"/>
    <tableColumn id="7063" xr3:uid="{5FEFB04A-A9CD-4482-9D8B-882D35999813}" name="Column7047"/>
    <tableColumn id="7064" xr3:uid="{E539E996-1337-43FF-A8EC-78D55EA982AB}" name="Column7048"/>
    <tableColumn id="7065" xr3:uid="{AE852B60-E7FB-4C72-9D55-F4B20E81EA25}" name="Column7049"/>
    <tableColumn id="7066" xr3:uid="{08F10CCC-72A9-4789-92AB-706E9F091581}" name="Column7050"/>
    <tableColumn id="7067" xr3:uid="{15CD19A4-A3D3-4AE6-BEE5-6A1860526CF6}" name="Column7051"/>
    <tableColumn id="7068" xr3:uid="{D14B3CC1-0D8A-478F-A33C-9066822C683E}" name="Column7052"/>
    <tableColumn id="7069" xr3:uid="{707E0131-BD22-4992-BEA3-03CBE13157EB}" name="Column7053"/>
    <tableColumn id="7070" xr3:uid="{AF95B094-C721-4FAE-9475-647D339930C4}" name="Column7054"/>
    <tableColumn id="7071" xr3:uid="{49D9FF46-012A-4A89-A9E8-6D618BE89163}" name="Column7055"/>
    <tableColumn id="7072" xr3:uid="{69FBB384-5AC9-40BA-9A26-CB272EB7F958}" name="Column7056"/>
    <tableColumn id="7073" xr3:uid="{7D1D7C1D-3B46-4028-9E9E-6E1CC64EF0C1}" name="Column7057"/>
    <tableColumn id="7074" xr3:uid="{020A257B-2BA6-48CE-B562-9FC62C521072}" name="Column7058"/>
    <tableColumn id="7075" xr3:uid="{00090A52-9095-4985-A299-B7884B4EC287}" name="Column7059"/>
    <tableColumn id="7076" xr3:uid="{3A55220A-7AD4-4941-8F2D-C0EF0F46CCBD}" name="Column7060"/>
    <tableColumn id="7077" xr3:uid="{F0B3973C-79EE-4DF9-9EE6-184001817747}" name="Column7061"/>
    <tableColumn id="7078" xr3:uid="{25E88F14-B739-40EB-A294-CAE091842102}" name="Column7062"/>
    <tableColumn id="7079" xr3:uid="{86FED938-0E9A-4C6F-B0F0-7BA528C04EAB}" name="Column7063"/>
    <tableColumn id="7080" xr3:uid="{2B48E6E7-1582-477D-A212-74344CCF9FED}" name="Column7064"/>
    <tableColumn id="7081" xr3:uid="{0CF14D74-BA38-4769-A12B-F6F816087F8E}" name="Column7065"/>
    <tableColumn id="7082" xr3:uid="{6462123D-A78A-4BB4-881D-1EF934E890FF}" name="Column7066"/>
    <tableColumn id="7083" xr3:uid="{31CCAE3C-E429-4A84-81DD-59BC1C78D6D8}" name="Column7067"/>
    <tableColumn id="7084" xr3:uid="{F3D2C1E3-49BC-4D76-B9DE-5A5E3C826F73}" name="Column7068"/>
    <tableColumn id="7085" xr3:uid="{1D858651-2EAA-4B83-8253-B8CC98ECEC03}" name="Column7069"/>
    <tableColumn id="7086" xr3:uid="{E04483B5-3166-44A8-8E8F-6C5FD89A96B4}" name="Column7070"/>
    <tableColumn id="7087" xr3:uid="{ED8E022F-3796-4301-A87E-AFB756F0FA63}" name="Column7071"/>
    <tableColumn id="7088" xr3:uid="{6350BC5B-C9EC-4876-869B-08E6196AEF1D}" name="Column7072"/>
    <tableColumn id="7089" xr3:uid="{8204FD9A-94B7-42CE-80F7-AC76ECBAE8F7}" name="Column7073"/>
    <tableColumn id="7090" xr3:uid="{36AD7A9F-4FD5-481C-A12A-3DA1F4262CD6}" name="Column7074"/>
    <tableColumn id="7091" xr3:uid="{F7611078-D63E-4C96-9BBC-C3CEE209DDBD}" name="Column7075"/>
    <tableColumn id="7092" xr3:uid="{FCA69D70-AC84-4821-95A2-EB1EAB32419C}" name="Column7076"/>
    <tableColumn id="7093" xr3:uid="{CC975C9E-E498-4DD8-83CC-6F3623BEFAA4}" name="Column7077"/>
    <tableColumn id="7094" xr3:uid="{7C14B552-E41A-4211-B806-B0053098F7FC}" name="Column7078"/>
    <tableColumn id="7095" xr3:uid="{2CCDF34C-C6C7-4B33-84F6-75008731D978}" name="Column7079"/>
    <tableColumn id="7096" xr3:uid="{82F25099-7ED3-4F0E-B16C-4F130E281DD5}" name="Column7080"/>
    <tableColumn id="7097" xr3:uid="{677BBAB6-75E2-47DE-96AC-5652676D8829}" name="Column7081"/>
    <tableColumn id="7098" xr3:uid="{B02E1CC4-A873-47E9-817D-141DA2E28D80}" name="Column7082"/>
    <tableColumn id="7099" xr3:uid="{0699F06F-A84B-4251-87AB-15E8373AC9BB}" name="Column7083"/>
    <tableColumn id="7100" xr3:uid="{48C03BCB-29BD-48C5-89B2-FA42FCAA198F}" name="Column7084"/>
    <tableColumn id="7101" xr3:uid="{33FBB6AC-9A47-4762-AF4D-9CD934D99CFD}" name="Column7085"/>
    <tableColumn id="7102" xr3:uid="{732A2C5D-827E-4F42-9660-6EB720DAAFC6}" name="Column7086"/>
    <tableColumn id="7103" xr3:uid="{9ECFBCBD-F92D-4478-9BFB-32C8608494EC}" name="Column7087"/>
    <tableColumn id="7104" xr3:uid="{3BB5043E-A7D6-4C70-9CB2-D662BF206517}" name="Column7088"/>
    <tableColumn id="7105" xr3:uid="{7FDC58AE-0C0D-4BBC-BF52-4F0478857752}" name="Column7089"/>
    <tableColumn id="7106" xr3:uid="{C6FEE89A-F536-4ADF-807E-D7B013DDDD58}" name="Column7090"/>
    <tableColumn id="7107" xr3:uid="{273DF4B7-CB94-4645-8B79-D803F78687CC}" name="Column7091"/>
    <tableColumn id="7108" xr3:uid="{4167B92B-6275-42B8-85C7-9B7B3E0DAA28}" name="Column7092"/>
    <tableColumn id="7109" xr3:uid="{F2758346-E1C3-4A5C-AD99-21CD795A49EA}" name="Column7093"/>
    <tableColumn id="7110" xr3:uid="{813E1602-FF80-42E4-8E43-728207731B97}" name="Column7094"/>
    <tableColumn id="7111" xr3:uid="{F99A8B13-275C-4712-BCAD-8D98ED61EB26}" name="Column7095"/>
    <tableColumn id="7112" xr3:uid="{D6F73B10-3537-424B-95FB-13D75F19453F}" name="Column7096"/>
    <tableColumn id="7113" xr3:uid="{1FFB6928-2AA9-4B81-AF80-353A4B2AA007}" name="Column7097"/>
    <tableColumn id="7114" xr3:uid="{B4609152-80C7-4A18-826A-3D2C58B0512F}" name="Column7098"/>
    <tableColumn id="7115" xr3:uid="{17F3C713-433E-4242-B7D3-2DEC92442ECB}" name="Column7099"/>
    <tableColumn id="7116" xr3:uid="{3E4ED33F-1CCD-49CB-8DE9-89F9621E6F7C}" name="Column7100"/>
    <tableColumn id="7117" xr3:uid="{5A6F6812-CBF3-4C68-881B-08E70D6C1DAD}" name="Column7101"/>
    <tableColumn id="7118" xr3:uid="{B35D394E-5CA8-4089-9C6F-063614EFA534}" name="Column7102"/>
    <tableColumn id="7119" xr3:uid="{C63B119C-475E-4E10-B3B5-F756762DBFCC}" name="Column7103"/>
    <tableColumn id="7120" xr3:uid="{FEF32C94-DA91-4E60-B73D-C7417F4A0983}" name="Column7104"/>
    <tableColumn id="7121" xr3:uid="{DEAE2343-A4BD-4692-A3DB-003EC203EEF6}" name="Column7105"/>
    <tableColumn id="7122" xr3:uid="{49ABE3B1-AD26-4151-8BDF-3D07CBE73AB6}" name="Column7106"/>
    <tableColumn id="7123" xr3:uid="{61A7217C-C5E9-4AEE-95EB-A50D4DC33555}" name="Column7107"/>
    <tableColumn id="7124" xr3:uid="{8A0E709E-0450-44C2-8A2A-732D65CD2A81}" name="Column7108"/>
    <tableColumn id="7125" xr3:uid="{E5EB03C2-BFFB-4BFC-8AE0-FF0DFA9D6112}" name="Column7109"/>
    <tableColumn id="7126" xr3:uid="{FA074E61-B1A9-4429-A13A-6264D84FA7AD}" name="Column7110"/>
    <tableColumn id="7127" xr3:uid="{722883CF-C3B6-45E9-876F-50AE3B825093}" name="Column7111"/>
    <tableColumn id="7128" xr3:uid="{B7E366D2-E187-4C78-9B42-9615F9724190}" name="Column7112"/>
    <tableColumn id="7129" xr3:uid="{DEDF0179-386E-460E-B86A-93E4ECEB3BD4}" name="Column7113"/>
    <tableColumn id="7130" xr3:uid="{8B8F78CF-1F8F-40DF-A71A-45D1E43920BA}" name="Column7114"/>
    <tableColumn id="7131" xr3:uid="{F1A4033A-1989-47FD-AF30-F985A3298107}" name="Column7115"/>
    <tableColumn id="7132" xr3:uid="{FF8F315C-E807-40E4-B76D-771CCE228B4E}" name="Column7116"/>
    <tableColumn id="7133" xr3:uid="{2B6D5914-34E6-404B-A7CA-8A479E559672}" name="Column7117"/>
    <tableColumn id="7134" xr3:uid="{C88AF89B-1609-4F32-8758-2E619EFB2E19}" name="Column7118"/>
    <tableColumn id="7135" xr3:uid="{262E754E-6BE0-4F9C-A290-AA8B27D604E1}" name="Column7119"/>
    <tableColumn id="7136" xr3:uid="{528F9EB9-5C13-4006-B8AD-E143E61B9A5A}" name="Column7120"/>
    <tableColumn id="7137" xr3:uid="{BBB7D052-C68A-48FD-BD3A-2613619E94E7}" name="Column7121"/>
    <tableColumn id="7138" xr3:uid="{F46AFFC8-1A90-42BD-B44C-BE555A10E9D2}" name="Column7122"/>
    <tableColumn id="7139" xr3:uid="{728747C3-4529-42E2-9E0A-F2D031E53972}" name="Column7123"/>
    <tableColumn id="7140" xr3:uid="{4A199AD8-E006-4360-B529-840BFC934AF0}" name="Column7124"/>
    <tableColumn id="7141" xr3:uid="{8D69262B-6778-4A01-9DD8-B4C8E7308210}" name="Column7125"/>
    <tableColumn id="7142" xr3:uid="{352456CD-7DC1-4EAF-96FF-87C2339CCFB2}" name="Column7126"/>
    <tableColumn id="7143" xr3:uid="{1DB6C929-C90B-47BF-8E24-B271DDAA7FA2}" name="Column7127"/>
    <tableColumn id="7144" xr3:uid="{ACFFBCDB-2018-4A79-8E16-505CD30CDBB7}" name="Column7128"/>
    <tableColumn id="7145" xr3:uid="{0A06BCAF-7CC4-4C70-94FB-DD8BB876CBC3}" name="Column7129"/>
    <tableColumn id="7146" xr3:uid="{EF34CC10-46F5-40F4-ACCA-157F747B9759}" name="Column7130"/>
    <tableColumn id="7147" xr3:uid="{FEF8BF73-5860-4BA4-8D2D-8BA59AB011F3}" name="Column7131"/>
    <tableColumn id="7148" xr3:uid="{E16AC1A7-9BD0-47FD-9034-9A008CF3F564}" name="Column7132"/>
    <tableColumn id="7149" xr3:uid="{05167644-66D2-4AC6-A251-53158AF626EB}" name="Column7133"/>
    <tableColumn id="7150" xr3:uid="{82669F1A-F2A7-4AAA-BAD3-35015AE5CF7E}" name="Column7134"/>
    <tableColumn id="7151" xr3:uid="{852D2D6C-26CD-4A74-9408-F3E4BB8C8A87}" name="Column7135"/>
    <tableColumn id="7152" xr3:uid="{6E8C8870-2771-4620-B87C-A47C77473581}" name="Column7136"/>
    <tableColumn id="7153" xr3:uid="{9E141B2D-4291-4493-95E6-435540AD05C7}" name="Column7137"/>
    <tableColumn id="7154" xr3:uid="{A267F4A0-CAC3-49C4-A0FC-ECFDFC410981}" name="Column7138"/>
    <tableColumn id="7155" xr3:uid="{631EA8BD-C08F-4558-92C4-3E7AFBB999E2}" name="Column7139"/>
    <tableColumn id="7156" xr3:uid="{78DD47A3-D09E-482B-B473-6A34B8151818}" name="Column7140"/>
    <tableColumn id="7157" xr3:uid="{EEB64C1E-8619-4863-83C4-6675988D540C}" name="Column7141"/>
    <tableColumn id="7158" xr3:uid="{AA41901D-05B3-48A3-ACC6-D8E8F8AF1C05}" name="Column7142"/>
    <tableColumn id="7159" xr3:uid="{A7074536-F349-42E6-AE01-D8A90D061901}" name="Column7143"/>
    <tableColumn id="7160" xr3:uid="{359B85F3-0B80-4A2C-9B97-45985B74796D}" name="Column7144"/>
    <tableColumn id="7161" xr3:uid="{E42B8D83-17B9-4A64-AC57-18D1629B1AB0}" name="Column7145"/>
    <tableColumn id="7162" xr3:uid="{3627D5EA-26CB-4432-86E7-598B3F26B4F4}" name="Column7146"/>
    <tableColumn id="7163" xr3:uid="{2E9025AF-A0D1-4F74-9D54-6CA0B12F9108}" name="Column7147"/>
    <tableColumn id="7164" xr3:uid="{B3BBD3A5-0E77-424E-BDFA-25845EB084C7}" name="Column7148"/>
    <tableColumn id="7165" xr3:uid="{30C0A4C8-F982-4B78-92CB-70EFA281032E}" name="Column7149"/>
    <tableColumn id="7166" xr3:uid="{CD24F624-762E-4E7C-82C1-645AF039F2E2}" name="Column7150"/>
    <tableColumn id="7167" xr3:uid="{AB0044A8-971D-49C5-8AD5-3D1CC8B0CB44}" name="Column7151"/>
    <tableColumn id="7168" xr3:uid="{F836F152-B227-4B36-93DA-0654BC2EAD0A}" name="Column7152"/>
    <tableColumn id="7169" xr3:uid="{EB0FD253-0BFF-4F55-B05D-E1F520AB9632}" name="Column7153"/>
    <tableColumn id="7170" xr3:uid="{5661772C-1DD1-4B18-AE6F-ADEE544AA189}" name="Column7154"/>
    <tableColumn id="7171" xr3:uid="{A4F5B992-1D76-47D5-AFC5-616FDBB96CC2}" name="Column7155"/>
    <tableColumn id="7172" xr3:uid="{7653513A-0658-4C37-82FC-45EDC80DA7B3}" name="Column7156"/>
    <tableColumn id="7173" xr3:uid="{43722958-3FA9-4B74-AA63-19E079ADB261}" name="Column7157"/>
    <tableColumn id="7174" xr3:uid="{67DB7A82-A984-4AC4-AFB9-3F2E95CBCA59}" name="Column7158"/>
    <tableColumn id="7175" xr3:uid="{35F63863-5BA8-44C5-8282-CB4478ADC68A}" name="Column7159"/>
    <tableColumn id="7176" xr3:uid="{BA295E49-0900-4687-88E8-BC46381E0254}" name="Column7160"/>
    <tableColumn id="7177" xr3:uid="{69C93CCC-C2BF-4D0E-8DF0-AE9F6F8672C7}" name="Column7161"/>
    <tableColumn id="7178" xr3:uid="{6F45B2E3-D98C-4FC5-AA60-33F4398712AC}" name="Column7162"/>
    <tableColumn id="7179" xr3:uid="{43B8514A-9D1B-432C-83AC-BD10A2BBEBE0}" name="Column7163"/>
    <tableColumn id="7180" xr3:uid="{0F93023E-BEE1-4008-8BBD-0C99C399EEC6}" name="Column7164"/>
    <tableColumn id="7181" xr3:uid="{1100F62A-BA1C-4663-AFC7-B9950E9257C8}" name="Column7165"/>
    <tableColumn id="7182" xr3:uid="{99850506-C2BC-424A-B996-0CE2A11CF9AC}" name="Column7166"/>
    <tableColumn id="7183" xr3:uid="{959766A6-B777-4E7C-9BDD-60A446282996}" name="Column7167"/>
    <tableColumn id="7184" xr3:uid="{FF917DD3-E9BF-472C-A531-E909AD0BFFB1}" name="Column7168"/>
    <tableColumn id="7185" xr3:uid="{C16DE792-8454-4B99-B993-024E6D1F1B89}" name="Column7169"/>
    <tableColumn id="7186" xr3:uid="{E513B7F4-AAF2-4CE8-97B8-43F9F72E8CE0}" name="Column7170"/>
    <tableColumn id="7187" xr3:uid="{8BD83585-2E55-4DCE-A555-7D490AEED9E7}" name="Column7171"/>
    <tableColumn id="7188" xr3:uid="{317BD2F9-8D07-4F51-9BE9-2820191C29D1}" name="Column7172"/>
    <tableColumn id="7189" xr3:uid="{0505B084-FA22-44C7-B154-0D3801044EBD}" name="Column7173"/>
    <tableColumn id="7190" xr3:uid="{495DD8AE-BF6C-4974-BE67-BE3E2D90F6DC}" name="Column7174"/>
    <tableColumn id="7191" xr3:uid="{FC26CDD3-F54C-4B65-82FC-18582C9BB98A}" name="Column7175"/>
    <tableColumn id="7192" xr3:uid="{8F0F057B-2FEA-45E4-B5FF-295F258C556D}" name="Column7176"/>
    <tableColumn id="7193" xr3:uid="{21FA8F60-761C-4269-91F7-B2F88004E692}" name="Column7177"/>
    <tableColumn id="7194" xr3:uid="{0B3366DE-381D-4055-92D9-71921768FD53}" name="Column7178"/>
    <tableColumn id="7195" xr3:uid="{1E260A7C-F02A-4744-875F-759F7F9613C6}" name="Column7179"/>
    <tableColumn id="7196" xr3:uid="{175252B0-2BBC-476C-9690-751861C4FD6C}" name="Column7180"/>
    <tableColumn id="7197" xr3:uid="{AEC86BFE-6FBB-4B15-A172-A2801D265B11}" name="Column7181"/>
    <tableColumn id="7198" xr3:uid="{C80F1B8F-A85A-4E19-AD11-CBFE65192AA9}" name="Column7182"/>
    <tableColumn id="7199" xr3:uid="{323C3B58-9B17-4D5B-8835-E8226D1EB95D}" name="Column7183"/>
    <tableColumn id="7200" xr3:uid="{71092C0E-A175-4BFB-91C7-73C90DC63C2E}" name="Column7184"/>
    <tableColumn id="7201" xr3:uid="{B420DE8E-C466-4B40-9273-332BA95CC017}" name="Column7185"/>
    <tableColumn id="7202" xr3:uid="{CA41F6B8-935B-4935-B928-783A42891463}" name="Column7186"/>
    <tableColumn id="7203" xr3:uid="{AADE0541-ACC6-49A4-B1B7-D95B711A0EE7}" name="Column7187"/>
    <tableColumn id="7204" xr3:uid="{2C0E0A9C-85DC-4CE3-AB61-366C4ED1A8D0}" name="Column7188"/>
    <tableColumn id="7205" xr3:uid="{74FF65DF-386B-47B4-B6E6-1B866EB0C1D8}" name="Column7189"/>
    <tableColumn id="7206" xr3:uid="{0D46B0A5-172A-4B18-A2F1-81DFB863516E}" name="Column7190"/>
    <tableColumn id="7207" xr3:uid="{6773173E-6AF1-484E-A3A2-43EC4C8E6C6A}" name="Column7191"/>
    <tableColumn id="7208" xr3:uid="{A6C4A841-D72E-4DC5-A1EF-AE8934FF25DB}" name="Column7192"/>
    <tableColumn id="7209" xr3:uid="{E09FB89F-95E9-496D-B3BE-B838AEA4D3BB}" name="Column7193"/>
    <tableColumn id="7210" xr3:uid="{3632F557-305C-479B-8877-D3C4EA36F1FC}" name="Column7194"/>
    <tableColumn id="7211" xr3:uid="{28A2A1EC-1E3A-424B-B468-65B48D951105}" name="Column7195"/>
    <tableColumn id="7212" xr3:uid="{9F01A0D2-F1B0-4825-8DFF-6DD5CCBD4D30}" name="Column7196"/>
    <tableColumn id="7213" xr3:uid="{81A2617A-0BF8-42BE-9D53-591457DBD36B}" name="Column7197"/>
    <tableColumn id="7214" xr3:uid="{1359C1A3-A7D7-48E1-9EAB-B141026B722B}" name="Column7198"/>
    <tableColumn id="7215" xr3:uid="{1066E239-CCA2-4969-9EA8-8F0A29BDBD41}" name="Column7199"/>
    <tableColumn id="7216" xr3:uid="{AEBCE6DE-D86E-453C-8298-86ABF9636AF7}" name="Column7200"/>
    <tableColumn id="7217" xr3:uid="{41F88779-99A0-49AF-9408-51FC059E3B1A}" name="Column7201"/>
    <tableColumn id="7218" xr3:uid="{0AA6CAAB-F335-4311-9980-D60153E52DDB}" name="Column7202"/>
    <tableColumn id="7219" xr3:uid="{DFF1A74C-E06C-45C1-AEE0-CD1BD4887D09}" name="Column7203"/>
    <tableColumn id="7220" xr3:uid="{919A60A9-9C65-4D11-AB11-065FF98FE0E5}" name="Column7204"/>
    <tableColumn id="7221" xr3:uid="{26E202B4-F132-41E6-A22E-F7727BB51952}" name="Column7205"/>
    <tableColumn id="7222" xr3:uid="{0A8590D0-33D4-477F-8470-B90320EBBFA1}" name="Column7206"/>
    <tableColumn id="7223" xr3:uid="{FE010E65-6CD5-497D-82A8-2DDA4DAB6F45}" name="Column7207"/>
    <tableColumn id="7224" xr3:uid="{A39068E4-E30E-49D6-9DE9-0D196A4D5F62}" name="Column7208"/>
    <tableColumn id="7225" xr3:uid="{BBDE7523-9BF7-496C-858E-FCD8F6263BC8}" name="Column7209"/>
    <tableColumn id="7226" xr3:uid="{760FFF7C-31FD-4C94-9578-72D837EFD06E}" name="Column7210"/>
    <tableColumn id="7227" xr3:uid="{12525AB3-22D3-495B-89DE-3435C7756E5C}" name="Column7211"/>
    <tableColumn id="7228" xr3:uid="{A10C49AC-0EBF-4372-8C4D-4041B83CE675}" name="Column7212"/>
    <tableColumn id="7229" xr3:uid="{163C5387-60F3-4D20-A0F7-4F7552030DDD}" name="Column7213"/>
    <tableColumn id="7230" xr3:uid="{71296267-A1ED-4A26-81D0-9EE1BD1B8D7C}" name="Column7214"/>
    <tableColumn id="7231" xr3:uid="{8C421BD5-CE5F-4ABC-B13E-E34509E9C84B}" name="Column7215"/>
    <tableColumn id="7232" xr3:uid="{ABA416F7-1805-4704-85C3-1F1A8E828C8E}" name="Column7216"/>
    <tableColumn id="7233" xr3:uid="{7DF7D400-2BA3-4E2C-8823-446874A57260}" name="Column7217"/>
    <tableColumn id="7234" xr3:uid="{1BB3DD1C-E9F2-4C41-897B-0C382D580894}" name="Column7218"/>
    <tableColumn id="7235" xr3:uid="{50D3A178-FF4A-4CA1-996C-CEC671854496}" name="Column7219"/>
    <tableColumn id="7236" xr3:uid="{1075A3DB-6E11-4369-904F-9DF335F5EDE0}" name="Column7220"/>
    <tableColumn id="7237" xr3:uid="{9AEC42C2-431E-4E7C-ACB2-E4997D02FF7D}" name="Column7221"/>
    <tableColumn id="7238" xr3:uid="{5F04EC66-6181-47B2-8137-9542E7348146}" name="Column7222"/>
    <tableColumn id="7239" xr3:uid="{E832B845-595F-435E-A9D5-6D9CFF23E75D}" name="Column7223"/>
    <tableColumn id="7240" xr3:uid="{0523D906-A091-4D65-A922-8D14EB85436A}" name="Column7224"/>
    <tableColumn id="7241" xr3:uid="{894D933A-9473-444E-8E55-17A7334987B3}" name="Column7225"/>
    <tableColumn id="7242" xr3:uid="{200A384B-2C81-4A91-BD58-90E5AA76B332}" name="Column7226"/>
    <tableColumn id="7243" xr3:uid="{A7A9B49B-CB38-470E-89B2-2FDC598C06AA}" name="Column7227"/>
    <tableColumn id="7244" xr3:uid="{FFC47928-F2EC-4794-A918-441CB14E5896}" name="Column7228"/>
    <tableColumn id="7245" xr3:uid="{A6609765-8797-4A65-B336-91ADCF5BF45C}" name="Column7229"/>
    <tableColumn id="7246" xr3:uid="{A93CB0A5-7F39-4A8D-AFC9-94CFDEAE81E5}" name="Column7230"/>
    <tableColumn id="7247" xr3:uid="{6C4BA9AE-8CD0-4AC5-B661-651110267238}" name="Column7231"/>
    <tableColumn id="7248" xr3:uid="{B65A84D8-383B-4D64-B11A-4D00928D1979}" name="Column7232"/>
    <tableColumn id="7249" xr3:uid="{B0436BD0-3E27-4D6C-80FE-16E86BDAD3A3}" name="Column7233"/>
    <tableColumn id="7250" xr3:uid="{D3F6E169-79F4-477E-A03E-1133A9C205A4}" name="Column7234"/>
    <tableColumn id="7251" xr3:uid="{E7888360-9BE5-4080-8F8A-DEAFAA936A5A}" name="Column7235"/>
    <tableColumn id="7252" xr3:uid="{7361A95A-1942-4753-AFB5-0B9298951FB2}" name="Column7236"/>
    <tableColumn id="7253" xr3:uid="{5B5851AB-F760-4EC0-965A-C2D4EC49C531}" name="Column7237"/>
    <tableColumn id="7254" xr3:uid="{4F49862B-58EE-4873-A6FD-6A7E9B1A1730}" name="Column7238"/>
    <tableColumn id="7255" xr3:uid="{81CF73B3-7342-4514-B45D-196F49729E62}" name="Column7239"/>
    <tableColumn id="7256" xr3:uid="{6B041BE3-4004-41CC-A1EC-899555C3DE97}" name="Column7240"/>
    <tableColumn id="7257" xr3:uid="{1978FBFE-9F9E-44DA-93AB-2F284EB470EC}" name="Column7241"/>
    <tableColumn id="7258" xr3:uid="{EE9DBB75-E25B-4657-9600-511AEE30FE6B}" name="Column7242"/>
    <tableColumn id="7259" xr3:uid="{26E14441-0D9B-42B5-B282-D0A88D14706C}" name="Column7243"/>
    <tableColumn id="7260" xr3:uid="{14CEC969-DDB3-43AA-ABF0-9BAC8ADD37E2}" name="Column7244"/>
    <tableColumn id="7261" xr3:uid="{D2441AAA-3EEA-4DDA-8AD2-EC7B756F2A4D}" name="Column7245"/>
    <tableColumn id="7262" xr3:uid="{B2D10DA1-31A0-481F-9D99-1205FB7B1E91}" name="Column7246"/>
    <tableColumn id="7263" xr3:uid="{92EAE8ED-4376-4933-9A05-411E17E26FCC}" name="Column7247"/>
    <tableColumn id="7264" xr3:uid="{4DB05111-4AF6-4721-B293-F1E3096A3270}" name="Column7248"/>
    <tableColumn id="7265" xr3:uid="{CAE189D3-5B06-483C-9867-EC7993EE2D67}" name="Column7249"/>
    <tableColumn id="7266" xr3:uid="{DA28ECD0-00A5-4880-8BD6-813D33669B24}" name="Column7250"/>
    <tableColumn id="7267" xr3:uid="{EA2DD578-8AAD-4FD0-98C0-0F0A2B0A128A}" name="Column7251"/>
    <tableColumn id="7268" xr3:uid="{EF4977A4-461C-4B13-919B-719DBAEFDC4F}" name="Column7252"/>
    <tableColumn id="7269" xr3:uid="{02236BAF-8686-4981-BCAE-232249B1A9E7}" name="Column7253"/>
    <tableColumn id="7270" xr3:uid="{72D76B40-92FD-4E0B-84CD-2570AD6D900E}" name="Column7254"/>
    <tableColumn id="7271" xr3:uid="{2E52CA31-BD1A-42DD-976B-72D938A64F8D}" name="Column7255"/>
    <tableColumn id="7272" xr3:uid="{D1C10E0B-4CDE-4BED-AFFE-F0AC0965FB72}" name="Column7256"/>
    <tableColumn id="7273" xr3:uid="{26376185-DE92-4E63-B53E-741964D87FA4}" name="Column7257"/>
    <tableColumn id="7274" xr3:uid="{68A42DCA-2B06-4B34-B895-1DCA370AD751}" name="Column7258"/>
    <tableColumn id="7275" xr3:uid="{99A120D5-EBDF-404E-B4EE-CABCB6BF4427}" name="Column7259"/>
    <tableColumn id="7276" xr3:uid="{82AA1090-22AA-48AF-9713-D743FE7F950E}" name="Column7260"/>
    <tableColumn id="7277" xr3:uid="{D77B94B9-D55A-44CB-A613-9A19114C8B6A}" name="Column7261"/>
    <tableColumn id="7278" xr3:uid="{A453BB53-63CE-4A74-8899-97650F6CDE77}" name="Column7262"/>
    <tableColumn id="7279" xr3:uid="{96603203-C8FA-4611-A341-F618999B24BC}" name="Column7263"/>
    <tableColumn id="7280" xr3:uid="{116910EE-181C-4026-82BA-51E1DD1FD1F5}" name="Column7264"/>
    <tableColumn id="7281" xr3:uid="{7CE4E97A-FA62-4B25-9B06-0551C0EB616E}" name="Column7265"/>
    <tableColumn id="7282" xr3:uid="{EE2FDC1A-28F5-4F79-BD80-54F8B667EBA9}" name="Column7266"/>
    <tableColumn id="7283" xr3:uid="{50FAF7FE-F230-4E4E-B087-79387403C1B4}" name="Column7267"/>
    <tableColumn id="7284" xr3:uid="{892D3DF3-3764-4582-9743-B08C4C95F4FE}" name="Column7268"/>
    <tableColumn id="7285" xr3:uid="{D8B77B98-E610-47D7-800E-104EAE996177}" name="Column7269"/>
    <tableColumn id="7286" xr3:uid="{C1E038ED-94AE-41BF-8BF6-369518C5512F}" name="Column7270"/>
    <tableColumn id="7287" xr3:uid="{89C50B4C-CEB1-481A-BCD1-4FF0D28591AD}" name="Column7271"/>
    <tableColumn id="7288" xr3:uid="{3204177F-C144-4761-B553-1947E29070B9}" name="Column7272"/>
    <tableColumn id="7289" xr3:uid="{3961D9F1-EA6F-4FF3-AF48-FC0CCCAA9C08}" name="Column7273"/>
    <tableColumn id="7290" xr3:uid="{031C651B-C433-4F3E-A0C1-B31CD9257C1E}" name="Column7274"/>
    <tableColumn id="7291" xr3:uid="{F946085E-97C5-48D0-874B-D99F05FE1EC5}" name="Column7275"/>
    <tableColumn id="7292" xr3:uid="{F5D09ECE-EF78-41CA-89A3-155F62DBE9CA}" name="Column7276"/>
    <tableColumn id="7293" xr3:uid="{89E3B1C0-DD3A-469A-B898-BF950C245615}" name="Column7277"/>
    <tableColumn id="7294" xr3:uid="{AD407A61-2017-484D-BF60-27D1060D6193}" name="Column7278"/>
    <tableColumn id="7295" xr3:uid="{68AF041F-BC01-4B7E-843D-3EC4F50AA806}" name="Column7279"/>
    <tableColumn id="7296" xr3:uid="{4F187069-5738-4289-A081-187B9B0D693C}" name="Column7280"/>
    <tableColumn id="7297" xr3:uid="{34BCD4F3-9F16-40FF-A429-5772535A4D55}" name="Column7281"/>
    <tableColumn id="7298" xr3:uid="{20A7086F-C26A-46D1-9800-4C037722FA32}" name="Column7282"/>
    <tableColumn id="7299" xr3:uid="{C82DFD3E-A0DC-4717-A367-CE54991B5BC6}" name="Column7283"/>
    <tableColumn id="7300" xr3:uid="{C23693D6-7825-4AFC-BA73-A3063D012ACC}" name="Column7284"/>
    <tableColumn id="7301" xr3:uid="{2269F3FD-FC80-4A08-BEA3-F807129743DF}" name="Column7285"/>
    <tableColumn id="7302" xr3:uid="{4F5E1770-2655-47D0-A219-CC1DADF92039}" name="Column7286"/>
    <tableColumn id="7303" xr3:uid="{CB566C1D-26EC-48B7-B85B-7A2ECD53A9B2}" name="Column7287"/>
    <tableColumn id="7304" xr3:uid="{EE0EF515-9660-4462-B217-D43C4C1693E2}" name="Column7288"/>
    <tableColumn id="7305" xr3:uid="{28EB1778-5351-45D5-95BF-B0B233A6E2AE}" name="Column7289"/>
    <tableColumn id="7306" xr3:uid="{9167C9AF-8E17-41BF-94D9-CC6EA55370F6}" name="Column7290"/>
    <tableColumn id="7307" xr3:uid="{86B409B3-3047-4946-BCF7-42F4AFD4E395}" name="Column7291"/>
    <tableColumn id="7308" xr3:uid="{763073DA-AF49-4368-91B4-D1647743DC3F}" name="Column7292"/>
    <tableColumn id="7309" xr3:uid="{F5546EC7-A754-4163-8C3B-81ED3E276782}" name="Column7293"/>
    <tableColumn id="7310" xr3:uid="{3F126016-8B45-4643-BFD1-6CEC8819C6CD}" name="Column7294"/>
    <tableColumn id="7311" xr3:uid="{ACEB4297-A4E7-42C8-AF1D-416B7D27AA83}" name="Column7295"/>
    <tableColumn id="7312" xr3:uid="{062D0825-E854-426F-93C6-EF67F4EF7DA3}" name="Column7296"/>
    <tableColumn id="7313" xr3:uid="{8A0D0A5B-70AE-4B3F-91F0-F6A657C99A21}" name="Column7297"/>
    <tableColumn id="7314" xr3:uid="{D3686EE5-FBBD-469C-9BD2-D8F9CDB1AAAD}" name="Column7298"/>
    <tableColumn id="7315" xr3:uid="{F6B9AD78-1AA6-4412-B016-060D3C47E6E2}" name="Column7299"/>
    <tableColumn id="7316" xr3:uid="{171AA1D0-0745-4A3D-A756-5F6BAA068EB8}" name="Column7300"/>
    <tableColumn id="7317" xr3:uid="{0BB780CD-5D77-4E6F-9FA2-A7645DE2950E}" name="Column7301"/>
    <tableColumn id="7318" xr3:uid="{0B71EBCC-9F97-48A4-BE71-0E480AF34415}" name="Column7302"/>
    <tableColumn id="7319" xr3:uid="{470DD9FB-8F78-4EDB-AF4A-99028F885152}" name="Column7303"/>
    <tableColumn id="7320" xr3:uid="{4DC38B2F-4DDE-4007-A22D-B0668B2FC731}" name="Column7304"/>
    <tableColumn id="7321" xr3:uid="{FE5F5907-A2C4-424F-8825-F2E67D6FD174}" name="Column7305"/>
    <tableColumn id="7322" xr3:uid="{6F48EDE8-D746-4E58-875F-914E75CF60D6}" name="Column7306"/>
    <tableColumn id="7323" xr3:uid="{00B06C92-14F8-4BB9-A039-B48305D45903}" name="Column7307"/>
    <tableColumn id="7324" xr3:uid="{5C2F94D3-EE84-45EC-B8D1-FA9054C93BCA}" name="Column7308"/>
    <tableColumn id="7325" xr3:uid="{E2B68834-9F98-46B6-AEB5-F146DA158D7E}" name="Column7309"/>
    <tableColumn id="7326" xr3:uid="{73947A46-9A7A-47CE-BBE7-4836449660A9}" name="Column7310"/>
    <tableColumn id="7327" xr3:uid="{DE6CC5F8-75ED-4AE1-9C96-7ACF18A470DC}" name="Column7311"/>
    <tableColumn id="7328" xr3:uid="{F8B8B0B4-3973-45B1-BDD0-914BF05A73D5}" name="Column7312"/>
    <tableColumn id="7329" xr3:uid="{4BEEF3E2-668E-4F55-A2ED-CB1A84DFC7AE}" name="Column7313"/>
    <tableColumn id="7330" xr3:uid="{86736989-BBFF-46C8-BD2A-42E457495191}" name="Column7314"/>
    <tableColumn id="7331" xr3:uid="{6CB63016-7250-48B2-BCF3-2BB27E8553B9}" name="Column7315"/>
    <tableColumn id="7332" xr3:uid="{B1A6FAD5-68E4-4914-84A2-EDE54EFFF2FE}" name="Column7316"/>
    <tableColumn id="7333" xr3:uid="{4F090F4F-2049-4CE7-9D42-7FA29FE440AC}" name="Column7317"/>
    <tableColumn id="7334" xr3:uid="{98F12F32-460B-42A6-BBF5-015C164C8F68}" name="Column7318"/>
    <tableColumn id="7335" xr3:uid="{B126F1CD-F121-4EEC-86E2-14E0BD3914F0}" name="Column7319"/>
    <tableColumn id="7336" xr3:uid="{483B2D46-7C50-4D4B-8CC2-CC27EB01A282}" name="Column7320"/>
    <tableColumn id="7337" xr3:uid="{B605CB54-515F-4934-AFBA-A82891C40EF8}" name="Column7321"/>
    <tableColumn id="7338" xr3:uid="{BD811E82-E3B7-481E-BB2F-299E95C6FDA4}" name="Column7322"/>
    <tableColumn id="7339" xr3:uid="{B4478E98-8E3D-4F59-A4F6-B4A1FFB30A15}" name="Column7323"/>
    <tableColumn id="7340" xr3:uid="{4A172E33-3444-4778-BB4E-71F06BA1EFA6}" name="Column7324"/>
    <tableColumn id="7341" xr3:uid="{904C5EE5-54D9-4476-AFB8-D8BC4887D0E3}" name="Column7325"/>
    <tableColumn id="7342" xr3:uid="{000CA3A5-DF8A-4F04-9E1A-E4AE7B77E772}" name="Column7326"/>
    <tableColumn id="7343" xr3:uid="{A3C953DD-6725-4374-8A6E-7A605996D901}" name="Column7327"/>
    <tableColumn id="7344" xr3:uid="{208916F2-25F4-4455-8EF4-E8E81AD792C8}" name="Column7328"/>
    <tableColumn id="7345" xr3:uid="{B57FA7DA-D5C6-4203-9C3A-E6922507938B}" name="Column7329"/>
    <tableColumn id="7346" xr3:uid="{38F92DE2-ECC9-4EE1-93CB-566AC148EE74}" name="Column7330"/>
    <tableColumn id="7347" xr3:uid="{E6B1EA4D-6CD3-45C5-B58C-1A58C59C4540}" name="Column7331"/>
    <tableColumn id="7348" xr3:uid="{8568E228-7C56-4F03-B076-D6E36F15D95E}" name="Column7332"/>
    <tableColumn id="7349" xr3:uid="{F99C11DF-1E53-44B3-8474-0D047D6DF8E5}" name="Column7333"/>
    <tableColumn id="7350" xr3:uid="{625F65A1-CEEF-47DC-9F95-8350215797B6}" name="Column7334"/>
    <tableColumn id="7351" xr3:uid="{D6FA0035-BC3A-4389-BFC2-112B399994C8}" name="Column7335"/>
    <tableColumn id="7352" xr3:uid="{74598607-A2E7-403B-ACAC-BFD86959467B}" name="Column7336"/>
    <tableColumn id="7353" xr3:uid="{1CF7F84F-CB07-4C46-9FA9-78968D4702A2}" name="Column7337"/>
    <tableColumn id="7354" xr3:uid="{E1CC8EBA-C71A-4D98-9C3D-7823DF662CA7}" name="Column7338"/>
    <tableColumn id="7355" xr3:uid="{B43D7F87-4448-4321-B1BC-95672AD964AC}" name="Column7339"/>
    <tableColumn id="7356" xr3:uid="{FAFDEDC0-13E8-4714-AAD8-287E358CBCC9}" name="Column7340"/>
    <tableColumn id="7357" xr3:uid="{87354BC6-0E02-44FB-B5BB-6F8B50C42396}" name="Column7341"/>
    <tableColumn id="7358" xr3:uid="{2041BE62-86C4-4344-A1AC-9D6B0086584E}" name="Column7342"/>
    <tableColumn id="7359" xr3:uid="{4EDE6D01-862A-463D-9C05-E050794F6DE0}" name="Column7343"/>
    <tableColumn id="7360" xr3:uid="{3BCBF8BD-C9F7-4BEF-AB0E-70DDB5B0CB4A}" name="Column7344"/>
    <tableColumn id="7361" xr3:uid="{AC67A070-262B-44F2-8BCE-6E333FA7FEBE}" name="Column7345"/>
    <tableColumn id="7362" xr3:uid="{2BE8261D-C90B-47E4-AA89-9B510CE4E813}" name="Column7346"/>
    <tableColumn id="7363" xr3:uid="{62545FEF-668C-439B-A700-8CC4FADAF268}" name="Column7347"/>
    <tableColumn id="7364" xr3:uid="{057A1C95-4296-4BF2-8170-DD9591673F26}" name="Column7348"/>
    <tableColumn id="7365" xr3:uid="{5450F01C-7455-4E28-B622-1505DD7814E8}" name="Column7349"/>
    <tableColumn id="7366" xr3:uid="{5F5B5BA9-80DD-4712-BF50-937114FB91ED}" name="Column7350"/>
    <tableColumn id="7367" xr3:uid="{30EE64D3-EE01-4FBE-BA3A-68BAF51F7B62}" name="Column7351"/>
    <tableColumn id="7368" xr3:uid="{7D958772-A6A4-4654-8BDC-48B70C8EA0DD}" name="Column7352"/>
    <tableColumn id="7369" xr3:uid="{6E90E79D-2066-42DE-A532-D1A603514FB4}" name="Column7353"/>
    <tableColumn id="7370" xr3:uid="{67825044-FD38-4771-BA31-C77530B60CA1}" name="Column7354"/>
    <tableColumn id="7371" xr3:uid="{AD25D4C7-D61C-4ACA-AF56-0E3150B37828}" name="Column7355"/>
    <tableColumn id="7372" xr3:uid="{9EF8192F-7024-4AC3-8343-6928E76DCBF4}" name="Column7356"/>
    <tableColumn id="7373" xr3:uid="{C8374569-9BA4-4DDB-975D-EC214554F9C1}" name="Column7357"/>
    <tableColumn id="7374" xr3:uid="{85F297E0-120C-4CA5-BA8B-FCBE865100D8}" name="Column7358"/>
    <tableColumn id="7375" xr3:uid="{04ABE3A4-A4BB-4BD7-BEC4-26EE1DCD0F8C}" name="Column7359"/>
    <tableColumn id="7376" xr3:uid="{84E263E4-FFFE-411C-BE5A-C0A1051A21FD}" name="Column7360"/>
    <tableColumn id="7377" xr3:uid="{2F4F8790-8AE3-4635-9AD6-AD707867F026}" name="Column7361"/>
    <tableColumn id="7378" xr3:uid="{11CD5EFD-9E2B-4D93-A7A0-93AC7336B0B8}" name="Column7362"/>
    <tableColumn id="7379" xr3:uid="{379012B9-24BA-40FC-A732-C74E8ADA372E}" name="Column7363"/>
    <tableColumn id="7380" xr3:uid="{3F977AAC-E40B-45F0-9FDE-50647D74BA37}" name="Column7364"/>
    <tableColumn id="7381" xr3:uid="{F84BAE36-4D5F-49DA-9DA0-F378CCBEDB1E}" name="Column7365"/>
    <tableColumn id="7382" xr3:uid="{E7C55A77-DC38-4796-B2CE-AA65FBCDBF69}" name="Column7366"/>
    <tableColumn id="7383" xr3:uid="{DA07B195-817C-48B4-8288-E9A2C3B227A2}" name="Column7367"/>
    <tableColumn id="7384" xr3:uid="{29DE9F97-22C1-4AFA-9502-35EB9079F975}" name="Column7368"/>
    <tableColumn id="7385" xr3:uid="{4AF3AD53-5737-4D15-8E36-C0760E6D8A71}" name="Column7369"/>
    <tableColumn id="7386" xr3:uid="{F2AE5947-6BDD-46F5-8754-3A006FED3D40}" name="Column7370"/>
    <tableColumn id="7387" xr3:uid="{FC800F5E-F9B3-458A-BE1D-6CC0C81D3E10}" name="Column7371"/>
    <tableColumn id="7388" xr3:uid="{0438AE69-90B6-4C8C-8CA4-A8E0573538CA}" name="Column7372"/>
    <tableColumn id="7389" xr3:uid="{08F65FA0-F4E1-4508-B9C1-8B3D79862D0C}" name="Column7373"/>
    <tableColumn id="7390" xr3:uid="{0011FFCE-303E-4C13-BE4B-3C158A49DF7E}" name="Column7374"/>
    <tableColumn id="7391" xr3:uid="{9BC770C3-260F-4909-8718-B352E7EE949E}" name="Column7375"/>
    <tableColumn id="7392" xr3:uid="{4C710185-E3F1-4A34-B989-FF46DD3CAC6E}" name="Column7376"/>
    <tableColumn id="7393" xr3:uid="{57168186-EBE1-4E87-9B4C-84DC3EA463A2}" name="Column7377"/>
    <tableColumn id="7394" xr3:uid="{8FC6CF2D-89BE-47D6-AFD7-6A5674657079}" name="Column7378"/>
    <tableColumn id="7395" xr3:uid="{A0B6BB6A-45E8-4B9B-A6EF-3B8656F4C7DF}" name="Column7379"/>
    <tableColumn id="7396" xr3:uid="{236D651D-B855-4332-9721-1D6073399629}" name="Column7380"/>
    <tableColumn id="7397" xr3:uid="{52BBFDD5-9556-4570-A4BE-F217F6FBB99B}" name="Column7381"/>
    <tableColumn id="7398" xr3:uid="{577BFC9D-C0AB-4586-87E0-9CD6E32ACDBA}" name="Column7382"/>
    <tableColumn id="7399" xr3:uid="{FBDC5E27-58DE-48FB-8917-A471584B69FF}" name="Column7383"/>
    <tableColumn id="7400" xr3:uid="{4919575D-BC4E-4420-B09F-8BFCFEC72F8D}" name="Column7384"/>
    <tableColumn id="7401" xr3:uid="{7C55CC99-08BE-4370-B502-561EE23F2EC6}" name="Column7385"/>
    <tableColumn id="7402" xr3:uid="{ECA804F9-B798-4CD9-9B58-D0DA1B29627C}" name="Column7386"/>
    <tableColumn id="7403" xr3:uid="{8F776F6D-54A8-4AC6-832E-81CFB47347AF}" name="Column7387"/>
    <tableColumn id="7404" xr3:uid="{7DFD0EFD-F0C7-4D0E-BE0A-D9B172308800}" name="Column7388"/>
    <tableColumn id="7405" xr3:uid="{01A5B157-2790-4AC8-B1BA-7566EB74813C}" name="Column7389"/>
    <tableColumn id="7406" xr3:uid="{4F82DEA7-704B-4D35-9F6B-DD9DD5B248AD}" name="Column7390"/>
    <tableColumn id="7407" xr3:uid="{2532CB4F-E3B1-4B5C-999E-5FF20DFCF909}" name="Column7391"/>
    <tableColumn id="7408" xr3:uid="{3810E0C7-687D-41CE-891F-CEFFBA719D57}" name="Column7392"/>
    <tableColumn id="7409" xr3:uid="{D7FB3D82-20E5-4E34-B8E4-D691AECF5AB5}" name="Column7393"/>
    <tableColumn id="7410" xr3:uid="{3FD774B4-0391-4DCB-9951-6FBABFBE5BE6}" name="Column7394"/>
    <tableColumn id="7411" xr3:uid="{0F5A8360-6D70-4F79-8766-BBC2E5D3CBBB}" name="Column7395"/>
    <tableColumn id="7412" xr3:uid="{5196116B-1692-4B1B-B7DF-21840AC18153}" name="Column7396"/>
    <tableColumn id="7413" xr3:uid="{6D4EDAD2-C39A-474F-8675-80B8030E2F0F}" name="Column7397"/>
    <tableColumn id="7414" xr3:uid="{CB3761BF-0B91-4DCD-8897-F7EE335D0503}" name="Column7398"/>
    <tableColumn id="7415" xr3:uid="{FA1B2944-AB70-4CC0-887D-827AF376CC6E}" name="Column7399"/>
    <tableColumn id="7416" xr3:uid="{9CAF51B3-8E08-4183-8226-A4D71E0E666C}" name="Column7400"/>
    <tableColumn id="7417" xr3:uid="{5B31F79D-DDAD-438F-94AD-10D69D94B638}" name="Column7401"/>
    <tableColumn id="7418" xr3:uid="{32A6052B-7DB7-40A2-BC44-8D510242C470}" name="Column7402"/>
    <tableColumn id="7419" xr3:uid="{0CED04F4-C9D1-4954-AC45-C05F10A07345}" name="Column7403"/>
    <tableColumn id="7420" xr3:uid="{FC33A255-B4E7-4797-8206-92E65580E8CE}" name="Column7404"/>
    <tableColumn id="7421" xr3:uid="{76AFEC28-A16D-4BDC-91A3-A04A26623A61}" name="Column7405"/>
    <tableColumn id="7422" xr3:uid="{33685CE6-2B2B-49C4-8D49-F3C51DDB498B}" name="Column7406"/>
    <tableColumn id="7423" xr3:uid="{4C89F883-19F1-4DFF-BAC7-68322BBBBE2D}" name="Column7407"/>
    <tableColumn id="7424" xr3:uid="{A7070E47-AF66-4F38-8E19-A15B504A7100}" name="Column7408"/>
    <tableColumn id="7425" xr3:uid="{983AEA3D-4F28-4C96-A610-17F500B534B8}" name="Column7409"/>
    <tableColumn id="7426" xr3:uid="{52F7B318-A10F-40BF-A3F5-5869CD0FAC3E}" name="Column7410"/>
    <tableColumn id="7427" xr3:uid="{A8F83749-0B43-4E5A-B45F-A88D6C1D55FF}" name="Column7411"/>
    <tableColumn id="7428" xr3:uid="{3B70C4B6-6660-477A-A5CE-1A2ACEAEBE45}" name="Column7412"/>
    <tableColumn id="7429" xr3:uid="{C4F066BE-89EF-4F79-8B9F-BF4387B43A66}" name="Column7413"/>
    <tableColumn id="7430" xr3:uid="{E6C6360D-A53E-46FA-98A6-B0E5B76AA89E}" name="Column7414"/>
    <tableColumn id="7431" xr3:uid="{62B6B988-BF46-4B3A-BE34-05B6D8F50F0B}" name="Column7415"/>
    <tableColumn id="7432" xr3:uid="{3102F3AF-CAA4-4454-A9F5-0A7AA71BD65A}" name="Column7416"/>
    <tableColumn id="7433" xr3:uid="{A930EB0A-87B6-4A38-8182-CE0F41F0E04D}" name="Column7417"/>
    <tableColumn id="7434" xr3:uid="{BC970D5F-50E0-465A-B1D5-705CD85AED21}" name="Column7418"/>
    <tableColumn id="7435" xr3:uid="{F72D3B47-15E2-443E-8307-BBB05C5C37AD}" name="Column7419"/>
    <tableColumn id="7436" xr3:uid="{9E6F5DED-60A4-4B20-85D0-0ECFEBF4263C}" name="Column7420"/>
    <tableColumn id="7437" xr3:uid="{60151AAC-B94E-4CD9-A793-3EBFC992125B}" name="Column7421"/>
    <tableColumn id="7438" xr3:uid="{3CD644F0-90F7-447F-91D0-B33E64C79EAA}" name="Column7422"/>
    <tableColumn id="7439" xr3:uid="{3D5A07F9-436D-4706-8B82-BB7C52A3BF5D}" name="Column7423"/>
    <tableColumn id="7440" xr3:uid="{F1109672-87FB-4C54-86AB-0AF9A06B66F1}" name="Column7424"/>
    <tableColumn id="7441" xr3:uid="{3810D137-7751-4A66-A982-2310226CC41B}" name="Column7425"/>
    <tableColumn id="7442" xr3:uid="{260A306A-3F67-40F9-BA81-951057BEE6B1}" name="Column7426"/>
    <tableColumn id="7443" xr3:uid="{4E34472B-09AE-45FF-AF37-B407C80D8947}" name="Column7427"/>
    <tableColumn id="7444" xr3:uid="{F5ADBD1C-D1E6-403F-BF96-99313EAFC352}" name="Column7428"/>
    <tableColumn id="7445" xr3:uid="{5839C689-26D2-4503-BAC9-351AF2C4413D}" name="Column7429"/>
    <tableColumn id="7446" xr3:uid="{4864022D-471C-4518-9616-9784589583ED}" name="Column7430"/>
    <tableColumn id="7447" xr3:uid="{26A58A47-3775-4B89-B6E1-E9D753EE9739}" name="Column7431"/>
    <tableColumn id="7448" xr3:uid="{7EA57CFC-749B-42AB-BD77-DD87D4567BA8}" name="Column7432"/>
    <tableColumn id="7449" xr3:uid="{2E069B74-326A-4D79-A57C-F38CE21165C4}" name="Column7433"/>
    <tableColumn id="7450" xr3:uid="{97A4856F-7DC3-4CD2-9245-3A415E97C78A}" name="Column7434"/>
    <tableColumn id="7451" xr3:uid="{1D1B3E7D-7138-411D-A2CB-329C97C1C7A7}" name="Column7435"/>
    <tableColumn id="7452" xr3:uid="{D19FB305-A00B-40AE-933E-7C4D2DFD42A7}" name="Column7436"/>
    <tableColumn id="7453" xr3:uid="{09867116-3700-4853-9B2B-AC977345D37C}" name="Column7437"/>
    <tableColumn id="7454" xr3:uid="{963D4A81-A636-4F16-8A8A-ADAA30B25B7D}" name="Column7438"/>
    <tableColumn id="7455" xr3:uid="{A2444F92-6AF2-421C-B39D-2449D798B14C}" name="Column7439"/>
    <tableColumn id="7456" xr3:uid="{4AC1399D-3007-4A33-83D1-42D24402FF3F}" name="Column7440"/>
    <tableColumn id="7457" xr3:uid="{F9791EE0-3FE6-42C1-9AFF-D1049D20461B}" name="Column7441"/>
    <tableColumn id="7458" xr3:uid="{CC026FBE-4B47-45D5-BDEC-7217FD564CBC}" name="Column7442"/>
    <tableColumn id="7459" xr3:uid="{05977554-76D4-451E-966F-1169CCCCBDEC}" name="Column7443"/>
    <tableColumn id="7460" xr3:uid="{04F5CDA6-8C16-4DE9-A62D-034E8DEBB7CC}" name="Column7444"/>
    <tableColumn id="7461" xr3:uid="{0646C3CB-1AC7-4231-BDB0-0049A20AEB2B}" name="Column7445"/>
    <tableColumn id="7462" xr3:uid="{24DFC2B7-9E7E-4063-A2BD-E24F8F5859EE}" name="Column7446"/>
    <tableColumn id="7463" xr3:uid="{A78533A3-325C-445B-A2CD-8D008E462A33}" name="Column7447"/>
    <tableColumn id="7464" xr3:uid="{AC1A4AC0-6EDC-4552-A04B-DF6F69873646}" name="Column7448"/>
    <tableColumn id="7465" xr3:uid="{2C863534-10AE-4433-A4E2-A485054D975F}" name="Column7449"/>
    <tableColumn id="7466" xr3:uid="{A2CF47ED-39DE-4541-B89C-41BA23C7C1E1}" name="Column7450"/>
    <tableColumn id="7467" xr3:uid="{C2543633-0BD0-4DAE-84AA-3AC1C21628D2}" name="Column7451"/>
    <tableColumn id="7468" xr3:uid="{5A46BA30-8258-4424-85B0-3BA7BCF7014B}" name="Column7452"/>
    <tableColumn id="7469" xr3:uid="{D4BBE766-0503-4CEE-B922-C140DA88C92D}" name="Column7453"/>
    <tableColumn id="7470" xr3:uid="{B8122F67-9603-4F30-8E3B-BF14D67D34B4}" name="Column7454"/>
    <tableColumn id="7471" xr3:uid="{31A96C98-2801-42FD-9D47-6F53ACD050EC}" name="Column7455"/>
    <tableColumn id="7472" xr3:uid="{47CCBDBF-8681-4B62-A3F8-B02B20C1C994}" name="Column7456"/>
    <tableColumn id="7473" xr3:uid="{B88D0671-45D8-47E0-A917-38EA725CAB1A}" name="Column7457"/>
    <tableColumn id="7474" xr3:uid="{27277222-03FD-4E19-9D77-B2B317C2D78B}" name="Column7458"/>
    <tableColumn id="7475" xr3:uid="{CEA4099A-3540-42D0-B348-FCB940B4B2A1}" name="Column7459"/>
    <tableColumn id="7476" xr3:uid="{A676D07C-54A3-47D9-8881-CF61AC5B855E}" name="Column7460"/>
    <tableColumn id="7477" xr3:uid="{B002B4A7-48F1-406A-B346-5A09F4AE4C7C}" name="Column7461"/>
    <tableColumn id="7478" xr3:uid="{9A516FA1-8CD4-4BF4-8208-3599A95EC51B}" name="Column7462"/>
    <tableColumn id="7479" xr3:uid="{F7C91AC4-E2B4-43A4-ACD5-21E6AEF1FB6C}" name="Column7463"/>
    <tableColumn id="7480" xr3:uid="{8902BEE0-4302-47A7-B90F-D8B0705F313A}" name="Column7464"/>
    <tableColumn id="7481" xr3:uid="{49777FAD-98C1-43EA-86E4-C5DB23195D5A}" name="Column7465"/>
    <tableColumn id="7482" xr3:uid="{C72E32AC-0215-4515-B1B8-800058517AF2}" name="Column7466"/>
    <tableColumn id="7483" xr3:uid="{982FEE32-8547-400B-BA86-BBCE49FC6BF2}" name="Column7467"/>
    <tableColumn id="7484" xr3:uid="{B8060565-BC55-4012-862B-D79862E7AFEA}" name="Column7468"/>
    <tableColumn id="7485" xr3:uid="{B7E468C8-5120-46E6-9232-30724D295A8B}" name="Column7469"/>
    <tableColumn id="7486" xr3:uid="{1998EE73-9271-4C98-89C8-F359073B33E0}" name="Column7470"/>
    <tableColumn id="7487" xr3:uid="{45FEAAF5-F3C0-4AF8-A1DF-1C85E0AED875}" name="Column7471"/>
    <tableColumn id="7488" xr3:uid="{77F1682B-6119-4449-896A-DE2B41203A23}" name="Column7472"/>
    <tableColumn id="7489" xr3:uid="{DFE04B31-9330-48B4-A3C7-C9CDDE9A0A3B}" name="Column7473"/>
    <tableColumn id="7490" xr3:uid="{9F84A2DA-F837-48B8-9C55-0037A9C25CE2}" name="Column7474"/>
    <tableColumn id="7491" xr3:uid="{254BFCAA-4B98-4771-9E94-4D3E43064E08}" name="Column7475"/>
    <tableColumn id="7492" xr3:uid="{BA46431F-2544-45F9-86CC-EB0F8EF3E2BE}" name="Column7476"/>
    <tableColumn id="7493" xr3:uid="{D3B19B8F-7BA7-43B8-BF84-CEBF375326FA}" name="Column7477"/>
    <tableColumn id="7494" xr3:uid="{FAD540AC-D278-49E5-9FA5-584B5B984242}" name="Column7478"/>
    <tableColumn id="7495" xr3:uid="{B75ADC4F-AB70-44EC-A708-1C4A73E89AAE}" name="Column7479"/>
    <tableColumn id="7496" xr3:uid="{5CB11B64-2E0B-4904-814B-7D9C50C9BDBC}" name="Column7480"/>
    <tableColumn id="7497" xr3:uid="{5F29CF92-985D-4300-9CD6-D7C575D909B8}" name="Column7481"/>
    <tableColumn id="7498" xr3:uid="{15DEF396-E172-48E8-B389-9E80BB9B53FC}" name="Column7482"/>
    <tableColumn id="7499" xr3:uid="{2AE82C6E-4171-4975-9FCB-A3D819E65DFA}" name="Column7483"/>
    <tableColumn id="7500" xr3:uid="{FE44A9EF-3F66-488E-A32B-ED869AB89D9C}" name="Column7484"/>
    <tableColumn id="7501" xr3:uid="{EFFF9A5B-44A8-41F5-B6B0-EDFE9F2D02F3}" name="Column7485"/>
    <tableColumn id="7502" xr3:uid="{0C1DB31A-6838-4058-893D-C37472DA89B1}" name="Column7486"/>
    <tableColumn id="7503" xr3:uid="{0F6C6E24-FC0D-46E1-BBAB-0ECD319F5A72}" name="Column7487"/>
    <tableColumn id="7504" xr3:uid="{D652C457-63D8-41B8-A2C5-198EF3D634D1}" name="Column7488"/>
    <tableColumn id="7505" xr3:uid="{4C6852A1-9CE9-4401-98C8-D36471BF7364}" name="Column7489"/>
    <tableColumn id="7506" xr3:uid="{020FA111-EA12-401B-9F8C-91887DD72153}" name="Column7490"/>
    <tableColumn id="7507" xr3:uid="{E0F6B40E-68E4-4142-93F8-59FEE2976175}" name="Column7491"/>
    <tableColumn id="7508" xr3:uid="{784671CB-4E0C-456B-944F-82387BE62FB1}" name="Column7492"/>
    <tableColumn id="7509" xr3:uid="{A530BF08-A2C4-480A-8228-6A2A5975AE55}" name="Column7493"/>
    <tableColumn id="7510" xr3:uid="{05C6C98A-9157-48D2-98FB-3957648F5161}" name="Column7494"/>
    <tableColumn id="7511" xr3:uid="{B62D3785-E359-4538-AF90-5201C77E17AA}" name="Column7495"/>
    <tableColumn id="7512" xr3:uid="{75F52FA3-08B9-4728-8F3F-938BE9FABCAD}" name="Column7496"/>
    <tableColumn id="7513" xr3:uid="{220BC92D-8237-47ED-AF18-34044345218A}" name="Column7497"/>
    <tableColumn id="7514" xr3:uid="{40D5CC3A-9AF4-4ADB-952D-EF56F6B83627}" name="Column7498"/>
    <tableColumn id="7515" xr3:uid="{47D10A9F-FD47-4913-8E3E-50EEDA7CE607}" name="Column7499"/>
    <tableColumn id="7516" xr3:uid="{8C26AC8A-8F4F-464B-875D-AEDAC2C012D8}" name="Column7500"/>
    <tableColumn id="7517" xr3:uid="{2B7EB56C-8601-4F56-B1B5-9EFF72472335}" name="Column7501"/>
    <tableColumn id="7518" xr3:uid="{08C7E1E9-5908-467D-95E6-097AB10B597A}" name="Column7502"/>
    <tableColumn id="7519" xr3:uid="{B3911DBD-BD7F-4F54-83A6-3B3445AF12DB}" name="Column7503"/>
    <tableColumn id="7520" xr3:uid="{35CEE47C-A194-4DA6-A295-9B8F8AE94B6B}" name="Column7504"/>
    <tableColumn id="7521" xr3:uid="{712CF14D-148C-4A58-AF2A-0D8207FEB45C}" name="Column7505"/>
    <tableColumn id="7522" xr3:uid="{4F5ED676-B615-4E9A-BC81-CD9BDDCD1A2C}" name="Column7506"/>
    <tableColumn id="7523" xr3:uid="{FBA30BD9-E8E3-4952-9295-A09495B87919}" name="Column7507"/>
    <tableColumn id="7524" xr3:uid="{5CACAC3D-09F5-462D-8537-56F8AE3A7953}" name="Column7508"/>
    <tableColumn id="7525" xr3:uid="{9B78F5A0-DD98-4189-BB8B-D36007EA5D67}" name="Column7509"/>
    <tableColumn id="7526" xr3:uid="{4D2ED5CB-02DB-48EF-8A24-9FAA2C50541F}" name="Column7510"/>
    <tableColumn id="7527" xr3:uid="{7E892495-1AFC-4A6C-A1A3-C99AE2F2341A}" name="Column7511"/>
    <tableColumn id="7528" xr3:uid="{F0F60623-2861-4B86-A64B-8F651AC80205}" name="Column7512"/>
    <tableColumn id="7529" xr3:uid="{C85075C0-7A37-487F-8790-46BED307BF76}" name="Column7513"/>
    <tableColumn id="7530" xr3:uid="{3A045192-1DE6-478A-B434-92BD214F62C6}" name="Column7514"/>
    <tableColumn id="7531" xr3:uid="{8D864E63-13DD-49DA-AD71-F68DF18B6E15}" name="Column7515"/>
    <tableColumn id="7532" xr3:uid="{AC580562-12E2-402B-B9CA-00C1D5B3D6A4}" name="Column7516"/>
    <tableColumn id="7533" xr3:uid="{C692201C-5599-4837-B267-9329449EE9A3}" name="Column7517"/>
    <tableColumn id="7534" xr3:uid="{90F44915-26B7-4F83-A5D5-AA6D118D2E6A}" name="Column7518"/>
    <tableColumn id="7535" xr3:uid="{37158DB3-B016-438B-8C67-C01235EB5611}" name="Column7519"/>
    <tableColumn id="7536" xr3:uid="{B8189BD1-ED57-4707-9C98-B98272EA2B75}" name="Column7520"/>
    <tableColumn id="7537" xr3:uid="{321894FD-AF64-4002-A8C8-314F12544547}" name="Column7521"/>
    <tableColumn id="7538" xr3:uid="{C3B98C96-4F2F-466C-8942-BD67BEFBA4CF}" name="Column7522"/>
    <tableColumn id="7539" xr3:uid="{D6D1BA08-7125-4738-9E2C-7CC73E947DD8}" name="Column7523"/>
    <tableColumn id="7540" xr3:uid="{9B13A2B1-6DBB-488F-8258-1B38257CBDB3}" name="Column7524"/>
    <tableColumn id="7541" xr3:uid="{C8CF6168-AEBD-4454-BEB8-0F992FD36645}" name="Column7525"/>
    <tableColumn id="7542" xr3:uid="{B0249430-D7C9-4EB8-8649-09180C06C6DA}" name="Column7526"/>
    <tableColumn id="7543" xr3:uid="{640FFBBB-5737-4EBC-8858-1AF69E3D1894}" name="Column7527"/>
    <tableColumn id="7544" xr3:uid="{4BD976AD-5FD7-4656-BDAC-774B16FDF912}" name="Column7528"/>
    <tableColumn id="7545" xr3:uid="{FE6D6964-405C-4606-BB41-658673D348FA}" name="Column7529"/>
    <tableColumn id="7546" xr3:uid="{50B0199F-6C00-4829-B077-371B3A1717B3}" name="Column7530"/>
    <tableColumn id="7547" xr3:uid="{4D47BD4B-68C9-4D6D-88AA-17B9CB661DF5}" name="Column7531"/>
    <tableColumn id="7548" xr3:uid="{F2C883C5-6240-45BC-B484-4020CC6C7F7B}" name="Column7532"/>
    <tableColumn id="7549" xr3:uid="{F8CBDB95-BA80-4487-8EF5-385A95BB7C98}" name="Column7533"/>
    <tableColumn id="7550" xr3:uid="{644BFD4B-A210-4EC9-AFD0-A6A7A286D87B}" name="Column7534"/>
    <tableColumn id="7551" xr3:uid="{F0F20147-AB48-45F5-8DDF-E846CC3C5558}" name="Column7535"/>
    <tableColumn id="7552" xr3:uid="{0924D033-B38A-4C6C-9C36-8424CF8AA87D}" name="Column7536"/>
    <tableColumn id="7553" xr3:uid="{DE85E4AC-CDDB-4D70-86E1-D46A4C2DE0C6}" name="Column7537"/>
    <tableColumn id="7554" xr3:uid="{DB1A5434-EA9B-4192-AA46-F96F90245DF4}" name="Column7538"/>
    <tableColumn id="7555" xr3:uid="{889C30AE-60DC-4E69-88E7-01553E343367}" name="Column7539"/>
    <tableColumn id="7556" xr3:uid="{6D175C62-3175-42E3-AE49-F66670C38E19}" name="Column7540"/>
    <tableColumn id="7557" xr3:uid="{40E2FC4B-4AA5-4CB0-85D1-ECF277982532}" name="Column7541"/>
    <tableColumn id="7558" xr3:uid="{49B3BC25-D7E2-4D9D-931C-7D92F3A10193}" name="Column7542"/>
    <tableColumn id="7559" xr3:uid="{DF787A3A-EE46-4433-BEA6-C3D12D3F36C0}" name="Column7543"/>
    <tableColumn id="7560" xr3:uid="{D8F9B8B7-1C50-4E26-8FAC-83B274CDE18D}" name="Column7544"/>
    <tableColumn id="7561" xr3:uid="{7FF9BA93-1464-48F8-AB3D-0418F040E108}" name="Column7545"/>
    <tableColumn id="7562" xr3:uid="{29FE3022-E158-475F-B0C8-B9A51B9653CE}" name="Column7546"/>
    <tableColumn id="7563" xr3:uid="{F3C7889C-0986-4D71-B67E-2E8416DBF912}" name="Column7547"/>
    <tableColumn id="7564" xr3:uid="{0A7774E4-219E-4464-9F67-8C8C084D9F6E}" name="Column7548"/>
    <tableColumn id="7565" xr3:uid="{A120E6C3-494D-4AA3-8055-DF7C46C76BEE}" name="Column7549"/>
    <tableColumn id="7566" xr3:uid="{3C6A75D6-FDBF-4D92-AD26-D12C62F9202F}" name="Column7550"/>
    <tableColumn id="7567" xr3:uid="{D0F3EB2B-E249-4A12-8E5A-7466BE4FF782}" name="Column7551"/>
    <tableColumn id="7568" xr3:uid="{970E3AAB-1705-4BAF-BB82-C99E40125603}" name="Column7552"/>
    <tableColumn id="7569" xr3:uid="{059B5462-5D0E-45F5-8E08-62A4C18DE820}" name="Column7553"/>
    <tableColumn id="7570" xr3:uid="{B57ADBE5-65F5-4FDB-963F-61DCCAD6DE6C}" name="Column7554"/>
    <tableColumn id="7571" xr3:uid="{6D1CF09A-6ED8-4ED3-9584-86FA49D55227}" name="Column7555"/>
    <tableColumn id="7572" xr3:uid="{6E549559-1C5B-4D39-8E42-97A49B63B1B3}" name="Column7556"/>
    <tableColumn id="7573" xr3:uid="{176E5220-DDC6-47C9-9EE6-2707D39EFA2D}" name="Column7557"/>
    <tableColumn id="7574" xr3:uid="{6C7D1B4D-19DD-4E63-A1E8-3CBF35C23244}" name="Column7558"/>
    <tableColumn id="7575" xr3:uid="{47074EF2-380D-4E53-8243-0B78098D664E}" name="Column7559"/>
    <tableColumn id="7576" xr3:uid="{4E22CB34-1EA5-4FC6-8A53-6B15B5381B2B}" name="Column7560"/>
    <tableColumn id="7577" xr3:uid="{A99219C7-A2A8-4468-9AA3-228E586D783C}" name="Column7561"/>
    <tableColumn id="7578" xr3:uid="{FAE73938-023D-403A-B8C6-D794F769C4EC}" name="Column7562"/>
    <tableColumn id="7579" xr3:uid="{AEB7455D-8B1E-44D1-8138-F2E3DE0FBC87}" name="Column7563"/>
    <tableColumn id="7580" xr3:uid="{AD29E85F-A056-4576-AA37-4CD125775144}" name="Column7564"/>
    <tableColumn id="7581" xr3:uid="{CD958801-13CE-405B-9989-3E2CE3BE6C1D}" name="Column7565"/>
    <tableColumn id="7582" xr3:uid="{42C8330A-CD19-4AE7-B67D-7276C8A05D69}" name="Column7566"/>
    <tableColumn id="7583" xr3:uid="{85BC80A7-75E4-4E04-A4F4-B815342390E9}" name="Column7567"/>
    <tableColumn id="7584" xr3:uid="{A2ADA138-56DC-4E76-87BC-6961339774F6}" name="Column7568"/>
    <tableColumn id="7585" xr3:uid="{B2BA0E08-6E5A-4871-BF67-AE4856891145}" name="Column7569"/>
    <tableColumn id="7586" xr3:uid="{C82FA546-F9EE-4BAF-85F7-0BC0F3FD12C6}" name="Column7570"/>
    <tableColumn id="7587" xr3:uid="{42D9E5AB-6EBA-4E98-9430-0ABFA9EB7E7D}" name="Column7571"/>
    <tableColumn id="7588" xr3:uid="{D8D4F6C4-A673-40C5-ABD8-C4422F264F6C}" name="Column7572"/>
    <tableColumn id="7589" xr3:uid="{F37F25A5-DA0E-47BA-BB9F-A7A998BE3630}" name="Column7573"/>
    <tableColumn id="7590" xr3:uid="{0356914B-19CB-4DFC-9891-7C02EBCE414B}" name="Column7574"/>
    <tableColumn id="7591" xr3:uid="{CC055958-DC7D-4573-81F6-165D71ADCAD7}" name="Column7575"/>
    <tableColumn id="7592" xr3:uid="{CA08BF98-A64E-4B72-8309-91A5B6C9CA5F}" name="Column7576"/>
    <tableColumn id="7593" xr3:uid="{F2C5D7AD-988D-4CC6-AAF9-14F348034C92}" name="Column7577"/>
    <tableColumn id="7594" xr3:uid="{8D123837-7BB0-4320-AB39-49D29B5A1BF2}" name="Column7578"/>
    <tableColumn id="7595" xr3:uid="{022F676E-D445-45B7-A976-380BF9FAACEB}" name="Column7579"/>
    <tableColumn id="7596" xr3:uid="{D04C3077-51DD-4503-87E7-8C2ECF60B934}" name="Column7580"/>
    <tableColumn id="7597" xr3:uid="{2EAA0D7A-9593-4EF0-B3D5-8132C40D3730}" name="Column7581"/>
    <tableColumn id="7598" xr3:uid="{F36731C6-B41F-46A0-87A0-9216E31C1728}" name="Column7582"/>
    <tableColumn id="7599" xr3:uid="{FEF27791-6232-460A-807B-7220A6CAC3A7}" name="Column7583"/>
    <tableColumn id="7600" xr3:uid="{0C0CF0B9-B4D9-4202-8321-997084E3A98D}" name="Column7584"/>
    <tableColumn id="7601" xr3:uid="{A651108F-F40A-40B6-ABC0-91FDDE56511E}" name="Column7585"/>
    <tableColumn id="7602" xr3:uid="{0251892A-AD1B-47B1-8259-D13516F5BDA3}" name="Column7586"/>
    <tableColumn id="7603" xr3:uid="{471C8E12-EB29-4D18-8BD1-95E22DC5A089}" name="Column7587"/>
    <tableColumn id="7604" xr3:uid="{E57706E0-9CDA-45A1-828F-75700A9E8C0E}" name="Column7588"/>
    <tableColumn id="7605" xr3:uid="{7E93606B-57CA-416E-813F-E65D0D07992D}" name="Column7589"/>
    <tableColumn id="7606" xr3:uid="{EEC85799-FC1A-4144-A59F-5750C1DDE815}" name="Column7590"/>
    <tableColumn id="7607" xr3:uid="{CD640754-CA4E-4605-AF3C-464F0CF01761}" name="Column7591"/>
    <tableColumn id="7608" xr3:uid="{4349D702-4587-4432-8B0A-B36EEB709810}" name="Column7592"/>
    <tableColumn id="7609" xr3:uid="{E0C7531B-8CCD-4F89-A78B-BF4BB01EFA17}" name="Column7593"/>
    <tableColumn id="7610" xr3:uid="{E827C29E-DE04-4FD2-A995-AD4CB9D6DAA2}" name="Column7594"/>
    <tableColumn id="7611" xr3:uid="{A24EDF05-E2B0-461D-A569-1432E5EA66C4}" name="Column7595"/>
    <tableColumn id="7612" xr3:uid="{315FB94C-E61D-400B-A0BB-793D8D781075}" name="Column7596"/>
    <tableColumn id="7613" xr3:uid="{047A1608-67A8-49F5-B075-D588252C8D9B}" name="Column7597"/>
    <tableColumn id="7614" xr3:uid="{8012D714-80C2-4FAD-8766-03C2C12CE41D}" name="Column7598"/>
    <tableColumn id="7615" xr3:uid="{3E94ADC8-05D8-4C1B-8097-4CCADCC00927}" name="Column7599"/>
    <tableColumn id="7616" xr3:uid="{210533C2-0940-4A37-94BC-A619482EB82B}" name="Column7600"/>
    <tableColumn id="7617" xr3:uid="{E6DF7223-CC22-4B51-A1C2-8561F0C27C2D}" name="Column7601"/>
    <tableColumn id="7618" xr3:uid="{1F787522-D6C5-4EF0-B419-097A22979600}" name="Column7602"/>
    <tableColumn id="7619" xr3:uid="{B1D63EC2-5710-41B5-94D4-F106E5764A2A}" name="Column7603"/>
    <tableColumn id="7620" xr3:uid="{BD414E20-7059-40B5-865E-FDC094D7A284}" name="Column7604"/>
    <tableColumn id="7621" xr3:uid="{1DEDC510-3AE6-46E8-8044-6E6C6BFF84CC}" name="Column7605"/>
    <tableColumn id="7622" xr3:uid="{25E88058-E6E9-4B36-8082-3DF3F6C1139B}" name="Column7606"/>
    <tableColumn id="7623" xr3:uid="{8B0CC6AA-F534-4CC3-BAA5-85F83CC68A47}" name="Column7607"/>
    <tableColumn id="7624" xr3:uid="{649C0E0F-1364-4997-B0EF-7584DA24F6CC}" name="Column7608"/>
    <tableColumn id="7625" xr3:uid="{0D337E9E-FE55-481D-93E8-614DB6D51747}" name="Column7609"/>
    <tableColumn id="7626" xr3:uid="{8E0B37E6-4FD7-4433-996B-5F2773651CAA}" name="Column7610"/>
    <tableColumn id="7627" xr3:uid="{6BED2910-F953-4A78-9629-352B100A5A51}" name="Column7611"/>
    <tableColumn id="7628" xr3:uid="{C1460D7C-E9AD-4DC2-B5C1-226983C0AC7D}" name="Column7612"/>
    <tableColumn id="7629" xr3:uid="{0D8BFE2C-FACD-499F-8020-232B9E3F7851}" name="Column7613"/>
    <tableColumn id="7630" xr3:uid="{309019FD-CF55-4A60-B8DA-FB74FF968C56}" name="Column7614"/>
    <tableColumn id="7631" xr3:uid="{7A19843A-A82D-499B-96E9-75E130B3F96A}" name="Column7615"/>
    <tableColumn id="7632" xr3:uid="{1458CF74-324E-4692-BAFC-ACFE7FFA51B8}" name="Column7616"/>
    <tableColumn id="7633" xr3:uid="{83881EEB-13A2-4A17-A749-E222F1E68CD7}" name="Column7617"/>
    <tableColumn id="7634" xr3:uid="{9B55D335-E3ED-40FB-A509-76186C79B7E3}" name="Column7618"/>
    <tableColumn id="7635" xr3:uid="{03656C4A-6A35-46B0-B675-B287C193BA3D}" name="Column7619"/>
    <tableColumn id="7636" xr3:uid="{ABE03F31-6DE5-4325-BB25-1160378FC7CC}" name="Column7620"/>
    <tableColumn id="7637" xr3:uid="{D66BCB9F-9431-4A1F-90A0-9763FCAA8EF7}" name="Column7621"/>
    <tableColumn id="7638" xr3:uid="{C871491F-E85E-4D46-B398-29BB223757B0}" name="Column7622"/>
    <tableColumn id="7639" xr3:uid="{80ABE46C-9B8E-43DF-83CF-D44CCCEDF3D7}" name="Column7623"/>
    <tableColumn id="7640" xr3:uid="{D2843FEE-CEC5-468D-A860-B4A37E073609}" name="Column7624"/>
    <tableColumn id="7641" xr3:uid="{411F10CA-2550-4E0D-A75C-5EE92B6867E3}" name="Column7625"/>
    <tableColumn id="7642" xr3:uid="{ED0F82FB-7016-47B7-910A-8787D6EF6DE5}" name="Column7626"/>
    <tableColumn id="7643" xr3:uid="{3335EE44-E12D-40BD-9E41-AE59AEC19AD0}" name="Column7627"/>
    <tableColumn id="7644" xr3:uid="{9653BC7F-063A-4F72-818F-CB3C875D9BE9}" name="Column7628"/>
    <tableColumn id="7645" xr3:uid="{8B5471CB-7335-44C6-AE6F-E899ED880763}" name="Column7629"/>
    <tableColumn id="7646" xr3:uid="{F11F3446-E818-4CE5-A397-A361E5F80C65}" name="Column7630"/>
    <tableColumn id="7647" xr3:uid="{D5FD0BEB-CCE0-49C9-A0B7-D7C58E631D7F}" name="Column7631"/>
    <tableColumn id="7648" xr3:uid="{0BD2BE7D-35A1-4A1B-91E7-D296EF853CE2}" name="Column7632"/>
    <tableColumn id="7649" xr3:uid="{D1DECC8C-74AB-4CD6-9F81-BE01CDC8F06D}" name="Column7633"/>
    <tableColumn id="7650" xr3:uid="{F85E4864-6134-47DF-9172-E9F0465C97A3}" name="Column7634"/>
    <tableColumn id="7651" xr3:uid="{888FC4E0-9644-4497-95EA-E2E2E74EF7F9}" name="Column7635"/>
    <tableColumn id="7652" xr3:uid="{4D2D0BD3-74CA-4C37-93AB-CBB7AC98E028}" name="Column7636"/>
    <tableColumn id="7653" xr3:uid="{DE2FB31E-037E-4AC2-AA76-CCA0616A195B}" name="Column7637"/>
    <tableColumn id="7654" xr3:uid="{2BB08A96-A902-4015-B5FC-B9E22D5C58FA}" name="Column7638"/>
    <tableColumn id="7655" xr3:uid="{EF90EC19-4634-4344-950E-82B459D43F76}" name="Column7639"/>
    <tableColumn id="7656" xr3:uid="{34D3619D-65E3-4865-947D-EE2BD58A77C8}" name="Column7640"/>
    <tableColumn id="7657" xr3:uid="{165C544E-3B6B-4E93-BF61-2D12E8A2C8E7}" name="Column7641"/>
    <tableColumn id="7658" xr3:uid="{7131E97D-AFC2-426D-9009-71FF8EEB0F48}" name="Column7642"/>
    <tableColumn id="7659" xr3:uid="{941990AF-A127-4A38-995F-F4D595E3F482}" name="Column7643"/>
    <tableColumn id="7660" xr3:uid="{80C42886-EFE5-4BA6-933B-6331745A93FE}" name="Column7644"/>
    <tableColumn id="7661" xr3:uid="{A09CCB83-141A-495C-A2D6-29B1C427B63F}" name="Column7645"/>
    <tableColumn id="7662" xr3:uid="{EA19BE4A-E69D-47D3-9526-EDEA7568C1C2}" name="Column7646"/>
    <tableColumn id="7663" xr3:uid="{E26B9A52-F53F-4E6E-A72F-07F208BCBF56}" name="Column7647"/>
    <tableColumn id="7664" xr3:uid="{FCDC8527-70D5-4C6B-8BF6-DB5A9D70852A}" name="Column7648"/>
    <tableColumn id="7665" xr3:uid="{A578B383-6D5E-4A44-A142-E06530CFDD95}" name="Column7649"/>
    <tableColumn id="7666" xr3:uid="{BCFB6BD3-2DE5-44B8-85A4-1AA1AD6DBA5D}" name="Column7650"/>
    <tableColumn id="7667" xr3:uid="{486D0B34-B500-405C-AE6F-DC78C1D7631F}" name="Column7651"/>
    <tableColumn id="7668" xr3:uid="{5816DEEA-AE4C-41BD-8F03-8AD3C8B27495}" name="Column7652"/>
    <tableColumn id="7669" xr3:uid="{51040DE9-9D4F-44CA-ABE8-0CDC1FDB9386}" name="Column7653"/>
    <tableColumn id="7670" xr3:uid="{A067769E-36DA-4264-AA6E-666416FEF197}" name="Column7654"/>
    <tableColumn id="7671" xr3:uid="{063B9C82-A41F-41E5-9BCE-E8D672E240E3}" name="Column7655"/>
    <tableColumn id="7672" xr3:uid="{B61C044D-B172-4578-8910-C606AB4F7F74}" name="Column7656"/>
    <tableColumn id="7673" xr3:uid="{858AD134-46CB-4B67-9A66-0BA642790D11}" name="Column7657"/>
    <tableColumn id="7674" xr3:uid="{D9AD62D5-7CE9-47F3-BB56-3198089BCE1C}" name="Column7658"/>
    <tableColumn id="7675" xr3:uid="{1BA1DDA7-EE56-42D3-9E49-4A0FAC19E787}" name="Column7659"/>
    <tableColumn id="7676" xr3:uid="{B271FC00-B492-407C-A582-45955ABEE2B3}" name="Column7660"/>
    <tableColumn id="7677" xr3:uid="{188D9917-7269-4247-A3B9-ADF348F92552}" name="Column7661"/>
    <tableColumn id="7678" xr3:uid="{D8ED78C0-3B98-486E-9711-C340E4491375}" name="Column7662"/>
    <tableColumn id="7679" xr3:uid="{F3F11374-CE5C-4FB6-AC5E-5AA2729D8769}" name="Column7663"/>
    <tableColumn id="7680" xr3:uid="{7D25B526-A89F-4AFA-B0B7-D2685009240F}" name="Column7664"/>
    <tableColumn id="7681" xr3:uid="{79362DC5-7ED5-4835-A4F6-53AB84266FE1}" name="Column7665"/>
    <tableColumn id="7682" xr3:uid="{0596A5B1-2296-474E-AD13-E184AA412CA4}" name="Column7666"/>
    <tableColumn id="7683" xr3:uid="{8465C065-53DC-46D4-BEA3-F26D50609930}" name="Column7667"/>
    <tableColumn id="7684" xr3:uid="{C6AD2FF0-A3A9-488A-A69A-291C2FC3C344}" name="Column7668"/>
    <tableColumn id="7685" xr3:uid="{6B364FE6-1D9E-4EA1-BB00-300095B67023}" name="Column7669"/>
    <tableColumn id="7686" xr3:uid="{2A238A46-DBCB-4D09-A35C-CC14DFCF5876}" name="Column7670"/>
    <tableColumn id="7687" xr3:uid="{C349287C-8408-44E4-8E1B-7D8F27E5591A}" name="Column7671"/>
    <tableColumn id="7688" xr3:uid="{8A18618E-B489-4BBB-88C2-92B6EF6592EF}" name="Column7672"/>
    <tableColumn id="7689" xr3:uid="{46376F2F-A5C1-4C9B-98C6-CC33055CF75E}" name="Column7673"/>
    <tableColumn id="7690" xr3:uid="{F2F3825B-3F4B-450D-898E-6826C58A5068}" name="Column7674"/>
    <tableColumn id="7691" xr3:uid="{94D1E7F5-DECF-47F6-808F-0DB9F148B5C9}" name="Column7675"/>
    <tableColumn id="7692" xr3:uid="{49B3C5DA-05B4-49B5-9594-7ECA337B435A}" name="Column7676"/>
    <tableColumn id="7693" xr3:uid="{72FE82B1-38BA-4C73-AA03-4EF5D6AC4EF8}" name="Column7677"/>
    <tableColumn id="7694" xr3:uid="{610AB9DA-F1F8-46A2-8AAB-66CAD39D1513}" name="Column7678"/>
    <tableColumn id="7695" xr3:uid="{33045354-2D60-4170-BFD4-D84615121036}" name="Column7679"/>
    <tableColumn id="7696" xr3:uid="{25D44FF9-4361-4C84-948E-DE5AC10CACE2}" name="Column7680"/>
    <tableColumn id="7697" xr3:uid="{BAA89FB0-DB5A-4FA3-A289-948B198C43ED}" name="Column7681"/>
    <tableColumn id="7698" xr3:uid="{30DA2436-5B44-471E-AB16-8B6B7FD2EFB9}" name="Column7682"/>
    <tableColumn id="7699" xr3:uid="{4EC56DE9-6323-463E-B685-9B3CD422D36A}" name="Column7683"/>
    <tableColumn id="7700" xr3:uid="{9E286343-15E5-49A8-A0A7-774459873035}" name="Column7684"/>
    <tableColumn id="7701" xr3:uid="{4845BE4F-C8DE-4A42-9A32-B337CCB047ED}" name="Column7685"/>
    <tableColumn id="7702" xr3:uid="{87AFC6BE-2120-46C9-A81E-08604F3571D2}" name="Column7686"/>
    <tableColumn id="7703" xr3:uid="{ADFFE0E0-F341-4CBA-B884-183C054D09C1}" name="Column7687"/>
    <tableColumn id="7704" xr3:uid="{6FF07B73-667E-41E2-9B9E-2CFFEF95CF06}" name="Column7688"/>
    <tableColumn id="7705" xr3:uid="{0C54D116-ED2D-42E6-951A-8430F990071B}" name="Column7689"/>
    <tableColumn id="7706" xr3:uid="{59E3BA9D-176C-4059-900D-CF94C6C92A7A}" name="Column7690"/>
    <tableColumn id="7707" xr3:uid="{032847D8-3437-44F3-9989-FCB64E2DCDB5}" name="Column7691"/>
    <tableColumn id="7708" xr3:uid="{1743688D-3F7C-477D-91DD-FF860F998C52}" name="Column7692"/>
    <tableColumn id="7709" xr3:uid="{5E3F4D77-F099-43DD-82EB-67DE0F0484E5}" name="Column7693"/>
    <tableColumn id="7710" xr3:uid="{5731E8D8-D81F-440F-BFA0-5B950EA827EF}" name="Column7694"/>
    <tableColumn id="7711" xr3:uid="{76686D5D-CFB9-41DA-96C6-17E71B590A7C}" name="Column7695"/>
    <tableColumn id="7712" xr3:uid="{3EC64F76-31AD-4348-961D-8153ECA56D58}" name="Column7696"/>
    <tableColumn id="7713" xr3:uid="{A6435705-53DA-4848-86D1-25ED85DA8609}" name="Column7697"/>
    <tableColumn id="7714" xr3:uid="{E6D9EE2C-DE4A-47AB-B500-0BA61FC12C28}" name="Column7698"/>
    <tableColumn id="7715" xr3:uid="{2266BC5F-FB37-45B8-A485-0B3CE507A74F}" name="Column7699"/>
    <tableColumn id="7716" xr3:uid="{B559ACB5-4821-4894-9BEB-D776F2DABD15}" name="Column7700"/>
    <tableColumn id="7717" xr3:uid="{DC63D75E-C8DB-4D45-AF05-7B277C7CD234}" name="Column7701"/>
    <tableColumn id="7718" xr3:uid="{A0878F64-4DED-491F-B85F-CEDA3402E2FA}" name="Column7702"/>
    <tableColumn id="7719" xr3:uid="{61C7DAE9-B6AF-4778-802A-FEA10BC725C7}" name="Column7703"/>
    <tableColumn id="7720" xr3:uid="{8BC9ADCA-0955-446F-B224-61B0017739DA}" name="Column7704"/>
    <tableColumn id="7721" xr3:uid="{5B5B2D81-6FE4-4C49-AF87-541F7A20813E}" name="Column7705"/>
    <tableColumn id="7722" xr3:uid="{19833EC4-FAA2-4F43-A41C-C595A734D35F}" name="Column7706"/>
    <tableColumn id="7723" xr3:uid="{0CEA7A12-1939-4D42-8392-2EE6BB08C657}" name="Column7707"/>
    <tableColumn id="7724" xr3:uid="{3AD6AF55-C34C-418F-A973-055B2738844B}" name="Column7708"/>
    <tableColumn id="7725" xr3:uid="{8FF069B1-DE7B-4384-814A-CDAA83492095}" name="Column7709"/>
    <tableColumn id="7726" xr3:uid="{A20A77C8-FBDE-4FCB-A2CE-BC072075887F}" name="Column7710"/>
    <tableColumn id="7727" xr3:uid="{2BF64E23-4E92-495C-AD7A-EEB78DE6DF6A}" name="Column7711"/>
    <tableColumn id="7728" xr3:uid="{5597A665-D7D1-4B1A-8850-35138DF86D93}" name="Column7712"/>
    <tableColumn id="7729" xr3:uid="{E5BCA038-988D-43BB-9AE8-73EDF1BBEF25}" name="Column7713"/>
    <tableColumn id="7730" xr3:uid="{48C17834-8C26-41E5-8B95-4EC12C537A02}" name="Column7714"/>
    <tableColumn id="7731" xr3:uid="{689854B8-75D1-4B3C-858B-D9FB4F5CD9D8}" name="Column7715"/>
    <tableColumn id="7732" xr3:uid="{B38202CF-D3CA-4B2B-868A-FBA8F1FEFAEE}" name="Column7716"/>
    <tableColumn id="7733" xr3:uid="{7BEC77DF-6460-4944-84B4-2C08BBA17269}" name="Column7717"/>
    <tableColumn id="7734" xr3:uid="{A98C9B67-1CBB-4CAC-B4D3-16666EB12A68}" name="Column7718"/>
    <tableColumn id="7735" xr3:uid="{D60FB360-A371-431A-8429-AC8C36D16D7D}" name="Column7719"/>
    <tableColumn id="7736" xr3:uid="{A6639EBA-9918-40DB-AE55-95472429EAC7}" name="Column7720"/>
    <tableColumn id="7737" xr3:uid="{7C8B73DA-B42E-4544-ACEE-89F584934D86}" name="Column7721"/>
    <tableColumn id="7738" xr3:uid="{CE5D0EB1-23B3-475A-BCDA-7933971E2E28}" name="Column7722"/>
    <tableColumn id="7739" xr3:uid="{13F1EB8A-66F8-459B-B1C6-C1AE34648EC2}" name="Column7723"/>
    <tableColumn id="7740" xr3:uid="{FDEAE3C2-93DB-4386-8669-7913CBD0456B}" name="Column7724"/>
    <tableColumn id="7741" xr3:uid="{82D696F8-A230-4814-A6F5-ED1DE4EFE287}" name="Column7725"/>
    <tableColumn id="7742" xr3:uid="{008F8146-1A41-4B0C-B4DE-303B1A6FEB22}" name="Column7726"/>
    <tableColumn id="7743" xr3:uid="{2D1501A2-1581-4ADF-A7DE-4111E3BAD3D1}" name="Column7727"/>
    <tableColumn id="7744" xr3:uid="{94B978D6-B063-4D42-8240-F4D395834F95}" name="Column7728"/>
    <tableColumn id="7745" xr3:uid="{83F162AF-5774-492A-AE2D-385949CFD5A7}" name="Column7729"/>
    <tableColumn id="7746" xr3:uid="{2C15C232-1561-4B54-87B5-6E0743B19C71}" name="Column7730"/>
    <tableColumn id="7747" xr3:uid="{B304938E-0C90-4B8D-90E4-6CE3B716C9C5}" name="Column7731"/>
    <tableColumn id="7748" xr3:uid="{DAE48CC7-ED1E-4269-8951-919ADD918DBD}" name="Column7732"/>
    <tableColumn id="7749" xr3:uid="{E756AE6D-99AC-47CC-99C0-28EA2BE89EBC}" name="Column7733"/>
    <tableColumn id="7750" xr3:uid="{663CF58B-E14F-4A5F-81A8-739AD38C61BF}" name="Column7734"/>
    <tableColumn id="7751" xr3:uid="{63336258-F027-4768-B738-781092837F0F}" name="Column7735"/>
    <tableColumn id="7752" xr3:uid="{3EE9B105-2B32-4AE1-9D6E-1372879AEF8E}" name="Column7736"/>
    <tableColumn id="7753" xr3:uid="{7F03E851-CE8B-4A40-86BE-375E52E49428}" name="Column7737"/>
    <tableColumn id="7754" xr3:uid="{4E7951AF-BC67-4D09-BEA9-08B48FCAE7C7}" name="Column7738"/>
    <tableColumn id="7755" xr3:uid="{7ADCD3A4-9391-4A0F-A52C-F101C2ECABF6}" name="Column7739"/>
    <tableColumn id="7756" xr3:uid="{D74C41B8-C5B9-4BA4-9982-246D830232D9}" name="Column7740"/>
    <tableColumn id="7757" xr3:uid="{B67A4F27-838F-4490-8715-4A07C5106826}" name="Column7741"/>
    <tableColumn id="7758" xr3:uid="{5C0D6F06-5E4D-4038-A6BC-FE85238CC3A2}" name="Column7742"/>
    <tableColumn id="7759" xr3:uid="{9B4F88C6-2A95-46B4-A2A2-CEF401C592DF}" name="Column7743"/>
    <tableColumn id="7760" xr3:uid="{DB4FC57C-B1E5-4733-BFCD-0A60C2F9F8FE}" name="Column7744"/>
    <tableColumn id="7761" xr3:uid="{E44D4EEF-4CDA-43BD-9141-04F375D6003A}" name="Column7745"/>
    <tableColumn id="7762" xr3:uid="{D9E81C4D-58B4-40BE-A363-481908956616}" name="Column7746"/>
    <tableColumn id="7763" xr3:uid="{0E837054-FAB0-43D8-8D27-B00E367CA6F9}" name="Column7747"/>
    <tableColumn id="7764" xr3:uid="{3FC9B835-F53B-4AAC-B8C8-99FD3C5EB956}" name="Column7748"/>
    <tableColumn id="7765" xr3:uid="{5161BF74-2D69-4939-BF6E-8653125DF55B}" name="Column7749"/>
    <tableColumn id="7766" xr3:uid="{7E540787-FCDB-40F8-A762-9AE9E42588FF}" name="Column7750"/>
    <tableColumn id="7767" xr3:uid="{5C176A92-B0EC-428D-B1B8-70E902AA5DEA}" name="Column7751"/>
    <tableColumn id="7768" xr3:uid="{8690C009-2983-4627-8EA8-6AD597DA5F52}" name="Column7752"/>
    <tableColumn id="7769" xr3:uid="{4D91770C-6ACA-4224-B022-15540DB828A7}" name="Column7753"/>
    <tableColumn id="7770" xr3:uid="{AC601BC7-FCD7-40A5-AE42-6F77E252AD52}" name="Column7754"/>
    <tableColumn id="7771" xr3:uid="{AD07688C-83D1-4D01-9941-F5780D04D152}" name="Column7755"/>
    <tableColumn id="7772" xr3:uid="{BE176E57-C4FA-47B8-8A00-B4D6350656DE}" name="Column7756"/>
    <tableColumn id="7773" xr3:uid="{D6F1ED75-8D5C-471A-B726-E9670EB9B592}" name="Column7757"/>
    <tableColumn id="7774" xr3:uid="{80615D3A-54E7-413D-9BED-74456627171F}" name="Column7758"/>
    <tableColumn id="7775" xr3:uid="{D3C72164-3A2E-4EE4-BE6E-551BBC9C0BA3}" name="Column7759"/>
    <tableColumn id="7776" xr3:uid="{D7F8D6D4-9BB9-4F24-B8B8-F927FCDC9985}" name="Column7760"/>
    <tableColumn id="7777" xr3:uid="{2600ACC6-460D-4965-B53A-55334690378C}" name="Column7761"/>
    <tableColumn id="7778" xr3:uid="{360B7791-C92D-4832-B903-EB4C5F962BAE}" name="Column7762"/>
    <tableColumn id="7779" xr3:uid="{9300EB25-F4BC-4095-92C3-AE13474D88DB}" name="Column7763"/>
    <tableColumn id="7780" xr3:uid="{F418DF8E-EA18-479C-A32C-7D80A9AB07BE}" name="Column7764"/>
    <tableColumn id="7781" xr3:uid="{75444136-871C-4DEF-BB15-76B803914351}" name="Column7765"/>
    <tableColumn id="7782" xr3:uid="{51F439E7-E951-4391-854C-7D28FC0FE38C}" name="Column7766"/>
    <tableColumn id="7783" xr3:uid="{9F1AF5A2-A6A7-454D-9C1E-0A81824E8E19}" name="Column7767"/>
    <tableColumn id="7784" xr3:uid="{462DAB02-3E40-4926-A8D1-6227898CF249}" name="Column7768"/>
    <tableColumn id="7785" xr3:uid="{AE65DFA3-D3CF-40C2-B659-12DA9261019E}" name="Column7769"/>
    <tableColumn id="7786" xr3:uid="{87A0C4E9-2815-43CA-8A8A-21DC2E0564D1}" name="Column7770"/>
    <tableColumn id="7787" xr3:uid="{9E9BB6A6-1A3B-409A-A291-17BFE4F6EDD6}" name="Column7771"/>
    <tableColumn id="7788" xr3:uid="{31C45AE3-B143-4D2B-AC6A-C9DB7A8237AC}" name="Column7772"/>
    <tableColumn id="7789" xr3:uid="{8F84AADF-D8AA-43A3-AD1B-30AAC6E6EA70}" name="Column7773"/>
    <tableColumn id="7790" xr3:uid="{36CF3451-A816-4F75-86CC-EDA26DC2A7A9}" name="Column7774"/>
    <tableColumn id="7791" xr3:uid="{0EFCF3F4-8457-4DAB-8F46-D3AFF86F0A2F}" name="Column7775"/>
    <tableColumn id="7792" xr3:uid="{8CF27A5C-C686-4BF0-8EBA-D86E15CE7ED2}" name="Column7776"/>
    <tableColumn id="7793" xr3:uid="{B4AEA31F-4CD5-4208-8196-A9494AF9369F}" name="Column7777"/>
    <tableColumn id="7794" xr3:uid="{479B0D15-846E-4377-8C96-706C5D808D81}" name="Column7778"/>
    <tableColumn id="7795" xr3:uid="{0FB53B76-E4A1-4D73-8E90-E6D364B9524D}" name="Column7779"/>
    <tableColumn id="7796" xr3:uid="{E46D25B1-2F6C-4DB2-9662-EC4698D09643}" name="Column7780"/>
    <tableColumn id="7797" xr3:uid="{ECA9C7E5-2FDF-404E-8780-33B19274BC4D}" name="Column7781"/>
    <tableColumn id="7798" xr3:uid="{E4233090-FA7B-4BE3-89FE-DC7BB2D39F4C}" name="Column7782"/>
    <tableColumn id="7799" xr3:uid="{3038829F-05A3-46FE-AE67-E7E6A45F3D1B}" name="Column7783"/>
    <tableColumn id="7800" xr3:uid="{EC9D09F2-A5DC-4D03-9346-EBEE2F767811}" name="Column7784"/>
    <tableColumn id="7801" xr3:uid="{934EEC55-6A76-4272-8DB5-4C4643052F38}" name="Column7785"/>
    <tableColumn id="7802" xr3:uid="{2530769F-ED71-4491-BF14-615B5BB03123}" name="Column7786"/>
    <tableColumn id="7803" xr3:uid="{92188FE9-4C61-44BC-A60C-57FB177B0D17}" name="Column7787"/>
    <tableColumn id="7804" xr3:uid="{95EEC02A-6B7C-457A-8C03-9C2B941F7C52}" name="Column7788"/>
    <tableColumn id="7805" xr3:uid="{4269043E-0000-417C-9EF1-DF0EA9E185D7}" name="Column7789"/>
    <tableColumn id="7806" xr3:uid="{D64B4F50-51E1-483D-94E1-08AF89606605}" name="Column7790"/>
    <tableColumn id="7807" xr3:uid="{041CFC2E-F169-410A-A9D6-306C60EE724B}" name="Column7791"/>
    <tableColumn id="7808" xr3:uid="{6362D2C8-AB5A-46A0-99A6-A1E0A64DF03B}" name="Column7792"/>
    <tableColumn id="7809" xr3:uid="{B4789130-34CE-4C7C-8499-9C30DDDDE279}" name="Column7793"/>
    <tableColumn id="7810" xr3:uid="{4F374358-303B-4426-8DB6-13105F95078F}" name="Column7794"/>
    <tableColumn id="7811" xr3:uid="{10689E67-48D1-4CC1-818C-AEE46A01B165}" name="Column7795"/>
    <tableColumn id="7812" xr3:uid="{35F0A228-3D52-4015-8819-FC674474001C}" name="Column7796"/>
    <tableColumn id="7813" xr3:uid="{B692859C-6368-4995-BC04-CC69C793E0D4}" name="Column7797"/>
    <tableColumn id="7814" xr3:uid="{15DBBEA8-9170-47BB-AE50-F94F45C9C15D}" name="Column7798"/>
    <tableColumn id="7815" xr3:uid="{94DF48E3-89FB-4C39-B6BA-FC4AD227D58C}" name="Column7799"/>
    <tableColumn id="7816" xr3:uid="{5FE3E664-90AF-4B0B-8A8E-5C26E2638FC0}" name="Column7800"/>
    <tableColumn id="7817" xr3:uid="{AABFC371-B0E8-400E-A93E-5C36A8B2462F}" name="Column7801"/>
    <tableColumn id="7818" xr3:uid="{7DA56B22-6BA7-43CE-B1C3-6B33CD871C75}" name="Column7802"/>
    <tableColumn id="7819" xr3:uid="{E2BCD21A-4E3A-4558-8A6E-4565C0394D21}" name="Column7803"/>
    <tableColumn id="7820" xr3:uid="{F502171C-091C-4EE7-B98D-3EE400E00AF4}" name="Column7804"/>
    <tableColumn id="7821" xr3:uid="{405EDF35-CDF7-4534-B6E6-BBC0889E605A}" name="Column7805"/>
    <tableColumn id="7822" xr3:uid="{0E54F98E-35CE-4203-BD35-7249DDDF2279}" name="Column7806"/>
    <tableColumn id="7823" xr3:uid="{E2038D9F-E84D-472E-9495-DA5D118F6F6A}" name="Column7807"/>
    <tableColumn id="7824" xr3:uid="{A1C3341B-D471-4914-9A73-1968671E6E5B}" name="Column7808"/>
    <tableColumn id="7825" xr3:uid="{D3FFECF0-0B34-44F4-8584-61CED64D833E}" name="Column7809"/>
    <tableColumn id="7826" xr3:uid="{3055F932-AF01-40AC-B47B-2C421DCB20A2}" name="Column7810"/>
    <tableColumn id="7827" xr3:uid="{9E69977C-B56D-4C57-BC63-087BF05125B5}" name="Column7811"/>
    <tableColumn id="7828" xr3:uid="{B5957845-9EBD-4B14-90A4-0CA0F563209B}" name="Column7812"/>
    <tableColumn id="7829" xr3:uid="{F40BACC0-B7B0-4ED7-BDAF-EF5D78BC792F}" name="Column7813"/>
    <tableColumn id="7830" xr3:uid="{AB30CDFB-CDB2-468E-9E88-DC3974E55959}" name="Column7814"/>
    <tableColumn id="7831" xr3:uid="{21605359-67B2-44DE-A90A-E7020326DBE2}" name="Column7815"/>
    <tableColumn id="7832" xr3:uid="{07AFFBD5-164A-47D0-B0FD-0E54C2A44780}" name="Column7816"/>
    <tableColumn id="7833" xr3:uid="{85A17E6F-A0F7-4C7D-9B58-863719620CC1}" name="Column7817"/>
    <tableColumn id="7834" xr3:uid="{66B37F50-B827-41D7-8F0F-7A3FEDDCE2EA}" name="Column7818"/>
    <tableColumn id="7835" xr3:uid="{8A6ADC2A-A764-4700-8813-A552E2ED03A4}" name="Column7819"/>
    <tableColumn id="7836" xr3:uid="{8F09B7C0-B219-4EE2-8037-0E1284F18586}" name="Column7820"/>
    <tableColumn id="7837" xr3:uid="{B8A93BE9-2151-443F-9A14-A340DBA1B473}" name="Column7821"/>
    <tableColumn id="7838" xr3:uid="{5531EC8F-9C65-40EE-B19A-D0586D16C997}" name="Column7822"/>
    <tableColumn id="7839" xr3:uid="{B2A58F02-0A8D-4CB0-84B7-E77D743C891F}" name="Column7823"/>
    <tableColumn id="7840" xr3:uid="{FDD45227-6454-4B7D-8257-F7D7DCD313C5}" name="Column7824"/>
    <tableColumn id="7841" xr3:uid="{9CADFBDA-56A4-432C-AA43-35A695C34451}" name="Column7825"/>
    <tableColumn id="7842" xr3:uid="{9FEA75BC-CAA7-4375-898A-95704B8AAD95}" name="Column7826"/>
    <tableColumn id="7843" xr3:uid="{8FDBFE73-5E33-4D6E-9303-431CCC437430}" name="Column7827"/>
    <tableColumn id="7844" xr3:uid="{A4899C0B-F127-46FD-AB21-04FC8E225138}" name="Column7828"/>
    <tableColumn id="7845" xr3:uid="{2D3F0146-FBE9-4B38-BAC6-14B6F2B22EBB}" name="Column7829"/>
    <tableColumn id="7846" xr3:uid="{7A47F0FB-F96D-405F-A092-DACC0C3725AE}" name="Column7830"/>
    <tableColumn id="7847" xr3:uid="{A4D92F41-2521-4D7E-8F6F-2ADE760C3F56}" name="Column7831"/>
    <tableColumn id="7848" xr3:uid="{0415C375-0ECD-4D9E-B7CD-99B695471DD0}" name="Column7832"/>
    <tableColumn id="7849" xr3:uid="{F294F738-0C7D-474F-9F6F-DBB957C3A3DC}" name="Column7833"/>
    <tableColumn id="7850" xr3:uid="{54D679EC-41E4-47CC-AEDB-3E5D00E35426}" name="Column7834"/>
    <tableColumn id="7851" xr3:uid="{BD9D849A-9A08-4507-A401-6ABF9DBE49F1}" name="Column7835"/>
    <tableColumn id="7852" xr3:uid="{261D1285-3577-4A3E-A148-8EF94754187D}" name="Column7836"/>
    <tableColumn id="7853" xr3:uid="{74507352-959D-4058-AD55-E9B124DCAD67}" name="Column7837"/>
    <tableColumn id="7854" xr3:uid="{1C7311D7-B03E-4817-80B9-98855D99E5B5}" name="Column7838"/>
    <tableColumn id="7855" xr3:uid="{A4855C34-339A-4133-B71D-B5B1BA53E03C}" name="Column7839"/>
    <tableColumn id="7856" xr3:uid="{1F75101D-A57D-4D0C-AEEA-79942483A94C}" name="Column7840"/>
    <tableColumn id="7857" xr3:uid="{E087C8AF-1C6B-40BD-822E-12D24AE10855}" name="Column7841"/>
    <tableColumn id="7858" xr3:uid="{503EAE59-3785-43F9-8EEB-9A0275D067B3}" name="Column7842"/>
    <tableColumn id="7859" xr3:uid="{32582C3F-E3C0-4DD9-90A7-DA31D48B4838}" name="Column7843"/>
    <tableColumn id="7860" xr3:uid="{7FAEF33C-43CA-4E4D-BE87-E60C3606416A}" name="Column7844"/>
    <tableColumn id="7861" xr3:uid="{EE4AB730-A88F-45CE-9A2B-8930B9053EC6}" name="Column7845"/>
    <tableColumn id="7862" xr3:uid="{F89A70BF-4C99-4D05-B5BF-0FD9D41876B0}" name="Column7846"/>
    <tableColumn id="7863" xr3:uid="{BE693BAD-29EA-4DBD-88A4-1CD110EC1F74}" name="Column7847"/>
    <tableColumn id="7864" xr3:uid="{20012B11-3832-4970-9BCF-7289BCD0A8C4}" name="Column7848"/>
    <tableColumn id="7865" xr3:uid="{F40EFCF1-1C1D-40D6-A43D-163B292713B6}" name="Column7849"/>
    <tableColumn id="7866" xr3:uid="{F963625A-9F82-4745-A667-0E864DEE6356}" name="Column7850"/>
    <tableColumn id="7867" xr3:uid="{CD79B6BD-B32B-4B3E-8929-E203722E4DCB}" name="Column7851"/>
    <tableColumn id="7868" xr3:uid="{35B2895F-D952-42AF-BC4B-BD23CF1B0260}" name="Column7852"/>
    <tableColumn id="7869" xr3:uid="{1AF49B0E-A5B2-485A-ACDF-C1CAA340DA9A}" name="Column7853"/>
    <tableColumn id="7870" xr3:uid="{349B346D-54DD-4B00-8EEE-CFB95A1B186C}" name="Column7854"/>
    <tableColumn id="7871" xr3:uid="{8012E269-471F-4A66-A0F3-0060D5AB185B}" name="Column7855"/>
    <tableColumn id="7872" xr3:uid="{4BC78F0B-21F0-450B-B37F-D494A2342F89}" name="Column7856"/>
    <tableColumn id="7873" xr3:uid="{962BC10D-7F94-4A89-996F-C275FDE9CCBC}" name="Column7857"/>
    <tableColumn id="7874" xr3:uid="{B1B273BE-75C6-46CA-8DB8-9458E7AEA483}" name="Column7858"/>
    <tableColumn id="7875" xr3:uid="{4135BCDA-14D2-484F-A56E-68441B33B654}" name="Column7859"/>
    <tableColumn id="7876" xr3:uid="{32F53C7B-7217-4850-8CD6-C904888D3136}" name="Column7860"/>
    <tableColumn id="7877" xr3:uid="{B7CD889C-5CB5-4B95-9286-E3D5A11277F4}" name="Column7861"/>
    <tableColumn id="7878" xr3:uid="{6D8FB5D2-8166-4AB2-888B-45E0A8A69253}" name="Column7862"/>
    <tableColumn id="7879" xr3:uid="{DA84216A-23FE-47EA-BB9B-64359A67BD14}" name="Column7863"/>
    <tableColumn id="7880" xr3:uid="{8B0D7C1A-2B38-43E3-B39D-4CE9CBFF02B7}" name="Column7864"/>
    <tableColumn id="7881" xr3:uid="{DC8A72C9-0029-4533-8BFF-8003EEB413D2}" name="Column7865"/>
    <tableColumn id="7882" xr3:uid="{507E9085-7E17-427A-8203-04A97E4DC6F0}" name="Column7866"/>
    <tableColumn id="7883" xr3:uid="{3E6F7ECC-4BBB-4441-AF30-9500B9ACD598}" name="Column7867"/>
    <tableColumn id="7884" xr3:uid="{CDEA22C2-A0DE-4FD1-B693-1D493CC6BB0F}" name="Column7868"/>
    <tableColumn id="7885" xr3:uid="{B5BE903B-1FD4-46C5-94B9-95A15A05687D}" name="Column7869"/>
    <tableColumn id="7886" xr3:uid="{CD5BC154-F5F7-4CA1-B501-DA527FEADC11}" name="Column7870"/>
    <tableColumn id="7887" xr3:uid="{877D4119-81BD-4DDF-9A44-0540A233E260}" name="Column7871"/>
    <tableColumn id="7888" xr3:uid="{ADA6E96A-5CEB-4C0F-9B2D-B52297C72BA9}" name="Column7872"/>
    <tableColumn id="7889" xr3:uid="{FA8474C9-90FB-4182-A163-B11595635982}" name="Column7873"/>
    <tableColumn id="7890" xr3:uid="{B0DDF21E-FC53-47A6-A710-E2A9C8101B2B}" name="Column7874"/>
    <tableColumn id="7891" xr3:uid="{F394D987-0510-4FEE-9D0D-21D9CCFF9B24}" name="Column7875"/>
    <tableColumn id="7892" xr3:uid="{351B5095-2441-4829-8A20-88E15DF44485}" name="Column7876"/>
    <tableColumn id="7893" xr3:uid="{143935B7-1755-4350-937F-53C3A80B5410}" name="Column7877"/>
    <tableColumn id="7894" xr3:uid="{A27FAD37-AB71-4CB2-9A90-A434D1B61DD6}" name="Column7878"/>
    <tableColumn id="7895" xr3:uid="{3CF81320-CCFD-4914-93C3-0F80A63B6CD1}" name="Column7879"/>
    <tableColumn id="7896" xr3:uid="{19101445-7398-4216-8343-7745BDABCE3D}" name="Column7880"/>
    <tableColumn id="7897" xr3:uid="{BD121824-41C2-450F-8073-18D8E6D16BAD}" name="Column7881"/>
    <tableColumn id="7898" xr3:uid="{DD77CD50-5211-4583-9DEB-04A5C12F576D}" name="Column7882"/>
    <tableColumn id="7899" xr3:uid="{0B2B8B61-2300-4EB0-A37D-A3CA4DF20604}" name="Column7883"/>
    <tableColumn id="7900" xr3:uid="{24DED76A-C451-41E0-AF07-C6DCB7E1B88A}" name="Column7884"/>
    <tableColumn id="7901" xr3:uid="{CF9CC34A-90D9-48B3-A40C-3F8A347B00EE}" name="Column7885"/>
    <tableColumn id="7902" xr3:uid="{C8A576F9-EBAE-496A-A4F8-D07B1CA3F979}" name="Column7886"/>
    <tableColumn id="7903" xr3:uid="{9992104D-5D47-47CE-9A91-A52551B66D31}" name="Column7887"/>
    <tableColumn id="7904" xr3:uid="{75506F0B-015D-4675-9A2A-959F7B7DCE5A}" name="Column7888"/>
    <tableColumn id="7905" xr3:uid="{75D7EEB5-788F-4A18-8A95-F0CDBB9DD99C}" name="Column7889"/>
    <tableColumn id="7906" xr3:uid="{0D96557A-505F-46AF-A0A1-854AB3DA7E1D}" name="Column7890"/>
    <tableColumn id="7907" xr3:uid="{0070C371-20AA-47E1-BD2F-1E128257255F}" name="Column7891"/>
    <tableColumn id="7908" xr3:uid="{333ED9B3-1E6C-4725-AFC2-0BE288F5F8D5}" name="Column7892"/>
    <tableColumn id="7909" xr3:uid="{97EC398B-A6E9-4985-A7FA-DBE6AD1BF221}" name="Column7893"/>
    <tableColumn id="7910" xr3:uid="{0E34A0C3-D89A-4CF0-9764-0C794E692593}" name="Column7894"/>
    <tableColumn id="7911" xr3:uid="{1FB7F735-10F3-487C-A276-55893F6ED88B}" name="Column7895"/>
    <tableColumn id="7912" xr3:uid="{ABBBD9A8-317A-4EB2-8184-97F96C2F7CC3}" name="Column7896"/>
    <tableColumn id="7913" xr3:uid="{3A85EB04-A775-4158-9B2A-E7D4291051A7}" name="Column7897"/>
    <tableColumn id="7914" xr3:uid="{55BC24F5-AD37-4DCC-A3B8-C9609905D97F}" name="Column7898"/>
    <tableColumn id="7915" xr3:uid="{8A914E2B-E871-430B-841C-E288115CF5C7}" name="Column7899"/>
    <tableColumn id="7916" xr3:uid="{37E034C5-22FD-4D30-A60C-23256F5D24B9}" name="Column7900"/>
    <tableColumn id="7917" xr3:uid="{C4D1EAE4-8A1B-4392-8156-B3079AF2EAF5}" name="Column7901"/>
    <tableColumn id="7918" xr3:uid="{D73E9415-8C1D-4127-B9CA-8A429CA67CD5}" name="Column7902"/>
    <tableColumn id="7919" xr3:uid="{B1C9F3F0-E686-4566-9DC0-E839B5195547}" name="Column7903"/>
    <tableColumn id="7920" xr3:uid="{368BB9B1-1777-4B4C-A40B-3B556373784B}" name="Column7904"/>
    <tableColumn id="7921" xr3:uid="{045013A8-5DC7-4963-A330-8A48D76CDDED}" name="Column7905"/>
    <tableColumn id="7922" xr3:uid="{3183E4FD-9E90-46C1-9B63-FE46594A2EBB}" name="Column7906"/>
    <tableColumn id="7923" xr3:uid="{7A5A2143-1B63-4005-B025-E7C7EF13C7A2}" name="Column7907"/>
    <tableColumn id="7924" xr3:uid="{2D0CAC2D-8182-4BCD-A851-CDE7BF236FBE}" name="Column7908"/>
    <tableColumn id="7925" xr3:uid="{41747D31-DBFF-4207-A102-8DBE4611B506}" name="Column7909"/>
    <tableColumn id="7926" xr3:uid="{FA9AEBF8-3077-40FC-8F93-622DF2DAECC8}" name="Column7910"/>
    <tableColumn id="7927" xr3:uid="{44FAC6C0-833B-4499-ABC2-2D91E8653C58}" name="Column7911"/>
    <tableColumn id="7928" xr3:uid="{5B38306C-82E9-414A-B1C5-46CE5DBF5024}" name="Column7912"/>
    <tableColumn id="7929" xr3:uid="{EFFFBF2F-EF02-4EA3-A847-4A194455D80F}" name="Column7913"/>
    <tableColumn id="7930" xr3:uid="{8FF457BD-CBA2-43AC-A598-9635F81E47CC}" name="Column7914"/>
    <tableColumn id="7931" xr3:uid="{1C05A700-B73F-4B0C-AAC7-8EA6BDC154E4}" name="Column7915"/>
    <tableColumn id="7932" xr3:uid="{80976D84-2250-42E6-AD03-9B02727957D5}" name="Column7916"/>
    <tableColumn id="7933" xr3:uid="{187CA3C1-15BE-4218-93AB-A63F059E5AEC}" name="Column7917"/>
    <tableColumn id="7934" xr3:uid="{B38C2352-66ED-4D5A-AA01-DF62DC69BF74}" name="Column7918"/>
    <tableColumn id="7935" xr3:uid="{78BB2FEA-2C06-491A-884A-965D3850FA52}" name="Column7919"/>
    <tableColumn id="7936" xr3:uid="{6C157321-4807-4343-A8E3-E99CC7B53F53}" name="Column7920"/>
    <tableColumn id="7937" xr3:uid="{38BED626-F6FA-4E99-BF16-57F8CFD63F0E}" name="Column7921"/>
    <tableColumn id="7938" xr3:uid="{951DE338-DF96-4E0C-A65B-505FA77B1483}" name="Column7922"/>
    <tableColumn id="7939" xr3:uid="{AAD3B883-3137-4655-A5B7-25EEC78966F8}" name="Column7923"/>
    <tableColumn id="7940" xr3:uid="{E92C7A4E-0DF6-43CF-8F82-2B18BA7F721E}" name="Column7924"/>
    <tableColumn id="7941" xr3:uid="{0D117F6B-CC2C-4E84-AE94-DD133868ABD5}" name="Column7925"/>
    <tableColumn id="7942" xr3:uid="{4CED2EB1-1E53-4F81-BF46-38D874DF8BA2}" name="Column7926"/>
    <tableColumn id="7943" xr3:uid="{5A368C85-E836-497B-A230-0DB3F97DEDC7}" name="Column7927"/>
    <tableColumn id="7944" xr3:uid="{4D3948CF-88D0-4AE8-92DC-14768255DB8F}" name="Column7928"/>
    <tableColumn id="7945" xr3:uid="{204D6F95-1143-4A56-BEC5-871C503EB2CE}" name="Column7929"/>
    <tableColumn id="7946" xr3:uid="{8782070E-87B5-4666-8620-62845323A283}" name="Column7930"/>
    <tableColumn id="7947" xr3:uid="{ECA47004-4F85-409E-B1A9-3E2BB4B05E22}" name="Column7931"/>
    <tableColumn id="7948" xr3:uid="{B6596C04-18C2-4DE1-8C20-AFB47CFCD535}" name="Column7932"/>
    <tableColumn id="7949" xr3:uid="{D6719B25-2FFF-4C41-B63C-C445DE192B66}" name="Column7933"/>
    <tableColumn id="7950" xr3:uid="{34C0522B-F3D2-4E6C-A1B9-3EB181BA8525}" name="Column7934"/>
    <tableColumn id="7951" xr3:uid="{B7429C16-2AFC-42D0-9A4F-C8C21474AA55}" name="Column7935"/>
    <tableColumn id="7952" xr3:uid="{396BB0F1-677C-4FEC-8549-5A4B48B4129F}" name="Column7936"/>
    <tableColumn id="7953" xr3:uid="{1014EAE5-1C7E-4D83-A632-2AC1675ED2C9}" name="Column7937"/>
    <tableColumn id="7954" xr3:uid="{D51CF2CE-C9C3-48A9-994F-E48562D22669}" name="Column7938"/>
    <tableColumn id="7955" xr3:uid="{E3F1B25E-DD7A-423E-8ED4-EAD512467A4D}" name="Column7939"/>
    <tableColumn id="7956" xr3:uid="{9522D806-3F0C-449C-9379-F34B226F5CB2}" name="Column7940"/>
    <tableColumn id="7957" xr3:uid="{22798437-A0E4-40D1-A42B-C1C8F17AA416}" name="Column7941"/>
    <tableColumn id="7958" xr3:uid="{6506221E-C7C8-40AA-BB80-3B1519919E5B}" name="Column7942"/>
    <tableColumn id="7959" xr3:uid="{58555404-DAD3-4CA5-BF18-2BE005474F12}" name="Column7943"/>
    <tableColumn id="7960" xr3:uid="{4E343A58-5C55-47D0-8C35-EC9E96CCA720}" name="Column7944"/>
    <tableColumn id="7961" xr3:uid="{6DE79F78-CF89-4D02-AAE1-F76F5B4E5953}" name="Column7945"/>
    <tableColumn id="7962" xr3:uid="{48511DEC-269C-46E0-996E-0C05A994F902}" name="Column7946"/>
    <tableColumn id="7963" xr3:uid="{EC97F8D1-AD8D-4293-ADA4-C1A3443709A0}" name="Column7947"/>
    <tableColumn id="7964" xr3:uid="{E79F4FEA-92C1-4EEE-AA49-9DD38F4E0077}" name="Column7948"/>
    <tableColumn id="7965" xr3:uid="{2B3E39FB-7085-4743-ADDA-CB8366665AF5}" name="Column7949"/>
    <tableColumn id="7966" xr3:uid="{7166B26D-59AA-461E-AC9F-B74303E913DC}" name="Column7950"/>
    <tableColumn id="7967" xr3:uid="{08030722-FF1B-4D82-940F-EA9F116CE906}" name="Column7951"/>
    <tableColumn id="7968" xr3:uid="{5D18784C-051B-4566-B34F-C2BF03019B1D}" name="Column7952"/>
    <tableColumn id="7969" xr3:uid="{B73AB88A-F7C7-440C-BE96-907740F8D956}" name="Column7953"/>
    <tableColumn id="7970" xr3:uid="{F7889F86-B076-4C3F-BA0D-CB3C7FDA53F4}" name="Column7954"/>
    <tableColumn id="7971" xr3:uid="{4F9EB86E-6EC6-4FF6-BA1E-16FE10D3C8B9}" name="Column7955"/>
    <tableColumn id="7972" xr3:uid="{330A23DA-5986-478A-BF5A-E67ECBEAB430}" name="Column7956"/>
    <tableColumn id="7973" xr3:uid="{BB37298F-BF1B-4A91-8A29-804A8C115EE2}" name="Column7957"/>
    <tableColumn id="7974" xr3:uid="{30D26E94-63DA-410D-AFC7-80FDE3BE55D0}" name="Column7958"/>
    <tableColumn id="7975" xr3:uid="{27C2BECE-CF6C-4110-B649-2738C83DC9D9}" name="Column7959"/>
    <tableColumn id="7976" xr3:uid="{ADF624B5-0B67-4576-9A10-6572927F468B}" name="Column7960"/>
    <tableColumn id="7977" xr3:uid="{6436FB48-FA96-4902-BE21-D6259B6A71A4}" name="Column7961"/>
    <tableColumn id="7978" xr3:uid="{56746077-53A9-4F4F-B8DC-C7DB3E0987ED}" name="Column7962"/>
    <tableColumn id="7979" xr3:uid="{92C10CFB-EB83-4385-99E0-E9DA28F125C6}" name="Column7963"/>
    <tableColumn id="7980" xr3:uid="{DC66C966-3FF9-4466-AF14-F2ED7D2A0C37}" name="Column7964"/>
    <tableColumn id="7981" xr3:uid="{183582F2-9E87-4B02-8B90-FA3E39A641E4}" name="Column7965"/>
    <tableColumn id="7982" xr3:uid="{0D598E22-E683-44FC-8396-8ECCF3BC2C1D}" name="Column7966"/>
    <tableColumn id="7983" xr3:uid="{D3A2F8D2-4A77-495C-9F07-D22035DAAFA3}" name="Column7967"/>
    <tableColumn id="7984" xr3:uid="{609E3B1B-E5EF-4AD0-9688-98D27150972A}" name="Column7968"/>
    <tableColumn id="7985" xr3:uid="{24FE6286-0714-4C15-A660-59E9CA67162B}" name="Column7969"/>
    <tableColumn id="7986" xr3:uid="{A56E601B-8C3E-483D-8949-502B25C02D16}" name="Column7970"/>
    <tableColumn id="7987" xr3:uid="{797A52FD-9F2C-4850-B289-1A61318DC2C3}" name="Column7971"/>
    <tableColumn id="7988" xr3:uid="{87FB4EAB-043C-4B6D-A06D-2E42847890BD}" name="Column7972"/>
    <tableColumn id="7989" xr3:uid="{66D51696-B854-487D-940E-E8A13E529270}" name="Column7973"/>
    <tableColumn id="7990" xr3:uid="{BB36CCD2-C500-42CD-9A05-4B3B3F2C3E89}" name="Column7974"/>
    <tableColumn id="7991" xr3:uid="{C25CF552-53E8-42C7-B2C7-5A84AE43695A}" name="Column7975"/>
    <tableColumn id="7992" xr3:uid="{E965C95E-8D90-4484-8F97-74985A53E4DA}" name="Column7976"/>
    <tableColumn id="7993" xr3:uid="{4B68B23B-B62F-47DB-96FD-97B8DC199E5A}" name="Column7977"/>
    <tableColumn id="7994" xr3:uid="{7CE452D9-62C9-4AFB-BB8C-A5E7136FF853}" name="Column7978"/>
    <tableColumn id="7995" xr3:uid="{240A677C-79E1-43A5-ACA0-0EC203908257}" name="Column7979"/>
    <tableColumn id="7996" xr3:uid="{5F1E3AED-EB4C-4B7A-A463-BF1B158315DD}" name="Column7980"/>
    <tableColumn id="7997" xr3:uid="{5ADB552D-4D12-4E37-82CF-2551780013A2}" name="Column7981"/>
    <tableColumn id="7998" xr3:uid="{1EDE68B7-246C-4F29-8389-DA2038D72C2A}" name="Column7982"/>
    <tableColumn id="7999" xr3:uid="{D9ABA8FA-DCDD-42DB-B4CE-1ACB55676FAF}" name="Column7983"/>
    <tableColumn id="8000" xr3:uid="{45668C9E-7E5C-4DAD-AAAA-74377D018801}" name="Column7984"/>
    <tableColumn id="8001" xr3:uid="{1F31B327-8134-4510-88AB-D05A927542B5}" name="Column7985"/>
    <tableColumn id="8002" xr3:uid="{9A67AC7B-9859-487E-A251-4430B02ACAB1}" name="Column7986"/>
    <tableColumn id="8003" xr3:uid="{537FD444-D015-4610-8345-848BDE640D00}" name="Column7987"/>
    <tableColumn id="8004" xr3:uid="{F7087881-375F-4AB2-9FA4-B90FA8A460B6}" name="Column7988"/>
    <tableColumn id="8005" xr3:uid="{311BBB9A-74F8-412B-BFCC-CFB1710CC6CA}" name="Column7989"/>
    <tableColumn id="8006" xr3:uid="{9A651D35-8D94-47D1-AEEA-89A49D0BB1F6}" name="Column7990"/>
    <tableColumn id="8007" xr3:uid="{E8A5D093-C5E0-45C5-8F87-39ACB17AEA96}" name="Column7991"/>
    <tableColumn id="8008" xr3:uid="{4FAC960F-4FC2-4D14-9B81-2DC82FE5B6AA}" name="Column7992"/>
    <tableColumn id="8009" xr3:uid="{C278689E-EC74-4248-AD6F-CF4A5D6C4B36}" name="Column7993"/>
    <tableColumn id="8010" xr3:uid="{1F24F70C-FA40-4201-83A5-0DF3649A1F9D}" name="Column7994"/>
    <tableColumn id="8011" xr3:uid="{F4FFFB66-6B1C-42F8-B8CD-31A5C251BE51}" name="Column7995"/>
    <tableColumn id="8012" xr3:uid="{101A8E27-966C-488F-9DE2-C3114036710C}" name="Column7996"/>
    <tableColumn id="8013" xr3:uid="{AC9E5475-A391-4048-A7B9-358BAE6031B6}" name="Column7997"/>
    <tableColumn id="8014" xr3:uid="{3144BC03-822A-4FA1-9E7A-B33E3655C54F}" name="Column7998"/>
    <tableColumn id="8015" xr3:uid="{A77D99E0-A8DB-45F2-B2C4-510623CFA478}" name="Column7999"/>
    <tableColumn id="8016" xr3:uid="{6384E890-F438-4888-AB1E-14EBE81A6F68}" name="Column8000"/>
    <tableColumn id="8017" xr3:uid="{71608A91-BE48-4170-A4EB-D6374548D6FA}" name="Column8001"/>
    <tableColumn id="8018" xr3:uid="{906607AF-9F11-4360-B9E2-4A762AA5267C}" name="Column8002"/>
    <tableColumn id="8019" xr3:uid="{B76240BE-A441-4C4E-9071-2A3FE2266B36}" name="Column8003"/>
    <tableColumn id="8020" xr3:uid="{BBA91C6B-895F-4206-900F-6CD99FC99319}" name="Column8004"/>
    <tableColumn id="8021" xr3:uid="{7D5D395F-376C-456C-8D02-F02F6E6878D5}" name="Column8005"/>
    <tableColumn id="8022" xr3:uid="{B054EC65-E4EB-47C9-93D4-C50A5AB23BF8}" name="Column8006"/>
    <tableColumn id="8023" xr3:uid="{DB3356E3-01C9-40F9-8E88-9D1780C5891E}" name="Column8007"/>
    <tableColumn id="8024" xr3:uid="{FAC5E652-A396-451D-8C60-1C76641F4C43}" name="Column8008"/>
    <tableColumn id="8025" xr3:uid="{BD8E83B2-A094-478B-8437-3D07F863561C}" name="Column8009"/>
    <tableColumn id="8026" xr3:uid="{BE521E0F-B5EC-4848-87FF-95E06B6C9551}" name="Column8010"/>
    <tableColumn id="8027" xr3:uid="{F6CC5FD1-FB53-4D0E-90E4-45ACD7AD9EF8}" name="Column8011"/>
    <tableColumn id="8028" xr3:uid="{033A1BCC-7BE6-4C6A-9056-535FE61D53C3}" name="Column8012"/>
    <tableColumn id="8029" xr3:uid="{C9BA385B-8FBF-46C0-B269-DFB817DA6457}" name="Column8013"/>
    <tableColumn id="8030" xr3:uid="{682FC997-2FC6-44A4-80BE-AAABE17B3F51}" name="Column8014"/>
    <tableColumn id="8031" xr3:uid="{84532806-0EE0-4297-9F19-0B0B90C130F4}" name="Column8015"/>
    <tableColumn id="8032" xr3:uid="{E8EC4784-7D6B-451E-996E-74795A672298}" name="Column8016"/>
    <tableColumn id="8033" xr3:uid="{CEBA960A-4354-4BA9-A903-C852314CC53D}" name="Column8017"/>
    <tableColumn id="8034" xr3:uid="{11985282-5636-4AAD-8CE7-DCFBEC9DE1D0}" name="Column8018"/>
    <tableColumn id="8035" xr3:uid="{FB705F7A-ACBB-4861-A452-C5A366D45FEA}" name="Column8019"/>
    <tableColumn id="8036" xr3:uid="{B8C2238A-9D22-41B8-8E05-3424A46C4BC9}" name="Column8020"/>
    <tableColumn id="8037" xr3:uid="{0FADFB25-E108-4413-9945-A4B11575A252}" name="Column8021"/>
    <tableColumn id="8038" xr3:uid="{FBCC6431-A1DE-4696-970A-838EE810593E}" name="Column8022"/>
    <tableColumn id="8039" xr3:uid="{8CFC8CE1-583B-4DC6-9AE1-D65760BB95A6}" name="Column8023"/>
    <tableColumn id="8040" xr3:uid="{5304D641-1826-44F8-B680-802C129FC537}" name="Column8024"/>
    <tableColumn id="8041" xr3:uid="{EB111CB1-2934-43B6-9748-2038E454C38A}" name="Column8025"/>
    <tableColumn id="8042" xr3:uid="{E0C83F34-C17A-408D-B2A1-CB353713E45F}" name="Column8026"/>
    <tableColumn id="8043" xr3:uid="{4882A342-4826-4969-BE67-5156CA931BC0}" name="Column8027"/>
    <tableColumn id="8044" xr3:uid="{CC00F8BF-15F9-48E6-A199-C8D5106B3CC4}" name="Column8028"/>
    <tableColumn id="8045" xr3:uid="{CB10CE84-BB01-40EB-8CF8-080119740740}" name="Column8029"/>
    <tableColumn id="8046" xr3:uid="{BD6329E0-FE32-4E24-A8BB-E79FEB4C4874}" name="Column8030"/>
    <tableColumn id="8047" xr3:uid="{5A32AEEE-656D-45C5-A41B-90EA21CBBF38}" name="Column8031"/>
    <tableColumn id="8048" xr3:uid="{92048009-1CA2-4ABB-B8CB-91D6CC7BAF2E}" name="Column8032"/>
    <tableColumn id="8049" xr3:uid="{6398CAD3-3F38-42CD-B32D-CCC13496BDFC}" name="Column8033"/>
    <tableColumn id="8050" xr3:uid="{EB62D9EE-20C1-49B0-9A1D-D3C675307222}" name="Column8034"/>
    <tableColumn id="8051" xr3:uid="{0C07BC72-375F-4FBA-AABD-1464468FF127}" name="Column8035"/>
    <tableColumn id="8052" xr3:uid="{9CE5C951-2C09-4B81-81CD-5EC9D2009FC9}" name="Column8036"/>
    <tableColumn id="8053" xr3:uid="{DE5E66F1-6C18-488C-AFE8-6A9E97015DDB}" name="Column8037"/>
    <tableColumn id="8054" xr3:uid="{B35C6D31-C6D6-4564-8E5D-0F54B4612A8A}" name="Column8038"/>
    <tableColumn id="8055" xr3:uid="{ADD715E3-054C-49D2-B87E-789B6737321D}" name="Column8039"/>
    <tableColumn id="8056" xr3:uid="{F342990A-F78B-4F9B-9754-C4322B2658A2}" name="Column8040"/>
    <tableColumn id="8057" xr3:uid="{7CEED722-D827-4A72-AAE3-D1A8DC5B9E36}" name="Column8041"/>
    <tableColumn id="8058" xr3:uid="{04910D25-9E91-4290-9C76-D73E6275222A}" name="Column8042"/>
    <tableColumn id="8059" xr3:uid="{12FD2369-71C7-497D-B556-7CC8EFC7B481}" name="Column8043"/>
    <tableColumn id="8060" xr3:uid="{67B01780-9A53-4FF8-BAA3-6670411DC967}" name="Column8044"/>
    <tableColumn id="8061" xr3:uid="{D352569B-CC8D-4FEB-ABBF-CF80F3C5A93D}" name="Column8045"/>
    <tableColumn id="8062" xr3:uid="{6F6DBCA8-ABA2-4B0F-9CCB-A24255A2EFE8}" name="Column8046"/>
    <tableColumn id="8063" xr3:uid="{A362E2CD-0756-4FBE-BE13-8C7F63CE1425}" name="Column8047"/>
    <tableColumn id="8064" xr3:uid="{4EBFCF45-EAB8-4FB2-856F-9E2F00F2EA52}" name="Column8048"/>
    <tableColumn id="8065" xr3:uid="{DE7C1F5C-9570-4B6E-B6C2-D754D5C1D4B8}" name="Column8049"/>
    <tableColumn id="8066" xr3:uid="{1172B7CC-BF0F-4CA8-946B-1B463B9FBAC0}" name="Column8050"/>
    <tableColumn id="8067" xr3:uid="{8521469D-FD34-4501-A4BE-45E1EF91D04B}" name="Column8051"/>
    <tableColumn id="8068" xr3:uid="{BE86858A-D105-4D65-BA5D-5E0A5F7A835E}" name="Column8052"/>
    <tableColumn id="8069" xr3:uid="{8CB22750-7512-484C-A0BD-6F8222F78A56}" name="Column8053"/>
    <tableColumn id="8070" xr3:uid="{DC781DC0-86C6-43E6-AA7D-BBCF7BC0ED24}" name="Column8054"/>
    <tableColumn id="8071" xr3:uid="{033FF6F0-FC3F-41A9-8294-CBF2FE4F9123}" name="Column8055"/>
    <tableColumn id="8072" xr3:uid="{C9E5C2AC-0D48-43F3-BA9B-A9EAEEE3806D}" name="Column8056"/>
    <tableColumn id="8073" xr3:uid="{872FDA5D-58DA-4996-A109-1420D5938198}" name="Column8057"/>
    <tableColumn id="8074" xr3:uid="{72E21322-1719-4845-AA54-3EDCCAF39B92}" name="Column8058"/>
    <tableColumn id="8075" xr3:uid="{C603ADF4-74C4-4DB7-88AE-C1396A629531}" name="Column8059"/>
    <tableColumn id="8076" xr3:uid="{A75250F1-5D9D-410D-98F7-121E5A5ED03C}" name="Column8060"/>
    <tableColumn id="8077" xr3:uid="{0DFD63B4-3522-42C5-AC49-610E6E878B4F}" name="Column8061"/>
    <tableColumn id="8078" xr3:uid="{02A41B32-BCEB-42A0-B938-4474CC4846D4}" name="Column8062"/>
    <tableColumn id="8079" xr3:uid="{307855B3-412D-4363-8F0D-011E695C5B55}" name="Column8063"/>
    <tableColumn id="8080" xr3:uid="{8FD5B01C-C806-438C-B9C9-5C1EF59E615D}" name="Column8064"/>
    <tableColumn id="8081" xr3:uid="{4FF1C1B5-076E-4CCE-895C-1A9D53D7AA92}" name="Column8065"/>
    <tableColumn id="8082" xr3:uid="{A2F9F682-A669-4E51-A0A9-21A6EB814A3C}" name="Column8066"/>
    <tableColumn id="8083" xr3:uid="{BB319610-EC98-4993-8515-1B14FEBA4BDE}" name="Column8067"/>
    <tableColumn id="8084" xr3:uid="{714666A5-F9AB-4822-BC3E-9FEE74E304E9}" name="Column8068"/>
    <tableColumn id="8085" xr3:uid="{79BA96AF-DFC3-45E1-B2F6-A966907F74DD}" name="Column8069"/>
    <tableColumn id="8086" xr3:uid="{7126AC02-C6D3-47C0-B1BF-DED5E5A2184F}" name="Column8070"/>
    <tableColumn id="8087" xr3:uid="{E5D8DF1A-EA20-4461-B022-0760CBB954A6}" name="Column8071"/>
    <tableColumn id="8088" xr3:uid="{D7CD5D90-2726-4C93-9F33-1FB70A69F713}" name="Column8072"/>
    <tableColumn id="8089" xr3:uid="{DCB35354-F74C-4C6F-87DB-1B50D399BC08}" name="Column8073"/>
    <tableColumn id="8090" xr3:uid="{6FE6972D-59FA-4A92-B6C4-1F9C0403F03C}" name="Column8074"/>
    <tableColumn id="8091" xr3:uid="{A2F0C8F7-EEC8-43B9-86C0-7814F755CCEC}" name="Column8075"/>
    <tableColumn id="8092" xr3:uid="{929E90CB-CFCD-4DC4-8331-594397B4EBFF}" name="Column8076"/>
    <tableColumn id="8093" xr3:uid="{A98F231D-6051-46A4-BC5C-72F35C8FEDBC}" name="Column8077"/>
    <tableColumn id="8094" xr3:uid="{50B24130-868F-4835-A93A-6AB7BFC2E8D5}" name="Column8078"/>
    <tableColumn id="8095" xr3:uid="{DE626877-A761-4AFF-A337-C053CED65097}" name="Column8079"/>
    <tableColumn id="8096" xr3:uid="{64FC710E-5448-4FFD-9341-950AB91F0417}" name="Column8080"/>
    <tableColumn id="8097" xr3:uid="{86E55373-FD80-4ADC-B078-904EDC9401E1}" name="Column8081"/>
    <tableColumn id="8098" xr3:uid="{EE07D53F-A296-4062-848A-B438B9EFBCF0}" name="Column8082"/>
    <tableColumn id="8099" xr3:uid="{52C470A7-9917-4CFD-8CDF-8E6C0E25527F}" name="Column8083"/>
    <tableColumn id="8100" xr3:uid="{454776F4-1D8B-4C45-A1D5-E44FDCAB1414}" name="Column8084"/>
    <tableColumn id="8101" xr3:uid="{F4BB9C80-BE7C-4D23-B7AB-46C63036A58D}" name="Column8085"/>
    <tableColumn id="8102" xr3:uid="{E995C21F-4F52-4263-8CAA-282B72B87708}" name="Column8086"/>
    <tableColumn id="8103" xr3:uid="{7B3F8714-5768-4E4D-BFA3-D216EAFDB116}" name="Column8087"/>
    <tableColumn id="8104" xr3:uid="{3C5D8DF8-8FD0-4EFD-A36F-35934E80C975}" name="Column8088"/>
    <tableColumn id="8105" xr3:uid="{9D975D62-A75B-4F0F-BE7A-5343B7AF6F1B}" name="Column8089"/>
    <tableColumn id="8106" xr3:uid="{E82D1EF9-3BA2-4268-B1D1-1F96007B8DC2}" name="Column8090"/>
    <tableColumn id="8107" xr3:uid="{FD3E7B12-DFAB-4611-87FC-116B936F7AD9}" name="Column8091"/>
    <tableColumn id="8108" xr3:uid="{8CBB3782-6718-4A70-9299-3C01A85D67A7}" name="Column8092"/>
    <tableColumn id="8109" xr3:uid="{FB04C266-1625-4A2A-9F30-8855DBBD4BEE}" name="Column8093"/>
    <tableColumn id="8110" xr3:uid="{0DAC50CD-E633-48D2-9FFD-EB8AD96311A8}" name="Column8094"/>
    <tableColumn id="8111" xr3:uid="{1F4B856F-0D03-4D5A-B09D-F8D6235F207F}" name="Column8095"/>
    <tableColumn id="8112" xr3:uid="{0AE70CEB-2502-4790-B81E-333B5D048A43}" name="Column8096"/>
    <tableColumn id="8113" xr3:uid="{D882D95F-3FA3-4C34-8CAA-6AC4EBDDC122}" name="Column8097"/>
    <tableColumn id="8114" xr3:uid="{CBC21CD2-025E-4E47-A52C-C1A9A552868B}" name="Column8098"/>
    <tableColumn id="8115" xr3:uid="{4556171E-4890-4432-8E99-57B6D09CE9FB}" name="Column8099"/>
    <tableColumn id="8116" xr3:uid="{A81A296C-D38C-4E70-AAE9-0FB49FC6860E}" name="Column8100"/>
    <tableColumn id="8117" xr3:uid="{5CB6E5DB-A6C3-48A8-8E7A-A3B32B16521C}" name="Column8101"/>
    <tableColumn id="8118" xr3:uid="{CDE4D4FD-A411-4B56-B7BD-D924F873F87C}" name="Column8102"/>
    <tableColumn id="8119" xr3:uid="{3BD59BB9-321A-46B0-9D34-9BE3DD0AF135}" name="Column8103"/>
    <tableColumn id="8120" xr3:uid="{A668B109-3682-4B02-BAD6-25D66C63260F}" name="Column8104"/>
    <tableColumn id="8121" xr3:uid="{49012888-85FF-4DC6-A4F9-23E5565B94DE}" name="Column8105"/>
    <tableColumn id="8122" xr3:uid="{BA790ADD-3A49-4E06-AFDF-0E6123F88980}" name="Column8106"/>
    <tableColumn id="8123" xr3:uid="{99E0C825-0F72-4690-8A44-818FC9A6D3D9}" name="Column8107"/>
    <tableColumn id="8124" xr3:uid="{F52D8782-BEB7-47A9-8BD6-558F2B48B79F}" name="Column8108"/>
    <tableColumn id="8125" xr3:uid="{4C26B2C7-9A6A-4D55-B929-B134DE263EDC}" name="Column8109"/>
    <tableColumn id="8126" xr3:uid="{933D6921-2357-4776-AB13-2C923B4EEEE8}" name="Column8110"/>
    <tableColumn id="8127" xr3:uid="{8EDA944B-9225-4B13-A38B-F8C0026177CA}" name="Column8111"/>
    <tableColumn id="8128" xr3:uid="{878B4D74-BB3A-4620-9DB4-06ADC85FD3A2}" name="Column8112"/>
    <tableColumn id="8129" xr3:uid="{C1A72C82-BB67-479B-9BDA-FB34D7F01F17}" name="Column8113"/>
    <tableColumn id="8130" xr3:uid="{05434F49-A83B-4FD5-A627-25567F4F1B9B}" name="Column8114"/>
    <tableColumn id="8131" xr3:uid="{961EB23B-DABD-4F7F-8418-0634BAE55001}" name="Column8115"/>
    <tableColumn id="8132" xr3:uid="{11601F1E-0CA2-45A5-9AC5-3ADE6F1C9073}" name="Column8116"/>
    <tableColumn id="8133" xr3:uid="{7D71D114-FAED-407E-9C68-F1A9A693573B}" name="Column8117"/>
    <tableColumn id="8134" xr3:uid="{BC4415A0-8D81-4956-B056-13E13D58652F}" name="Column8118"/>
    <tableColumn id="8135" xr3:uid="{530B9995-24D6-4E84-BBFD-312CC827AD8F}" name="Column8119"/>
    <tableColumn id="8136" xr3:uid="{844F5D5D-DD6D-424A-B233-30C0C5A968E7}" name="Column8120"/>
    <tableColumn id="8137" xr3:uid="{80FDB035-A2D4-4973-8958-3367BC013AAC}" name="Column8121"/>
    <tableColumn id="8138" xr3:uid="{5D85EB93-40FA-497D-B1AA-D6C679598E6A}" name="Column8122"/>
    <tableColumn id="8139" xr3:uid="{D750640F-0004-43E1-9F54-EFC637107616}" name="Column8123"/>
    <tableColumn id="8140" xr3:uid="{8F582D91-4AFC-478E-BBE5-18D4F448A01E}" name="Column8124"/>
    <tableColumn id="8141" xr3:uid="{BAFDA3F1-AFA0-4E96-904E-CF2EED56AF48}" name="Column8125"/>
    <tableColumn id="8142" xr3:uid="{62C68FBF-25C9-4F38-97FC-1608C8AA76D9}" name="Column8126"/>
    <tableColumn id="8143" xr3:uid="{6FEA996E-3D74-49A3-BC99-E53D8F0C051C}" name="Column8127"/>
    <tableColumn id="8144" xr3:uid="{86810C66-6FD7-40FB-9CF7-03D023443D2D}" name="Column8128"/>
    <tableColumn id="8145" xr3:uid="{ADA6BEFD-0A94-42C3-8BC2-1607503C2750}" name="Column8129"/>
    <tableColumn id="8146" xr3:uid="{052AEF1A-C416-4853-85E2-4D9EC66D57D6}" name="Column8130"/>
    <tableColumn id="8147" xr3:uid="{530F4286-FEBE-4800-AC60-22E02E294243}" name="Column8131"/>
    <tableColumn id="8148" xr3:uid="{B54EF73F-CF9B-4922-AD9F-ACBB6A20C0C3}" name="Column8132"/>
    <tableColumn id="8149" xr3:uid="{78711A6C-21B8-4C4C-90AB-DAD8A06909D0}" name="Column8133"/>
    <tableColumn id="8150" xr3:uid="{BA378D57-758B-403C-9855-6876F92BDACF}" name="Column8134"/>
    <tableColumn id="8151" xr3:uid="{4B1904D9-4DDF-462A-B0C1-EB53C90FA829}" name="Column8135"/>
    <tableColumn id="8152" xr3:uid="{3D08FE07-757F-491D-B7C7-D06E60F0BFF6}" name="Column8136"/>
    <tableColumn id="8153" xr3:uid="{CFB8CC5F-CF24-4F7D-A7F6-A3466A79DBD7}" name="Column8137"/>
    <tableColumn id="8154" xr3:uid="{69B1EEDC-5556-4518-872F-AAEA288CF2D0}" name="Column8138"/>
    <tableColumn id="8155" xr3:uid="{451C7F03-EE3C-4A6C-BB5A-6D8E870ED0DE}" name="Column8139"/>
    <tableColumn id="8156" xr3:uid="{036CB9EA-AE3D-45C2-8D84-AC0D6CA6FF21}" name="Column8140"/>
    <tableColumn id="8157" xr3:uid="{0135802E-A27F-42B2-B7EF-EE609FE46BF0}" name="Column8141"/>
    <tableColumn id="8158" xr3:uid="{C836892F-7252-4249-BBEE-5DAA7433BFD6}" name="Column8142"/>
    <tableColumn id="8159" xr3:uid="{89CB8245-1AF3-4519-9603-70A639ACAC95}" name="Column8143"/>
    <tableColumn id="8160" xr3:uid="{B466511B-76F2-4D59-A908-6F2D46DC8A4F}" name="Column8144"/>
    <tableColumn id="8161" xr3:uid="{1BECC1E8-D3BD-47C5-9518-92DAEB93B00B}" name="Column8145"/>
    <tableColumn id="8162" xr3:uid="{FC651991-D651-4767-A013-90ECC7041017}" name="Column8146"/>
    <tableColumn id="8163" xr3:uid="{C3BBB314-F566-4F24-A963-BF7E0938A109}" name="Column8147"/>
    <tableColumn id="8164" xr3:uid="{EF914EAD-0D77-4A73-8949-1A6FC5180439}" name="Column8148"/>
    <tableColumn id="8165" xr3:uid="{5CC03E4C-0FC3-46C0-B862-0B5B2DBEBB9B}" name="Column8149"/>
    <tableColumn id="8166" xr3:uid="{C1861237-CC00-4B1A-8996-09F44E9464FA}" name="Column8150"/>
    <tableColumn id="8167" xr3:uid="{CD37B8FC-B90C-467A-B625-DF4BD06612F1}" name="Column8151"/>
    <tableColumn id="8168" xr3:uid="{7E8EDDF1-4495-49BF-B28B-4518DDD7CB77}" name="Column8152"/>
    <tableColumn id="8169" xr3:uid="{2021C9E6-6E3C-4038-A6D1-0EDBC4768946}" name="Column8153"/>
    <tableColumn id="8170" xr3:uid="{A17C708F-5C96-4ADB-8656-5267E406D42F}" name="Column8154"/>
    <tableColumn id="8171" xr3:uid="{33B2C629-112B-430A-A6DC-2F52C5D951AB}" name="Column8155"/>
    <tableColumn id="8172" xr3:uid="{6E6A2568-35CC-4CF9-8C2B-A511FF642BED}" name="Column8156"/>
    <tableColumn id="8173" xr3:uid="{77011413-FB21-44C1-BBF4-841454DDF260}" name="Column8157"/>
    <tableColumn id="8174" xr3:uid="{E826E663-6163-46F1-82C2-29EF993BF894}" name="Column8158"/>
    <tableColumn id="8175" xr3:uid="{977F649F-C5D8-4336-A8FF-43E9F0EAE56E}" name="Column8159"/>
    <tableColumn id="8176" xr3:uid="{93203D72-25B0-4F7F-BEEC-313215AEC232}" name="Column8160"/>
    <tableColumn id="8177" xr3:uid="{C77C5F6B-A27C-4D84-9E91-0C39C64A8B64}" name="Column8161"/>
    <tableColumn id="8178" xr3:uid="{CE679292-2329-4515-824C-5497AE09794B}" name="Column8162"/>
    <tableColumn id="8179" xr3:uid="{AB36352F-E385-4FF5-B60E-7F72FA63068B}" name="Column8163"/>
    <tableColumn id="8180" xr3:uid="{2924BD6D-FF4E-4CC0-B595-ACF1C0A0D4CA}" name="Column8164"/>
    <tableColumn id="8181" xr3:uid="{56AA87ED-0FEE-4EE5-B498-B719DA543ABE}" name="Column8165"/>
    <tableColumn id="8182" xr3:uid="{5F45C20A-EB3E-4878-B198-E9F02C9D88EF}" name="Column8166"/>
    <tableColumn id="8183" xr3:uid="{AFF0020F-7A92-4F62-90ED-3C7DA6FFA046}" name="Column8167"/>
    <tableColumn id="8184" xr3:uid="{5B67DE91-0769-4007-BEF2-5608C7E87A74}" name="Column8168"/>
    <tableColumn id="8185" xr3:uid="{E775B7B9-C5DD-40EF-AA09-4C870E0A3B84}" name="Column8169"/>
    <tableColumn id="8186" xr3:uid="{088C8322-B6AE-4FB9-95BD-CF8CC00D2090}" name="Column8170"/>
    <tableColumn id="8187" xr3:uid="{53E6EEBE-42D6-4312-B517-13A2CDBEA3EE}" name="Column8171"/>
    <tableColumn id="8188" xr3:uid="{7BA538BA-D76D-4914-96A9-AF700FA9DFB2}" name="Column8172"/>
    <tableColumn id="8189" xr3:uid="{7EBDF55E-2EFE-4D27-AFFE-B31260BBFF96}" name="Column8173"/>
    <tableColumn id="8190" xr3:uid="{8AB06C64-4C56-4E70-A7AA-8CD9487339B2}" name="Column8174"/>
    <tableColumn id="8191" xr3:uid="{F735F742-8DAF-4D6B-BCA4-445DBD95B983}" name="Column8175"/>
    <tableColumn id="8192" xr3:uid="{8477B954-F14F-4C75-91F4-FBA8A5595D79}" name="Column8176"/>
    <tableColumn id="8193" xr3:uid="{0BAB6324-713D-4643-AE01-B139C61D3315}" name="Column8177"/>
    <tableColumn id="8194" xr3:uid="{A19DFAEB-108B-462B-A21E-3AFFBF20315E}" name="Column8178"/>
    <tableColumn id="8195" xr3:uid="{4030C94F-48D3-440B-91A9-D47EF6447F2D}" name="Column8179"/>
    <tableColumn id="8196" xr3:uid="{917945BC-B113-43E0-9E23-46DD1B73184C}" name="Column8180"/>
    <tableColumn id="8197" xr3:uid="{1D539F3B-A946-49AA-8A41-D8B320DB0813}" name="Column8181"/>
    <tableColumn id="8198" xr3:uid="{3A977FDD-741F-4DF2-B6BA-7FF4F612D243}" name="Column8182"/>
    <tableColumn id="8199" xr3:uid="{A4CA9E6E-2EA9-4E69-8BBB-49123C616443}" name="Column8183"/>
    <tableColumn id="8200" xr3:uid="{DB3C37FF-C3F4-4E56-803B-6CE8E92B2824}" name="Column8184"/>
    <tableColumn id="8201" xr3:uid="{3D0DDC1B-35F6-415D-B4D9-5ED44DBB547C}" name="Column8185"/>
    <tableColumn id="8202" xr3:uid="{F1D623CB-EF06-42A3-9D70-1EE9A55F5881}" name="Column8186"/>
    <tableColumn id="8203" xr3:uid="{ECD70067-F273-4194-A179-900D084D93FE}" name="Column8187"/>
    <tableColumn id="8204" xr3:uid="{5BF3A7D8-19D2-49C0-AEB7-50C852C79C93}" name="Column8188"/>
    <tableColumn id="8205" xr3:uid="{4A30581D-D532-4D01-A4D8-CA3580BA2FB7}" name="Column8189"/>
    <tableColumn id="8206" xr3:uid="{74357EFC-5CC9-4918-99CF-07E00E810F72}" name="Column8190"/>
    <tableColumn id="8207" xr3:uid="{9499DB67-6AA3-41BC-8B2C-00A64B1F61F8}" name="Column8191"/>
    <tableColumn id="8208" xr3:uid="{76242BB7-79AB-4D2E-9DDE-E5D47796918C}" name="Column8192"/>
    <tableColumn id="8209" xr3:uid="{F24AE602-2894-4EE0-8400-9653C72C0EFA}" name="Column8193"/>
    <tableColumn id="8210" xr3:uid="{0CD7DEB2-16A3-423C-BCF0-AECD81961C4A}" name="Column8194"/>
    <tableColumn id="8211" xr3:uid="{4C9F2BA1-338F-4D8E-A9A5-3119507C0E00}" name="Column8195"/>
    <tableColumn id="8212" xr3:uid="{6B8BD1D6-F426-4D08-B1BF-BCC0B5923372}" name="Column8196"/>
    <tableColumn id="8213" xr3:uid="{48E9DE55-E266-4EF8-AA36-50B40C648D95}" name="Column8197"/>
    <tableColumn id="8214" xr3:uid="{ED4EA332-77D1-468E-833E-0E71CA7A2E8B}" name="Column8198"/>
    <tableColumn id="8215" xr3:uid="{CFDE0655-82BA-4394-A00B-84C9DD97188C}" name="Column8199"/>
    <tableColumn id="8216" xr3:uid="{111972C3-281F-4D5A-B3EA-E653EB4971E5}" name="Column8200"/>
    <tableColumn id="8217" xr3:uid="{2AE44F41-A6C6-464B-BAC8-2B21148BFA66}" name="Column8201"/>
    <tableColumn id="8218" xr3:uid="{E24D1CA5-63D2-4C4C-8348-4E1FE5FB1DF1}" name="Column8202"/>
    <tableColumn id="8219" xr3:uid="{D78B0737-8635-4D33-A629-2F1F25AFBA38}" name="Column8203"/>
    <tableColumn id="8220" xr3:uid="{46ABCE41-DB05-4D9B-97E3-D47DE66440E0}" name="Column8204"/>
    <tableColumn id="8221" xr3:uid="{FD9BA940-19B2-457D-BBE3-EF79CD750BC6}" name="Column8205"/>
    <tableColumn id="8222" xr3:uid="{4174D716-40C3-4045-BE27-80DA1B1F56A4}" name="Column8206"/>
    <tableColumn id="8223" xr3:uid="{CC9B059E-A309-4E08-B22B-42EB0250A344}" name="Column8207"/>
    <tableColumn id="8224" xr3:uid="{E1168968-001D-404C-8368-96C80BDDD387}" name="Column8208"/>
    <tableColumn id="8225" xr3:uid="{31EC7D3F-A4C2-4976-BB31-0FD2E29AE9FC}" name="Column8209"/>
    <tableColumn id="8226" xr3:uid="{4FE990F0-150F-4D4B-9556-8D8088592EFF}" name="Column8210"/>
    <tableColumn id="8227" xr3:uid="{095541B2-6B88-4F9A-805A-3DF4D6D4B05E}" name="Column8211"/>
    <tableColumn id="8228" xr3:uid="{E48567BF-1B6F-4A87-A4B3-0F66E335140C}" name="Column8212"/>
    <tableColumn id="8229" xr3:uid="{9BF690DE-1B95-407F-BA0F-6E32AF4AADAB}" name="Column8213"/>
    <tableColumn id="8230" xr3:uid="{B895AD57-7048-4029-B996-E6F6682EFE17}" name="Column8214"/>
    <tableColumn id="8231" xr3:uid="{9571BB78-78C3-4C84-85EA-9937C2B68A32}" name="Column8215"/>
    <tableColumn id="8232" xr3:uid="{453A1F3E-361B-4677-961E-6AD128DDE87F}" name="Column8216"/>
    <tableColumn id="8233" xr3:uid="{5C2B7FE7-6B95-4683-A18F-3B999911AD82}" name="Column8217"/>
    <tableColumn id="8234" xr3:uid="{FD31B2E2-CE9F-4EF2-BFD9-BC82628A5A70}" name="Column8218"/>
    <tableColumn id="8235" xr3:uid="{E8824508-9700-485E-9575-F8A026113298}" name="Column8219"/>
    <tableColumn id="8236" xr3:uid="{C2D69199-3409-4400-AF41-17787CA25889}" name="Column8220"/>
    <tableColumn id="8237" xr3:uid="{69DF90B7-1441-4EFD-BBC0-D302C839A312}" name="Column8221"/>
    <tableColumn id="8238" xr3:uid="{E96B35BE-CF5A-47BE-807A-697FE1AEDC98}" name="Column8222"/>
    <tableColumn id="8239" xr3:uid="{A8721441-B462-4BD5-A349-5F867D85718D}" name="Column8223"/>
    <tableColumn id="8240" xr3:uid="{E69CC724-310B-46DD-BA85-9F2D25AF2724}" name="Column8224"/>
    <tableColumn id="8241" xr3:uid="{A8A3BFC7-544F-44F3-A969-621D03453658}" name="Column8225"/>
    <tableColumn id="8242" xr3:uid="{EF16FF5B-407F-4E05-9620-09011C23ED06}" name="Column8226"/>
    <tableColumn id="8243" xr3:uid="{A95DDCC9-A98C-48B8-9831-9EE949EF6C68}" name="Column8227"/>
    <tableColumn id="8244" xr3:uid="{A2C2A472-9F71-492C-A294-999ED52C348B}" name="Column8228"/>
    <tableColumn id="8245" xr3:uid="{302CBFCC-9560-4BF6-BC8D-FEDB1BDEDAEF}" name="Column8229"/>
    <tableColumn id="8246" xr3:uid="{95DAB3F7-B7BF-4E0A-8244-881ABC9AD4A2}" name="Column8230"/>
    <tableColumn id="8247" xr3:uid="{550B9565-0331-4CA4-8021-E214CDDB9703}" name="Column8231"/>
    <tableColumn id="8248" xr3:uid="{27BBF928-0201-4FF0-8051-DADC774CF37A}" name="Column8232"/>
    <tableColumn id="8249" xr3:uid="{A5B75C79-6270-4CA4-BB6A-832C2F773C71}" name="Column8233"/>
    <tableColumn id="8250" xr3:uid="{5775E7C1-4A74-4FA3-9751-196DFBF18EA0}" name="Column8234"/>
    <tableColumn id="8251" xr3:uid="{DC17FA58-CBB2-474B-8F56-76A1E4CD798E}" name="Column8235"/>
    <tableColumn id="8252" xr3:uid="{088482A5-9F23-4D8B-B5FE-9D636FDE16A4}" name="Column8236"/>
    <tableColumn id="8253" xr3:uid="{AE284307-3357-451D-8B28-9F916FF79F35}" name="Column8237"/>
    <tableColumn id="8254" xr3:uid="{26AE79C2-9591-4ABB-A256-CA9CB24D89D1}" name="Column8238"/>
    <tableColumn id="8255" xr3:uid="{5ED54DAE-87A8-4D57-BD2B-61C813DF1804}" name="Column8239"/>
    <tableColumn id="8256" xr3:uid="{1F9D4D4E-7F92-49A7-A395-6B33729282EC}" name="Column8240"/>
    <tableColumn id="8257" xr3:uid="{BFC0373D-EA89-47FA-A867-A85CBF1E5B2E}" name="Column8241"/>
    <tableColumn id="8258" xr3:uid="{66FB10C2-6602-4B3E-9E9C-83827F4EB596}" name="Column8242"/>
    <tableColumn id="8259" xr3:uid="{4BA33150-7D57-42A8-9600-53CA15114688}" name="Column8243"/>
    <tableColumn id="8260" xr3:uid="{B749CB45-F022-44E0-9916-C71E415DD30C}" name="Column8244"/>
    <tableColumn id="8261" xr3:uid="{D651FFDC-7B8A-4D92-A76F-B5603B481F39}" name="Column8245"/>
    <tableColumn id="8262" xr3:uid="{227232F2-7028-4E9F-B728-F9417A07360B}" name="Column8246"/>
    <tableColumn id="8263" xr3:uid="{75F2345B-DE55-44DE-B936-2971664EEFE2}" name="Column8247"/>
    <tableColumn id="8264" xr3:uid="{A03B1A77-CB1F-45B9-A351-1C3D2531472F}" name="Column8248"/>
    <tableColumn id="8265" xr3:uid="{9652619A-6F69-4F95-9C93-925DAA2C69BA}" name="Column8249"/>
    <tableColumn id="8266" xr3:uid="{F8C4B294-662C-4BFB-9737-3F251DA33534}" name="Column8250"/>
    <tableColumn id="8267" xr3:uid="{EB9F3507-C3A8-4548-9325-0B52A1AACB1F}" name="Column8251"/>
    <tableColumn id="8268" xr3:uid="{DA518291-3D96-478A-8196-5A8C5F5BEF32}" name="Column8252"/>
    <tableColumn id="8269" xr3:uid="{20E3DADF-DDC4-45BF-948A-DD7673E72A07}" name="Column8253"/>
    <tableColumn id="8270" xr3:uid="{32E9683D-3C3E-4B35-A1ED-490579AF2A5B}" name="Column8254"/>
    <tableColumn id="8271" xr3:uid="{7D5E3D38-2E13-4CF7-A710-E03BDC45F6E3}" name="Column8255"/>
    <tableColumn id="8272" xr3:uid="{84E051FA-F00A-4C87-8520-439ABF777652}" name="Column8256"/>
    <tableColumn id="8273" xr3:uid="{EDF739B8-D1D5-4E4F-A9AF-1ACDB9681623}" name="Column8257"/>
    <tableColumn id="8274" xr3:uid="{93CCF7ED-0A25-4D62-A625-957A7CBF0939}" name="Column8258"/>
    <tableColumn id="8275" xr3:uid="{9F497D76-0943-4B84-BF96-624BF69050C7}" name="Column8259"/>
    <tableColumn id="8276" xr3:uid="{55C4C761-F442-4164-9279-C49361CCDD9C}" name="Column8260"/>
    <tableColumn id="8277" xr3:uid="{114C7382-C7A9-42A1-B64B-B170760B16A7}" name="Column8261"/>
    <tableColumn id="8278" xr3:uid="{9149C093-7CAD-4BC7-A827-7B00045E682A}" name="Column8262"/>
    <tableColumn id="8279" xr3:uid="{E2DE94CD-5D00-41FD-9A03-86DB1C1F3C99}" name="Column8263"/>
    <tableColumn id="8280" xr3:uid="{4123384F-2B35-4F37-87CA-F3C0FACAF30C}" name="Column8264"/>
    <tableColumn id="8281" xr3:uid="{92E50126-7AC2-4FF5-81C5-A3640810E037}" name="Column8265"/>
    <tableColumn id="8282" xr3:uid="{BD34139A-EF17-49A6-BD15-1F64E83F8310}" name="Column8266"/>
    <tableColumn id="8283" xr3:uid="{56FCA007-A381-4B7E-9594-DE500913209B}" name="Column8267"/>
    <tableColumn id="8284" xr3:uid="{DD6BF247-B281-4228-B980-083E9AA2523B}" name="Column8268"/>
    <tableColumn id="8285" xr3:uid="{A92AE66C-7563-46FB-B4C3-09004CB90BE3}" name="Column8269"/>
    <tableColumn id="8286" xr3:uid="{001C3267-C4E8-4281-955A-84915C584D05}" name="Column8270"/>
    <tableColumn id="8287" xr3:uid="{7E8248EB-931C-4C56-9EB9-B7C6380A5DEA}" name="Column8271"/>
    <tableColumn id="8288" xr3:uid="{68255FC7-C8A0-4083-8355-AEA226F2EF2F}" name="Column8272"/>
    <tableColumn id="8289" xr3:uid="{FA766C9A-9C96-43CF-B4E8-C828E19557CD}" name="Column8273"/>
    <tableColumn id="8290" xr3:uid="{06E747A9-4361-42AB-B67A-131E76BEAEED}" name="Column8274"/>
    <tableColumn id="8291" xr3:uid="{4B05E510-8D67-4F46-9831-4F4E18650D36}" name="Column8275"/>
    <tableColumn id="8292" xr3:uid="{8C16E56B-6504-4442-87BA-4CEB75C080AE}" name="Column8276"/>
    <tableColumn id="8293" xr3:uid="{202C9418-F1AD-4B32-B9FD-04DB7EBDE025}" name="Column8277"/>
    <tableColumn id="8294" xr3:uid="{7EA0FEC4-51CD-4B77-B3A1-5190D53B723C}" name="Column8278"/>
    <tableColumn id="8295" xr3:uid="{08FB8A0F-7F70-47F1-882C-5158C03E844E}" name="Column8279"/>
    <tableColumn id="8296" xr3:uid="{463703E8-0C3E-406B-B9A4-22A8D2529393}" name="Column8280"/>
    <tableColumn id="8297" xr3:uid="{9F2D7B1A-5EF1-45AD-92B4-52A9181543FF}" name="Column8281"/>
    <tableColumn id="8298" xr3:uid="{0870ABFD-7063-4209-ABBE-7057F2946CCC}" name="Column8282"/>
    <tableColumn id="8299" xr3:uid="{3A93DED8-E794-495C-BE2F-67AC9B696532}" name="Column8283"/>
    <tableColumn id="8300" xr3:uid="{DFBD0943-837F-4900-8732-6E6302D3BEAC}" name="Column8284"/>
    <tableColumn id="8301" xr3:uid="{B3423789-6CC9-4014-B6B7-8BC4EC01487E}" name="Column8285"/>
    <tableColumn id="8302" xr3:uid="{E4B8DD22-002E-4F1D-8944-A83F874D4C90}" name="Column8286"/>
    <tableColumn id="8303" xr3:uid="{6838FB81-66E7-4A2F-834A-9A55A6ADE156}" name="Column8287"/>
    <tableColumn id="8304" xr3:uid="{B2488901-4FC0-44D2-A0A8-A70D21020C64}" name="Column8288"/>
    <tableColumn id="8305" xr3:uid="{B2E8F29A-15D3-480F-9F2B-1DFF4FFBE0B7}" name="Column8289"/>
    <tableColumn id="8306" xr3:uid="{23FA8F06-2EE0-4085-8FA6-14C2D268D576}" name="Column8290"/>
    <tableColumn id="8307" xr3:uid="{95154530-0DAD-494C-A4BB-6FBE5CF8284C}" name="Column8291"/>
    <tableColumn id="8308" xr3:uid="{92CE2310-A048-444F-A0AF-A3A9F1E2F773}" name="Column8292"/>
    <tableColumn id="8309" xr3:uid="{DB2B1093-B60D-4A43-8B2E-808D2B01E6B4}" name="Column8293"/>
    <tableColumn id="8310" xr3:uid="{3C587E7D-1F9E-414D-9AB7-445D76790685}" name="Column8294"/>
    <tableColumn id="8311" xr3:uid="{1EA96EF0-0DE6-4917-A648-500C9B17A28B}" name="Column8295"/>
    <tableColumn id="8312" xr3:uid="{F1E853CC-9FA3-42C4-9ED2-EA599CB21E90}" name="Column8296"/>
    <tableColumn id="8313" xr3:uid="{ACD9702C-FF93-4E3F-807A-A6385B2C3910}" name="Column8297"/>
    <tableColumn id="8314" xr3:uid="{ED2F324A-1C1B-4E11-AD7E-B2550587972F}" name="Column8298"/>
    <tableColumn id="8315" xr3:uid="{419DB806-DE2B-4D1E-B46D-A998AEDBA3C0}" name="Column8299"/>
    <tableColumn id="8316" xr3:uid="{14FA25C9-93F2-49A8-B697-CAE028A235F4}" name="Column8300"/>
    <tableColumn id="8317" xr3:uid="{4F553E2F-387E-4258-80CF-208737247342}" name="Column8301"/>
    <tableColumn id="8318" xr3:uid="{B6C7B395-08AE-4DCB-BFF4-2C9EBA026578}" name="Column8302"/>
    <tableColumn id="8319" xr3:uid="{A1D1FBA1-2C10-46B9-8521-D34324403570}" name="Column8303"/>
    <tableColumn id="8320" xr3:uid="{0F35EDB7-F881-4BD1-8162-E332B4CB5BE8}" name="Column8304"/>
    <tableColumn id="8321" xr3:uid="{09C05707-EEDD-4B89-A692-08A34F4A4681}" name="Column8305"/>
    <tableColumn id="8322" xr3:uid="{B15DF91C-0C0C-49C4-9E4F-5616B7F1F122}" name="Column8306"/>
    <tableColumn id="8323" xr3:uid="{72D676B7-2825-4A22-81AD-601317F39390}" name="Column8307"/>
    <tableColumn id="8324" xr3:uid="{9F67428F-6BBE-4D92-847C-553CE6D7D5BA}" name="Column8308"/>
    <tableColumn id="8325" xr3:uid="{42233ABC-0FB8-45A7-BDF9-755633EAE6CB}" name="Column8309"/>
    <tableColumn id="8326" xr3:uid="{2F30DD96-84AB-4C68-818C-BE1C1AF08AF9}" name="Column8310"/>
    <tableColumn id="8327" xr3:uid="{848AD156-934F-4E51-B62C-FC0A3DAAE267}" name="Column8311"/>
    <tableColumn id="8328" xr3:uid="{D44A3ED0-5CF4-42A1-B3CA-6CCDF7C74989}" name="Column8312"/>
    <tableColumn id="8329" xr3:uid="{6DEC84A7-DD05-4C79-BE6B-DC3BCB5EA447}" name="Column8313"/>
    <tableColumn id="8330" xr3:uid="{7DB6F19E-7DBC-452B-9EA0-44BE4FA3A2F0}" name="Column8314"/>
    <tableColumn id="8331" xr3:uid="{7F277A08-C105-4DF7-8D16-1886BAE8897D}" name="Column8315"/>
    <tableColumn id="8332" xr3:uid="{96E21A6A-65D8-4AF7-8C57-3470B433BC57}" name="Column8316"/>
    <tableColumn id="8333" xr3:uid="{EAA4B20D-CF34-444F-A0B0-3CAF2FFEF8C2}" name="Column8317"/>
    <tableColumn id="8334" xr3:uid="{96812588-707D-4925-86CD-FE4012A56644}" name="Column8318"/>
    <tableColumn id="8335" xr3:uid="{B97300CF-05F0-4090-A321-3FBE1B3D202B}" name="Column8319"/>
    <tableColumn id="8336" xr3:uid="{EDA7A188-B8DE-4893-846F-D81B50B06FD3}" name="Column8320"/>
    <tableColumn id="8337" xr3:uid="{7C3B94FE-1E00-4424-8290-AA70EE5CF951}" name="Column8321"/>
    <tableColumn id="8338" xr3:uid="{D66C3B43-8128-4A0D-9AE0-94ABBBC6B1AB}" name="Column8322"/>
    <tableColumn id="8339" xr3:uid="{3375A5B0-5C31-452E-A2DB-EFA5980E4B4A}" name="Column8323"/>
    <tableColumn id="8340" xr3:uid="{7A9558AD-D3CB-4337-B99A-CC3D530BDC07}" name="Column8324"/>
    <tableColumn id="8341" xr3:uid="{F7DE772F-9EBF-4579-A612-4FC96894DCDD}" name="Column8325"/>
    <tableColumn id="8342" xr3:uid="{65F10320-F39B-4CFC-86A2-2D63A0C7F020}" name="Column8326"/>
    <tableColumn id="8343" xr3:uid="{058126BA-BD29-4065-9025-EE23FF5393CA}" name="Column8327"/>
    <tableColumn id="8344" xr3:uid="{C16BDC1A-23E2-4732-B97D-323FA60F3C72}" name="Column8328"/>
    <tableColumn id="8345" xr3:uid="{82758F24-31CE-4E73-9F4C-77B48C29AF4D}" name="Column8329"/>
    <tableColumn id="8346" xr3:uid="{C4EE7876-B0DA-4791-ABBF-966F5A9BDF9F}" name="Column8330"/>
    <tableColumn id="8347" xr3:uid="{5B3B7B45-9853-4BA6-B53E-27BF7A6939D4}" name="Column8331"/>
    <tableColumn id="8348" xr3:uid="{D994E4FB-9824-4710-9A9C-C7202C80BE42}" name="Column8332"/>
    <tableColumn id="8349" xr3:uid="{638E7308-98B4-4F01-BDC6-B42696EBE1C0}" name="Column8333"/>
    <tableColumn id="8350" xr3:uid="{B041D425-D51D-4492-8AEF-FF43D37238AD}" name="Column8334"/>
    <tableColumn id="8351" xr3:uid="{5664986D-0243-4D98-8563-7658F21B994B}" name="Column8335"/>
    <tableColumn id="8352" xr3:uid="{F08B47D4-F328-49F8-B15F-FD21AE0A3A19}" name="Column8336"/>
    <tableColumn id="8353" xr3:uid="{64C1401B-8470-415D-A298-CFF0B753CBE3}" name="Column8337"/>
    <tableColumn id="8354" xr3:uid="{1C8D3165-D42F-49B7-824C-117BDB351950}" name="Column8338"/>
    <tableColumn id="8355" xr3:uid="{122CAAB8-E6FE-46A5-95EF-A8E5FCBA04DC}" name="Column8339"/>
    <tableColumn id="8356" xr3:uid="{0AB0D2F3-5159-46EC-9408-DEC9CCEB6F84}" name="Column8340"/>
    <tableColumn id="8357" xr3:uid="{B64AEC5E-2C93-4A1D-8BAB-EF8F929E0924}" name="Column8341"/>
    <tableColumn id="8358" xr3:uid="{6232445F-38A2-4851-A8AC-960F5CF188C7}" name="Column8342"/>
    <tableColumn id="8359" xr3:uid="{9408DDE5-D0A0-454C-B934-43B7BA801DE0}" name="Column8343"/>
    <tableColumn id="8360" xr3:uid="{D1357FCC-E9A3-4805-BB04-9144C4FF9FE2}" name="Column8344"/>
    <tableColumn id="8361" xr3:uid="{A4AA2C10-7696-476A-8639-4E9D8A827D05}" name="Column8345"/>
    <tableColumn id="8362" xr3:uid="{C9749483-F3BC-44E4-94B9-CADDCD2D3329}" name="Column8346"/>
    <tableColumn id="8363" xr3:uid="{0DE8DCC5-89BF-4BCC-B983-4F9EF84A6687}" name="Column8347"/>
    <tableColumn id="8364" xr3:uid="{B3415700-D559-4F71-9F1D-C1DCF5E9EDCA}" name="Column8348"/>
    <tableColumn id="8365" xr3:uid="{37B37368-4CC7-4B70-8AE0-1A572E101470}" name="Column8349"/>
    <tableColumn id="8366" xr3:uid="{06758DAA-B2D6-4419-820B-269E9FA83F75}" name="Column8350"/>
    <tableColumn id="8367" xr3:uid="{8C9A8D05-288B-44B2-AF60-56B29FD207DD}" name="Column8351"/>
    <tableColumn id="8368" xr3:uid="{27F91AC8-FFA9-4724-9919-36029866A227}" name="Column8352"/>
    <tableColumn id="8369" xr3:uid="{F393C5F5-2419-48BB-901C-7F7091605035}" name="Column8353"/>
    <tableColumn id="8370" xr3:uid="{B3C59EE9-BB30-4A4B-9F01-49BE552E771C}" name="Column8354"/>
    <tableColumn id="8371" xr3:uid="{DB9B8721-DA72-4B01-BB84-3140C862220D}" name="Column8355"/>
    <tableColumn id="8372" xr3:uid="{8C15B2D6-1EE6-4EC5-A51E-4FBEB63B6191}" name="Column8356"/>
    <tableColumn id="8373" xr3:uid="{D74B8616-1518-4D8D-8209-4B5679D76C51}" name="Column8357"/>
    <tableColumn id="8374" xr3:uid="{006505B2-1274-42F0-B4E2-6C6BC84F7BD5}" name="Column8358"/>
    <tableColumn id="8375" xr3:uid="{E3760BB3-B4B8-404E-BCC2-FE6F3C7D2B60}" name="Column8359"/>
    <tableColumn id="8376" xr3:uid="{A7006061-3F72-42E7-BCF9-2E66485FEDB0}" name="Column8360"/>
    <tableColumn id="8377" xr3:uid="{A6B2F7D1-6CFA-4264-BCD3-337683A401DE}" name="Column8361"/>
    <tableColumn id="8378" xr3:uid="{62AB0701-ECC9-463A-8034-65DB0E036A38}" name="Column8362"/>
    <tableColumn id="8379" xr3:uid="{B5443981-D5A5-4951-A022-8313BD7D9A8E}" name="Column8363"/>
    <tableColumn id="8380" xr3:uid="{70FB7DA0-9987-4FC2-8488-8D039674B30D}" name="Column8364"/>
    <tableColumn id="8381" xr3:uid="{478822AB-3637-4CE1-8711-D2EB0C53D3C0}" name="Column8365"/>
    <tableColumn id="8382" xr3:uid="{A3FF50D6-7BD9-4872-9336-28C4C3353038}" name="Column8366"/>
    <tableColumn id="8383" xr3:uid="{459A98A8-C822-484B-9235-1E10275150F8}" name="Column8367"/>
    <tableColumn id="8384" xr3:uid="{F7DA2DA1-7499-4A1C-B8D5-6E9AE5152366}" name="Column8368"/>
    <tableColumn id="8385" xr3:uid="{3AA47040-469E-4E77-BF36-4AABBBDE54E9}" name="Column8369"/>
    <tableColumn id="8386" xr3:uid="{F87C43F7-82CC-4EEE-9762-A5F07B603074}" name="Column8370"/>
    <tableColumn id="8387" xr3:uid="{3CB14A82-546A-41D8-89B9-A641E54787D5}" name="Column8371"/>
    <tableColumn id="8388" xr3:uid="{A06882A5-86F6-4E74-8F90-E587ED85ED86}" name="Column8372"/>
    <tableColumn id="8389" xr3:uid="{CC770847-9415-4548-8A0C-A4FE02D0BDF9}" name="Column8373"/>
    <tableColumn id="8390" xr3:uid="{A4D76AF2-3883-4AE9-8AFC-E62DC36AA90B}" name="Column8374"/>
    <tableColumn id="8391" xr3:uid="{F6C456BF-F336-4640-86C9-D817FEA19082}" name="Column8375"/>
    <tableColumn id="8392" xr3:uid="{17DC37F7-69E3-446E-A7BA-9D70DFB7989E}" name="Column8376"/>
    <tableColumn id="8393" xr3:uid="{A1AFACC0-C5CA-42CB-A422-D45A6CEE8FE4}" name="Column8377"/>
    <tableColumn id="8394" xr3:uid="{637D3B2F-92F2-4523-8348-B3A2DFB92A92}" name="Column8378"/>
    <tableColumn id="8395" xr3:uid="{12BC36F9-8D18-45E5-A9C1-5ACBBE6F9786}" name="Column8379"/>
    <tableColumn id="8396" xr3:uid="{5FA11350-428F-4AC8-B478-8920FC432CA0}" name="Column8380"/>
    <tableColumn id="8397" xr3:uid="{9B3CCCB5-6FEB-4B4D-9FAB-742C8B263342}" name="Column8381"/>
    <tableColumn id="8398" xr3:uid="{5AC147D5-A752-4EEA-91F9-8103FEBCE88E}" name="Column8382"/>
    <tableColumn id="8399" xr3:uid="{289FC885-DAE0-40FE-A9C0-6625AF97D38C}" name="Column8383"/>
    <tableColumn id="8400" xr3:uid="{4B667ED0-B6EA-48C7-B159-429C8A3666DB}" name="Column8384"/>
    <tableColumn id="8401" xr3:uid="{C3216AFA-361A-4165-973A-5594630FE9E7}" name="Column8385"/>
    <tableColumn id="8402" xr3:uid="{2916D1A1-2194-46BB-B593-0D5FD22732E7}" name="Column8386"/>
    <tableColumn id="8403" xr3:uid="{0878C3D1-518C-4B43-B23F-1C3E0E72D156}" name="Column8387"/>
    <tableColumn id="8404" xr3:uid="{24D0BFC0-5334-4C6B-A042-0DB9D2823D16}" name="Column8388"/>
    <tableColumn id="8405" xr3:uid="{69FAF1DC-6915-4714-AF62-71A32B25E6A9}" name="Column8389"/>
    <tableColumn id="8406" xr3:uid="{095BA628-7139-441D-B677-A801DD2AEB82}" name="Column8390"/>
    <tableColumn id="8407" xr3:uid="{42738520-8689-4A04-A3DA-C0ABDEF6C0BF}" name="Column8391"/>
    <tableColumn id="8408" xr3:uid="{F99C660F-2BE9-4736-BC2A-C4C781F0A625}" name="Column8392"/>
    <tableColumn id="8409" xr3:uid="{7B5F2025-E1F7-4A40-8862-3B77EA5CBAFF}" name="Column8393"/>
    <tableColumn id="8410" xr3:uid="{0E95AEC0-1B20-4390-984D-C18F13409D47}" name="Column8394"/>
    <tableColumn id="8411" xr3:uid="{49692900-B250-4BCC-A679-BF8954C71394}" name="Column8395"/>
    <tableColumn id="8412" xr3:uid="{062D7A43-76D7-45EB-9D77-3C4171A69449}" name="Column8396"/>
    <tableColumn id="8413" xr3:uid="{AC418F47-8C5F-4836-A196-21FA510D740C}" name="Column8397"/>
    <tableColumn id="8414" xr3:uid="{C2718D99-C86C-4D01-8334-8A2AA5E36EC3}" name="Column8398"/>
    <tableColumn id="8415" xr3:uid="{716D5D6F-A3FD-4806-A5DE-978EA059B281}" name="Column8399"/>
    <tableColumn id="8416" xr3:uid="{CB2A6BCC-0E81-4CD7-9CC4-6363E6CF59DA}" name="Column8400"/>
    <tableColumn id="8417" xr3:uid="{AA131417-ED5A-4795-A446-3A8DB935F883}" name="Column8401"/>
    <tableColumn id="8418" xr3:uid="{CBC53FCC-F19E-4E32-A609-B3DE51D8065F}" name="Column8402"/>
    <tableColumn id="8419" xr3:uid="{654C76E1-87B7-4EA3-8545-1235D2147B2E}" name="Column8403"/>
    <tableColumn id="8420" xr3:uid="{02EB35BF-63A1-40DD-A4F5-13FBA2CAB62B}" name="Column8404"/>
    <tableColumn id="8421" xr3:uid="{BBB395E5-8F32-4079-B333-A0C8D4A9FFFA}" name="Column8405"/>
    <tableColumn id="8422" xr3:uid="{2208E9BE-148A-4090-891A-A588ECDA955C}" name="Column8406"/>
    <tableColumn id="8423" xr3:uid="{C07187CE-0FB4-4758-BBE5-E0D6D0EEC39A}" name="Column8407"/>
    <tableColumn id="8424" xr3:uid="{1689CC72-9EB8-4AC6-84C1-714C5D8EB30D}" name="Column8408"/>
    <tableColumn id="8425" xr3:uid="{D4E7B534-A1EA-4CEC-901F-04487D7993F3}" name="Column8409"/>
    <tableColumn id="8426" xr3:uid="{1C4ABE44-8C1A-4C3F-9268-AD526673703B}" name="Column8410"/>
    <tableColumn id="8427" xr3:uid="{9C13E33E-EE60-4156-811C-F10882EAAE88}" name="Column8411"/>
    <tableColumn id="8428" xr3:uid="{50BBA7DF-9E9E-46A8-94CA-60FB30EF1D0C}" name="Column8412"/>
    <tableColumn id="8429" xr3:uid="{25C4D1AD-BB63-4374-B0DA-FFDF90A11734}" name="Column8413"/>
    <tableColumn id="8430" xr3:uid="{69EE98DF-8FB6-4527-979A-71A223B637D9}" name="Column8414"/>
    <tableColumn id="8431" xr3:uid="{B6356F58-75AB-4A44-88A3-4166B5D4FD7D}" name="Column8415"/>
    <tableColumn id="8432" xr3:uid="{20369B84-C018-4CA1-8546-FB22AEC38D9B}" name="Column8416"/>
    <tableColumn id="8433" xr3:uid="{D47F7BBC-A855-4BAC-80BE-1DC9CD2D0FC6}" name="Column8417"/>
    <tableColumn id="8434" xr3:uid="{3E0C9EAD-5712-4226-A043-0C87B7B477BF}" name="Column8418"/>
    <tableColumn id="8435" xr3:uid="{DD353CB2-F1D3-46EA-8A23-BEB8F3D2E6F3}" name="Column8419"/>
    <tableColumn id="8436" xr3:uid="{9E1B2715-5CFD-45E5-9B57-BF28B8A9A05A}" name="Column8420"/>
    <tableColumn id="8437" xr3:uid="{781D8DEA-0DA0-48E5-BF7E-8BE1C64DEE50}" name="Column8421"/>
    <tableColumn id="8438" xr3:uid="{DD4E5B17-1AF9-4BBA-B27D-EDB294E52550}" name="Column8422"/>
    <tableColumn id="8439" xr3:uid="{EFAB624C-1629-47B5-BF65-10B855891695}" name="Column8423"/>
    <tableColumn id="8440" xr3:uid="{8C7C525B-97C0-4002-B751-683CB41DEEFC}" name="Column8424"/>
    <tableColumn id="8441" xr3:uid="{0353F350-F5B7-4015-96BC-C7D51F962E0B}" name="Column8425"/>
    <tableColumn id="8442" xr3:uid="{E5161F5C-D445-42F0-BE20-3B1CB361DE8B}" name="Column8426"/>
    <tableColumn id="8443" xr3:uid="{A9DF4C84-9D52-4664-8914-7C3DE507082E}" name="Column8427"/>
    <tableColumn id="8444" xr3:uid="{73A37FA3-ACCF-4CE7-A857-90552DAF2439}" name="Column8428"/>
    <tableColumn id="8445" xr3:uid="{4D4A5A2F-57FA-41CB-9219-ECF599D965A8}" name="Column8429"/>
    <tableColumn id="8446" xr3:uid="{055454AF-3504-4F63-93ED-0EEAF8994952}" name="Column8430"/>
    <tableColumn id="8447" xr3:uid="{1F936A9F-AB42-4774-836B-A083972E7407}" name="Column8431"/>
    <tableColumn id="8448" xr3:uid="{C0B593BB-9A47-4222-8F79-FA4288E60188}" name="Column8432"/>
    <tableColumn id="8449" xr3:uid="{61CF8137-E136-4184-93F6-DC2742D3ECE5}" name="Column8433"/>
    <tableColumn id="8450" xr3:uid="{4DBC818E-8D1A-4369-B05F-4E7783A0E6BF}" name="Column8434"/>
    <tableColumn id="8451" xr3:uid="{1397498E-EC85-4B3F-9BDE-7818C171D25E}" name="Column8435"/>
    <tableColumn id="8452" xr3:uid="{5B7BC94B-9F4D-4C53-B6D6-B0A54F4B3CE9}" name="Column8436"/>
    <tableColumn id="8453" xr3:uid="{B6FA5ECC-2082-4B6A-816E-873105920D62}" name="Column8437"/>
    <tableColumn id="8454" xr3:uid="{76883C0B-48F1-462C-8DE8-4718BCA0A279}" name="Column8438"/>
    <tableColumn id="8455" xr3:uid="{CD3B87DE-5557-4290-AFF2-2AA3B314AC5B}" name="Column8439"/>
    <tableColumn id="8456" xr3:uid="{C3B52F25-EE55-4CC6-B12A-4AC1F0A6A78A}" name="Column8440"/>
    <tableColumn id="8457" xr3:uid="{0B7B80A7-8EF5-447D-AA4B-4A3E45FED1C5}" name="Column8441"/>
    <tableColumn id="8458" xr3:uid="{F5052D54-D123-4A73-AD60-EB269D92E425}" name="Column8442"/>
    <tableColumn id="8459" xr3:uid="{0DDD6F73-0682-4EB6-ABA5-C92445EC1C18}" name="Column8443"/>
    <tableColumn id="8460" xr3:uid="{5C9662BE-6CC8-4DAB-A1E7-171E7E664870}" name="Column8444"/>
    <tableColumn id="8461" xr3:uid="{13950E31-3821-431F-AAA6-23D3357FE03C}" name="Column8445"/>
    <tableColumn id="8462" xr3:uid="{59FC2CA2-EC98-4775-AA30-C779A07705D6}" name="Column8446"/>
    <tableColumn id="8463" xr3:uid="{AE029411-E51E-49A8-AC14-8165B0035496}" name="Column8447"/>
    <tableColumn id="8464" xr3:uid="{68610BEC-F116-4235-86F0-857EA85D5F30}" name="Column8448"/>
    <tableColumn id="8465" xr3:uid="{145C6F22-1D53-44E8-AD7E-48193CD4AC80}" name="Column8449"/>
    <tableColumn id="8466" xr3:uid="{690A6393-06A0-4358-B79C-A3EE16B7F4CC}" name="Column8450"/>
    <tableColumn id="8467" xr3:uid="{A2E0A48E-E7F9-4F83-9A6B-D2AE89429B4C}" name="Column8451"/>
    <tableColumn id="8468" xr3:uid="{3BC07867-1CF9-4A42-98C2-9C3EAB22AE83}" name="Column8452"/>
    <tableColumn id="8469" xr3:uid="{13C0F315-0F32-4D52-8BAD-132A21590E36}" name="Column8453"/>
    <tableColumn id="8470" xr3:uid="{22D09093-5841-42A1-B876-BF148CADA634}" name="Column8454"/>
    <tableColumn id="8471" xr3:uid="{AF5C37F7-98E6-4E75-8A1B-DBF3A25B2C2C}" name="Column8455"/>
    <tableColumn id="8472" xr3:uid="{951E9770-1D67-4022-9EB3-6CB826521873}" name="Column8456"/>
    <tableColumn id="8473" xr3:uid="{49240A9D-6C75-471D-95CB-6A5033AC0BC6}" name="Column8457"/>
    <tableColumn id="8474" xr3:uid="{30A97108-812D-4B9E-AD28-D1F4E7C3785D}" name="Column8458"/>
    <tableColumn id="8475" xr3:uid="{FFDB4BA3-6564-4187-9879-C45EDADF438B}" name="Column8459"/>
    <tableColumn id="8476" xr3:uid="{A46432A2-996E-4148-B620-33CE9D8423ED}" name="Column8460"/>
    <tableColumn id="8477" xr3:uid="{58928EA6-1FCF-4837-890B-5A5B6BA80B7B}" name="Column8461"/>
    <tableColumn id="8478" xr3:uid="{92AB0F4F-F10F-4722-8A21-DA777B3DDD45}" name="Column8462"/>
    <tableColumn id="8479" xr3:uid="{F4581107-1030-4DEF-9940-DCF1E253C162}" name="Column8463"/>
    <tableColumn id="8480" xr3:uid="{4CC9FD8E-0F88-479D-AA01-34D35536AEA0}" name="Column8464"/>
    <tableColumn id="8481" xr3:uid="{5DC27856-38C5-47A5-87B0-58D367B9D4D1}" name="Column8465"/>
    <tableColumn id="8482" xr3:uid="{155FF6C7-9053-4036-A9C0-F843AA9E59B8}" name="Column8466"/>
    <tableColumn id="8483" xr3:uid="{82C1293B-A66F-41D9-A95D-37040B4AF0BB}" name="Column8467"/>
    <tableColumn id="8484" xr3:uid="{B6ACA98F-2BB6-4FCC-8E26-59AB9B076895}" name="Column8468"/>
    <tableColumn id="8485" xr3:uid="{986C692C-5A2F-4664-A282-12109672A5FA}" name="Column8469"/>
    <tableColumn id="8486" xr3:uid="{724AF564-E1A8-46ED-9C45-1F0A887AD48D}" name="Column8470"/>
    <tableColumn id="8487" xr3:uid="{35B84B1E-B4E9-4370-8FCF-19F75D2E45BA}" name="Column8471"/>
    <tableColumn id="8488" xr3:uid="{5F573E76-0F94-4B44-A1A5-3F7FAA5E2F37}" name="Column8472"/>
    <tableColumn id="8489" xr3:uid="{0D59E296-08A7-412D-B959-44484FE74733}" name="Column8473"/>
    <tableColumn id="8490" xr3:uid="{EA15EE5A-CEAC-44ED-8CAA-C84F4C110BA0}" name="Column8474"/>
    <tableColumn id="8491" xr3:uid="{1F4224C7-BE65-43ED-A87F-B9E98D18C0DA}" name="Column8475"/>
    <tableColumn id="8492" xr3:uid="{91EC64C5-7FBD-4E39-9782-894A67136FC8}" name="Column8476"/>
    <tableColumn id="8493" xr3:uid="{BFD661F4-B155-41EC-8A35-EC5054E666CF}" name="Column8477"/>
    <tableColumn id="8494" xr3:uid="{F0A29CF7-EBE5-4DB4-8B97-3930AC591BED}" name="Column8478"/>
    <tableColumn id="8495" xr3:uid="{131BFB1D-FD64-4389-BC3A-4AD1DD97E5CF}" name="Column8479"/>
    <tableColumn id="8496" xr3:uid="{B69D5AAB-BAEF-497D-9B95-88FB5F341D2B}" name="Column8480"/>
    <tableColumn id="8497" xr3:uid="{EF5CC82B-2400-4AE2-9979-E77AA958848C}" name="Column8481"/>
    <tableColumn id="8498" xr3:uid="{0DBB4055-F35A-4904-A421-4B9C5443D165}" name="Column8482"/>
    <tableColumn id="8499" xr3:uid="{16111660-7AFE-48F8-A0DB-62E62657B2F0}" name="Column8483"/>
    <tableColumn id="8500" xr3:uid="{FF0B29E8-4B80-47CA-A5A8-FDF97C1D3962}" name="Column8484"/>
    <tableColumn id="8501" xr3:uid="{5C0CA881-9D9B-4F50-8D65-C2C08C3E4238}" name="Column8485"/>
    <tableColumn id="8502" xr3:uid="{12393EB6-D708-4AC8-92CF-37D074E26E79}" name="Column8486"/>
    <tableColumn id="8503" xr3:uid="{FCB51408-60F4-4269-A6A6-7E53B856D22C}" name="Column8487"/>
    <tableColumn id="8504" xr3:uid="{5D2B8EBC-1418-4300-B58A-2C1CD08DB93B}" name="Column8488"/>
    <tableColumn id="8505" xr3:uid="{FCC566CE-C990-4818-888A-0130CCBF312F}" name="Column8489"/>
    <tableColumn id="8506" xr3:uid="{074A8AEB-139F-464F-B763-EF97DE08236E}" name="Column8490"/>
    <tableColumn id="8507" xr3:uid="{4E45A0F6-4CF6-4715-8715-417B274D676D}" name="Column8491"/>
    <tableColumn id="8508" xr3:uid="{EFB08EE9-1CDA-4A85-82D7-0E236F4BA1E7}" name="Column8492"/>
    <tableColumn id="8509" xr3:uid="{46468A65-FA35-41E9-BC77-21B70437BC50}" name="Column8493"/>
    <tableColumn id="8510" xr3:uid="{63733E23-FBBB-44C5-9C5E-40B59BD0AEB0}" name="Column8494"/>
    <tableColumn id="8511" xr3:uid="{F646B5F0-330C-4563-8C70-13510E6A4E84}" name="Column8495"/>
    <tableColumn id="8512" xr3:uid="{B4E14CF2-23C6-412F-973A-2569DF0DD8DA}" name="Column8496"/>
    <tableColumn id="8513" xr3:uid="{91B80DFC-10D5-40FD-A2AA-DC08B6B8B468}" name="Column8497"/>
    <tableColumn id="8514" xr3:uid="{AD9FA5E6-CD5A-45D2-817F-7E9737AD8FD5}" name="Column8498"/>
    <tableColumn id="8515" xr3:uid="{5328E117-5F41-4FEE-868A-AC818C95D958}" name="Column8499"/>
    <tableColumn id="8516" xr3:uid="{45CFC367-A078-4E34-AD39-FF881E444B96}" name="Column8500"/>
    <tableColumn id="8517" xr3:uid="{6AFACAFF-FE1B-42FF-BA44-2DE52F0800F3}" name="Column8501"/>
    <tableColumn id="8518" xr3:uid="{3C257F1C-F848-434B-8520-C1E1B6CCEA09}" name="Column8502"/>
    <tableColumn id="8519" xr3:uid="{2570AFD2-1E74-4EB0-B9EE-D0EA718A17AE}" name="Column8503"/>
    <tableColumn id="8520" xr3:uid="{4B56F2D6-2B54-4C82-9F82-C54DA76B5EC3}" name="Column8504"/>
    <tableColumn id="8521" xr3:uid="{C9672A02-909B-401E-A567-9014056B3A0F}" name="Column8505"/>
    <tableColumn id="8522" xr3:uid="{7F9680D1-9939-4D12-906D-1D78930E7AEE}" name="Column8506"/>
    <tableColumn id="8523" xr3:uid="{6A372609-1991-42D2-A8B0-381D7E903861}" name="Column8507"/>
    <tableColumn id="8524" xr3:uid="{5A7B32A2-1033-47D9-A41C-D1350DC9867A}" name="Column8508"/>
    <tableColumn id="8525" xr3:uid="{C40EBE99-6B04-42E7-A835-3C339D1B7996}" name="Column8509"/>
    <tableColumn id="8526" xr3:uid="{78CD9C26-3CC3-47EA-B3F4-7362D1C2AC71}" name="Column8510"/>
    <tableColumn id="8527" xr3:uid="{655F6011-2470-4B30-85E3-3C4502837E7E}" name="Column8511"/>
    <tableColumn id="8528" xr3:uid="{08A338BA-4D68-4ACB-8BFA-20C4642F89CF}" name="Column8512"/>
    <tableColumn id="8529" xr3:uid="{001624DB-0C05-4A71-812C-AD5D5163A203}" name="Column8513"/>
    <tableColumn id="8530" xr3:uid="{74FD73D2-C721-464F-9496-1B5EA72084B9}" name="Column8514"/>
    <tableColumn id="8531" xr3:uid="{9D577EA3-94EF-493C-9F8D-A10DDD596940}" name="Column8515"/>
    <tableColumn id="8532" xr3:uid="{E8FAAA31-D95F-48DA-9BBE-E1496DCEF157}" name="Column8516"/>
    <tableColumn id="8533" xr3:uid="{B7553460-89A8-4068-8E36-62581BBCDE07}" name="Column8517"/>
    <tableColumn id="8534" xr3:uid="{DD2AC23F-B6B9-4DE8-9B44-5439B6EB8E62}" name="Column8518"/>
    <tableColumn id="8535" xr3:uid="{AF18A02B-906E-4013-9386-FD9D6940FD2F}" name="Column8519"/>
    <tableColumn id="8536" xr3:uid="{8D9318C0-40BB-4672-BB89-102F59414C74}" name="Column8520"/>
    <tableColumn id="8537" xr3:uid="{21300ED9-DEEA-428B-B0BB-84E1964C4803}" name="Column8521"/>
    <tableColumn id="8538" xr3:uid="{020D78BF-BEAA-44A2-9BF6-055CF6304253}" name="Column8522"/>
    <tableColumn id="8539" xr3:uid="{E79342FE-5282-4953-A1A3-D7836CFA2F14}" name="Column8523"/>
    <tableColumn id="8540" xr3:uid="{68A904A8-2656-43FD-AA06-F96FFBE358C2}" name="Column8524"/>
    <tableColumn id="8541" xr3:uid="{507D014D-BC53-46CF-9345-4E564074BC15}" name="Column8525"/>
    <tableColumn id="8542" xr3:uid="{B3D48215-B470-4D93-9F45-241AFAA7FC43}" name="Column8526"/>
    <tableColumn id="8543" xr3:uid="{B9B98139-CC7F-467E-A5CF-D585C3631A48}" name="Column8527"/>
    <tableColumn id="8544" xr3:uid="{13756846-64BC-4A60-B832-0BB6078EA364}" name="Column8528"/>
    <tableColumn id="8545" xr3:uid="{FA3FCB9B-D5A8-44EE-AECB-1CF13961E2A2}" name="Column8529"/>
    <tableColumn id="8546" xr3:uid="{9A15EC7A-46B5-4422-838C-7BA3C1DC2395}" name="Column8530"/>
    <tableColumn id="8547" xr3:uid="{2B48985F-13B0-4778-8892-6DCD54D5869C}" name="Column8531"/>
    <tableColumn id="8548" xr3:uid="{32DBAEA9-CCF2-4AA0-B6DA-14B7E848C139}" name="Column8532"/>
    <tableColumn id="8549" xr3:uid="{783395DD-DC06-4FC8-A708-C42BB8778D24}" name="Column8533"/>
    <tableColumn id="8550" xr3:uid="{B2DA859C-35D1-4D81-A511-530D59E3597A}" name="Column8534"/>
    <tableColumn id="8551" xr3:uid="{B1F55C4E-AEDA-42E0-8A9A-214346782634}" name="Column8535"/>
    <tableColumn id="8552" xr3:uid="{4AC52F60-B913-4520-A938-8F3DF119963D}" name="Column8536"/>
    <tableColumn id="8553" xr3:uid="{F1D58F35-4652-4DEE-8583-0408CBC83638}" name="Column8537"/>
    <tableColumn id="8554" xr3:uid="{ACC2B9FD-13F8-43FC-A2A2-E299885A664D}" name="Column8538"/>
    <tableColumn id="8555" xr3:uid="{E28EF999-9718-4BF7-B0B8-87A401D0CBEC}" name="Column8539"/>
    <tableColumn id="8556" xr3:uid="{EC110FBC-CF26-408E-9435-76E9758B6D85}" name="Column8540"/>
    <tableColumn id="8557" xr3:uid="{90A82C4A-3BB4-4D23-9067-69342557A8DF}" name="Column8541"/>
    <tableColumn id="8558" xr3:uid="{E4F02DFF-5A88-445B-8326-568021907ED3}" name="Column8542"/>
    <tableColumn id="8559" xr3:uid="{44498ED6-E5E3-4065-8D96-C75ED6DFC93E}" name="Column8543"/>
    <tableColumn id="8560" xr3:uid="{6921C2A5-8669-46C4-8BC2-5D0B08762DC4}" name="Column8544"/>
    <tableColumn id="8561" xr3:uid="{3DBFEBA3-2BF4-4464-B325-4DECB6D76502}" name="Column8545"/>
    <tableColumn id="8562" xr3:uid="{8C1232E2-735E-4486-89DF-1A96550B4E05}" name="Column8546"/>
    <tableColumn id="8563" xr3:uid="{F5883EC4-EB2E-4BB4-90BC-9820E88B092D}" name="Column8547"/>
    <tableColumn id="8564" xr3:uid="{09A2831B-6F3A-4F2A-A2F1-1F204CAB0BE4}" name="Column8548"/>
    <tableColumn id="8565" xr3:uid="{24D616E2-15AE-4BD4-8F18-2A157BC655FE}" name="Column8549"/>
    <tableColumn id="8566" xr3:uid="{1B7A1D40-0E08-405E-91AF-654C82A88F5F}" name="Column8550"/>
    <tableColumn id="8567" xr3:uid="{EA8B49CC-1500-4642-BE22-E5A40DCA5C16}" name="Column8551"/>
    <tableColumn id="8568" xr3:uid="{C9CA4DC6-995D-48C4-A32B-674C04C5C2D8}" name="Column8552"/>
    <tableColumn id="8569" xr3:uid="{820398EC-4BD2-498E-BB55-C53CC734ED39}" name="Column8553"/>
    <tableColumn id="8570" xr3:uid="{DF83AE0E-5537-4274-B8BC-4F291C75E139}" name="Column8554"/>
    <tableColumn id="8571" xr3:uid="{3E9A0470-803C-4334-8272-BA1348FD6715}" name="Column8555"/>
    <tableColumn id="8572" xr3:uid="{B2DD13EF-7FEC-4225-BAA0-6756DE8A4540}" name="Column8556"/>
    <tableColumn id="8573" xr3:uid="{588EC34B-D63A-4A57-B4FF-DC206ADA14F3}" name="Column8557"/>
    <tableColumn id="8574" xr3:uid="{4134D3C2-29C0-4ED0-A41F-342C079F67DC}" name="Column8558"/>
    <tableColumn id="8575" xr3:uid="{92735850-5EC2-4024-BCBB-C4826B9D0A4D}" name="Column8559"/>
    <tableColumn id="8576" xr3:uid="{F491C1F2-B8BD-4DF3-A28D-E999FBA74199}" name="Column8560"/>
    <tableColumn id="8577" xr3:uid="{A85E1C44-BC20-49EA-BE90-8DAD7FDB2BAD}" name="Column8561"/>
    <tableColumn id="8578" xr3:uid="{F37182D9-1CAA-4C30-B26E-485E478E37F3}" name="Column8562"/>
    <tableColumn id="8579" xr3:uid="{D83D1893-721A-49E0-AACB-0B4D0814DC1E}" name="Column8563"/>
    <tableColumn id="8580" xr3:uid="{106E2B1C-E411-443A-B181-FD7E75794086}" name="Column8564"/>
    <tableColumn id="8581" xr3:uid="{3C1DB95F-A068-4C27-8706-95363F60654B}" name="Column8565"/>
    <tableColumn id="8582" xr3:uid="{CCF58608-21D7-46AA-9AF6-06979F6BAFDD}" name="Column8566"/>
    <tableColumn id="8583" xr3:uid="{2F4C2F39-1C37-4BF6-A12B-2B31E9D04CC4}" name="Column8567"/>
    <tableColumn id="8584" xr3:uid="{1EB90F7C-47A4-45DA-99A0-EB975DE19253}" name="Column8568"/>
    <tableColumn id="8585" xr3:uid="{1074755A-C547-4324-92C5-271EB071C089}" name="Column8569"/>
    <tableColumn id="8586" xr3:uid="{6FC3D206-7664-4DD4-804E-DFBC4D2854FC}" name="Column8570"/>
    <tableColumn id="8587" xr3:uid="{9AD64357-9EF8-40EF-983E-868226970576}" name="Column8571"/>
    <tableColumn id="8588" xr3:uid="{7D0A6218-1006-4BDF-A513-4F08AFF0D1BE}" name="Column8572"/>
    <tableColumn id="8589" xr3:uid="{B12E0EB0-26C9-4F0A-8DCE-C301F8D366E7}" name="Column8573"/>
    <tableColumn id="8590" xr3:uid="{FCBDBE74-47B5-48CA-B870-C62A5C7F322F}" name="Column8574"/>
    <tableColumn id="8591" xr3:uid="{2EC787B5-8B3A-4058-9EE2-10CCE123EE9A}" name="Column8575"/>
    <tableColumn id="8592" xr3:uid="{044AE1CB-B512-4D64-8AA9-1E5291680DAE}" name="Column8576"/>
    <tableColumn id="8593" xr3:uid="{79569260-9919-4A76-A8C2-E7A59E28CE32}" name="Column8577"/>
    <tableColumn id="8594" xr3:uid="{2F975D7F-3BA4-48B6-A558-D819CFAAAF07}" name="Column8578"/>
    <tableColumn id="8595" xr3:uid="{2B8E9B46-8B19-4670-AD6B-8454965B7ECD}" name="Column8579"/>
    <tableColumn id="8596" xr3:uid="{AF47FC50-5CED-4376-8B4F-CB03D90D13E2}" name="Column8580"/>
    <tableColumn id="8597" xr3:uid="{844643A7-910F-413E-AFFE-12A9C1F8A716}" name="Column8581"/>
    <tableColumn id="8598" xr3:uid="{665841BD-AB75-4B24-856E-E60DDF7C7CCE}" name="Column8582"/>
    <tableColumn id="8599" xr3:uid="{CE8C50DF-3812-46D3-BC04-6ECE762E3A73}" name="Column8583"/>
    <tableColumn id="8600" xr3:uid="{93FF7EE6-FD1B-4508-894F-E68B8C24D43E}" name="Column8584"/>
    <tableColumn id="8601" xr3:uid="{B89CC210-D92C-418F-950D-EE8C3988F353}" name="Column8585"/>
    <tableColumn id="8602" xr3:uid="{7E7A34CC-3957-4212-8639-DCF3C709E7AF}" name="Column8586"/>
    <tableColumn id="8603" xr3:uid="{1469C4ED-427A-4896-ACF8-C6291D885770}" name="Column8587"/>
    <tableColumn id="8604" xr3:uid="{10131200-F513-4DE9-B02D-DD0D67F14FC6}" name="Column8588"/>
    <tableColumn id="8605" xr3:uid="{A9AA6710-C970-43DE-B7D3-9759440B6418}" name="Column8589"/>
    <tableColumn id="8606" xr3:uid="{C02F9713-8A67-4DC6-A406-B3AEFEFDFC98}" name="Column8590"/>
    <tableColumn id="8607" xr3:uid="{03C98865-4E3F-46FF-969D-8ADF74FE652C}" name="Column8591"/>
    <tableColumn id="8608" xr3:uid="{58BDF750-2E6C-4308-852E-F4102E7E14A2}" name="Column8592"/>
    <tableColumn id="8609" xr3:uid="{82E5A25B-0624-44F6-A1ED-BE61A592C043}" name="Column8593"/>
    <tableColumn id="8610" xr3:uid="{719C65A3-85CB-49E8-B765-A73235D2669E}" name="Column8594"/>
    <tableColumn id="8611" xr3:uid="{8BD52213-391E-45EE-979E-CE7582CDB242}" name="Column8595"/>
    <tableColumn id="8612" xr3:uid="{FEECFB16-F3DE-4E7A-9CB8-F13A342B6834}" name="Column8596"/>
    <tableColumn id="8613" xr3:uid="{36C1B230-B041-4FFC-8DD4-D0631CF2674D}" name="Column8597"/>
    <tableColumn id="8614" xr3:uid="{A812464C-1CA8-4EEA-A20B-147B5B216850}" name="Column8598"/>
    <tableColumn id="8615" xr3:uid="{00497D79-B49B-4FAF-8158-D4C7DDE23BD1}" name="Column8599"/>
    <tableColumn id="8616" xr3:uid="{BF6F9F37-237C-43F7-BB31-F76FC571C547}" name="Column8600"/>
    <tableColumn id="8617" xr3:uid="{1680A3B7-8BDE-4DCD-AF5D-F0732A71A0AE}" name="Column8601"/>
    <tableColumn id="8618" xr3:uid="{ECFDD13F-E85F-47B6-964C-6651FFFE04F9}" name="Column8602"/>
    <tableColumn id="8619" xr3:uid="{072C9C69-8B6F-4421-A570-0E1655493A89}" name="Column8603"/>
    <tableColumn id="8620" xr3:uid="{87043E18-5856-4B3E-B241-6E40AB1D0C7A}" name="Column8604"/>
    <tableColumn id="8621" xr3:uid="{61809E7B-88E8-4C6A-98A1-8F129A1E8A66}" name="Column8605"/>
    <tableColumn id="8622" xr3:uid="{4B3211A9-D699-4002-9B64-18B57F9A3CD6}" name="Column8606"/>
    <tableColumn id="8623" xr3:uid="{C127C2BB-BC50-4E70-B623-7659A9DC6F9E}" name="Column8607"/>
    <tableColumn id="8624" xr3:uid="{AA252ABD-D1D9-4D23-AD5E-9028683ED47E}" name="Column8608"/>
    <tableColumn id="8625" xr3:uid="{70994EF0-3F88-423B-8AA7-54BF4E6E8DF5}" name="Column8609"/>
    <tableColumn id="8626" xr3:uid="{39993C0F-AF12-4C57-A720-003A866BF263}" name="Column8610"/>
    <tableColumn id="8627" xr3:uid="{0D3512D2-5E12-4716-9797-F022861EE6B9}" name="Column8611"/>
    <tableColumn id="8628" xr3:uid="{8B21ED37-77E1-42B4-B844-85B7C90658F7}" name="Column8612"/>
    <tableColumn id="8629" xr3:uid="{41FEEC60-6D74-448D-9A31-7D8A5A71A235}" name="Column8613"/>
    <tableColumn id="8630" xr3:uid="{FDC78F56-6A38-4EE3-910E-895322364185}" name="Column8614"/>
    <tableColumn id="8631" xr3:uid="{B36195AA-AC65-42B0-8746-7F66E0F01FA5}" name="Column8615"/>
    <tableColumn id="8632" xr3:uid="{06DF36C3-1740-4EE1-ABB4-D40964502E67}" name="Column8616"/>
    <tableColumn id="8633" xr3:uid="{170180BA-2493-42CD-B410-6F22F252F1F1}" name="Column8617"/>
    <tableColumn id="8634" xr3:uid="{CE130ADE-482B-453C-A5F1-3B14BB663CE0}" name="Column8618"/>
    <tableColumn id="8635" xr3:uid="{A13EDB47-38D0-4F49-BD5F-DDD4FC0035AD}" name="Column8619"/>
    <tableColumn id="8636" xr3:uid="{97203F99-F2CC-4661-99D1-1FA953A833DF}" name="Column8620"/>
    <tableColumn id="8637" xr3:uid="{B9DCE945-3A32-43A2-826A-860CDC3E1982}" name="Column8621"/>
    <tableColumn id="8638" xr3:uid="{BD6F58C0-444F-465D-9319-23C8A9462851}" name="Column8622"/>
    <tableColumn id="8639" xr3:uid="{0B15504C-B0DF-48FD-A8B4-55CB61F74730}" name="Column8623"/>
    <tableColumn id="8640" xr3:uid="{4F7FB894-0517-4E96-B609-B1DEB8DDE33A}" name="Column8624"/>
    <tableColumn id="8641" xr3:uid="{5C590ECB-8AD0-404C-8FC2-9336F58029EC}" name="Column8625"/>
    <tableColumn id="8642" xr3:uid="{F36101EC-E018-4ADC-80DD-913195CEAD23}" name="Column8626"/>
    <tableColumn id="8643" xr3:uid="{7E60070F-E11F-41FE-9FEB-B36771D862CA}" name="Column8627"/>
    <tableColumn id="8644" xr3:uid="{1E87DA57-A3CF-48EB-99A0-55E10BEC9E9F}" name="Column8628"/>
    <tableColumn id="8645" xr3:uid="{CD2104B0-C20B-4E27-99CA-223EE844ABC3}" name="Column8629"/>
    <tableColumn id="8646" xr3:uid="{0558F00B-1292-413A-85E8-43406A7E3208}" name="Column8630"/>
    <tableColumn id="8647" xr3:uid="{8E7BB9F5-8786-4DC7-A1D9-A74538E2437B}" name="Column8631"/>
    <tableColumn id="8648" xr3:uid="{1CFE1775-FDC5-43D2-9FD8-8A3A21F039BD}" name="Column8632"/>
    <tableColumn id="8649" xr3:uid="{91513442-D061-40AB-A51F-66DF34D2F473}" name="Column8633"/>
    <tableColumn id="8650" xr3:uid="{A4B6D35F-E499-4ED7-AE55-EC6B93BC513C}" name="Column8634"/>
    <tableColumn id="8651" xr3:uid="{A8289807-F494-4565-893C-C51D473CF43E}" name="Column8635"/>
    <tableColumn id="8652" xr3:uid="{151423A0-683A-491B-A8A1-669DE5BE8576}" name="Column8636"/>
    <tableColumn id="8653" xr3:uid="{BD73DF80-9483-459A-B17B-B49889FE3E9A}" name="Column8637"/>
    <tableColumn id="8654" xr3:uid="{5DD43FE1-8D94-406D-AA50-3D357B705D68}" name="Column8638"/>
    <tableColumn id="8655" xr3:uid="{97B7AAA2-887A-43C3-B89E-0CE3C313291C}" name="Column8639"/>
    <tableColumn id="8656" xr3:uid="{1C17DAE3-7D0B-4F3A-BFF7-72F8FD5783ED}" name="Column8640"/>
    <tableColumn id="8657" xr3:uid="{997C246E-DCDD-4387-A024-4C3C9ABE706D}" name="Column8641"/>
    <tableColumn id="8658" xr3:uid="{F6B6E78C-D3AD-413D-8F6E-E9705653C02B}" name="Column8642"/>
    <tableColumn id="8659" xr3:uid="{6DD85877-172B-44AA-9CEF-5C67F0ED40DE}" name="Column8643"/>
    <tableColumn id="8660" xr3:uid="{57CF3D0C-4927-4876-B5B3-3986623F9FB8}" name="Column8644"/>
    <tableColumn id="8661" xr3:uid="{B41D0EC1-B40C-4689-A14E-A54894B61991}" name="Column8645"/>
    <tableColumn id="8662" xr3:uid="{96DB3813-8429-458B-A4E3-B3EF2E8DCC3B}" name="Column8646"/>
    <tableColumn id="8663" xr3:uid="{2AC7C64D-21D1-4F7E-BC67-63C796734566}" name="Column8647"/>
    <tableColumn id="8664" xr3:uid="{4F6C9B1F-A6B5-4A89-8D47-DDE47BF9BA2E}" name="Column8648"/>
    <tableColumn id="8665" xr3:uid="{370DFB6A-BF71-4A13-8A9D-B0F0FB310750}" name="Column8649"/>
    <tableColumn id="8666" xr3:uid="{C9D403E2-8CC6-42C8-B761-01EFAF19E007}" name="Column8650"/>
    <tableColumn id="8667" xr3:uid="{649D8CEB-AAD6-487A-9F1A-48CE7DAB99B9}" name="Column8651"/>
    <tableColumn id="8668" xr3:uid="{6B1C3A48-1844-4591-ACCB-88CDEE7B5BC8}" name="Column8652"/>
    <tableColumn id="8669" xr3:uid="{C0157653-2524-4C21-9AE7-6B9FA9D42D06}" name="Column8653"/>
    <tableColumn id="8670" xr3:uid="{E797DBEE-D918-4299-A280-A6F9D1ECA602}" name="Column8654"/>
    <tableColumn id="8671" xr3:uid="{1F2F5D5C-E804-47CB-AEE3-9ABDC5705922}" name="Column8655"/>
    <tableColumn id="8672" xr3:uid="{8B25FBDC-3251-4F95-9385-F36A999A9685}" name="Column8656"/>
    <tableColumn id="8673" xr3:uid="{DF817E88-E2DC-4791-8E59-FBA3556338F0}" name="Column8657"/>
    <tableColumn id="8674" xr3:uid="{8B09D136-43C2-4B8D-93A4-6BAE2C2A6C8E}" name="Column8658"/>
    <tableColumn id="8675" xr3:uid="{DC200A38-D443-49C9-9970-E149243007D7}" name="Column8659"/>
    <tableColumn id="8676" xr3:uid="{CBC6878F-936E-47B8-B6DB-665C05B424F7}" name="Column8660"/>
    <tableColumn id="8677" xr3:uid="{2102B26F-BE14-47AA-97C1-3E19EE8DF143}" name="Column8661"/>
    <tableColumn id="8678" xr3:uid="{499D60D3-5545-464C-82A0-0D5259465AE3}" name="Column8662"/>
    <tableColumn id="8679" xr3:uid="{D522125E-2D66-4211-9FA9-FC9ABD5B1AA3}" name="Column8663"/>
    <tableColumn id="8680" xr3:uid="{E4F6CFAD-A028-4D47-A67A-BAE6D8F7FB4C}" name="Column8664"/>
    <tableColumn id="8681" xr3:uid="{6CE061D0-7E88-41DD-A17F-546C18D624E0}" name="Column8665"/>
    <tableColumn id="8682" xr3:uid="{E0C362B9-ACE3-4E91-BE74-9F1FCCBAD9E1}" name="Column8666"/>
    <tableColumn id="8683" xr3:uid="{1BE7DB58-D794-4619-B31E-E17093AD4765}" name="Column8667"/>
    <tableColumn id="8684" xr3:uid="{FB8802B2-A7D8-4105-BA27-DCFF37419BEF}" name="Column8668"/>
    <tableColumn id="8685" xr3:uid="{CEBA433E-E719-4FDC-8723-47B975F6F295}" name="Column8669"/>
    <tableColumn id="8686" xr3:uid="{E1EB6B37-CC8E-4CAD-9C74-88643CAE1C4E}" name="Column8670"/>
    <tableColumn id="8687" xr3:uid="{67E12465-2082-4B8B-AC86-D75ABB2A7F2C}" name="Column8671"/>
    <tableColumn id="8688" xr3:uid="{D0F5DF80-E112-45A7-9C4F-4E745251296E}" name="Column8672"/>
    <tableColumn id="8689" xr3:uid="{B079D2A4-8C9D-4F69-A548-E3FFBBED099F}" name="Column8673"/>
    <tableColumn id="8690" xr3:uid="{D22FAA8F-2474-4A47-8B33-F4D8A5CCD2FB}" name="Column8674"/>
    <tableColumn id="8691" xr3:uid="{A545BB43-9C1E-47D1-B11D-FF2F2AA82275}" name="Column8675"/>
    <tableColumn id="8692" xr3:uid="{6D541FE8-0669-4976-B0EA-B082F3D2A14B}" name="Column8676"/>
    <tableColumn id="8693" xr3:uid="{60AC68BB-16E6-4B42-8213-123FFEFCBA64}" name="Column8677"/>
    <tableColumn id="8694" xr3:uid="{E97D8F2B-D8C1-415E-9CE6-92B899E810F0}" name="Column8678"/>
    <tableColumn id="8695" xr3:uid="{69A8D6DE-2302-4EBF-92AB-BAC07B012C9A}" name="Column8679"/>
    <tableColumn id="8696" xr3:uid="{23EBF314-A03B-4800-97C6-D8F6B07182AE}" name="Column8680"/>
    <tableColumn id="8697" xr3:uid="{510B3421-DE2C-4D95-9EAE-298747CF026C}" name="Column8681"/>
    <tableColumn id="8698" xr3:uid="{2F17E478-9862-465B-9C43-17DF4DB2B159}" name="Column8682"/>
    <tableColumn id="8699" xr3:uid="{7E91F8DD-6986-4C36-A747-292482931E37}" name="Column8683"/>
    <tableColumn id="8700" xr3:uid="{3B8EDC23-DA80-43DF-986A-1C86CD53D9B2}" name="Column8684"/>
    <tableColumn id="8701" xr3:uid="{7BE5C49B-A501-4456-81FC-1E03E3AFB350}" name="Column8685"/>
    <tableColumn id="8702" xr3:uid="{0D6361C4-2F0D-4B2B-89B5-FAA8298D81C6}" name="Column8686"/>
    <tableColumn id="8703" xr3:uid="{BE271DCE-3481-487B-8565-E4F9E0BC4755}" name="Column8687"/>
    <tableColumn id="8704" xr3:uid="{C1EBEAC8-718C-4F65-9181-5FBDB7149A89}" name="Column8688"/>
    <tableColumn id="8705" xr3:uid="{1AB6D563-09F7-419F-B59B-3DAE5EB88317}" name="Column8689"/>
    <tableColumn id="8706" xr3:uid="{F75A8220-F26B-4BC1-8CDF-452DA6AEC504}" name="Column8690"/>
    <tableColumn id="8707" xr3:uid="{02636731-86CF-4846-B0B5-A57F910A4F71}" name="Column8691"/>
    <tableColumn id="8708" xr3:uid="{F1BEB5A8-586B-4AA6-88BF-6CB5173D0C5B}" name="Column8692"/>
    <tableColumn id="8709" xr3:uid="{46E49734-8092-4D66-A8C9-AD9C148CFB29}" name="Column8693"/>
    <tableColumn id="8710" xr3:uid="{694165C6-ADD9-41C3-9052-6440C59881F5}" name="Column8694"/>
    <tableColumn id="8711" xr3:uid="{1E402EF6-2BD3-41E7-BA12-FA8BCA4139E4}" name="Column8695"/>
    <tableColumn id="8712" xr3:uid="{490953FF-0220-454F-BE0B-BE40EDD6E12E}" name="Column8696"/>
    <tableColumn id="8713" xr3:uid="{9BFF790C-904B-4859-83B7-8C4BB9BA8A71}" name="Column8697"/>
    <tableColumn id="8714" xr3:uid="{29810410-26A1-4198-A8FA-5AF0E421D49A}" name="Column8698"/>
    <tableColumn id="8715" xr3:uid="{00CFDEE9-2E18-4ABA-8D53-49ACEA0A5AA6}" name="Column8699"/>
    <tableColumn id="8716" xr3:uid="{5B697B33-ADD3-4121-9715-25913D72135D}" name="Column8700"/>
    <tableColumn id="8717" xr3:uid="{EC037050-DE86-4B14-A653-0CBAECFD9FEB}" name="Column8701"/>
    <tableColumn id="8718" xr3:uid="{72301AFB-6A97-46F2-9791-3B0C8321FF6D}" name="Column8702"/>
    <tableColumn id="8719" xr3:uid="{E1A75254-E179-4633-9C42-38932881C3F6}" name="Column8703"/>
    <tableColumn id="8720" xr3:uid="{5CAD826E-77D8-4A7B-917E-6E92F9765B01}" name="Column8704"/>
    <tableColumn id="8721" xr3:uid="{DC2E59C7-6C13-4CD3-A486-63F543715135}" name="Column8705"/>
    <tableColumn id="8722" xr3:uid="{44DEE9F6-FB64-4C2C-BDD2-A1BC4AF58360}" name="Column8706"/>
    <tableColumn id="8723" xr3:uid="{D6B5A20C-D862-4387-BC9C-8FFB112BA804}" name="Column8707"/>
    <tableColumn id="8724" xr3:uid="{F787951C-B373-4597-8CBE-8962F107CA6D}" name="Column8708"/>
    <tableColumn id="8725" xr3:uid="{E6569CAD-3C39-40CE-A2E4-787D111D528C}" name="Column8709"/>
    <tableColumn id="8726" xr3:uid="{70EC4BF4-BEC3-4EB9-80EC-458F04C0BD1F}" name="Column8710"/>
    <tableColumn id="8727" xr3:uid="{EDA95DFA-89AE-4BB5-8DBB-76EDA574ED94}" name="Column8711"/>
    <tableColumn id="8728" xr3:uid="{32F3650E-D642-45F5-B2DD-A86497D3133A}" name="Column8712"/>
    <tableColumn id="8729" xr3:uid="{C8BB84F0-BF20-4345-8408-E897E0E08427}" name="Column8713"/>
    <tableColumn id="8730" xr3:uid="{E2768F13-2903-4DB3-A5CC-6830ACC283C2}" name="Column8714"/>
    <tableColumn id="8731" xr3:uid="{CFFBF782-FF4C-4D8E-861B-6AC26A4E36FD}" name="Column8715"/>
    <tableColumn id="8732" xr3:uid="{2CF02B41-B915-4647-A29C-466CBDD6272A}" name="Column8716"/>
    <tableColumn id="8733" xr3:uid="{2D44A5F4-53E2-475E-8328-07D6C1C69438}" name="Column8717"/>
    <tableColumn id="8734" xr3:uid="{3BCD7FCB-B970-41D0-837E-4F19F582AE98}" name="Column8718"/>
    <tableColumn id="8735" xr3:uid="{537EC240-8E79-4A11-B40B-C239881A931C}" name="Column8719"/>
    <tableColumn id="8736" xr3:uid="{11093941-4728-4ACC-A8EB-22B7EE406A49}" name="Column8720"/>
    <tableColumn id="8737" xr3:uid="{3528FFB7-C695-4DAB-9B5B-B7460DA305B8}" name="Column8721"/>
    <tableColumn id="8738" xr3:uid="{D920569B-00FD-4C8E-A4AB-62C34CEA2104}" name="Column8722"/>
    <tableColumn id="8739" xr3:uid="{5C939353-6485-4380-9A26-5C7ED89DAF6A}" name="Column8723"/>
    <tableColumn id="8740" xr3:uid="{DA74DDB6-4741-46F3-89EF-D28C85F1541F}" name="Column8724"/>
    <tableColumn id="8741" xr3:uid="{5D10A080-8BE0-4790-A880-50139B52E465}" name="Column8725"/>
    <tableColumn id="8742" xr3:uid="{5BC42F97-7BE6-4692-8E79-2B1CC0CFDBD6}" name="Column8726"/>
    <tableColumn id="8743" xr3:uid="{7485B0AA-3BFC-4E1D-A165-9A157F2A78E9}" name="Column8727"/>
    <tableColumn id="8744" xr3:uid="{CE9E769C-4A48-4CC9-BCBB-39D04E492144}" name="Column8728"/>
    <tableColumn id="8745" xr3:uid="{6C9A0604-4E2C-4D52-A3FD-EF97D1939EF0}" name="Column8729"/>
    <tableColumn id="8746" xr3:uid="{32C89E7F-9542-4543-9044-F4A186EA240C}" name="Column8730"/>
    <tableColumn id="8747" xr3:uid="{78E228E9-6047-4CC1-92D8-A4936AD20D90}" name="Column8731"/>
    <tableColumn id="8748" xr3:uid="{F550E9C8-AB82-47A9-BD30-953D0CC6056C}" name="Column8732"/>
    <tableColumn id="8749" xr3:uid="{6D5F5925-617E-4864-B850-CCE0125D54B5}" name="Column8733"/>
    <tableColumn id="8750" xr3:uid="{F4999FC4-E4AC-4C03-AAC1-4B72E15A2430}" name="Column8734"/>
    <tableColumn id="8751" xr3:uid="{082EA8A6-8A3D-429A-A2CC-9B2942D762BB}" name="Column8735"/>
    <tableColumn id="8752" xr3:uid="{CFECAA8C-67CE-4DFE-81E0-A870D493AC33}" name="Column8736"/>
    <tableColumn id="8753" xr3:uid="{46C8DCFE-AC08-452B-89E7-98A044274CE8}" name="Column8737"/>
    <tableColumn id="8754" xr3:uid="{360E511F-849C-4329-A86A-3CB57ADD8FC6}" name="Column8738"/>
    <tableColumn id="8755" xr3:uid="{FF0666FE-B2DA-472D-AE08-9BB301557E91}" name="Column8739"/>
    <tableColumn id="8756" xr3:uid="{E9D8A76A-843C-4725-BAEC-F8AEC0B0F344}" name="Column8740"/>
    <tableColumn id="8757" xr3:uid="{3CBA3E8F-C83E-402A-98E7-185C94631E89}" name="Column8741"/>
    <tableColumn id="8758" xr3:uid="{63F4D5F8-0B3B-482D-AE5F-F72975187E41}" name="Column8742"/>
    <tableColumn id="8759" xr3:uid="{EFFC5B11-5199-49B9-AE0F-5178C09CEA61}" name="Column8743"/>
    <tableColumn id="8760" xr3:uid="{9DA087B8-F450-41FD-B092-55821880CAA7}" name="Column8744"/>
    <tableColumn id="8761" xr3:uid="{83DD0E22-BFB2-40CA-8182-C7E71E6CBB52}" name="Column8745"/>
    <tableColumn id="8762" xr3:uid="{ACF782B5-3765-4B0B-A318-89B8B1547861}" name="Column8746"/>
    <tableColumn id="8763" xr3:uid="{A29DCE43-24BB-43DB-A373-B6D460FAE639}" name="Column8747"/>
    <tableColumn id="8764" xr3:uid="{CD09DF37-86AE-4F59-9526-4BCC6F5C2E2A}" name="Column8748"/>
    <tableColumn id="8765" xr3:uid="{F7A9FC92-7036-4C70-A203-0FB16E728667}" name="Column8749"/>
    <tableColumn id="8766" xr3:uid="{4B0C15ED-6422-4322-B4D2-776EF9532EB7}" name="Column8750"/>
    <tableColumn id="8767" xr3:uid="{2F9DCA28-7570-4B43-96DA-9D3CEE85A0E6}" name="Column8751"/>
    <tableColumn id="8768" xr3:uid="{83F8DAF4-50EF-4205-87C5-B0C167692E90}" name="Column8752"/>
    <tableColumn id="8769" xr3:uid="{F0099105-F654-4EDF-A02A-0B780E5CC4E1}" name="Column8753"/>
    <tableColumn id="8770" xr3:uid="{CB6D90C7-B75F-4AB9-8C0F-7EBB8EAEDCF4}" name="Column8754"/>
    <tableColumn id="8771" xr3:uid="{600448D8-875C-4E2F-BE3D-C272A0F8BC72}" name="Column8755"/>
    <tableColumn id="8772" xr3:uid="{6BBFD324-64F2-4AA8-A414-87C0443FBAAA}" name="Column8756"/>
    <tableColumn id="8773" xr3:uid="{A1443030-D351-4C95-B965-0E4B85312CBD}" name="Column8757"/>
    <tableColumn id="8774" xr3:uid="{76F8AEA6-6064-4FA8-9FB3-835B01A1D776}" name="Column8758"/>
    <tableColumn id="8775" xr3:uid="{7D767B31-42B7-4F64-9122-7B8CA9D0573A}" name="Column8759"/>
    <tableColumn id="8776" xr3:uid="{7165D81C-DD6A-4A08-B288-A21CA7EC0896}" name="Column8760"/>
    <tableColumn id="8777" xr3:uid="{30F994A2-C16B-436B-B7A8-56575E6E7A2C}" name="Column8761"/>
    <tableColumn id="8778" xr3:uid="{63445D8D-ACFD-413E-9702-8B1C8866B0F6}" name="Column8762"/>
    <tableColumn id="8779" xr3:uid="{36556574-3C9F-4A49-B0F5-C452AF952326}" name="Column8763"/>
    <tableColumn id="8780" xr3:uid="{707F03B7-3C20-4F25-8570-ED5AC45A812D}" name="Column8764"/>
    <tableColumn id="8781" xr3:uid="{4A6D2DA6-8B2A-4419-A828-3E11A7188F90}" name="Column8765"/>
    <tableColumn id="8782" xr3:uid="{F1294CC2-3C30-40B3-8FE2-8B5585BC3CBE}" name="Column8766"/>
    <tableColumn id="8783" xr3:uid="{29886EED-1655-42E7-9E9E-C9FD9F7BAE43}" name="Column8767"/>
    <tableColumn id="8784" xr3:uid="{E3D130E2-A8BA-4B9D-9242-AFDFCB0D1844}" name="Column8768"/>
    <tableColumn id="8785" xr3:uid="{CEB72A8F-AC9E-4A61-91DC-C5A451B79D8D}" name="Column8769"/>
    <tableColumn id="8786" xr3:uid="{63AA3E06-7CA0-4500-B253-52A8F6102B90}" name="Column8770"/>
    <tableColumn id="8787" xr3:uid="{F331E8F2-0CCC-42B5-8FD3-1CDF15750865}" name="Column8771"/>
    <tableColumn id="8788" xr3:uid="{617CB397-BFDD-4F79-A890-36E58A30814F}" name="Column8772"/>
    <tableColumn id="8789" xr3:uid="{C361AC4B-5B5F-4A45-AB02-5E49C4321D67}" name="Column8773"/>
    <tableColumn id="8790" xr3:uid="{EC370B41-185F-472E-9E04-A048955C8665}" name="Column8774"/>
    <tableColumn id="8791" xr3:uid="{E6817FB5-B640-4734-AEB9-2A33B793192D}" name="Column8775"/>
    <tableColumn id="8792" xr3:uid="{63BBE01C-F57F-4B18-9FE6-B3F8CBA55B0B}" name="Column8776"/>
    <tableColumn id="8793" xr3:uid="{4CF03D25-1A4C-427F-968E-505E79D45193}" name="Column8777"/>
    <tableColumn id="8794" xr3:uid="{80349E62-0E95-41E9-86EF-1448DEFF1918}" name="Column8778"/>
    <tableColumn id="8795" xr3:uid="{F3664F7C-2E31-4857-A31B-C9E7118D738F}" name="Column8779"/>
    <tableColumn id="8796" xr3:uid="{EA8499F7-F00B-47A2-951B-2586B6B671C3}" name="Column8780"/>
    <tableColumn id="8797" xr3:uid="{3CC3C9A8-F495-45DA-BB45-1603C07158A7}" name="Column8781"/>
    <tableColumn id="8798" xr3:uid="{E8F7757D-8C8D-4D53-BAA4-794A26497D0E}" name="Column8782"/>
    <tableColumn id="8799" xr3:uid="{C787AEE1-6EF2-40E2-84C8-F3B0385478FA}" name="Column8783"/>
    <tableColumn id="8800" xr3:uid="{C95F7B75-07FD-424B-87FF-1F5CF33CA3AF}" name="Column8784"/>
    <tableColumn id="8801" xr3:uid="{35704F17-CAB2-424F-836E-5A18C6EC336B}" name="Column8785"/>
    <tableColumn id="8802" xr3:uid="{82CDE50A-662F-4A76-80D5-E981593CCA41}" name="Column8786"/>
    <tableColumn id="8803" xr3:uid="{A640C227-E7E6-4FE8-BC63-3FFB0CA4F761}" name="Column8787"/>
    <tableColumn id="8804" xr3:uid="{29B74623-2C49-4AF1-A4EF-CF07E1BAB1C3}" name="Column8788"/>
    <tableColumn id="8805" xr3:uid="{834CF4C4-1088-4D66-ACB1-A0D960C2B509}" name="Column8789"/>
    <tableColumn id="8806" xr3:uid="{F4329A61-B9B8-4026-8216-41D18C1A2CC2}" name="Column8790"/>
    <tableColumn id="8807" xr3:uid="{AF013DD1-5732-4CA5-81AE-F1D5AABD5906}" name="Column8791"/>
    <tableColumn id="8808" xr3:uid="{30B3B690-9E83-439B-BA59-7106205BE51D}" name="Column8792"/>
    <tableColumn id="8809" xr3:uid="{ADD96AC8-566A-48ED-9CDC-CF42D29C8F43}" name="Column8793"/>
    <tableColumn id="8810" xr3:uid="{94FBAB91-F308-44EB-8285-68E7EAB9B04D}" name="Column8794"/>
    <tableColumn id="8811" xr3:uid="{31FA2678-9861-4B98-98CB-E3A90FB8E224}" name="Column8795"/>
    <tableColumn id="8812" xr3:uid="{ED684CB9-B438-4785-85BB-1939B9C11E63}" name="Column8796"/>
    <tableColumn id="8813" xr3:uid="{FC0AA46B-D15C-415B-AC4D-6ADDE9EA71B9}" name="Column8797"/>
    <tableColumn id="8814" xr3:uid="{0FA316C0-77DD-44E9-B166-29AD97C06FEB}" name="Column8798"/>
    <tableColumn id="8815" xr3:uid="{D78A507F-D218-4C9D-9BCC-90BE96DFAE68}" name="Column8799"/>
    <tableColumn id="8816" xr3:uid="{4FDCACB2-2DAF-445C-A9C8-64246982ECC3}" name="Column8800"/>
    <tableColumn id="8817" xr3:uid="{916D0561-9511-4A50-A5DC-4EA030570ECA}" name="Column8801"/>
    <tableColumn id="8818" xr3:uid="{81517C40-1F12-442D-B159-2CED7F662FCD}" name="Column8802"/>
    <tableColumn id="8819" xr3:uid="{D8428936-AE2A-4D21-A2AD-C59D38ED7363}" name="Column8803"/>
    <tableColumn id="8820" xr3:uid="{00928135-52A0-412E-AFAF-4C159B88337A}" name="Column8804"/>
    <tableColumn id="8821" xr3:uid="{20B870E8-83FD-4A1D-8728-CDEB84D548B9}" name="Column8805"/>
    <tableColumn id="8822" xr3:uid="{AD86A0E2-36B7-4E86-894D-D7353E2E393A}" name="Column8806"/>
    <tableColumn id="8823" xr3:uid="{327520ED-B680-4F0C-BEB9-295AED7B084D}" name="Column8807"/>
    <tableColumn id="8824" xr3:uid="{B0A7D85F-F72D-4C7D-BF76-C1F7BC900C3C}" name="Column8808"/>
    <tableColumn id="8825" xr3:uid="{34AFA125-C15F-40CF-8BB6-608DA65840A3}" name="Column8809"/>
    <tableColumn id="8826" xr3:uid="{91272AAA-C104-465C-973D-3FF54BE60CB1}" name="Column8810"/>
    <tableColumn id="8827" xr3:uid="{8295F9F9-7A8C-45EC-8C75-E32973E5DEAD}" name="Column8811"/>
    <tableColumn id="8828" xr3:uid="{59AF4CCA-9E33-4A19-A1E0-29A521B2530D}" name="Column8812"/>
    <tableColumn id="8829" xr3:uid="{3E950BB9-07D9-469D-87B1-57D3CDCFAC00}" name="Column8813"/>
    <tableColumn id="8830" xr3:uid="{6F930237-F63E-4584-A9CD-0419723D1554}" name="Column8814"/>
    <tableColumn id="8831" xr3:uid="{BFCEF2CA-3A14-45E3-B11F-D8CF07260B32}" name="Column8815"/>
    <tableColumn id="8832" xr3:uid="{F6AC6548-2213-451C-A89F-2B39D25F336F}" name="Column8816"/>
    <tableColumn id="8833" xr3:uid="{CCBFF109-2131-4BDB-A23E-64089D73160E}" name="Column8817"/>
    <tableColumn id="8834" xr3:uid="{905AE594-9ACE-4B07-9EB4-1CC59615CFDB}" name="Column8818"/>
    <tableColumn id="8835" xr3:uid="{C2697ECC-DD6C-4047-AE0D-BC19C2B428B8}" name="Column8819"/>
    <tableColumn id="8836" xr3:uid="{E0A9C3AA-DC78-4CA8-9166-AB1B394B06D4}" name="Column8820"/>
    <tableColumn id="8837" xr3:uid="{B08CA9AD-3C30-4D7C-B14C-B836BA7DEAD1}" name="Column8821"/>
    <tableColumn id="8838" xr3:uid="{572B865E-5E3C-40C1-B532-EEA5410BFF10}" name="Column8822"/>
    <tableColumn id="8839" xr3:uid="{03C61D32-BBFB-4EBA-87F9-1B1743AE7AE4}" name="Column8823"/>
    <tableColumn id="8840" xr3:uid="{7989B01D-B9B8-41A5-BE3B-E85CCFA08899}" name="Column8824"/>
    <tableColumn id="8841" xr3:uid="{7675D426-B226-4E42-BDEE-2B7A2227AF54}" name="Column8825"/>
    <tableColumn id="8842" xr3:uid="{3B53563F-2FC6-42E1-A140-08D97F905F25}" name="Column8826"/>
    <tableColumn id="8843" xr3:uid="{C34D6C3D-7876-4D24-8847-18785CCBE46F}" name="Column8827"/>
    <tableColumn id="8844" xr3:uid="{78AB1137-CCB1-4D3A-ABBD-5B5D308A25FC}" name="Column8828"/>
    <tableColumn id="8845" xr3:uid="{82BD5CF9-EBD4-45AD-94DC-1FA698EE3B89}" name="Column8829"/>
    <tableColumn id="8846" xr3:uid="{4D50E6E5-48BD-4A47-9EF5-A088FD6B87CB}" name="Column8830"/>
    <tableColumn id="8847" xr3:uid="{F68DC7BC-949D-4A41-B3DA-57399E9DCD74}" name="Column8831"/>
    <tableColumn id="8848" xr3:uid="{6709AE75-042C-4A6F-9E9A-13CBA3B00BF3}" name="Column8832"/>
    <tableColumn id="8849" xr3:uid="{9C44748F-75E6-4723-B31B-7CE096466407}" name="Column8833"/>
    <tableColumn id="8850" xr3:uid="{8150BDBE-A074-41A1-8A1D-B7B1C97E54BF}" name="Column8834"/>
    <tableColumn id="8851" xr3:uid="{DE2B2B84-7100-4B02-8119-A0366F4F6C42}" name="Column8835"/>
    <tableColumn id="8852" xr3:uid="{331949F2-4406-489D-AEAB-63032677482E}" name="Column8836"/>
    <tableColumn id="8853" xr3:uid="{C59E9781-5B87-41C7-B326-30E85EE3455F}" name="Column8837"/>
    <tableColumn id="8854" xr3:uid="{7FE8790A-E3FF-4F7C-AFC5-9FF5103C3835}" name="Column8838"/>
    <tableColumn id="8855" xr3:uid="{C65BDC58-42E6-40AB-A7D3-B6BBEB31B2E7}" name="Column8839"/>
    <tableColumn id="8856" xr3:uid="{C2B352B2-DF9D-4DA6-BA16-C936A487A2CD}" name="Column8840"/>
    <tableColumn id="8857" xr3:uid="{A0E3D774-30B4-4E99-BF3D-2E77846D52F0}" name="Column8841"/>
    <tableColumn id="8858" xr3:uid="{275E3079-62FE-4052-BC2B-3F2DA3E6796F}" name="Column8842"/>
    <tableColumn id="8859" xr3:uid="{9740EB0D-D8F7-45E5-AAE4-E0DA705F6F8C}" name="Column8843"/>
    <tableColumn id="8860" xr3:uid="{86C6B4F3-96E4-4185-BB72-6D19EBFBA258}" name="Column8844"/>
    <tableColumn id="8861" xr3:uid="{37A5B6D1-4DB0-4950-8D3C-633EBEFB9EB5}" name="Column8845"/>
    <tableColumn id="8862" xr3:uid="{3DA0960F-633C-4264-8850-BE42AF47D7C8}" name="Column8846"/>
    <tableColumn id="8863" xr3:uid="{C6E780E0-DE47-412B-82AD-AB9DE540675C}" name="Column8847"/>
    <tableColumn id="8864" xr3:uid="{4E0AC633-2F66-4B1D-8BB1-45AAA01E2CA2}" name="Column8848"/>
    <tableColumn id="8865" xr3:uid="{CD2AFEEA-79A2-4520-A9B4-3B049B638C6B}" name="Column8849"/>
    <tableColumn id="8866" xr3:uid="{F0A93AB8-3FF5-4E29-AE11-60EA9AE45B69}" name="Column8850"/>
    <tableColumn id="8867" xr3:uid="{BA4C88E0-6CBC-4F08-88B8-B2865606AA1C}" name="Column8851"/>
    <tableColumn id="8868" xr3:uid="{AC074877-6D8E-44C2-B5BA-D255DF9E0DD3}" name="Column8852"/>
    <tableColumn id="8869" xr3:uid="{0D12D105-0F6C-45A9-BA6F-8E6B2ADB7054}" name="Column8853"/>
    <tableColumn id="8870" xr3:uid="{3C29ABB0-D02C-4203-AE76-D46E82152D7E}" name="Column8854"/>
    <tableColumn id="8871" xr3:uid="{F209221D-9F47-4297-8DF1-80D24A7C2860}" name="Column8855"/>
    <tableColumn id="8872" xr3:uid="{2FD3E2ED-CBEA-4331-AD5A-04A3B23B7686}" name="Column8856"/>
    <tableColumn id="8873" xr3:uid="{21CDE877-364C-4AE9-BBBA-7D344A136226}" name="Column8857"/>
    <tableColumn id="8874" xr3:uid="{29B9F214-7AF1-4280-BF38-691C5E12BE21}" name="Column8858"/>
    <tableColumn id="8875" xr3:uid="{DD75EC40-C331-4821-AB01-5568DA7355AF}" name="Column8859"/>
    <tableColumn id="8876" xr3:uid="{89EEAEE9-3E63-45C8-80D9-016AA92F3C2B}" name="Column8860"/>
    <tableColumn id="8877" xr3:uid="{0881AD77-A433-4CBF-B9FF-A81EC59B731E}" name="Column8861"/>
    <tableColumn id="8878" xr3:uid="{92F880D4-428D-4EF6-8DF3-7F3AD38C913B}" name="Column8862"/>
    <tableColumn id="8879" xr3:uid="{ABEDAE34-8536-48EB-A3DE-430B4DFEB6DE}" name="Column8863"/>
    <tableColumn id="8880" xr3:uid="{7E95829D-D6FE-4779-BF9B-C566F3987997}" name="Column8864"/>
    <tableColumn id="8881" xr3:uid="{64D3399B-CDB6-4DA4-BB65-C652CCD1B850}" name="Column8865"/>
    <tableColumn id="8882" xr3:uid="{5084C411-B073-494A-B365-402CE779FA03}" name="Column8866"/>
    <tableColumn id="8883" xr3:uid="{03098CD9-F724-49F4-9146-FF244556BDA8}" name="Column8867"/>
    <tableColumn id="8884" xr3:uid="{AB22FB79-6455-411E-91AB-97DD2D0A6949}" name="Column8868"/>
    <tableColumn id="8885" xr3:uid="{855DF820-2285-4BAD-8B14-E0F0764DA3E1}" name="Column8869"/>
    <tableColumn id="8886" xr3:uid="{DF6F4366-6BB8-4D82-9D79-A516E82F3F0C}" name="Column8870"/>
    <tableColumn id="8887" xr3:uid="{5184B9F3-CFAD-4607-AFC1-CB6C5C38FBCD}" name="Column8871"/>
    <tableColumn id="8888" xr3:uid="{F2490217-22CF-40EC-B31B-FBC53F662DD7}" name="Column8872"/>
    <tableColumn id="8889" xr3:uid="{9FCA5A6D-116A-49BD-8446-3F27E43FC8DD}" name="Column8873"/>
    <tableColumn id="8890" xr3:uid="{2B5F47AA-6027-4FB2-BDD9-89BF8067D499}" name="Column8874"/>
    <tableColumn id="8891" xr3:uid="{CCB7B71C-8E19-42BF-9A5A-8EBD9FEF7FEE}" name="Column8875"/>
    <tableColumn id="8892" xr3:uid="{D93779D2-CC42-4AF8-A289-A62EEE372F22}" name="Column8876"/>
    <tableColumn id="8893" xr3:uid="{354E7423-8C17-44BC-B652-955241669DAD}" name="Column8877"/>
    <tableColumn id="8894" xr3:uid="{DB8A646E-AA37-4404-8F75-F6AE6E2B0520}" name="Column8878"/>
    <tableColumn id="8895" xr3:uid="{DC23DE66-D5A3-4D25-9D9B-EAB384961A06}" name="Column8879"/>
    <tableColumn id="8896" xr3:uid="{B8BA04AE-FAD1-4870-B8E8-33B22AF04669}" name="Column8880"/>
    <tableColumn id="8897" xr3:uid="{D691565E-AF83-42EC-A223-793D690E5578}" name="Column8881"/>
    <tableColumn id="8898" xr3:uid="{9D123E34-8308-4285-BDC5-A8B07EF1B328}" name="Column8882"/>
    <tableColumn id="8899" xr3:uid="{93CC0C26-1F72-4F94-8005-C3684736A630}" name="Column8883"/>
    <tableColumn id="8900" xr3:uid="{D1F27316-6A3D-4E24-AAE8-65D2689209A9}" name="Column8884"/>
    <tableColumn id="8901" xr3:uid="{EFA9AEF3-9622-4B3B-B60A-E811012722E1}" name="Column8885"/>
    <tableColumn id="8902" xr3:uid="{0E413355-F7D9-44E2-887D-296D8B88F4C8}" name="Column8886"/>
    <tableColumn id="8903" xr3:uid="{FC20843A-AD66-44BE-B93E-55C269F5E578}" name="Column8887"/>
    <tableColumn id="8904" xr3:uid="{08D5F527-9D3A-490A-A919-2EA293D54D43}" name="Column8888"/>
    <tableColumn id="8905" xr3:uid="{30C42D41-C53E-407B-AA34-34B76E790136}" name="Column8889"/>
    <tableColumn id="8906" xr3:uid="{E944870B-4319-4CA2-9B16-32BA011A5458}" name="Column8890"/>
    <tableColumn id="8907" xr3:uid="{A0758E17-480C-45DA-862E-72FB1D0E41C2}" name="Column8891"/>
    <tableColumn id="8908" xr3:uid="{92EBB706-25DE-49E9-9D54-5A17AF10B0F2}" name="Column8892"/>
    <tableColumn id="8909" xr3:uid="{78725DD8-AFD9-418B-B4CD-B4609B3DEF83}" name="Column8893"/>
    <tableColumn id="8910" xr3:uid="{77516A67-8D23-4D13-82EB-7FCF64DAF389}" name="Column8894"/>
    <tableColumn id="8911" xr3:uid="{291EDDE5-92EC-4994-92CE-2D448C433B2A}" name="Column8895"/>
    <tableColumn id="8912" xr3:uid="{BD7655E8-4EEA-413B-82DC-54A1F4716AAE}" name="Column8896"/>
    <tableColumn id="8913" xr3:uid="{615C2751-4D18-42B4-94D6-C78EEBB6E097}" name="Column8897"/>
    <tableColumn id="8914" xr3:uid="{211459CE-CE15-4A6F-B44F-F798D9212B25}" name="Column8898"/>
    <tableColumn id="8915" xr3:uid="{C989E90B-49CA-4813-964F-398DE89F6569}" name="Column8899"/>
    <tableColumn id="8916" xr3:uid="{40C39C47-603F-4C05-B9A5-3D8DD6B2D16E}" name="Column8900"/>
    <tableColumn id="8917" xr3:uid="{23318341-DB0F-4A82-AC95-7C1ECBF44C82}" name="Column8901"/>
    <tableColumn id="8918" xr3:uid="{C3CAA880-B31E-4594-98C5-505A912F248F}" name="Column8902"/>
    <tableColumn id="8919" xr3:uid="{9900906D-8682-4297-808C-AA7E74E90DCA}" name="Column8903"/>
    <tableColumn id="8920" xr3:uid="{7D3A29CF-8E50-4F54-A7AA-F7E68AEF56D5}" name="Column8904"/>
    <tableColumn id="8921" xr3:uid="{5A098419-C240-4899-A265-9A1B426D0252}" name="Column8905"/>
    <tableColumn id="8922" xr3:uid="{16E650AE-C576-4A1C-B61F-3B256F2E711A}" name="Column8906"/>
    <tableColumn id="8923" xr3:uid="{974390BF-4C6F-4FF1-ADBB-41EB5C26C5F1}" name="Column8907"/>
    <tableColumn id="8924" xr3:uid="{C8951EA1-6F09-4A6E-95D1-C5F03F3FE7C0}" name="Column8908"/>
    <tableColumn id="8925" xr3:uid="{457801D6-57FD-47AC-8558-EDDD187D52C5}" name="Column8909"/>
    <tableColumn id="8926" xr3:uid="{6119B045-F9E3-4A01-861C-9ED8A51080D3}" name="Column8910"/>
    <tableColumn id="8927" xr3:uid="{74602CFC-2A4F-4F2B-BBFF-51922F6B3508}" name="Column8911"/>
    <tableColumn id="8928" xr3:uid="{9CD23725-F674-42CC-9EC1-00CCCF65A665}" name="Column8912"/>
    <tableColumn id="8929" xr3:uid="{DC6087B4-B786-4B71-B0D1-CAD87C4867CC}" name="Column8913"/>
    <tableColumn id="8930" xr3:uid="{65038068-1AE5-4EE3-9A77-766E80506CFC}" name="Column8914"/>
    <tableColumn id="8931" xr3:uid="{AB37C76C-1591-47EA-B611-563F15936BDE}" name="Column8915"/>
    <tableColumn id="8932" xr3:uid="{F322BDE6-DF4B-45BE-8BAB-38AA5DD54292}" name="Column8916"/>
    <tableColumn id="8933" xr3:uid="{9CC79CC5-E865-4280-B50D-09570817E27B}" name="Column8917"/>
    <tableColumn id="8934" xr3:uid="{8096A380-4A20-47F1-A7FB-7D97C1A96F29}" name="Column8918"/>
    <tableColumn id="8935" xr3:uid="{0F0B3367-7E15-401F-B267-96E1854CEFE2}" name="Column8919"/>
    <tableColumn id="8936" xr3:uid="{F90E9A49-4E75-4C22-8327-C37C02220B1E}" name="Column8920"/>
    <tableColumn id="8937" xr3:uid="{CED6215D-F891-491F-9860-5582475F6514}" name="Column8921"/>
    <tableColumn id="8938" xr3:uid="{3E60625F-E56A-4911-A1DF-0235B19EB61A}" name="Column8922"/>
    <tableColumn id="8939" xr3:uid="{9047EB2A-983B-48BE-A474-24642C015685}" name="Column8923"/>
    <tableColumn id="8940" xr3:uid="{87A102C2-7B76-4405-A6E1-5DBDFB948292}" name="Column8924"/>
    <tableColumn id="8941" xr3:uid="{1074C828-4359-40E2-90A3-0E49FA5368F1}" name="Column8925"/>
    <tableColumn id="8942" xr3:uid="{D4B8E19D-5852-4F1D-89F8-2F6733FD0206}" name="Column8926"/>
    <tableColumn id="8943" xr3:uid="{E4F978D9-7EC0-473A-BA50-F11618D314F9}" name="Column8927"/>
    <tableColumn id="8944" xr3:uid="{645A90F9-D438-4C97-93E8-A7E993A2F5ED}" name="Column8928"/>
    <tableColumn id="8945" xr3:uid="{524507E9-29F5-48CA-8B9D-4399E03CCE30}" name="Column8929"/>
    <tableColumn id="8946" xr3:uid="{CF7F62C6-22AC-4FF9-9D6B-39A643A65126}" name="Column8930"/>
    <tableColumn id="8947" xr3:uid="{E1E72436-0BD6-4A2A-A48C-DCC7DAFA99A2}" name="Column8931"/>
    <tableColumn id="8948" xr3:uid="{570FE53B-5C98-47C3-BBB6-3DD0286F837F}" name="Column8932"/>
    <tableColumn id="8949" xr3:uid="{57DD47FF-BB7A-4CA0-BE55-8DF4DC03FCE4}" name="Column8933"/>
    <tableColumn id="8950" xr3:uid="{29EE7AC5-693E-41DD-91F9-E9EC41A49BFD}" name="Column8934"/>
    <tableColumn id="8951" xr3:uid="{6B67A663-0E7B-4616-8350-1105E1C37A0B}" name="Column8935"/>
    <tableColumn id="8952" xr3:uid="{B4F00D58-E99D-4A94-B5F1-0D14E98A5B2E}" name="Column8936"/>
    <tableColumn id="8953" xr3:uid="{3083E45E-5D42-4C32-844D-94B44D2FB9D6}" name="Column8937"/>
    <tableColumn id="8954" xr3:uid="{17D6BD3F-D181-4863-A58C-FE385228153D}" name="Column8938"/>
    <tableColumn id="8955" xr3:uid="{0EFDBEC3-FAD8-4AF4-8E4F-48B66FAD9C04}" name="Column8939"/>
    <tableColumn id="8956" xr3:uid="{4EB420D1-9F81-41F7-B4D9-B5F3A30AF1EA}" name="Column8940"/>
    <tableColumn id="8957" xr3:uid="{A1344964-3E27-4E17-89D7-85197FB89B91}" name="Column8941"/>
    <tableColumn id="8958" xr3:uid="{10325648-5BF5-42B6-B523-BCC79ED53529}" name="Column8942"/>
    <tableColumn id="8959" xr3:uid="{8B788F3A-2266-4BFA-B7A0-A323AF0CA33A}" name="Column8943"/>
    <tableColumn id="8960" xr3:uid="{5104461A-6B8F-4DB5-8130-339B597E2D66}" name="Column8944"/>
    <tableColumn id="8961" xr3:uid="{729B0D0E-259F-4D93-BA9D-06B5730DD45F}" name="Column8945"/>
    <tableColumn id="8962" xr3:uid="{F1FE3455-F122-4D20-8236-A132E7C30F1E}" name="Column8946"/>
    <tableColumn id="8963" xr3:uid="{0583D434-5E62-4E44-90CE-F35E8F5A30B9}" name="Column8947"/>
    <tableColumn id="8964" xr3:uid="{AEA009AD-D89F-40E0-8120-B84C48E2A032}" name="Column8948"/>
    <tableColumn id="8965" xr3:uid="{5DFCB806-73BD-4006-B79B-47EBBB192779}" name="Column8949"/>
    <tableColumn id="8966" xr3:uid="{66965B76-104D-4585-B5B9-7DEFC8D8FBC9}" name="Column8950"/>
    <tableColumn id="8967" xr3:uid="{C91447E3-FC90-4CC4-8165-0BF5E6C9EFA5}" name="Column8951"/>
    <tableColumn id="8968" xr3:uid="{24C0EA90-F459-430C-AEA9-04841843ADCC}" name="Column8952"/>
    <tableColumn id="8969" xr3:uid="{59D47BCF-8715-49FB-9130-D4AE1BBEDE76}" name="Column8953"/>
    <tableColumn id="8970" xr3:uid="{8C80D003-DCE9-4B9B-B58C-722874643796}" name="Column8954"/>
    <tableColumn id="8971" xr3:uid="{E1BC0B62-E9AC-4626-9FD3-E7A37D7553E5}" name="Column8955"/>
    <tableColumn id="8972" xr3:uid="{459FC6A0-8E6D-4E94-A801-AF1AB03C5D8C}" name="Column8956"/>
    <tableColumn id="8973" xr3:uid="{DEC6E699-241D-4811-8245-C80C5EBB71CA}" name="Column8957"/>
    <tableColumn id="8974" xr3:uid="{DB2F8DC5-F7FC-49AC-A0CD-4E30D3932AF2}" name="Column8958"/>
    <tableColumn id="8975" xr3:uid="{81ADCF99-44AD-4B6B-9757-9A9CDDFC5DD8}" name="Column8959"/>
    <tableColumn id="8976" xr3:uid="{DE0B2CE4-4CC2-40D2-A8AA-5FE320676B13}" name="Column8960"/>
    <tableColumn id="8977" xr3:uid="{968A83A0-8B9B-4505-8060-63508717E463}" name="Column8961"/>
    <tableColumn id="8978" xr3:uid="{2B67F64E-303C-43F6-A49D-5508053857C7}" name="Column8962"/>
    <tableColumn id="8979" xr3:uid="{2C562BA8-CE4A-45AF-8858-DCB7F57AE8D2}" name="Column8963"/>
    <tableColumn id="8980" xr3:uid="{0A7DA405-18B5-4A1F-AD9C-8FCE12C9A21B}" name="Column8964"/>
    <tableColumn id="8981" xr3:uid="{8F09AF25-BB27-4F87-86DE-AB9EECB74FC7}" name="Column8965"/>
    <tableColumn id="8982" xr3:uid="{CD733BD2-5378-45A5-9510-A85FB291C696}" name="Column8966"/>
    <tableColumn id="8983" xr3:uid="{69BDF673-4931-4E94-86E9-6F01BB29BB40}" name="Column8967"/>
    <tableColumn id="8984" xr3:uid="{E968C67C-5B19-43CD-AE24-DE73BBA42B83}" name="Column8968"/>
    <tableColumn id="8985" xr3:uid="{F1AA406F-4014-4192-A374-FC934B1AC1CA}" name="Column8969"/>
    <tableColumn id="8986" xr3:uid="{3A53D843-D8DF-4D19-BA87-6F8218DE23FF}" name="Column8970"/>
    <tableColumn id="8987" xr3:uid="{23B8537B-D382-4554-BF99-B0A853B3F0A9}" name="Column8971"/>
    <tableColumn id="8988" xr3:uid="{934CD0E2-D608-4191-9982-5F2FC1A51A03}" name="Column8972"/>
    <tableColumn id="8989" xr3:uid="{93F48D88-EDCC-41CF-AF50-CC11C839A7F3}" name="Column8973"/>
    <tableColumn id="8990" xr3:uid="{2C07EA0A-DB27-41BF-B729-080C9E9FC4D5}" name="Column8974"/>
    <tableColumn id="8991" xr3:uid="{E4269869-6098-44A7-8DB0-829C92F6DE1D}" name="Column8975"/>
    <tableColumn id="8992" xr3:uid="{37FCE8A8-08F4-460C-B900-8052410B8649}" name="Column8976"/>
    <tableColumn id="8993" xr3:uid="{9A352519-C363-421E-AD5F-197BB6995ABA}" name="Column8977"/>
    <tableColumn id="8994" xr3:uid="{67FA9CC0-302F-4A79-B8B7-7ABC4A074CF4}" name="Column8978"/>
    <tableColumn id="8995" xr3:uid="{6C72FCE2-3860-4479-833D-48F7120C6E9D}" name="Column8979"/>
    <tableColumn id="8996" xr3:uid="{854E62C3-65D3-4037-92B4-3FBDF28244F9}" name="Column8980"/>
    <tableColumn id="8997" xr3:uid="{6C8B4E80-CF27-4ED4-880B-89DD400BE370}" name="Column8981"/>
    <tableColumn id="8998" xr3:uid="{0552DDC5-F3BA-4D4C-ADB5-15BBCACBC582}" name="Column8982"/>
    <tableColumn id="8999" xr3:uid="{EE1EF140-66E2-4EF7-8094-12934545E1C5}" name="Column8983"/>
    <tableColumn id="9000" xr3:uid="{A17E961D-650C-4C6B-8520-FF59EF5D33F4}" name="Column8984"/>
    <tableColumn id="9001" xr3:uid="{DD59F01B-76D3-4A87-9FEF-BFDAD0837947}" name="Column8985"/>
    <tableColumn id="9002" xr3:uid="{80E6CB90-82BD-410D-977F-BD37123F6BA5}" name="Column8986"/>
    <tableColumn id="9003" xr3:uid="{FFF8C056-F241-401F-9DD3-C9CD8A63B104}" name="Column8987"/>
    <tableColumn id="9004" xr3:uid="{160ECD39-018F-46B3-9A84-27610617CFDB}" name="Column8988"/>
    <tableColumn id="9005" xr3:uid="{76A81312-C228-4D68-8091-48BCDAF5028C}" name="Column8989"/>
    <tableColumn id="9006" xr3:uid="{5DEBB25F-CD7A-4DBC-B567-291EDA00D61E}" name="Column8990"/>
    <tableColumn id="9007" xr3:uid="{CCE8C887-D95E-427A-BB74-127D5753E026}" name="Column8991"/>
    <tableColumn id="9008" xr3:uid="{D819A3C2-8A62-40CA-80BC-00179267A82F}" name="Column8992"/>
    <tableColumn id="9009" xr3:uid="{F2A0594F-8DED-40E2-9AB9-2A18F916B4B7}" name="Column8993"/>
    <tableColumn id="9010" xr3:uid="{3C5C8FA5-84C8-4D9C-B351-3966F7FCF55F}" name="Column8994"/>
    <tableColumn id="9011" xr3:uid="{BDE7D5FD-E063-42AF-AA94-F5759A3088E1}" name="Column8995"/>
    <tableColumn id="9012" xr3:uid="{E476C2A6-21E3-4351-8191-6CB9597F1064}" name="Column8996"/>
    <tableColumn id="9013" xr3:uid="{360C3362-4EC8-42C8-8C77-6E0E7A2454A9}" name="Column8997"/>
    <tableColumn id="9014" xr3:uid="{714974E8-8762-4474-87B3-6B09566EC992}" name="Column8998"/>
    <tableColumn id="9015" xr3:uid="{5D30E283-0A98-40AD-81CF-C73CED4C7C46}" name="Column8999"/>
    <tableColumn id="9016" xr3:uid="{F6163F90-71C5-4961-B1E8-CEF471400A4E}" name="Column9000"/>
    <tableColumn id="9017" xr3:uid="{8D6BD153-8127-4724-81FF-2AD3301F995C}" name="Column9001"/>
    <tableColumn id="9018" xr3:uid="{02031975-DEFD-40B8-A41E-36F4563FA140}" name="Column9002"/>
    <tableColumn id="9019" xr3:uid="{07A8F17D-95CC-491A-965A-D3E46FCF5067}" name="Column9003"/>
    <tableColumn id="9020" xr3:uid="{D3E27593-2774-40F4-9EF2-4026B1BE8403}" name="Column9004"/>
    <tableColumn id="9021" xr3:uid="{C7E663A2-F277-4EEA-B897-FAFD5BFAEF90}" name="Column9005"/>
    <tableColumn id="9022" xr3:uid="{16087A38-1E90-4210-A8C9-3D654E62CF2A}" name="Column9006"/>
    <tableColumn id="9023" xr3:uid="{C93912A0-0740-4501-8DBF-EBDFC4EF5115}" name="Column9007"/>
    <tableColumn id="9024" xr3:uid="{FF09C75E-3D51-43A5-BAB7-489CD6C8467F}" name="Column9008"/>
    <tableColumn id="9025" xr3:uid="{AF75C956-270E-4D20-ABD9-09313927F185}" name="Column9009"/>
    <tableColumn id="9026" xr3:uid="{9859A14D-60BA-48F7-8746-791D48283C59}" name="Column9010"/>
    <tableColumn id="9027" xr3:uid="{0FEDA9FF-93F6-44C1-93E2-118EC1914A65}" name="Column9011"/>
    <tableColumn id="9028" xr3:uid="{223A804E-8FC8-4D72-9A71-C0FC68146FDA}" name="Column9012"/>
    <tableColumn id="9029" xr3:uid="{9CA75384-3E8D-4660-9ED3-11CFDE6DDB59}" name="Column9013"/>
    <tableColumn id="9030" xr3:uid="{DC4BE23A-9588-4B26-8152-097CCFD4A671}" name="Column9014"/>
    <tableColumn id="9031" xr3:uid="{187069CF-EA1D-41B5-9CE7-9C4E30D9DE23}" name="Column9015"/>
    <tableColumn id="9032" xr3:uid="{81017A9A-DC34-4EE1-A67C-386CC7C3FBC4}" name="Column9016"/>
    <tableColumn id="9033" xr3:uid="{9C929211-76E1-4F34-A166-74EC8141D496}" name="Column9017"/>
    <tableColumn id="9034" xr3:uid="{86A66C95-4D44-4D5A-90FE-B346BDFB45A7}" name="Column9018"/>
    <tableColumn id="9035" xr3:uid="{E0521B5C-3166-4191-99A2-7126ADAC6054}" name="Column9019"/>
    <tableColumn id="9036" xr3:uid="{4B55762D-8EDE-44CE-BA36-1DB8BB603713}" name="Column9020"/>
    <tableColumn id="9037" xr3:uid="{B5BE5AD4-2FA7-471A-85D0-780C99F3FC15}" name="Column9021"/>
    <tableColumn id="9038" xr3:uid="{5593AF94-7A08-4588-8A25-5196BA1B20E3}" name="Column9022"/>
    <tableColumn id="9039" xr3:uid="{95C2573C-B849-4895-94DE-406E289FAE41}" name="Column9023"/>
    <tableColumn id="9040" xr3:uid="{DA6FBAE9-3F45-46B8-92E0-4F700C2C11B1}" name="Column9024"/>
    <tableColumn id="9041" xr3:uid="{EF459539-D42D-49CE-A663-4573D2BA9F1C}" name="Column9025"/>
    <tableColumn id="9042" xr3:uid="{C8F0797C-EA80-41BC-99E2-AC2DE97A6F2A}" name="Column9026"/>
    <tableColumn id="9043" xr3:uid="{A41C267A-2AB9-4CFD-A79E-01F2BFD7BDA5}" name="Column9027"/>
    <tableColumn id="9044" xr3:uid="{A8C5F610-89C7-40BC-B418-B56A64433331}" name="Column9028"/>
    <tableColumn id="9045" xr3:uid="{23990D7B-6CAA-45E7-AD4E-C1BCCCBA3E0D}" name="Column9029"/>
    <tableColumn id="9046" xr3:uid="{818E5BEE-2E8A-4581-ABDE-F399DECFC450}" name="Column9030"/>
    <tableColumn id="9047" xr3:uid="{D7AF4325-5561-414C-A648-5AD03FBD4EFE}" name="Column9031"/>
    <tableColumn id="9048" xr3:uid="{C58ABDFA-79EA-4328-A3C3-0384DFB8051D}" name="Column9032"/>
    <tableColumn id="9049" xr3:uid="{E6160649-BA91-44BD-8F75-520946E112D8}" name="Column9033"/>
    <tableColumn id="9050" xr3:uid="{0F84CF1B-F7F5-45B5-9A40-C65751E8D339}" name="Column9034"/>
    <tableColumn id="9051" xr3:uid="{A2175E22-76EA-4118-8372-15CA6844F20E}" name="Column9035"/>
    <tableColumn id="9052" xr3:uid="{CB3124B4-C5E5-4E39-85FA-18A9766D5392}" name="Column9036"/>
    <tableColumn id="9053" xr3:uid="{54D289B7-B6D1-46C5-8BB0-6306D754BAE7}" name="Column9037"/>
    <tableColumn id="9054" xr3:uid="{AA4A6BB0-C3F1-4879-B116-E5A3CE9DAF86}" name="Column9038"/>
    <tableColumn id="9055" xr3:uid="{0C6EE485-285D-4994-9A93-06A4E4F376E7}" name="Column9039"/>
    <tableColumn id="9056" xr3:uid="{3E34D9CB-D6B8-4F18-A66F-D7AFA42B3885}" name="Column9040"/>
    <tableColumn id="9057" xr3:uid="{0E604E18-03FD-47FC-87F5-E023B8F3DB03}" name="Column9041"/>
    <tableColumn id="9058" xr3:uid="{C24F421D-022B-4B5F-BD05-F14ACC374ED3}" name="Column9042"/>
    <tableColumn id="9059" xr3:uid="{D86F45B4-57CC-41D4-B1B3-E83F55973EF2}" name="Column9043"/>
    <tableColumn id="9060" xr3:uid="{A872FBAA-ECB6-49B7-98C0-3CC03AFA5964}" name="Column9044"/>
    <tableColumn id="9061" xr3:uid="{02D4A8DC-6F6A-4448-8E7A-C6FF5AA60073}" name="Column9045"/>
    <tableColumn id="9062" xr3:uid="{048BC56A-9D34-4193-B9A0-44D33968510D}" name="Column9046"/>
    <tableColumn id="9063" xr3:uid="{AEC6765F-8C61-4A43-A612-ECF0E1CF3200}" name="Column9047"/>
    <tableColumn id="9064" xr3:uid="{DADDBED9-A457-4A9D-9C3B-C10AE375881D}" name="Column9048"/>
    <tableColumn id="9065" xr3:uid="{1820B380-A3EF-4A45-A778-772459B88F29}" name="Column9049"/>
    <tableColumn id="9066" xr3:uid="{FAADCAFC-FA82-41FE-B09C-BFFF16818A46}" name="Column9050"/>
    <tableColumn id="9067" xr3:uid="{AFCB41C2-F076-4697-A43E-9289323A0BE8}" name="Column9051"/>
    <tableColumn id="9068" xr3:uid="{87B5D52F-E643-45CC-BA68-216E507F5902}" name="Column9052"/>
    <tableColumn id="9069" xr3:uid="{4386A559-A296-43A6-9491-590FEC2BC305}" name="Column9053"/>
    <tableColumn id="9070" xr3:uid="{D95FA58C-8D35-4705-BDF6-C86C3F49F71D}" name="Column9054"/>
    <tableColumn id="9071" xr3:uid="{A668929A-446C-486C-844A-B5EB4BCA401D}" name="Column9055"/>
    <tableColumn id="9072" xr3:uid="{6DC8B26A-26BF-4BBD-9036-0E71ABE6610A}" name="Column9056"/>
    <tableColumn id="9073" xr3:uid="{5B1E6490-90C3-4164-9A09-AC3F9FAF828C}" name="Column9057"/>
    <tableColumn id="9074" xr3:uid="{FE8A4BCB-9121-470E-8A9A-8F7DA9B2933A}" name="Column9058"/>
    <tableColumn id="9075" xr3:uid="{735A178C-A1DC-4DBE-87C6-A2BE2F09543F}" name="Column9059"/>
    <tableColumn id="9076" xr3:uid="{F8851620-E9ED-4E76-B4A6-A87DC96B53E0}" name="Column9060"/>
    <tableColumn id="9077" xr3:uid="{32B7D4F9-98CA-464B-B569-D7E001AF099E}" name="Column9061"/>
    <tableColumn id="9078" xr3:uid="{5F849FAD-C53E-40ED-B873-7342BB094628}" name="Column9062"/>
    <tableColumn id="9079" xr3:uid="{B107D7F7-DC57-4A7C-9772-524B7B1676E3}" name="Column9063"/>
    <tableColumn id="9080" xr3:uid="{79E691F9-442D-4288-B590-FAAF3F4F500C}" name="Column9064"/>
    <tableColumn id="9081" xr3:uid="{DF65CC26-7E88-459B-9C53-F1A4E22F9CA6}" name="Column9065"/>
    <tableColumn id="9082" xr3:uid="{F8DE602F-3C7F-44CF-8825-0F0A729B200E}" name="Column9066"/>
    <tableColumn id="9083" xr3:uid="{27B9E61A-178F-4C70-BEB1-6BFF290C4E79}" name="Column9067"/>
    <tableColumn id="9084" xr3:uid="{ADE38A50-559C-4F2A-BFAF-93A30E096D4A}" name="Column9068"/>
    <tableColumn id="9085" xr3:uid="{7A06AFD0-97C2-477A-9363-724D9402A151}" name="Column9069"/>
    <tableColumn id="9086" xr3:uid="{4457D8FC-3DBC-4CE4-99F3-9FE7BF8FE71B}" name="Column9070"/>
    <tableColumn id="9087" xr3:uid="{95949C3A-7785-4612-A01F-06AFE6A9F1ED}" name="Column9071"/>
    <tableColumn id="9088" xr3:uid="{A4BEC286-60E7-4FCC-8C76-C96D02EFA781}" name="Column9072"/>
    <tableColumn id="9089" xr3:uid="{792A7151-8729-43B7-BC70-613A2F2ABE7D}" name="Column9073"/>
    <tableColumn id="9090" xr3:uid="{4F12C42A-B4DC-491C-A2F1-28BAC7F42325}" name="Column9074"/>
    <tableColumn id="9091" xr3:uid="{113EC847-7D0D-4786-B959-AEB93F421748}" name="Column9075"/>
    <tableColumn id="9092" xr3:uid="{4CCCC9FE-D865-4162-8076-95BBC139817A}" name="Column9076"/>
    <tableColumn id="9093" xr3:uid="{252419EE-4AD1-4563-AA2F-808C7FF22271}" name="Column9077"/>
    <tableColumn id="9094" xr3:uid="{A3F460E7-041F-47E4-A6AA-9A7DB289EE6C}" name="Column9078"/>
    <tableColumn id="9095" xr3:uid="{7088E942-9BAC-4B2A-9C77-8335B3796743}" name="Column9079"/>
    <tableColumn id="9096" xr3:uid="{7569BF99-AC85-4C5E-8DAD-423069D83391}" name="Column9080"/>
    <tableColumn id="9097" xr3:uid="{7BE50E93-D8DA-475C-8BE8-902F731EE856}" name="Column9081"/>
    <tableColumn id="9098" xr3:uid="{29109B3E-1543-4B65-ABBE-C11F7A83402F}" name="Column9082"/>
    <tableColumn id="9099" xr3:uid="{3EF86081-661A-40B5-9E0F-7452401B9B01}" name="Column9083"/>
    <tableColumn id="9100" xr3:uid="{1A19C9D0-62F7-4488-A297-6DAB45AD720C}" name="Column9084"/>
    <tableColumn id="9101" xr3:uid="{F67A5EE5-8BB1-49ED-944D-5DAF9374014A}" name="Column9085"/>
    <tableColumn id="9102" xr3:uid="{347F0A88-EC76-4B14-8ADB-7865EDAB1C47}" name="Column9086"/>
    <tableColumn id="9103" xr3:uid="{6417B955-F2EF-40F7-896F-63B3BFD17397}" name="Column9087"/>
    <tableColumn id="9104" xr3:uid="{3E4699C8-EF0D-4A21-8642-64B7A369530C}" name="Column9088"/>
    <tableColumn id="9105" xr3:uid="{37B41F03-B659-4445-8A6E-CCBAC32387ED}" name="Column9089"/>
    <tableColumn id="9106" xr3:uid="{C8395D17-57D7-4716-8C19-93CC0A61ABD2}" name="Column9090"/>
    <tableColumn id="9107" xr3:uid="{C0F784A0-CE9B-44D4-8C1D-13C6DE0419FC}" name="Column9091"/>
    <tableColumn id="9108" xr3:uid="{74B6BEAF-C319-4144-9478-ED234CA134B6}" name="Column9092"/>
    <tableColumn id="9109" xr3:uid="{92B3DD24-2E0E-448B-A9F3-9327280E6E62}" name="Column9093"/>
    <tableColumn id="9110" xr3:uid="{FA3B72BE-AFA2-41F2-A721-BDE32D05B1A4}" name="Column9094"/>
    <tableColumn id="9111" xr3:uid="{FC54A1E2-515E-4DAA-84C8-F4BA80455F6E}" name="Column9095"/>
    <tableColumn id="9112" xr3:uid="{B4CE4FAF-B008-44DA-BF3B-F386E747332F}" name="Column9096"/>
    <tableColumn id="9113" xr3:uid="{715C3264-0094-4C14-929A-4CFF9CDD4350}" name="Column9097"/>
    <tableColumn id="9114" xr3:uid="{82B1D7CD-442A-4475-A914-653785391D4D}" name="Column9098"/>
    <tableColumn id="9115" xr3:uid="{B40DB540-8BC1-454B-8E6A-A3BDBDA22844}" name="Column9099"/>
    <tableColumn id="9116" xr3:uid="{2F4C3436-780D-497F-AC69-A6FCC3B6901A}" name="Column9100"/>
    <tableColumn id="9117" xr3:uid="{7ED93BD3-BC5F-4FEF-90AF-25BCC546AB85}" name="Column9101"/>
    <tableColumn id="9118" xr3:uid="{9EA6DAF6-D20F-476F-8F0F-0E71A07BA78C}" name="Column9102"/>
    <tableColumn id="9119" xr3:uid="{DB72E9A1-1820-44C3-B3F6-AB880DBDB226}" name="Column9103"/>
    <tableColumn id="9120" xr3:uid="{AB90D463-66F2-4864-A60C-B67F27F567EF}" name="Column9104"/>
    <tableColumn id="9121" xr3:uid="{ACCBF324-3857-4A16-A4B1-8E3185A3842E}" name="Column9105"/>
    <tableColumn id="9122" xr3:uid="{A117FFEF-5729-4949-8F42-A79CABAE1FFE}" name="Column9106"/>
    <tableColumn id="9123" xr3:uid="{28965948-DE78-40F2-9D7F-A6A3C76BB277}" name="Column9107"/>
    <tableColumn id="9124" xr3:uid="{FFE02C70-ED3E-4EF0-9090-5D4545F7B61C}" name="Column9108"/>
    <tableColumn id="9125" xr3:uid="{8A88CEF0-128C-43A5-AE1D-F54D1B852614}" name="Column9109"/>
    <tableColumn id="9126" xr3:uid="{5CAFAA41-348C-48C5-B4B5-B22E494A3715}" name="Column9110"/>
    <tableColumn id="9127" xr3:uid="{65D32D7D-C5F8-476C-9B0A-C1B08949FCFA}" name="Column9111"/>
    <tableColumn id="9128" xr3:uid="{E88F73E3-A6A9-4359-B287-23B7D44E87C3}" name="Column9112"/>
    <tableColumn id="9129" xr3:uid="{20E88B2E-BF8D-4AFA-AE70-2AA8862EFD30}" name="Column9113"/>
    <tableColumn id="9130" xr3:uid="{12561899-2810-469F-BCAD-5075FAF00A13}" name="Column9114"/>
    <tableColumn id="9131" xr3:uid="{2F435B7B-1EBE-4C9C-B84B-C01B98610809}" name="Column9115"/>
    <tableColumn id="9132" xr3:uid="{C1A45A46-E98E-4556-9B8E-B13A76CFA673}" name="Column9116"/>
    <tableColumn id="9133" xr3:uid="{F2B3490E-B874-4E2E-97D5-D2BA38D73C2D}" name="Column9117"/>
    <tableColumn id="9134" xr3:uid="{F5606D72-59E0-4468-AD61-5734D84589DD}" name="Column9118"/>
    <tableColumn id="9135" xr3:uid="{258E63B2-22E6-4BEE-BDB9-A51F72641A1F}" name="Column9119"/>
    <tableColumn id="9136" xr3:uid="{7C60D59D-2BC5-44B4-B886-8D5B31C17A0F}" name="Column9120"/>
    <tableColumn id="9137" xr3:uid="{26BE8E26-871C-4836-AB6F-A5215F27092A}" name="Column9121"/>
    <tableColumn id="9138" xr3:uid="{F6D430A1-7E9A-4F86-8572-994D1E6241EE}" name="Column9122"/>
    <tableColumn id="9139" xr3:uid="{E4254977-FD99-4F86-9B5C-B3AEDD42C063}" name="Column9123"/>
    <tableColumn id="9140" xr3:uid="{B92B488D-F471-4E9D-BFCF-E57124A051E6}" name="Column9124"/>
    <tableColumn id="9141" xr3:uid="{5F35812A-193E-45CF-83B7-8BB8C7492421}" name="Column9125"/>
    <tableColumn id="9142" xr3:uid="{F62E99AA-66E2-41E1-87D7-958701FFFDD4}" name="Column9126"/>
    <tableColumn id="9143" xr3:uid="{AEB1CE96-4BC3-44FA-A040-FD260545A0B6}" name="Column9127"/>
    <tableColumn id="9144" xr3:uid="{9271F891-5BD3-44A6-B636-C24BA713F071}" name="Column9128"/>
    <tableColumn id="9145" xr3:uid="{F0D3D972-3D9B-4061-8176-0D7697B2E597}" name="Column9129"/>
    <tableColumn id="9146" xr3:uid="{A672DAD7-BC80-4BB1-AB00-674CBE6AEB89}" name="Column9130"/>
    <tableColumn id="9147" xr3:uid="{F6FEF7C5-B255-4728-B360-6EEDFF2D4DDF}" name="Column9131"/>
    <tableColumn id="9148" xr3:uid="{1800490B-77B8-4171-8BBD-1D462DF2D3F8}" name="Column9132"/>
    <tableColumn id="9149" xr3:uid="{2493E386-A3E6-456C-8F0F-3E1A59CF478C}" name="Column9133"/>
    <tableColumn id="9150" xr3:uid="{C6E607A8-6C6A-4056-BCB2-3536BD47F4D6}" name="Column9134"/>
    <tableColumn id="9151" xr3:uid="{BB5A0951-4F89-4981-BB88-AB236AA93830}" name="Column9135"/>
    <tableColumn id="9152" xr3:uid="{DDBF0C08-6BC2-46AF-B63A-9EFB47AEBECE}" name="Column9136"/>
    <tableColumn id="9153" xr3:uid="{7C3843E4-E212-43D2-9E4C-A69CAC122561}" name="Column9137"/>
    <tableColumn id="9154" xr3:uid="{52A914E6-4B01-4EC9-A187-5BC3936421B6}" name="Column9138"/>
    <tableColumn id="9155" xr3:uid="{7603668C-0F8B-4BEA-8CE1-FC75A788A70E}" name="Column9139"/>
    <tableColumn id="9156" xr3:uid="{5BA3B624-9C72-4811-A4B0-B7B39E41F138}" name="Column9140"/>
    <tableColumn id="9157" xr3:uid="{873DA4A6-9C41-4DA1-BE86-5317F3B15342}" name="Column9141"/>
    <tableColumn id="9158" xr3:uid="{26FB4805-0320-4468-8ADA-3FC364E04FE4}" name="Column9142"/>
    <tableColumn id="9159" xr3:uid="{4CEE5B71-CF58-45B6-A03E-553D7BB5D94A}" name="Column9143"/>
    <tableColumn id="9160" xr3:uid="{375C538E-77C9-4FF9-8546-0B17BC9C177A}" name="Column9144"/>
    <tableColumn id="9161" xr3:uid="{E6BD2BC8-6F3C-4544-8776-ACE017689923}" name="Column9145"/>
    <tableColumn id="9162" xr3:uid="{4C18653C-CD4F-414C-A46A-F31AE62E9C5E}" name="Column9146"/>
    <tableColumn id="9163" xr3:uid="{09D21F61-BDD6-4B18-8F8C-3A0A07EACF60}" name="Column9147"/>
    <tableColumn id="9164" xr3:uid="{61AB332F-940A-4C3F-9203-CE0FD2AFFC6A}" name="Column9148"/>
    <tableColumn id="9165" xr3:uid="{9032431D-B94B-45C9-AB1D-1780ECC75C0E}" name="Column9149"/>
    <tableColumn id="9166" xr3:uid="{36B20FD3-305F-45CF-8455-62826EDB7226}" name="Column9150"/>
    <tableColumn id="9167" xr3:uid="{F0B4B769-74F7-4297-9796-0C3727E5F1D3}" name="Column9151"/>
    <tableColumn id="9168" xr3:uid="{386717F4-F2AB-4822-A278-79B8A39A89F0}" name="Column9152"/>
    <tableColumn id="9169" xr3:uid="{C96CE57E-2D03-44E7-AD2A-7DC22416ACCC}" name="Column9153"/>
    <tableColumn id="9170" xr3:uid="{E8B2A2DF-1755-45F9-AFC3-E046ACCBEC32}" name="Column9154"/>
    <tableColumn id="9171" xr3:uid="{C2334599-54C5-46C1-97B5-82F7561F8EAF}" name="Column9155"/>
    <tableColumn id="9172" xr3:uid="{748D5FAF-C1D4-4477-A561-0637DE80C600}" name="Column9156"/>
    <tableColumn id="9173" xr3:uid="{8B23E1EE-3BD1-40A3-98E9-583F5DF532E1}" name="Column9157"/>
    <tableColumn id="9174" xr3:uid="{46F4421E-90BD-4DD8-BBE6-F3B59CCEE4CA}" name="Column9158"/>
    <tableColumn id="9175" xr3:uid="{63B1D376-8678-429B-80F4-6F8EB127A4CC}" name="Column9159"/>
    <tableColumn id="9176" xr3:uid="{351A469D-357B-4244-BF3D-663305F9AC48}" name="Column9160"/>
    <tableColumn id="9177" xr3:uid="{FAF6EF12-0DA0-4EE4-8802-ED9088EE627F}" name="Column9161"/>
    <tableColumn id="9178" xr3:uid="{A3E80CFD-CACC-4059-9156-513AC292ACC2}" name="Column9162"/>
    <tableColumn id="9179" xr3:uid="{46F80D6F-2D11-42C4-B6BA-AE7886B5C3A5}" name="Column9163"/>
    <tableColumn id="9180" xr3:uid="{A3C4E978-1130-497F-8BC8-18661B51AC32}" name="Column9164"/>
    <tableColumn id="9181" xr3:uid="{5F2CD638-6204-47BC-B739-25483CD3A503}" name="Column9165"/>
    <tableColumn id="9182" xr3:uid="{67405554-1C8F-4C38-BF70-3672553A921F}" name="Column9166"/>
    <tableColumn id="9183" xr3:uid="{0B493509-0053-4F98-ABCE-263DE6F8ED9F}" name="Column9167"/>
    <tableColumn id="9184" xr3:uid="{DFFF07BE-8EA3-4588-B309-BF4F2B130E0A}" name="Column9168"/>
    <tableColumn id="9185" xr3:uid="{00CA683F-EA91-4610-8FD3-68A5FA70B74A}" name="Column9169"/>
    <tableColumn id="9186" xr3:uid="{A3153C55-6B6D-4BBE-9FD7-D3A8141F473A}" name="Column9170"/>
    <tableColumn id="9187" xr3:uid="{04CDDD52-67DD-4A98-9D7A-044F6100B4A5}" name="Column9171"/>
    <tableColumn id="9188" xr3:uid="{830E2E8F-7BB3-485C-B21B-4B78C2B04601}" name="Column9172"/>
    <tableColumn id="9189" xr3:uid="{F66E0FD9-1B37-4B5A-B696-453EB1062D6C}" name="Column9173"/>
    <tableColumn id="9190" xr3:uid="{6F53C50C-9725-4515-9C7D-7DDBEDB6AD86}" name="Column9174"/>
    <tableColumn id="9191" xr3:uid="{3CE628C0-29F4-401F-A682-FEAD9E16A8C5}" name="Column9175"/>
    <tableColumn id="9192" xr3:uid="{FFF5D683-A4EE-43C1-AE0E-18712C6E29FA}" name="Column9176"/>
    <tableColumn id="9193" xr3:uid="{391BC541-A1CD-4A24-8B2A-30FC625948AD}" name="Column9177"/>
    <tableColumn id="9194" xr3:uid="{B04DBE68-0B79-4322-BF46-9678C33A3226}" name="Column9178"/>
    <tableColumn id="9195" xr3:uid="{69880C9C-6361-4A68-9EDD-EFF4545F1200}" name="Column9179"/>
    <tableColumn id="9196" xr3:uid="{EA1B46E4-924A-4AF6-AC46-3332744A31A4}" name="Column9180"/>
    <tableColumn id="9197" xr3:uid="{06ED71C1-4B1F-43BB-A033-F019FF3325BE}" name="Column9181"/>
    <tableColumn id="9198" xr3:uid="{797D6104-A5EC-4451-8467-BF011016F2E3}" name="Column9182"/>
    <tableColumn id="9199" xr3:uid="{4430E4D1-DD95-423A-BC07-F263537D3143}" name="Column9183"/>
    <tableColumn id="9200" xr3:uid="{49F21C1D-E630-48FE-B96D-E64FF2E07EC5}" name="Column9184"/>
    <tableColumn id="9201" xr3:uid="{6E1DD74B-5A70-4B30-8AC5-D85C44C1C4E6}" name="Column9185"/>
    <tableColumn id="9202" xr3:uid="{C28819C5-47AF-4BEA-BCF9-D78B2F9B0351}" name="Column9186"/>
    <tableColumn id="9203" xr3:uid="{71FBBDAB-5C78-4411-8AC3-BCA861BCA229}" name="Column9187"/>
    <tableColumn id="9204" xr3:uid="{C50A3BDB-7734-4BD6-BE83-28EBA0EAB9BF}" name="Column9188"/>
    <tableColumn id="9205" xr3:uid="{53F2C2F5-8711-445F-BC6D-B98545CCA9CB}" name="Column9189"/>
    <tableColumn id="9206" xr3:uid="{7AEB909E-093D-40DC-AA97-39057CAAAC1B}" name="Column9190"/>
    <tableColumn id="9207" xr3:uid="{79F36039-A2C0-4222-AC26-1DCAD9B1F9FC}" name="Column9191"/>
    <tableColumn id="9208" xr3:uid="{01A03795-D72F-44DA-977B-5B927FC9321D}" name="Column9192"/>
    <tableColumn id="9209" xr3:uid="{1309FA33-BA30-4EA9-A741-51ED354218DF}" name="Column9193"/>
    <tableColumn id="9210" xr3:uid="{99CF02DB-3661-44A0-84D0-A932401621E6}" name="Column9194"/>
    <tableColumn id="9211" xr3:uid="{BDE99F74-3E16-4BC0-AD4A-4DFF3AA0DC69}" name="Column9195"/>
    <tableColumn id="9212" xr3:uid="{C57A06C1-4FE0-4B84-9D64-75CDEBD2D00D}" name="Column9196"/>
    <tableColumn id="9213" xr3:uid="{BFCA7207-B2C0-4804-9A6A-4A49595743BD}" name="Column9197"/>
    <tableColumn id="9214" xr3:uid="{5E88BDA1-C518-4B38-949F-098E3A31EFA3}" name="Column9198"/>
    <tableColumn id="9215" xr3:uid="{A42B87A1-8D8D-40EE-87C9-DAC80A14F6F9}" name="Column9199"/>
    <tableColumn id="9216" xr3:uid="{D9DBBD77-ABD7-4D25-8CBC-DAA3E63AE629}" name="Column9200"/>
    <tableColumn id="9217" xr3:uid="{0AB4DD86-9856-48D0-AB3A-3219FEE7525B}" name="Column9201"/>
    <tableColumn id="9218" xr3:uid="{93ADBB1B-D983-4D2A-821B-04D0DC98BF1F}" name="Column9202"/>
    <tableColumn id="9219" xr3:uid="{03147A7A-FD96-4391-97AF-12CB61A4C485}" name="Column9203"/>
    <tableColumn id="9220" xr3:uid="{AEF91E82-6A62-48F9-8BB7-1F8C8E869D38}" name="Column9204"/>
    <tableColumn id="9221" xr3:uid="{E2AB2244-C878-4437-803C-3FA168EFD571}" name="Column9205"/>
    <tableColumn id="9222" xr3:uid="{B7E8D23C-86FE-4DF0-ACBF-EB722A78D727}" name="Column9206"/>
    <tableColumn id="9223" xr3:uid="{7C5A8288-3773-4CD4-9130-AB9E03668E24}" name="Column9207"/>
    <tableColumn id="9224" xr3:uid="{170D7AE3-1EA6-4EA0-9577-7D90434D1085}" name="Column9208"/>
    <tableColumn id="9225" xr3:uid="{8450AA09-D596-4D78-9EDF-2A600E1BDA32}" name="Column9209"/>
    <tableColumn id="9226" xr3:uid="{1E55DF15-518E-49FD-9C91-523EAEEAB4D0}" name="Column9210"/>
    <tableColumn id="9227" xr3:uid="{1269F9EE-F47F-4768-AD62-866BB4FACB32}" name="Column9211"/>
    <tableColumn id="9228" xr3:uid="{83623411-2D4D-4293-9C16-B2D5051BC350}" name="Column9212"/>
    <tableColumn id="9229" xr3:uid="{DA4CDC40-F17D-426F-B876-5B3F255EFA62}" name="Column9213"/>
    <tableColumn id="9230" xr3:uid="{F78B20FC-ACD4-4277-AE28-ED5366D7D734}" name="Column9214"/>
    <tableColumn id="9231" xr3:uid="{69ADED43-6BAF-4C6A-8994-6530BE104CE9}" name="Column9215"/>
    <tableColumn id="9232" xr3:uid="{7509A8F4-525D-4C7F-8B48-665E623A5739}" name="Column9216"/>
    <tableColumn id="9233" xr3:uid="{6D630734-EA75-4EA4-95BC-A18D3EAA6F18}" name="Column9217"/>
    <tableColumn id="9234" xr3:uid="{B3A32F7B-E241-43FC-9A86-0A104A20940D}" name="Column9218"/>
    <tableColumn id="9235" xr3:uid="{979CC4DD-24BC-49D6-81B1-30E5E0D689F2}" name="Column9219"/>
    <tableColumn id="9236" xr3:uid="{6C8C73E1-61D8-49B6-BDB7-5A3EB39E00B1}" name="Column9220"/>
    <tableColumn id="9237" xr3:uid="{61AA3C82-500C-40F6-A689-54D417024DC5}" name="Column9221"/>
    <tableColumn id="9238" xr3:uid="{F8639C7E-4F82-46A2-8B83-696CF3969EE5}" name="Column9222"/>
    <tableColumn id="9239" xr3:uid="{D70DE8C4-DB62-4199-8098-F82602016603}" name="Column9223"/>
    <tableColumn id="9240" xr3:uid="{915EAD87-DCAA-4346-B38E-7F4BD82024B5}" name="Column9224"/>
    <tableColumn id="9241" xr3:uid="{2FD413B2-9562-44BC-A60C-63FA52400B34}" name="Column9225"/>
    <tableColumn id="9242" xr3:uid="{0B88F958-8A5C-43FB-BC52-C4FCF93ACF24}" name="Column9226"/>
    <tableColumn id="9243" xr3:uid="{D2BA6540-C5DA-4E87-8EBB-F621A7DBC2BE}" name="Column9227"/>
    <tableColumn id="9244" xr3:uid="{96E4DA3C-E4E9-4106-BE8D-AE5EE25C856B}" name="Column9228"/>
    <tableColumn id="9245" xr3:uid="{202C1570-86C3-46B0-B756-4BF8BFE773BD}" name="Column9229"/>
    <tableColumn id="9246" xr3:uid="{935CE63A-77CE-4174-BF38-8787DF157B0B}" name="Column9230"/>
    <tableColumn id="9247" xr3:uid="{D56BD5FE-425D-47D3-A2F9-6814888A2BD3}" name="Column9231"/>
    <tableColumn id="9248" xr3:uid="{3A436663-961D-4EEA-B9AF-FFBFBB2EB1B1}" name="Column9232"/>
    <tableColumn id="9249" xr3:uid="{30CEAF62-6CAC-4CD2-8970-180AB2F93824}" name="Column9233"/>
    <tableColumn id="9250" xr3:uid="{59C8B61E-13CD-48AF-99A5-8B5E04A21ED0}" name="Column9234"/>
    <tableColumn id="9251" xr3:uid="{3CA83BDC-B758-4C42-B295-13C9123B458D}" name="Column9235"/>
    <tableColumn id="9252" xr3:uid="{E38ED29C-07E2-4CAA-9638-9D92FE5DEE46}" name="Column9236"/>
    <tableColumn id="9253" xr3:uid="{6582EBC4-0822-4C8A-8B34-11C7C5016C64}" name="Column9237"/>
    <tableColumn id="9254" xr3:uid="{4D36D806-10BD-4A56-A27F-D17D22D2053E}" name="Column9238"/>
    <tableColumn id="9255" xr3:uid="{0A57FCD4-8516-4479-B9E0-F1A5CA09A708}" name="Column9239"/>
    <tableColumn id="9256" xr3:uid="{700F2A34-100B-4841-9E9C-057AFB8330D7}" name="Column9240"/>
    <tableColumn id="9257" xr3:uid="{30BB0FBC-A5C6-458C-BBB0-2E2F75EA1937}" name="Column9241"/>
    <tableColumn id="9258" xr3:uid="{6C7B540A-A447-4AB7-9034-303F9897F289}" name="Column9242"/>
    <tableColumn id="9259" xr3:uid="{A32F6A20-2B0B-4992-A296-F35C7AE0D43A}" name="Column9243"/>
    <tableColumn id="9260" xr3:uid="{A9BD315C-9218-4656-8597-9DC8588F7270}" name="Column9244"/>
    <tableColumn id="9261" xr3:uid="{432A9B5B-2902-4156-B71E-6FBFFED23D74}" name="Column9245"/>
    <tableColumn id="9262" xr3:uid="{8421B840-D553-4148-ADD1-424FAFDC87FE}" name="Column9246"/>
    <tableColumn id="9263" xr3:uid="{93B1AADA-DF9A-41EC-80D6-135E8E6700F6}" name="Column9247"/>
    <tableColumn id="9264" xr3:uid="{3E830492-5934-4D6C-8CAD-F9253D9386E0}" name="Column9248"/>
    <tableColumn id="9265" xr3:uid="{B10EA254-5D3E-4337-A0AA-4DAD7D9707EB}" name="Column9249"/>
    <tableColumn id="9266" xr3:uid="{824AA7F0-9B49-4869-BF29-7387E5CD694D}" name="Column9250"/>
    <tableColumn id="9267" xr3:uid="{7C5EA27A-F259-4F7F-8E97-8C931459EF3F}" name="Column9251"/>
    <tableColumn id="9268" xr3:uid="{A0F0EA0C-A437-4A8B-8BDC-D1C001F80B42}" name="Column9252"/>
    <tableColumn id="9269" xr3:uid="{3BAB2ACE-A58D-4211-B322-EB57DC453B73}" name="Column9253"/>
    <tableColumn id="9270" xr3:uid="{B1767988-73D1-4A93-A626-0932EBAD95C3}" name="Column9254"/>
    <tableColumn id="9271" xr3:uid="{91D91682-1107-4E51-8D6B-3F0AB48C0814}" name="Column9255"/>
    <tableColumn id="9272" xr3:uid="{878BD431-2740-4121-B6C2-DE3437E91167}" name="Column9256"/>
    <tableColumn id="9273" xr3:uid="{4C2972CD-3153-4D99-82B4-E5BD6DB1E3FE}" name="Column9257"/>
    <tableColumn id="9274" xr3:uid="{984AE78D-6A7F-4512-B7BF-7DFCCEFBDDD5}" name="Column9258"/>
    <tableColumn id="9275" xr3:uid="{C92DBF37-4219-43A5-9A08-4EB8AEA6AF5E}" name="Column9259"/>
    <tableColumn id="9276" xr3:uid="{21E7E635-2E27-4A5C-8717-509162FBF39C}" name="Column9260"/>
    <tableColumn id="9277" xr3:uid="{85738073-492B-431F-ACA5-B00D3716E1B6}" name="Column9261"/>
    <tableColumn id="9278" xr3:uid="{62C703A7-53EE-4F2E-9CF1-0BE1BC9CAAAE}" name="Column9262"/>
    <tableColumn id="9279" xr3:uid="{4F2209A8-3E1E-431C-B5D0-6BBDCB546D74}" name="Column9263"/>
    <tableColumn id="9280" xr3:uid="{4BD6700E-303C-40D8-99A1-900678EB0E82}" name="Column9264"/>
    <tableColumn id="9281" xr3:uid="{2E63619E-9240-44C3-B7B1-304852CB150B}" name="Column9265"/>
    <tableColumn id="9282" xr3:uid="{F51D2BD3-A57A-4243-A800-191119B4D905}" name="Column9266"/>
    <tableColumn id="9283" xr3:uid="{100F1DFC-8E9D-40CE-A4F1-3FAA5BA51F0D}" name="Column9267"/>
    <tableColumn id="9284" xr3:uid="{B4C35D84-F528-4CD6-8462-C12B67CAF334}" name="Column9268"/>
    <tableColumn id="9285" xr3:uid="{3A63A51F-CC66-43CC-8144-78BEF98A3FDA}" name="Column9269"/>
    <tableColumn id="9286" xr3:uid="{AABFDA86-5BD3-4FCC-9A01-65D4ABB225E4}" name="Column9270"/>
    <tableColumn id="9287" xr3:uid="{D6F7602E-260C-4F09-8F5F-12D92204CA52}" name="Column9271"/>
    <tableColumn id="9288" xr3:uid="{1C721554-BC87-48FB-AAED-7F980BD8289E}" name="Column9272"/>
    <tableColumn id="9289" xr3:uid="{BDDC24FD-32D0-4C22-9F10-FE8A2EDE450D}" name="Column9273"/>
    <tableColumn id="9290" xr3:uid="{96BB4A79-7EBC-4CB2-8B9E-2D1BC09B6000}" name="Column9274"/>
    <tableColumn id="9291" xr3:uid="{30436445-CA87-4462-82FD-2ECB0A8CDB89}" name="Column9275"/>
    <tableColumn id="9292" xr3:uid="{75630388-7C5A-4630-B87D-1EF423AE6B85}" name="Column9276"/>
    <tableColumn id="9293" xr3:uid="{53B2DFF7-E2B3-477C-85F6-AFB782E5F260}" name="Column9277"/>
    <tableColumn id="9294" xr3:uid="{04C8C3C1-7F35-42D5-A7B4-CEA7F3B88672}" name="Column9278"/>
    <tableColumn id="9295" xr3:uid="{5BD90F96-6E3B-4147-A55C-42352F5CC603}" name="Column9279"/>
    <tableColumn id="9296" xr3:uid="{BDA3B956-C1EC-43A4-AF89-3BEA01C7B707}" name="Column9280"/>
    <tableColumn id="9297" xr3:uid="{8411B925-7E0D-44CC-A75F-234558CDB3B6}" name="Column9281"/>
    <tableColumn id="9298" xr3:uid="{030C478D-6C68-4D2A-A352-F39F8DE42CC7}" name="Column9282"/>
    <tableColumn id="9299" xr3:uid="{5B430B81-52CD-455C-896E-FEDF6E9742C9}" name="Column9283"/>
    <tableColumn id="9300" xr3:uid="{BB219788-84CA-483B-8D8D-684ADC6A3FEF}" name="Column9284"/>
    <tableColumn id="9301" xr3:uid="{91DE7637-9C22-4DCB-9C29-CA41745CD8D2}" name="Column9285"/>
    <tableColumn id="9302" xr3:uid="{34D87C60-47BE-4E3D-81A3-6C08FCE6F792}" name="Column9286"/>
    <tableColumn id="9303" xr3:uid="{9F679E69-E10D-4CD1-8144-6FB7B6857483}" name="Column9287"/>
    <tableColumn id="9304" xr3:uid="{9E7D26F0-E058-453C-B86F-798C3E6BCEE6}" name="Column9288"/>
    <tableColumn id="9305" xr3:uid="{06496933-A109-4457-83A5-34F3A9037A09}" name="Column9289"/>
    <tableColumn id="9306" xr3:uid="{AC340484-5BA5-414E-B5C1-FAD4D887D6DA}" name="Column9290"/>
    <tableColumn id="9307" xr3:uid="{3E25A0CF-A705-4511-82DE-5C52225E81F2}" name="Column9291"/>
    <tableColumn id="9308" xr3:uid="{4230A13B-9D3B-4889-B87B-9A6C61AFCA67}" name="Column9292"/>
    <tableColumn id="9309" xr3:uid="{987B293D-5FFF-4F97-ACEA-D54B9C16C594}" name="Column9293"/>
    <tableColumn id="9310" xr3:uid="{D23517B6-DBB2-4FA2-9025-1883F8171DEF}" name="Column9294"/>
    <tableColumn id="9311" xr3:uid="{9BE9F376-9E17-45A2-8C93-52729B8F7B88}" name="Column9295"/>
    <tableColumn id="9312" xr3:uid="{3B4711D9-4090-4054-8796-5D5BAE8761A3}" name="Column9296"/>
    <tableColumn id="9313" xr3:uid="{124B921A-74ED-4B5A-AF7E-B9227E05C36A}" name="Column9297"/>
    <tableColumn id="9314" xr3:uid="{15BDFD17-A7E5-42AD-A747-82DB41BBABD3}" name="Column9298"/>
    <tableColumn id="9315" xr3:uid="{7716F055-5916-48C8-BB86-CA9EB231446E}" name="Column9299"/>
    <tableColumn id="9316" xr3:uid="{B6CBE69B-2CA4-4171-BBF7-7962B3B6E72A}" name="Column9300"/>
    <tableColumn id="9317" xr3:uid="{EB217482-732C-491B-A328-8D02D4D429F2}" name="Column9301"/>
    <tableColumn id="9318" xr3:uid="{B7B58C11-0AF7-43BB-8714-AAD0F8C24D18}" name="Column9302"/>
    <tableColumn id="9319" xr3:uid="{984DF88D-2304-4B51-BD76-BD283A4B0E0B}" name="Column9303"/>
    <tableColumn id="9320" xr3:uid="{C507A140-39C7-4DAA-8A44-0437256D4C6E}" name="Column9304"/>
    <tableColumn id="9321" xr3:uid="{F3BC9584-1C6C-4547-9DE1-DFC4B16F70B8}" name="Column9305"/>
    <tableColumn id="9322" xr3:uid="{879878B7-9A1C-4905-8ABF-B5BBBDDEF3A2}" name="Column9306"/>
    <tableColumn id="9323" xr3:uid="{8DD3CD3C-5242-4459-8388-0AD12311EE7B}" name="Column9307"/>
    <tableColumn id="9324" xr3:uid="{8870E80F-A31E-4D4D-89F1-E5DB12ED2ACD}" name="Column9308"/>
    <tableColumn id="9325" xr3:uid="{2B7C7595-B71D-4BC8-B4E5-39AFCDED7513}" name="Column9309"/>
    <tableColumn id="9326" xr3:uid="{BD44374C-CC3E-4865-8BD2-988BE663BEB9}" name="Column9310"/>
    <tableColumn id="9327" xr3:uid="{463E87A2-1AD4-4221-8637-7926700AE512}" name="Column9311"/>
    <tableColumn id="9328" xr3:uid="{203834FA-5F78-4B06-BEBB-316D43B01B65}" name="Column9312"/>
    <tableColumn id="9329" xr3:uid="{6E97C48A-FABC-4144-90B3-1630D1991805}" name="Column9313"/>
    <tableColumn id="9330" xr3:uid="{87601858-F4D7-4330-8D59-33E4713ADE4E}" name="Column9314"/>
    <tableColumn id="9331" xr3:uid="{4F7B1EB3-C078-458B-BF85-4AF88B5256BC}" name="Column9315"/>
    <tableColumn id="9332" xr3:uid="{17028563-796B-4D9D-A50A-45F14D10ABD0}" name="Column9316"/>
    <tableColumn id="9333" xr3:uid="{B250BF6D-2F52-4BD9-BDC2-F623E8504A3D}" name="Column9317"/>
    <tableColumn id="9334" xr3:uid="{B036B01A-166F-4383-A3CE-9F1A2EAB578D}" name="Column9318"/>
    <tableColumn id="9335" xr3:uid="{FE0AB0FD-C905-4697-A3A4-2C0B4CC9A860}" name="Column9319"/>
    <tableColumn id="9336" xr3:uid="{D171A487-DA13-482C-B374-5DC77419F9CB}" name="Column9320"/>
    <tableColumn id="9337" xr3:uid="{FE12545F-2F39-466F-A344-C56F715138DA}" name="Column9321"/>
    <tableColumn id="9338" xr3:uid="{CBDF6A15-8A82-4709-A636-83003A32CD05}" name="Column9322"/>
    <tableColumn id="9339" xr3:uid="{3F9D6B9E-41D7-4CA8-80C0-365926EA0A84}" name="Column9323"/>
    <tableColumn id="9340" xr3:uid="{28AD5B6E-FDB7-4616-8489-FF37781858BD}" name="Column9324"/>
    <tableColumn id="9341" xr3:uid="{54B818F2-0390-4C88-AEAC-D5739437EC6F}" name="Column9325"/>
    <tableColumn id="9342" xr3:uid="{04D460B7-5A4E-4258-861F-3707604664CD}" name="Column9326"/>
    <tableColumn id="9343" xr3:uid="{A6EF64AD-670F-46E4-9E2B-B30744FC6EEF}" name="Column9327"/>
    <tableColumn id="9344" xr3:uid="{7C48799B-D938-4DBB-9127-0FA622E3A63F}" name="Column9328"/>
    <tableColumn id="9345" xr3:uid="{009A11D9-20F8-482B-ADA3-DA40629C62BC}" name="Column9329"/>
    <tableColumn id="9346" xr3:uid="{E60CD9B5-5385-4818-8DFA-05B3A9827AB1}" name="Column9330"/>
    <tableColumn id="9347" xr3:uid="{018DD300-B168-41D6-89F7-9D975B05BB3A}" name="Column9331"/>
    <tableColumn id="9348" xr3:uid="{C5508731-1149-4EC2-9654-AC56D9D3E8D9}" name="Column9332"/>
    <tableColumn id="9349" xr3:uid="{A6C238CD-F89C-4C1D-8E8A-DF5999129B5D}" name="Column9333"/>
    <tableColumn id="9350" xr3:uid="{B846FC5D-0EFD-4107-A393-AE18DF9B61B3}" name="Column9334"/>
    <tableColumn id="9351" xr3:uid="{EB6B71E4-E197-43A8-9AD1-F8CBE269F64F}" name="Column9335"/>
    <tableColumn id="9352" xr3:uid="{95BA999A-6419-4FB3-8466-3956354D1129}" name="Column9336"/>
    <tableColumn id="9353" xr3:uid="{BCCFF74C-00D1-4DC6-9A1F-4B403F7B42CE}" name="Column9337"/>
    <tableColumn id="9354" xr3:uid="{9E82CB58-24D3-4A0F-9F24-C0E04A827F3A}" name="Column9338"/>
    <tableColumn id="9355" xr3:uid="{5A70B507-6A8B-4BD4-8622-D63C13DA162C}" name="Column9339"/>
    <tableColumn id="9356" xr3:uid="{AAE5958F-016A-4C51-8260-2A8D84585A78}" name="Column9340"/>
    <tableColumn id="9357" xr3:uid="{B84D4D40-7EF6-47E0-8A1E-FB7E02C3017F}" name="Column9341"/>
    <tableColumn id="9358" xr3:uid="{F961B7A9-CC0D-4A05-A67B-D4C001775E75}" name="Column9342"/>
    <tableColumn id="9359" xr3:uid="{67B31500-72E8-45DA-8785-BE149239DAE5}" name="Column9343"/>
    <tableColumn id="9360" xr3:uid="{DB3F2F2D-1C25-40BA-83C5-DAE97A88DA3B}" name="Column9344"/>
    <tableColumn id="9361" xr3:uid="{0A5A8357-2C53-4B12-A889-68B67674AB8F}" name="Column9345"/>
    <tableColumn id="9362" xr3:uid="{9FF53452-4C9D-4728-A353-E9F6F082E234}" name="Column9346"/>
    <tableColumn id="9363" xr3:uid="{6B4C1CD0-65D2-4A5E-A796-CB90E4F6EE43}" name="Column9347"/>
    <tableColumn id="9364" xr3:uid="{7A684F82-A5BE-4ED0-B453-9FAC531D941A}" name="Column9348"/>
    <tableColumn id="9365" xr3:uid="{866DC9B2-6625-4BC6-AF09-74A46C98CAF2}" name="Column9349"/>
    <tableColumn id="9366" xr3:uid="{7FA26A2A-0D96-4554-9D11-550554F449D0}" name="Column9350"/>
    <tableColumn id="9367" xr3:uid="{DE6DA985-90BB-4F87-9DD2-80C38BAA466C}" name="Column9351"/>
    <tableColumn id="9368" xr3:uid="{502B8B5E-ECE4-4C4E-A523-1F110E3E125A}" name="Column9352"/>
    <tableColumn id="9369" xr3:uid="{B9703C71-E443-4E28-8E87-08496F1ABC42}" name="Column9353"/>
    <tableColumn id="9370" xr3:uid="{A8FC0F15-4763-4E1D-83CE-BBC07A2D2024}" name="Column9354"/>
    <tableColumn id="9371" xr3:uid="{70C7A4BF-7403-4C0A-A64C-F65DBD25894A}" name="Column9355"/>
    <tableColumn id="9372" xr3:uid="{1A382D9C-852A-48B9-9CAD-8166EFB481ED}" name="Column9356"/>
    <tableColumn id="9373" xr3:uid="{5F98A4CD-4D84-42E6-B408-23A0ADE8CE3E}" name="Column9357"/>
    <tableColumn id="9374" xr3:uid="{19D99C40-B1F4-4E68-8E0B-B3D47AFE117F}" name="Column9358"/>
    <tableColumn id="9375" xr3:uid="{866D9CC2-78CC-434C-8D8E-3BE1CA1CEAEC}" name="Column9359"/>
    <tableColumn id="9376" xr3:uid="{D656D00A-EE01-488F-BF60-155A18908AA6}" name="Column9360"/>
    <tableColumn id="9377" xr3:uid="{4B33BCCB-4AEF-4AEA-8922-DC3EDC641D63}" name="Column9361"/>
    <tableColumn id="9378" xr3:uid="{22C9AF3D-1CFA-4D40-BCE1-719050B92090}" name="Column9362"/>
    <tableColumn id="9379" xr3:uid="{B254222E-3FD8-411F-9B26-3BB7A1B8B042}" name="Column9363"/>
    <tableColumn id="9380" xr3:uid="{86159C2B-BC82-42A1-9864-A23A6D23E6C1}" name="Column9364"/>
    <tableColumn id="9381" xr3:uid="{6C92B931-B2D6-4407-BB85-6CC25ADB1908}" name="Column9365"/>
    <tableColumn id="9382" xr3:uid="{9BFA0278-A664-4480-9348-D88C2C7C439E}" name="Column9366"/>
    <tableColumn id="9383" xr3:uid="{7AC6EB84-69B0-42D2-80FA-5E3D5D092C86}" name="Column9367"/>
    <tableColumn id="9384" xr3:uid="{EC5CD007-D3AA-4E88-A607-E8AB82E09012}" name="Column9368"/>
    <tableColumn id="9385" xr3:uid="{1879FE8C-13B5-4A2E-8B44-A19C97B25CFB}" name="Column9369"/>
    <tableColumn id="9386" xr3:uid="{B0C2E801-AC8C-46C9-8515-4491B605EAEB}" name="Column9370"/>
    <tableColumn id="9387" xr3:uid="{830188B1-A687-49B2-B4EB-9B40EC9EBF70}" name="Column9371"/>
    <tableColumn id="9388" xr3:uid="{EB16DEDA-F553-4B04-BDC7-5057A23DBE23}" name="Column9372"/>
    <tableColumn id="9389" xr3:uid="{7C600BCD-0D30-4150-92C4-081A43271AD3}" name="Column9373"/>
    <tableColumn id="9390" xr3:uid="{B7E9347D-8955-4825-A32E-BDE0D711F88A}" name="Column9374"/>
    <tableColumn id="9391" xr3:uid="{5936FE80-B8B1-4751-95B0-F174EAC653B6}" name="Column9375"/>
    <tableColumn id="9392" xr3:uid="{8C7A2D93-7517-41D9-B45C-EA28EE30F870}" name="Column9376"/>
    <tableColumn id="9393" xr3:uid="{77DF5893-505C-4031-8E2C-73D046F7021E}" name="Column9377"/>
    <tableColumn id="9394" xr3:uid="{FDF8631F-6A5F-4638-B0D4-189409E49C18}" name="Column9378"/>
    <tableColumn id="9395" xr3:uid="{CC320ED1-B30F-41FA-B7AA-06637BD8D5A3}" name="Column9379"/>
    <tableColumn id="9396" xr3:uid="{8BA4C651-8794-466F-95DE-6C79DA30252A}" name="Column9380"/>
    <tableColumn id="9397" xr3:uid="{F2AE184B-3CC0-4AD5-A265-4115A0D5A80C}" name="Column9381"/>
    <tableColumn id="9398" xr3:uid="{38AC0E37-C272-4519-A3DF-E6BDB67A96CA}" name="Column9382"/>
    <tableColumn id="9399" xr3:uid="{973A655B-8F0B-45B1-BD30-9E669BE3DEE4}" name="Column9383"/>
    <tableColumn id="9400" xr3:uid="{DE86E84B-8BB8-4B20-892A-590582631377}" name="Column9384"/>
    <tableColumn id="9401" xr3:uid="{D00762F4-8E76-45E4-9A25-8880AA1771C3}" name="Column9385"/>
    <tableColumn id="9402" xr3:uid="{A27F67ED-8134-452A-994B-453C98F71EFD}" name="Column9386"/>
    <tableColumn id="9403" xr3:uid="{A48C6BE0-E7A0-4FEF-97FB-25969333E253}" name="Column9387"/>
    <tableColumn id="9404" xr3:uid="{B710CBCF-2A1A-44CC-8017-230DF9100E27}" name="Column9388"/>
    <tableColumn id="9405" xr3:uid="{46082D71-7D72-474D-A6F0-0E58845C1FB9}" name="Column9389"/>
    <tableColumn id="9406" xr3:uid="{DB0005F0-370B-48BF-ABAA-A30250C617ED}" name="Column9390"/>
    <tableColumn id="9407" xr3:uid="{5E9615C9-9BCA-4898-985A-46D8134D379D}" name="Column9391"/>
    <tableColumn id="9408" xr3:uid="{59F3898D-7FE9-4F68-81B3-E4318861FF05}" name="Column9392"/>
    <tableColumn id="9409" xr3:uid="{B51C797A-2D40-4E38-A7D1-85C02CAE24EB}" name="Column9393"/>
    <tableColumn id="9410" xr3:uid="{4AE54CC3-122E-4A7E-A15F-F4B990438152}" name="Column9394"/>
    <tableColumn id="9411" xr3:uid="{60416B2D-4D2E-476D-8776-3C558646F604}" name="Column9395"/>
    <tableColumn id="9412" xr3:uid="{FDD93536-32E0-4391-9DF1-79FB3A32BE56}" name="Column9396"/>
    <tableColumn id="9413" xr3:uid="{3DC641BC-3937-4467-9257-2A56D2324C3A}" name="Column9397"/>
    <tableColumn id="9414" xr3:uid="{143CC795-9211-40FF-AE77-15DF649023BA}" name="Column9398"/>
    <tableColumn id="9415" xr3:uid="{6B64832C-CEB5-4007-9D85-7AA01C339D14}" name="Column9399"/>
    <tableColumn id="9416" xr3:uid="{9C919F30-B85D-4190-8586-F691D13BED1B}" name="Column9400"/>
    <tableColumn id="9417" xr3:uid="{1A1EF1AD-2EE1-44BE-B42F-D7CC31F9B6C5}" name="Column9401"/>
    <tableColumn id="9418" xr3:uid="{06E1B9EA-8E65-43E2-BCDD-00CA4A26F8EB}" name="Column9402"/>
    <tableColumn id="9419" xr3:uid="{F1F419E1-AB64-457D-8608-BA40CBDB25DE}" name="Column9403"/>
    <tableColumn id="9420" xr3:uid="{15ABF6B2-535D-4903-93BE-1A56DB9F3DB5}" name="Column9404"/>
    <tableColumn id="9421" xr3:uid="{0E047F79-2803-4E75-B7E9-E729094C14A9}" name="Column9405"/>
    <tableColumn id="9422" xr3:uid="{1257CB4A-21C5-4264-8CC3-DB01BF014247}" name="Column9406"/>
    <tableColumn id="9423" xr3:uid="{731C9720-D313-43E8-8F0D-060E73BE112A}" name="Column9407"/>
    <tableColumn id="9424" xr3:uid="{1E82BD3B-1545-43A1-A015-0879EA55DB42}" name="Column9408"/>
    <tableColumn id="9425" xr3:uid="{E667813F-B725-47AE-A756-CC64611A3F0A}" name="Column9409"/>
    <tableColumn id="9426" xr3:uid="{D0B48C41-DB11-40CB-862E-5521759C1363}" name="Column9410"/>
    <tableColumn id="9427" xr3:uid="{D3639404-FFDC-499A-81E2-67DDD40E0CAC}" name="Column9411"/>
    <tableColumn id="9428" xr3:uid="{154B2678-EDB0-4E5D-B4AD-2C6A6FB55733}" name="Column9412"/>
    <tableColumn id="9429" xr3:uid="{F850D52B-8D2D-4B11-8032-6A53DDE703F9}" name="Column9413"/>
    <tableColumn id="9430" xr3:uid="{DFD25106-F562-4D8E-A12C-5C52FEC6037C}" name="Column9414"/>
    <tableColumn id="9431" xr3:uid="{4F4773AB-BFBE-4E8C-95E0-323E3C58C3EF}" name="Column9415"/>
    <tableColumn id="9432" xr3:uid="{6F8B20D4-0BC0-421C-BF91-CABE4FB376ED}" name="Column9416"/>
    <tableColumn id="9433" xr3:uid="{D46FEE38-9B8B-42CD-A911-0277701796FD}" name="Column9417"/>
    <tableColumn id="9434" xr3:uid="{A39D57A3-4CE8-4A45-BEAB-2D89346F6131}" name="Column9418"/>
    <tableColumn id="9435" xr3:uid="{DCA0A8E6-E9AA-421A-B02D-05E8A26869FE}" name="Column9419"/>
    <tableColumn id="9436" xr3:uid="{210B6809-A06E-42F3-9FC5-BB9D7E492A54}" name="Column9420"/>
    <tableColumn id="9437" xr3:uid="{71C40E77-7F8A-43A7-8356-82663B263BC0}" name="Column9421"/>
    <tableColumn id="9438" xr3:uid="{685A96C3-6F9F-49E2-B538-12139070E520}" name="Column9422"/>
    <tableColumn id="9439" xr3:uid="{8E6BD81D-39BE-4C2B-86D4-E2B720FA9C9B}" name="Column9423"/>
    <tableColumn id="9440" xr3:uid="{EB22C0BA-6FD3-4CA6-8D4A-CA79AE895B3E}" name="Column9424"/>
    <tableColumn id="9441" xr3:uid="{DC03A5D4-7E73-43EE-8067-C43737B1B00F}" name="Column9425"/>
    <tableColumn id="9442" xr3:uid="{591B5433-5FEB-44DC-A32B-3A91AEF0AD61}" name="Column9426"/>
    <tableColumn id="9443" xr3:uid="{F522C80A-940E-4273-AB8A-847176313BA5}" name="Column9427"/>
    <tableColumn id="9444" xr3:uid="{85D27788-F2F6-4DB0-A594-8FFB94ED2105}" name="Column9428"/>
    <tableColumn id="9445" xr3:uid="{F4E36EC6-715E-4954-8220-3E7E17F4FA91}" name="Column9429"/>
    <tableColumn id="9446" xr3:uid="{E9529853-0529-4B08-BCEF-F028227A8CD0}" name="Column9430"/>
    <tableColumn id="9447" xr3:uid="{EF5B3113-0862-4823-88B8-434A46D378DF}" name="Column9431"/>
    <tableColumn id="9448" xr3:uid="{AABA7254-6672-4EE4-A7AD-86F0E706D195}" name="Column9432"/>
    <tableColumn id="9449" xr3:uid="{A3D6107E-82AD-4483-9B46-4100BF59E03C}" name="Column9433"/>
    <tableColumn id="9450" xr3:uid="{130DED7E-34B6-4725-ADE3-9919CB16490C}" name="Column9434"/>
    <tableColumn id="9451" xr3:uid="{37C776BF-BEF9-44D1-85DC-497EFCB3FCD3}" name="Column9435"/>
    <tableColumn id="9452" xr3:uid="{458B4C3A-E849-4332-A57A-3E1CB1DA4A71}" name="Column9436"/>
    <tableColumn id="9453" xr3:uid="{912C83C1-15FC-4B1B-A8E8-6F1712878C20}" name="Column9437"/>
    <tableColumn id="9454" xr3:uid="{6632BEA0-0EAE-4E22-935C-1F2F83AE4194}" name="Column9438"/>
    <tableColumn id="9455" xr3:uid="{9A3AD065-B567-4D6C-817B-07E5119B2D62}" name="Column9439"/>
    <tableColumn id="9456" xr3:uid="{44B72CBC-E21F-4568-B79F-4C74653F22D2}" name="Column9440"/>
    <tableColumn id="9457" xr3:uid="{E5B6D541-490F-4A5A-A96B-3A25160C959D}" name="Column9441"/>
    <tableColumn id="9458" xr3:uid="{079BE4DC-4009-4086-BF71-CBD695AE7889}" name="Column9442"/>
    <tableColumn id="9459" xr3:uid="{92789CBA-BB92-4150-9209-1CC7D4E61757}" name="Column9443"/>
    <tableColumn id="9460" xr3:uid="{163F0E2D-19E3-4573-808B-AB4AEE8ACF4C}" name="Column9444"/>
    <tableColumn id="9461" xr3:uid="{36A7EAD1-FDCD-44DC-8949-70044FFF0D03}" name="Column9445"/>
    <tableColumn id="9462" xr3:uid="{22715C4F-E909-4D77-ADBC-C80B147D16C3}" name="Column9446"/>
    <tableColumn id="9463" xr3:uid="{1CF35432-58D4-4283-9FE1-56FA0E05A3DE}" name="Column9447"/>
    <tableColumn id="9464" xr3:uid="{ADA80E46-85CF-4804-A5B0-6B7FE1ADDF2E}" name="Column9448"/>
    <tableColumn id="9465" xr3:uid="{2A48A0B3-51DB-4EAB-97A3-5703127D01A7}" name="Column9449"/>
    <tableColumn id="9466" xr3:uid="{91CAB2AB-F895-48B2-AC03-76373F52A6D5}" name="Column9450"/>
    <tableColumn id="9467" xr3:uid="{29555253-9B4F-4942-B6BE-C28A9FBFD226}" name="Column9451"/>
    <tableColumn id="9468" xr3:uid="{C955E691-6EDC-4B31-B945-83AACBB1A516}" name="Column9452"/>
    <tableColumn id="9469" xr3:uid="{33D4C6BC-AE36-476B-B9F3-3AE5DD80B333}" name="Column9453"/>
    <tableColumn id="9470" xr3:uid="{93011757-0CEC-4EB9-80F0-5E6A403CDE95}" name="Column9454"/>
    <tableColumn id="9471" xr3:uid="{AFB60343-F6AB-4FEC-B83B-B2503B0A4695}" name="Column9455"/>
    <tableColumn id="9472" xr3:uid="{4DBB4E0C-EE1B-493A-9C34-1796101488E9}" name="Column9456"/>
    <tableColumn id="9473" xr3:uid="{530F1F66-A483-4CA5-837A-8E5781EFC98D}" name="Column9457"/>
    <tableColumn id="9474" xr3:uid="{8C81B047-7D58-4E95-901E-83F2419B3D05}" name="Column9458"/>
    <tableColumn id="9475" xr3:uid="{EFFEBA80-314D-49C7-90E3-44BF2124A687}" name="Column9459"/>
    <tableColumn id="9476" xr3:uid="{C33912D6-3F7B-47D1-BD4B-99D7C60881D6}" name="Column9460"/>
    <tableColumn id="9477" xr3:uid="{B0400BC2-1FBE-4149-AF16-2D0787521150}" name="Column9461"/>
    <tableColumn id="9478" xr3:uid="{2B6404CD-C76A-4998-BD5E-F8BEF98C22FF}" name="Column9462"/>
    <tableColumn id="9479" xr3:uid="{DE811416-FDFC-4767-9547-F2662732A6ED}" name="Column9463"/>
    <tableColumn id="9480" xr3:uid="{67E0E29F-96A3-40EB-8157-FF6867926CB5}" name="Column9464"/>
    <tableColumn id="9481" xr3:uid="{4CF6385A-B0B6-440D-A338-F8A011617BD2}" name="Column9465"/>
    <tableColumn id="9482" xr3:uid="{7A22E418-B89E-4F77-A8E6-355DFB8BACC0}" name="Column9466"/>
    <tableColumn id="9483" xr3:uid="{646509EF-AC50-4D18-938F-A1C63B1B9573}" name="Column9467"/>
    <tableColumn id="9484" xr3:uid="{993C07FC-B97B-4CB1-A17F-D3DAB09F332F}" name="Column9468"/>
    <tableColumn id="9485" xr3:uid="{A5ADBD99-2346-4077-A6ED-313D2CA0A053}" name="Column9469"/>
    <tableColumn id="9486" xr3:uid="{6EE22775-D7C4-48ED-B6C7-756EF9CD74D5}" name="Column9470"/>
    <tableColumn id="9487" xr3:uid="{DCA6A5C8-DEB2-40A6-BE27-8BFD9D187319}" name="Column9471"/>
    <tableColumn id="9488" xr3:uid="{5E3C0EAB-A711-4405-AFF4-2652CF1748A5}" name="Column9472"/>
    <tableColumn id="9489" xr3:uid="{E4D238F9-7565-4328-98A2-2559F1F1C1AD}" name="Column9473"/>
    <tableColumn id="9490" xr3:uid="{2C037728-45BC-4318-81AB-F4DF3329FAB3}" name="Column9474"/>
    <tableColumn id="9491" xr3:uid="{32C52602-F8F7-4E55-9D50-43F01C3B5393}" name="Column9475"/>
    <tableColumn id="9492" xr3:uid="{BDBC1796-C54C-47C0-BC11-5C89B5018C1A}" name="Column9476"/>
    <tableColumn id="9493" xr3:uid="{777E7038-242E-4D98-B63C-CBC22AC527F0}" name="Column9477"/>
    <tableColumn id="9494" xr3:uid="{467FD254-E7D9-48AB-B970-2AC493FC7887}" name="Column9478"/>
    <tableColumn id="9495" xr3:uid="{A95999DD-E55F-4B1E-A6E8-65B1F88EF748}" name="Column9479"/>
    <tableColumn id="9496" xr3:uid="{C34EDC2D-A644-4BA2-AD32-F7F1CBB619B8}" name="Column9480"/>
    <tableColumn id="9497" xr3:uid="{F5B067CF-439C-493A-B082-16E0D5572B9F}" name="Column9481"/>
    <tableColumn id="9498" xr3:uid="{43255761-9951-4F25-99CE-88C012241CC5}" name="Column9482"/>
    <tableColumn id="9499" xr3:uid="{4CF098C0-9BA1-497E-823E-128FC9DD47AC}" name="Column9483"/>
    <tableColumn id="9500" xr3:uid="{F3C78A47-609F-4740-B788-88DF6941B769}" name="Column9484"/>
    <tableColumn id="9501" xr3:uid="{ABF72EC7-597C-4C2E-877B-6542456E2E9D}" name="Column9485"/>
    <tableColumn id="9502" xr3:uid="{820BD201-4A65-4EE0-A1DD-032BB1346B24}" name="Column9486"/>
    <tableColumn id="9503" xr3:uid="{8BE7AD22-ADD4-4835-B657-C5F002A7E576}" name="Column9487"/>
    <tableColumn id="9504" xr3:uid="{B81C6893-6998-494D-8FE7-FC57A650D1A0}" name="Column9488"/>
    <tableColumn id="9505" xr3:uid="{F3691016-37B5-46DA-9757-711BE2090B2C}" name="Column9489"/>
    <tableColumn id="9506" xr3:uid="{BA1F03F4-BEA7-4B84-AFC4-8144DAF4FAFD}" name="Column9490"/>
    <tableColumn id="9507" xr3:uid="{549934F8-D3B6-4C14-BB0C-1E8A6CC4EDF3}" name="Column9491"/>
    <tableColumn id="9508" xr3:uid="{E40A95BB-4915-4E26-A09E-15ECB3A98E89}" name="Column9492"/>
    <tableColumn id="9509" xr3:uid="{C02B0BA2-D0BC-46B3-BF83-F89E1C1A8005}" name="Column9493"/>
    <tableColumn id="9510" xr3:uid="{E163409E-CACF-4CD3-BA48-1E436BED5ABF}" name="Column9494"/>
    <tableColumn id="9511" xr3:uid="{05BF89BC-3B2A-4631-98DE-51A12BB47AFA}" name="Column9495"/>
    <tableColumn id="9512" xr3:uid="{2A77A342-DDD8-4BB6-A25C-AE02973FCC4B}" name="Column9496"/>
    <tableColumn id="9513" xr3:uid="{E108172E-332B-4C05-A998-69F7E787698B}" name="Column9497"/>
    <tableColumn id="9514" xr3:uid="{FC165251-6F0E-44FB-9C35-48378B9720B5}" name="Column9498"/>
    <tableColumn id="9515" xr3:uid="{4BFA003B-AAA3-4A33-AE42-EBF882423F0A}" name="Column9499"/>
    <tableColumn id="9516" xr3:uid="{B2605268-42D4-4BBA-BF9C-C0B6FC81E0B9}" name="Column9500"/>
    <tableColumn id="9517" xr3:uid="{2B3ACA3F-1C33-468A-9569-76A078F1F64E}" name="Column9501"/>
    <tableColumn id="9518" xr3:uid="{4CBC5819-C847-47DA-9F8B-EB8AE3812B8F}" name="Column9502"/>
    <tableColumn id="9519" xr3:uid="{60989521-9ED3-4CDB-9F6A-0FF9F3B3987A}" name="Column9503"/>
    <tableColumn id="9520" xr3:uid="{427AD052-73F4-450B-A78E-DF9F456AC239}" name="Column9504"/>
    <tableColumn id="9521" xr3:uid="{566FB560-8AAB-4E1F-9D46-9EF9C10FC8BA}" name="Column9505"/>
    <tableColumn id="9522" xr3:uid="{64571452-E2C7-45FA-8EA3-97A6BC9DD3BC}" name="Column9506"/>
    <tableColumn id="9523" xr3:uid="{DE8827A8-8B1C-433D-AF0B-7E1365262873}" name="Column9507"/>
    <tableColumn id="9524" xr3:uid="{26A913FC-0A20-427C-8392-389CA2CEE236}" name="Column9508"/>
    <tableColumn id="9525" xr3:uid="{840618CE-BB94-4C95-88AF-8F8FB0C29F7F}" name="Column9509"/>
    <tableColumn id="9526" xr3:uid="{FF077118-66FB-4E19-BE96-438DA5116127}" name="Column9510"/>
    <tableColumn id="9527" xr3:uid="{0E8C87D7-9DBE-452B-8434-ADBA39FEA078}" name="Column9511"/>
    <tableColumn id="9528" xr3:uid="{15DEACF1-628C-4931-B2FD-1C6FF21EFFAB}" name="Column9512"/>
    <tableColumn id="9529" xr3:uid="{D7EFD22A-DFAD-47B6-B860-D9818BB4BC5E}" name="Column9513"/>
    <tableColumn id="9530" xr3:uid="{410753C1-6F1F-449E-8DCC-4C315C4D1448}" name="Column9514"/>
    <tableColumn id="9531" xr3:uid="{2881F977-C5E2-4890-895B-E2DADCAB8F7A}" name="Column9515"/>
    <tableColumn id="9532" xr3:uid="{A230BEA3-7F44-49B4-8041-5A2BF15235F7}" name="Column9516"/>
    <tableColumn id="9533" xr3:uid="{3EEBB897-7B33-4C8D-A5DF-845D9DFFBF4A}" name="Column9517"/>
    <tableColumn id="9534" xr3:uid="{1D8AE8D1-F018-4A33-8FC9-2E288B508546}" name="Column9518"/>
    <tableColumn id="9535" xr3:uid="{A0AD65F6-18BE-4FDE-B48B-95A29DDC5656}" name="Column9519"/>
    <tableColumn id="9536" xr3:uid="{943E6108-1C3E-4A8C-AECB-D05EB283CA83}" name="Column9520"/>
    <tableColumn id="9537" xr3:uid="{4C124540-918D-40B3-925E-5767453A3D91}" name="Column9521"/>
    <tableColumn id="9538" xr3:uid="{55544888-6270-4E1D-B265-07FA7122256A}" name="Column9522"/>
    <tableColumn id="9539" xr3:uid="{9F806414-17D7-4A83-A485-F40C2B306F70}" name="Column9523"/>
    <tableColumn id="9540" xr3:uid="{B04ED708-0F2E-42AE-8C4B-387378378C2E}" name="Column9524"/>
    <tableColumn id="9541" xr3:uid="{1297196A-FCEE-4B0A-AF50-8F8FBDAC1CA8}" name="Column9525"/>
    <tableColumn id="9542" xr3:uid="{63263CAE-B9D9-4E45-B767-69AA86A485A5}" name="Column9526"/>
    <tableColumn id="9543" xr3:uid="{5E1B8990-0395-463A-8F80-FC8EEFDA557C}" name="Column9527"/>
    <tableColumn id="9544" xr3:uid="{0A46C513-9EC0-4941-802A-A38291714872}" name="Column9528"/>
    <tableColumn id="9545" xr3:uid="{E1A49E38-8DF2-4E7A-9EC6-630DF37DFE7E}" name="Column9529"/>
    <tableColumn id="9546" xr3:uid="{53A849D1-0ED4-442F-9724-60EB1290AC8B}" name="Column9530"/>
    <tableColumn id="9547" xr3:uid="{23A2AED4-DB1E-4FD6-80E7-A472859E0A99}" name="Column9531"/>
    <tableColumn id="9548" xr3:uid="{C9059FCD-C696-446F-8156-70F69177A368}" name="Column9532"/>
    <tableColumn id="9549" xr3:uid="{4597A3CA-CEB2-4519-86D6-BC788833543F}" name="Column9533"/>
    <tableColumn id="9550" xr3:uid="{EAEC13CB-135F-4EB3-A2DF-41F1A22A4CF0}" name="Column9534"/>
    <tableColumn id="9551" xr3:uid="{FCC3DB1C-3363-40BC-ABEA-12CE3D44E855}" name="Column9535"/>
    <tableColumn id="9552" xr3:uid="{3444F3DA-2727-4531-A766-C13AF8109910}" name="Column9536"/>
    <tableColumn id="9553" xr3:uid="{70EDEA44-D7B3-4929-B9DF-86DBB25785A6}" name="Column9537"/>
    <tableColumn id="9554" xr3:uid="{0A5F90FE-6F42-4C7A-AB52-3E5E81FD8557}" name="Column9538"/>
    <tableColumn id="9555" xr3:uid="{CC36F3FD-A2E6-45FA-87C2-E3C14A60D88D}" name="Column9539"/>
    <tableColumn id="9556" xr3:uid="{72915DD7-243E-40A6-AFCD-1F07BFCD68D0}" name="Column9540"/>
    <tableColumn id="9557" xr3:uid="{132FFBC4-ABD4-437D-A72A-D75C4A567DDC}" name="Column9541"/>
    <tableColumn id="9558" xr3:uid="{873465AA-9529-4076-B58D-3132C54EE5F5}" name="Column9542"/>
    <tableColumn id="9559" xr3:uid="{1B4F794D-F0CA-4690-A9E3-D7DFF3011753}" name="Column9543"/>
    <tableColumn id="9560" xr3:uid="{12A02AA8-E332-4FFC-B49B-9F0E9555054F}" name="Column9544"/>
    <tableColumn id="9561" xr3:uid="{0861FB4B-2E49-4FB7-8F8E-16DE1592C2BD}" name="Column9545"/>
    <tableColumn id="9562" xr3:uid="{817E37EF-CA16-4FD0-B603-C6C402EA1ACD}" name="Column9546"/>
    <tableColumn id="9563" xr3:uid="{6F229127-BA8B-442B-A284-96FD75FB3FE2}" name="Column9547"/>
    <tableColumn id="9564" xr3:uid="{F70F8B7D-3611-4438-9CB7-C3736A4AB8BA}" name="Column9548"/>
    <tableColumn id="9565" xr3:uid="{0CF25191-747D-4A31-9DBE-E2051A3B1639}" name="Column9549"/>
    <tableColumn id="9566" xr3:uid="{962562A9-C672-43A6-B01F-DE3F1F6B7A5E}" name="Column9550"/>
    <tableColumn id="9567" xr3:uid="{A1B6E3E8-238B-4C9A-9278-16D3A44BBEFF}" name="Column9551"/>
    <tableColumn id="9568" xr3:uid="{D7504AFD-7994-4CDD-86DF-46B19D3AA6C5}" name="Column9552"/>
    <tableColumn id="9569" xr3:uid="{533ADB6E-F07E-4962-910E-1A4EE5360729}" name="Column9553"/>
    <tableColumn id="9570" xr3:uid="{6377302F-EAED-405E-8BEA-FA49DC794150}" name="Column9554"/>
    <tableColumn id="9571" xr3:uid="{F530348A-8286-40CD-8C84-5AC120AEF7FC}" name="Column9555"/>
    <tableColumn id="9572" xr3:uid="{0D801F3E-0444-4AB2-931F-8EE8521B2B25}" name="Column9556"/>
    <tableColumn id="9573" xr3:uid="{0AA98012-18CB-441C-A61B-32087185F8C7}" name="Column9557"/>
    <tableColumn id="9574" xr3:uid="{F8DE4970-4E25-4A2E-9F58-D925ACAA4577}" name="Column9558"/>
    <tableColumn id="9575" xr3:uid="{9FBE45B5-944B-4C01-BDAE-E01CED2E10E9}" name="Column9559"/>
    <tableColumn id="9576" xr3:uid="{52D4F8FA-1AE6-4966-B8F3-1721FAC31F96}" name="Column9560"/>
    <tableColumn id="9577" xr3:uid="{4583DD9C-7DBD-4A14-8C77-77ABFE539C15}" name="Column9561"/>
    <tableColumn id="9578" xr3:uid="{83304628-CC67-4581-9D2D-75E0559B925E}" name="Column9562"/>
    <tableColumn id="9579" xr3:uid="{5A8CA363-26B5-4697-AEEA-8CE1FD5451E3}" name="Column9563"/>
    <tableColumn id="9580" xr3:uid="{DB0589FB-8DE9-4478-863F-DDC65477A926}" name="Column9564"/>
    <tableColumn id="9581" xr3:uid="{9B0DC2E2-FC82-4B4C-B5DB-8755DDC28F8E}" name="Column9565"/>
    <tableColumn id="9582" xr3:uid="{36FE97CB-F809-4C0F-A406-8EEA52B8FE04}" name="Column9566"/>
    <tableColumn id="9583" xr3:uid="{8E6C14AA-0548-4428-AEC3-0A85BF0962A6}" name="Column9567"/>
    <tableColumn id="9584" xr3:uid="{48638BBC-F339-4FF8-AADD-8839A3AC2604}" name="Column9568"/>
    <tableColumn id="9585" xr3:uid="{7D6BCDF8-A89E-4343-99F5-3675C5ECBB8B}" name="Column9569"/>
    <tableColumn id="9586" xr3:uid="{EC5EA78C-6EB3-473B-A185-503109820731}" name="Column9570"/>
    <tableColumn id="9587" xr3:uid="{70B42EA7-B7FA-4C04-8CA2-F4A359AAFC78}" name="Column9571"/>
    <tableColumn id="9588" xr3:uid="{B22C9607-FC59-4335-BD11-23E374A7C6DE}" name="Column9572"/>
    <tableColumn id="9589" xr3:uid="{C285D948-BD75-4072-9FB8-FFB8FE3AB754}" name="Column9573"/>
    <tableColumn id="9590" xr3:uid="{24B897AC-BC48-4FFD-B358-82577BEB9DBF}" name="Column9574"/>
    <tableColumn id="9591" xr3:uid="{6D59E764-7E2A-4B01-8642-20B5A2134951}" name="Column9575"/>
    <tableColumn id="9592" xr3:uid="{5CFFBB81-AB7C-44AF-9719-B06D5708A1EE}" name="Column9576"/>
    <tableColumn id="9593" xr3:uid="{F24F5368-4C9F-421E-9520-295F08CDDC4B}" name="Column9577"/>
    <tableColumn id="9594" xr3:uid="{7F28C277-E1C2-4C71-82AB-9B1C91A84D5F}" name="Column9578"/>
    <tableColumn id="9595" xr3:uid="{4861B0EF-3A06-4061-9F0E-26985DBB264D}" name="Column9579"/>
    <tableColumn id="9596" xr3:uid="{9BB5750C-6232-438E-8389-D26065BD41F8}" name="Column9580"/>
    <tableColumn id="9597" xr3:uid="{9E2D1589-727B-42A2-B1CC-DC25D4A947A1}" name="Column9581"/>
    <tableColumn id="9598" xr3:uid="{E5781E20-1C5F-4B69-8297-D782801AE76D}" name="Column9582"/>
    <tableColumn id="9599" xr3:uid="{11AA9B6A-9303-4B58-81FF-612D84F4612F}" name="Column9583"/>
    <tableColumn id="9600" xr3:uid="{9DD0FBEC-02FB-45E2-8E66-80FF195C08B4}" name="Column9584"/>
    <tableColumn id="9601" xr3:uid="{E1AF260C-9D09-4AA9-ADE7-3CF2C5729C32}" name="Column9585"/>
    <tableColumn id="9602" xr3:uid="{C94EC513-0267-43DE-9A25-C89F513DC677}" name="Column9586"/>
    <tableColumn id="9603" xr3:uid="{B2B2B695-8DAA-42A8-902D-83CB59298851}" name="Column9587"/>
    <tableColumn id="9604" xr3:uid="{16787F04-65B0-4C5E-BCAB-1CC2769BB605}" name="Column9588"/>
    <tableColumn id="9605" xr3:uid="{EAE71F6F-F10A-4FB2-93AA-5C815A814188}" name="Column9589"/>
    <tableColumn id="9606" xr3:uid="{D35C2813-21D8-4530-9286-4F5816B0E3D5}" name="Column9590"/>
    <tableColumn id="9607" xr3:uid="{53D25E87-DFD1-494D-BA68-0C33BF3DF885}" name="Column9591"/>
    <tableColumn id="9608" xr3:uid="{10DE824A-F50F-4CC2-BBEE-6CADC604A4FF}" name="Column9592"/>
    <tableColumn id="9609" xr3:uid="{9C23CF22-BC1C-42B0-A326-6D141762B7B1}" name="Column9593"/>
    <tableColumn id="9610" xr3:uid="{D91AF6AF-A02E-4963-A289-09F5B1D9D944}" name="Column9594"/>
    <tableColumn id="9611" xr3:uid="{8727C3F7-237D-4DC7-B5D6-3F021930027D}" name="Column9595"/>
    <tableColumn id="9612" xr3:uid="{7AA6B945-1DD2-4B6C-8AA4-9002FB347A99}" name="Column9596"/>
    <tableColumn id="9613" xr3:uid="{622BEAF0-2110-47A1-B0CF-06241A17AC7A}" name="Column9597"/>
    <tableColumn id="9614" xr3:uid="{74AB2B85-1D32-4EA0-9799-AC6748919B6B}" name="Column9598"/>
    <tableColumn id="9615" xr3:uid="{52695BD7-61E7-4848-A545-BBBD3BA4F863}" name="Column9599"/>
    <tableColumn id="9616" xr3:uid="{E1E369E4-B2CD-4436-8429-DC2C537682A7}" name="Column9600"/>
    <tableColumn id="9617" xr3:uid="{E86FEE27-0092-458F-B8B5-EA10DEBA2465}" name="Column9601"/>
    <tableColumn id="9618" xr3:uid="{0AC64134-464F-4C35-9DA3-8AC4975572CA}" name="Column9602"/>
    <tableColumn id="9619" xr3:uid="{DACF03AE-A530-48DA-98D8-E0B8D69BAB72}" name="Column9603"/>
    <tableColumn id="9620" xr3:uid="{29A581EF-5C82-40D1-84FD-1013D97BD032}" name="Column9604"/>
    <tableColumn id="9621" xr3:uid="{19CDE953-3F79-4852-ACFE-CF1813D626DC}" name="Column9605"/>
    <tableColumn id="9622" xr3:uid="{A4D56A78-2C9F-4D70-B0E4-43595FC931E5}" name="Column9606"/>
    <tableColumn id="9623" xr3:uid="{CF469414-8261-44BE-809A-45FD0B38A9E5}" name="Column9607"/>
    <tableColumn id="9624" xr3:uid="{5C3BB663-1483-4742-B00C-8E84E4A82466}" name="Column9608"/>
    <tableColumn id="9625" xr3:uid="{960562FD-0094-45A7-92FF-4FA1081EF0AE}" name="Column9609"/>
    <tableColumn id="9626" xr3:uid="{D7CED5EB-C54E-42DB-A602-41103402401B}" name="Column9610"/>
    <tableColumn id="9627" xr3:uid="{8D80540F-97E9-4FD5-A017-8F907E1CD673}" name="Column9611"/>
    <tableColumn id="9628" xr3:uid="{5F2B7C68-0A9E-4EBB-8DA2-97A54EF76AFD}" name="Column9612"/>
    <tableColumn id="9629" xr3:uid="{4791E5F6-8CBA-4FF2-B0FC-AFC1C1BB70B4}" name="Column9613"/>
    <tableColumn id="9630" xr3:uid="{8E585D61-5E36-4A73-9D09-EC7B349B3B34}" name="Column9614"/>
    <tableColumn id="9631" xr3:uid="{D42060E5-8817-472C-BA2F-49E62039C545}" name="Column9615"/>
    <tableColumn id="9632" xr3:uid="{A83CC8A6-7402-4860-9C97-394B5536E2C3}" name="Column9616"/>
    <tableColumn id="9633" xr3:uid="{7B6B8474-934A-4D81-B81C-7FFAB6CE4EA3}" name="Column9617"/>
    <tableColumn id="9634" xr3:uid="{7E1EAF4F-8EE8-42A0-AAC1-8D67F8777D33}" name="Column9618"/>
    <tableColumn id="9635" xr3:uid="{E7D5F770-558E-4959-B613-A8CDE3E70599}" name="Column9619"/>
    <tableColumn id="9636" xr3:uid="{E4605083-500A-4DE2-86A7-827C386CDBBE}" name="Column9620"/>
    <tableColumn id="9637" xr3:uid="{DF0AFC43-686D-422A-ABF5-3F5D4966FBE8}" name="Column9621"/>
    <tableColumn id="9638" xr3:uid="{60A90525-D6B3-4D3A-8C08-99908B7CA78D}" name="Column9622"/>
    <tableColumn id="9639" xr3:uid="{795A5E68-3444-4C27-815A-9BC67B3FDC08}" name="Column9623"/>
    <tableColumn id="9640" xr3:uid="{8342CA6D-E926-4A25-9C08-45A92639A8A7}" name="Column9624"/>
    <tableColumn id="9641" xr3:uid="{7FA2E992-A417-4F49-BEDE-F9EC40E1B770}" name="Column9625"/>
    <tableColumn id="9642" xr3:uid="{A15A8F00-25A0-4FD6-A83E-CFCCE8DE3A00}" name="Column9626"/>
    <tableColumn id="9643" xr3:uid="{4B13AC6D-2491-454A-8802-F9246D20089D}" name="Column9627"/>
    <tableColumn id="9644" xr3:uid="{A8273D6F-68D1-48C9-A5BB-B905593B647A}" name="Column9628"/>
    <tableColumn id="9645" xr3:uid="{EBC3B904-AE66-4CBC-B99E-DF78D4708F80}" name="Column9629"/>
    <tableColumn id="9646" xr3:uid="{3681D420-1B5F-4C1D-ADA6-430DA0E31A44}" name="Column9630"/>
    <tableColumn id="9647" xr3:uid="{964FA4E6-BD90-44BB-ACAF-DA726896848A}" name="Column9631"/>
    <tableColumn id="9648" xr3:uid="{B86778DA-A3CE-4F1E-BE83-EFA5A7CD985F}" name="Column9632"/>
    <tableColumn id="9649" xr3:uid="{56084C99-BA49-49A1-9FF1-9210084C1C43}" name="Column9633"/>
    <tableColumn id="9650" xr3:uid="{6BC936A2-5FCE-4BF5-A576-309627318A43}" name="Column9634"/>
    <tableColumn id="9651" xr3:uid="{DEE84030-5BBF-44C6-8AC6-10EE5285A016}" name="Column9635"/>
    <tableColumn id="9652" xr3:uid="{9536FE42-315F-4B37-AE32-FC64174C6B37}" name="Column9636"/>
    <tableColumn id="9653" xr3:uid="{C7E52E02-8E20-49E5-A17B-6C7B62C588BA}" name="Column9637"/>
    <tableColumn id="9654" xr3:uid="{E35498A8-6023-48CC-AE00-1B2C53BBE146}" name="Column9638"/>
    <tableColumn id="9655" xr3:uid="{642D8183-B5B5-49C4-8F6A-228EB6491E2F}" name="Column9639"/>
    <tableColumn id="9656" xr3:uid="{8BD60958-4CAD-496E-BD24-ED44898ED80C}" name="Column9640"/>
    <tableColumn id="9657" xr3:uid="{89C7B176-7AAD-4EED-9802-DCE31A638697}" name="Column9641"/>
    <tableColumn id="9658" xr3:uid="{1711280C-9822-4403-9E22-596E58782C4D}" name="Column9642"/>
    <tableColumn id="9659" xr3:uid="{8EAD3822-C6CF-4765-B949-79047074C863}" name="Column9643"/>
    <tableColumn id="9660" xr3:uid="{FB5A9D27-EE13-4BE7-A5AE-8DC0D8E689CD}" name="Column9644"/>
    <tableColumn id="9661" xr3:uid="{DF58887E-3C7B-4112-9920-13E165AC2114}" name="Column9645"/>
    <tableColumn id="9662" xr3:uid="{301BF9BC-65A7-4B12-BC8F-9FB5DCB93BA9}" name="Column9646"/>
    <tableColumn id="9663" xr3:uid="{C58F4ACE-9C0A-476D-9DF1-89F057034D53}" name="Column9647"/>
    <tableColumn id="9664" xr3:uid="{5E133100-7CAA-492D-9D67-59EFE6257FCB}" name="Column9648"/>
    <tableColumn id="9665" xr3:uid="{C788A157-7E59-4839-A5FD-3BF5C8376D63}" name="Column9649"/>
    <tableColumn id="9666" xr3:uid="{219C6C73-126C-45AB-A37E-0B6DCA7207F2}" name="Column9650"/>
    <tableColumn id="9667" xr3:uid="{C650431C-8CB3-4772-805E-63D2AA009C63}" name="Column9651"/>
    <tableColumn id="9668" xr3:uid="{D8DBC754-5E83-4261-B1DE-7A4E3F390F83}" name="Column9652"/>
    <tableColumn id="9669" xr3:uid="{6E750619-9B40-4241-94B2-4398ED774C25}" name="Column9653"/>
    <tableColumn id="9670" xr3:uid="{A1382D94-5A4A-430E-89F7-AEA646BCB632}" name="Column9654"/>
    <tableColumn id="9671" xr3:uid="{85570EEB-5CA6-473A-B3AA-6B8449726A23}" name="Column9655"/>
    <tableColumn id="9672" xr3:uid="{D4651FA6-717B-42CC-85A2-5BCC2DB38D7A}" name="Column9656"/>
    <tableColumn id="9673" xr3:uid="{D6F3F3D3-BA64-404B-A3F6-BA7353FB846A}" name="Column9657"/>
    <tableColumn id="9674" xr3:uid="{B407E1ED-E279-4B07-9660-E9AA4E6E2402}" name="Column9658"/>
    <tableColumn id="9675" xr3:uid="{AEB9FB85-DFDE-45F0-BCF4-BF18DB6ADAB6}" name="Column9659"/>
    <tableColumn id="9676" xr3:uid="{6902423A-BC58-4B65-892B-3121D44F1281}" name="Column9660"/>
    <tableColumn id="9677" xr3:uid="{CC5EA9CB-AB17-46EA-B8F2-BF352DBB6B66}" name="Column9661"/>
    <tableColumn id="9678" xr3:uid="{A78665E4-C204-4477-96B6-C3FDA4AE9A1E}" name="Column9662"/>
    <tableColumn id="9679" xr3:uid="{8A9885C2-ADC8-45B5-9C89-33C697639027}" name="Column9663"/>
    <tableColumn id="9680" xr3:uid="{58C2F7F2-626B-474E-A880-C9D0A11BFD3C}" name="Column9664"/>
    <tableColumn id="9681" xr3:uid="{8C5E1761-4049-4220-8BDD-59557FFB4D4C}" name="Column9665"/>
    <tableColumn id="9682" xr3:uid="{A5857351-1ADA-4F2B-9D90-092419BA878B}" name="Column9666"/>
    <tableColumn id="9683" xr3:uid="{14347F6D-A541-4DB6-8B23-FF1E7D82BC49}" name="Column9667"/>
    <tableColumn id="9684" xr3:uid="{098D70A1-9473-44BC-BA90-F1F81F3FD9D7}" name="Column9668"/>
    <tableColumn id="9685" xr3:uid="{92086525-D201-4843-BF30-727C15AE645D}" name="Column9669"/>
    <tableColumn id="9686" xr3:uid="{2CA35789-E634-412E-B68C-3866AE5994C0}" name="Column9670"/>
    <tableColumn id="9687" xr3:uid="{405193A4-7C35-4FEE-AAD2-8E1BFD4CA973}" name="Column9671"/>
    <tableColumn id="9688" xr3:uid="{62851B86-ADC5-481C-9243-A2ED31E8B1FC}" name="Column9672"/>
    <tableColumn id="9689" xr3:uid="{0AD019A6-0578-40F2-8206-75F6003F3ABF}" name="Column9673"/>
    <tableColumn id="9690" xr3:uid="{D4405413-6F4C-4106-9E7B-2DFA23CEA5A8}" name="Column9674"/>
    <tableColumn id="9691" xr3:uid="{4A8ABBD8-C42D-48C7-9EBB-2E21DF494D81}" name="Column9675"/>
    <tableColumn id="9692" xr3:uid="{F9BBA3A2-7F2B-47AE-8DCE-AAD9FF09EB3D}" name="Column9676"/>
    <tableColumn id="9693" xr3:uid="{CD3FBA92-9B9A-4C4F-BA7C-78FBCCB2B00B}" name="Column9677"/>
    <tableColumn id="9694" xr3:uid="{23900540-8E6D-4565-9FF3-AC7F10CBBD6F}" name="Column9678"/>
    <tableColumn id="9695" xr3:uid="{1386C6D0-8158-499D-B788-AC65442EAD93}" name="Column9679"/>
    <tableColumn id="9696" xr3:uid="{6CD59BBE-D229-457E-AB43-635C2FE5ED96}" name="Column9680"/>
    <tableColumn id="9697" xr3:uid="{F3E8299F-95A5-4AA8-A926-0B8F79DE5C13}" name="Column9681"/>
    <tableColumn id="9698" xr3:uid="{CB9F0A4D-D780-4221-AFBF-B81510CCFD74}" name="Column9682"/>
    <tableColumn id="9699" xr3:uid="{12D4DF82-E052-4C57-9918-8B5B7149A656}" name="Column9683"/>
    <tableColumn id="9700" xr3:uid="{8E16D574-F28B-47A5-A21F-85F6933BDA7F}" name="Column9684"/>
    <tableColumn id="9701" xr3:uid="{FA7B46BB-B797-40C0-97D9-9D8E4E7BF35A}" name="Column9685"/>
    <tableColumn id="9702" xr3:uid="{0986F2C4-7AC1-4E9B-A3ED-D92D1A3DF568}" name="Column9686"/>
    <tableColumn id="9703" xr3:uid="{CA692F6F-CD33-4AB2-95A5-AC5BDAF5E3BE}" name="Column9687"/>
    <tableColumn id="9704" xr3:uid="{D381F356-6B64-432B-8FC9-5459EC26D2EA}" name="Column9688"/>
    <tableColumn id="9705" xr3:uid="{73A96E3D-87E5-4170-B239-E2809244AFB8}" name="Column9689"/>
    <tableColumn id="9706" xr3:uid="{231F880D-C7C3-40D2-8CB6-1C5752A49EB3}" name="Column9690"/>
    <tableColumn id="9707" xr3:uid="{7BE80898-C4D7-4436-BC37-8BDC19617DEF}" name="Column9691"/>
    <tableColumn id="9708" xr3:uid="{0E12D85E-1F62-4A1F-A193-1E71572D6C7A}" name="Column9692"/>
    <tableColumn id="9709" xr3:uid="{E11EA341-6367-4915-AD5D-496420F6FB69}" name="Column9693"/>
    <tableColumn id="9710" xr3:uid="{6C5F299D-7815-429D-9BA4-0C56EC6503D8}" name="Column9694"/>
    <tableColumn id="9711" xr3:uid="{D29640D0-C6D4-46DE-AD38-35B7B74EC02F}" name="Column9695"/>
    <tableColumn id="9712" xr3:uid="{53B9263E-34BE-48EE-96A8-8C591D85261E}" name="Column9696"/>
    <tableColumn id="9713" xr3:uid="{73126295-1D20-4C5C-9BE4-99D8A619EDD5}" name="Column9697"/>
    <tableColumn id="9714" xr3:uid="{2189E2BA-3E4B-4734-9B67-40069710DA17}" name="Column9698"/>
    <tableColumn id="9715" xr3:uid="{EBB51F1E-BEB9-4E21-ABCB-4F9C68589B0F}" name="Column9699"/>
    <tableColumn id="9716" xr3:uid="{1E7B08C7-5189-435B-811B-BB7A62DF5422}" name="Column9700"/>
    <tableColumn id="9717" xr3:uid="{68117206-962F-42F9-8462-415F8C50D1E9}" name="Column9701"/>
    <tableColumn id="9718" xr3:uid="{F4A88C77-45BD-42F6-90E4-349EBF1F7EFB}" name="Column9702"/>
    <tableColumn id="9719" xr3:uid="{F1B7CD6B-BE0B-4910-8133-678EEF094FE0}" name="Column9703"/>
    <tableColumn id="9720" xr3:uid="{608F4B83-9BC0-4F7C-98C5-A11E18381724}" name="Column9704"/>
    <tableColumn id="9721" xr3:uid="{5FD93E5C-9540-4431-9034-26CFA0FF59A0}" name="Column9705"/>
    <tableColumn id="9722" xr3:uid="{84BF41D9-BA4A-48FA-AF1A-59B8A9A85F56}" name="Column9706"/>
    <tableColumn id="9723" xr3:uid="{EF6ECCF3-D016-416B-BBD4-1AC39CAE93C9}" name="Column9707"/>
    <tableColumn id="9724" xr3:uid="{623DA475-732B-4F21-A4B1-11CE580A552B}" name="Column9708"/>
    <tableColumn id="9725" xr3:uid="{DF237F5A-4709-410D-8E59-E3C6FFCCDF9C}" name="Column9709"/>
    <tableColumn id="9726" xr3:uid="{DBAC5A34-72A2-486C-8CCF-351BD71C4A99}" name="Column9710"/>
    <tableColumn id="9727" xr3:uid="{02B1BE3F-2A2F-4A48-97CF-1091F1A7E7B9}" name="Column9711"/>
    <tableColumn id="9728" xr3:uid="{636C4787-188B-49D9-BFBF-8719DD220D55}" name="Column9712"/>
    <tableColumn id="9729" xr3:uid="{ECD2E7CF-65A1-4C68-867B-963E42BB3688}" name="Column9713"/>
    <tableColumn id="9730" xr3:uid="{099811EB-A7EE-4DCB-8405-43E14F595CEE}" name="Column9714"/>
    <tableColumn id="9731" xr3:uid="{D295087F-9843-43C7-A009-46228F931E15}" name="Column9715"/>
    <tableColumn id="9732" xr3:uid="{31CD509D-2A38-4955-8054-5EFAAF09496B}" name="Column9716"/>
    <tableColumn id="9733" xr3:uid="{BA4D2351-4C74-4A78-B346-1D6FF26E6BAC}" name="Column9717"/>
    <tableColumn id="9734" xr3:uid="{815B5F43-7B7C-4586-A76E-DE3EAF2C3404}" name="Column9718"/>
    <tableColumn id="9735" xr3:uid="{B35B55B9-1F2D-40FA-B06E-AB716CD4A4B5}" name="Column9719"/>
    <tableColumn id="9736" xr3:uid="{017587F4-488D-48FC-B44F-4514EC3CBB33}" name="Column9720"/>
    <tableColumn id="9737" xr3:uid="{C5D44E94-C674-4C37-AFD4-FE14542C6D6E}" name="Column9721"/>
    <tableColumn id="9738" xr3:uid="{085790F8-3E6D-4BE2-A0FB-EA71DB8FD30D}" name="Column9722"/>
    <tableColumn id="9739" xr3:uid="{8911A73B-14BC-4B16-9505-43A9CEFB3629}" name="Column9723"/>
    <tableColumn id="9740" xr3:uid="{46D815F9-3C7D-403C-A094-C7EC6A3FF010}" name="Column9724"/>
    <tableColumn id="9741" xr3:uid="{D269E87B-E3C9-4F31-BAB8-106738F28B9F}" name="Column9725"/>
    <tableColumn id="9742" xr3:uid="{58396CF6-B4F4-4ACB-9AC2-ED1A647C435E}" name="Column9726"/>
    <tableColumn id="9743" xr3:uid="{E46C7DA0-C753-4210-9346-7AE3197D7DEF}" name="Column9727"/>
    <tableColumn id="9744" xr3:uid="{848D0F7F-5FFE-4838-A055-C06844200F66}" name="Column9728"/>
    <tableColumn id="9745" xr3:uid="{0CB449B2-5223-4318-A79D-FC7245721CD9}" name="Column9729"/>
    <tableColumn id="9746" xr3:uid="{02D5E7B0-FA41-48FA-8FAC-8525AC4515E3}" name="Column9730"/>
    <tableColumn id="9747" xr3:uid="{B12DCB0D-7B3F-413F-B36E-00C32E4D9522}" name="Column9731"/>
    <tableColumn id="9748" xr3:uid="{BE5165E2-B8A5-40A5-B46A-F65CC99D6B37}" name="Column9732"/>
    <tableColumn id="9749" xr3:uid="{12E9345D-2366-4566-B360-91181E58982B}" name="Column9733"/>
    <tableColumn id="9750" xr3:uid="{CDB974B8-D081-497E-8840-2280D5F949FA}" name="Column9734"/>
    <tableColumn id="9751" xr3:uid="{13551E2B-BFB4-470D-B0C4-45B8FA024680}" name="Column9735"/>
    <tableColumn id="9752" xr3:uid="{90576CFF-9B8F-4461-808D-D615F13C151E}" name="Column9736"/>
    <tableColumn id="9753" xr3:uid="{89D75144-FAE0-4C85-8396-848143342A51}" name="Column9737"/>
    <tableColumn id="9754" xr3:uid="{6CA50E4F-CBAA-4D2D-81BD-E1A6B10D3007}" name="Column9738"/>
    <tableColumn id="9755" xr3:uid="{A7DD84AA-5BE5-435B-BF98-D189F662CD5C}" name="Column9739"/>
    <tableColumn id="9756" xr3:uid="{D86370FA-7BD0-4F1D-89C2-2AB684CEFA60}" name="Column9740"/>
    <tableColumn id="9757" xr3:uid="{6F3E442C-8C06-4897-96D9-D5F30C1587E5}" name="Column9741"/>
    <tableColumn id="9758" xr3:uid="{FB68FC64-0865-4FB6-8754-6D6463565FE4}" name="Column9742"/>
    <tableColumn id="9759" xr3:uid="{F8BEF8F7-196C-4F91-B038-62A26A62D1D9}" name="Column9743"/>
    <tableColumn id="9760" xr3:uid="{54711721-5F1E-4985-87A6-8DDF149937C1}" name="Column9744"/>
    <tableColumn id="9761" xr3:uid="{9A8625FE-4981-445E-84F1-BB70819A7E7D}" name="Column9745"/>
    <tableColumn id="9762" xr3:uid="{1F2487AD-1F03-4637-8507-3EF295825619}" name="Column9746"/>
    <tableColumn id="9763" xr3:uid="{704BE769-9B9E-4351-BDCF-4648EE15C04D}" name="Column9747"/>
    <tableColumn id="9764" xr3:uid="{34FC8762-A137-4734-A3FC-64FC2A2330D4}" name="Column9748"/>
    <tableColumn id="9765" xr3:uid="{E9711AB9-CE2B-4445-B8EC-A33EE87E900F}" name="Column9749"/>
    <tableColumn id="9766" xr3:uid="{FE45D972-CF66-4CD1-8AF6-1034978F8C10}" name="Column9750"/>
    <tableColumn id="9767" xr3:uid="{B97A844A-9A3B-4705-AFB8-41DFBE76CB63}" name="Column9751"/>
    <tableColumn id="9768" xr3:uid="{8FA12E23-4FA4-4ACB-81E8-B7B30A7AD426}" name="Column9752"/>
    <tableColumn id="9769" xr3:uid="{48D1895A-B5E5-4614-959A-4ED6CCF7923D}" name="Column9753"/>
    <tableColumn id="9770" xr3:uid="{01F27381-0DA5-4E27-B867-CBFFCE4D3ADE}" name="Column9754"/>
    <tableColumn id="9771" xr3:uid="{6D5A1AE2-B1CF-44D6-B61F-6332F3064618}" name="Column9755"/>
    <tableColumn id="9772" xr3:uid="{164CE4D5-A950-4084-9EA5-004BE56B610C}" name="Column9756"/>
    <tableColumn id="9773" xr3:uid="{5F3F43B5-B26D-48D0-A168-AE7F87FD5CB9}" name="Column9757"/>
    <tableColumn id="9774" xr3:uid="{4909169B-32B4-4519-8CEB-34DFFC330642}" name="Column9758"/>
    <tableColumn id="9775" xr3:uid="{771FDBDF-843F-4CAC-8F4F-F874EC3AEB34}" name="Column9759"/>
    <tableColumn id="9776" xr3:uid="{EA62A8CA-2DEF-46AC-9E74-EC8CE93D4A0D}" name="Column9760"/>
    <tableColumn id="9777" xr3:uid="{94F3C14A-720B-4836-9848-A9A8A4CD84F2}" name="Column9761"/>
    <tableColumn id="9778" xr3:uid="{6B9D0719-18EB-4253-B5F3-4DE9AA14AE10}" name="Column9762"/>
    <tableColumn id="9779" xr3:uid="{2CF55691-C148-4932-A767-C38D38CC8475}" name="Column9763"/>
    <tableColumn id="9780" xr3:uid="{81F89002-69F0-4A7E-995E-91BFEF53F286}" name="Column9764"/>
    <tableColumn id="9781" xr3:uid="{BC4CF4A4-8846-4144-AF42-EFF933B64870}" name="Column9765"/>
    <tableColumn id="9782" xr3:uid="{7A333511-BD19-44E5-A23A-A94C381C2604}" name="Column9766"/>
    <tableColumn id="9783" xr3:uid="{2ED004BD-90C2-4032-8FA1-AD603888795D}" name="Column9767"/>
    <tableColumn id="9784" xr3:uid="{C3172C72-E0C5-4CCD-A667-FBF492C5A510}" name="Column9768"/>
    <tableColumn id="9785" xr3:uid="{518A41D1-9308-4FDD-832C-7B1E03F219A6}" name="Column9769"/>
    <tableColumn id="9786" xr3:uid="{EF934AEA-D8C3-4888-B4E0-7A022C39F0AD}" name="Column9770"/>
    <tableColumn id="9787" xr3:uid="{6A676ADB-4032-491B-97B9-D85FFA8171D1}" name="Column9771"/>
    <tableColumn id="9788" xr3:uid="{0B47F5CE-105B-4712-9CF3-4B0662FB43E1}" name="Column9772"/>
    <tableColumn id="9789" xr3:uid="{B4022FAC-8808-4B7B-9DF0-3AA60995BF43}" name="Column9773"/>
    <tableColumn id="9790" xr3:uid="{456513F2-1D19-44FE-A870-01E4A3ED5B28}" name="Column9774"/>
    <tableColumn id="9791" xr3:uid="{36616794-95DD-4460-94D9-1E70B7A12899}" name="Column9775"/>
    <tableColumn id="9792" xr3:uid="{6624B380-C0A5-403B-ADFE-A4E9E462E89F}" name="Column9776"/>
    <tableColumn id="9793" xr3:uid="{DB1AA0BF-B5FC-4089-9B42-9F7EB0CCBE6C}" name="Column9777"/>
    <tableColumn id="9794" xr3:uid="{A6289383-D799-4458-9EAB-A50D97AC80FE}" name="Column9778"/>
    <tableColumn id="9795" xr3:uid="{AD5D1EF9-E53C-42D1-8DDA-254DAC1B7EC5}" name="Column9779"/>
    <tableColumn id="9796" xr3:uid="{34F74E57-1A05-467E-AD13-8CF6D3AAD866}" name="Column9780"/>
    <tableColumn id="9797" xr3:uid="{9257F8D6-FEF2-46DB-903F-6C6503EB0233}" name="Column9781"/>
    <tableColumn id="9798" xr3:uid="{4C4DBAEF-3253-4C71-B7DD-FC324BC136C4}" name="Column9782"/>
    <tableColumn id="9799" xr3:uid="{9AF4CABA-18E7-4F3B-A53B-F7477B3CE656}" name="Column9783"/>
    <tableColumn id="9800" xr3:uid="{AB644E30-39A8-40D4-BB5A-0C73028A45F8}" name="Column9784"/>
    <tableColumn id="9801" xr3:uid="{BE87D02F-56BD-4F59-AFEA-9708CD19E336}" name="Column9785"/>
    <tableColumn id="9802" xr3:uid="{6C76338F-0AAC-46D2-A701-A987BEB8A254}" name="Column9786"/>
    <tableColumn id="9803" xr3:uid="{F42EFC71-5824-407F-8516-51E6C7FE8962}" name="Column9787"/>
    <tableColumn id="9804" xr3:uid="{96A742E6-9A71-46FD-90D7-62AA6AFD9EF5}" name="Column9788"/>
    <tableColumn id="9805" xr3:uid="{3ED23155-AFD3-48EF-89F8-F187B2887742}" name="Column9789"/>
    <tableColumn id="9806" xr3:uid="{9EA2AC9B-82D1-4D7B-98FA-E6AF40AC5607}" name="Column9790"/>
    <tableColumn id="9807" xr3:uid="{39A20D3E-A1DD-466E-82B2-7005138051CC}" name="Column9791"/>
    <tableColumn id="9808" xr3:uid="{BD7C0BC4-3E84-4AF7-AD73-3D18DDC8C16D}" name="Column9792"/>
    <tableColumn id="9809" xr3:uid="{209045C0-D8BD-4482-8265-A799DDE747A1}" name="Column9793"/>
    <tableColumn id="9810" xr3:uid="{D67B9CEA-B8E2-490E-A01A-A653AE22B61F}" name="Column9794"/>
    <tableColumn id="9811" xr3:uid="{F014AD23-A37A-42D9-A3F7-CC69A5704AB3}" name="Column9795"/>
    <tableColumn id="9812" xr3:uid="{4CF7D9BD-E594-49AA-AB32-FA651CE37CFB}" name="Column9796"/>
    <tableColumn id="9813" xr3:uid="{B9A5DCED-AA1B-4659-9153-580E13CAB6D3}" name="Column9797"/>
    <tableColumn id="9814" xr3:uid="{005C775B-F70F-4868-A900-D89C962EAF62}" name="Column9798"/>
    <tableColumn id="9815" xr3:uid="{EB37F8D0-9FEB-41DD-80B9-9167478A7E6C}" name="Column9799"/>
    <tableColumn id="9816" xr3:uid="{2DA360CB-0C33-4370-AA36-C02200DAC71E}" name="Column9800"/>
    <tableColumn id="9817" xr3:uid="{736C8A0E-D8A2-4A39-AEEC-CC49BD17100E}" name="Column9801"/>
    <tableColumn id="9818" xr3:uid="{7C2B7764-1BA3-40D0-B0D4-60802A160886}" name="Column9802"/>
    <tableColumn id="9819" xr3:uid="{8E35DD9D-EE58-4C7D-BF15-6B23F9A75EB9}" name="Column9803"/>
    <tableColumn id="9820" xr3:uid="{573591A5-37C3-48BC-AE44-38F933D28A48}" name="Column9804"/>
    <tableColumn id="9821" xr3:uid="{41E65598-5BE0-43EC-979E-939C537F7FCB}" name="Column9805"/>
    <tableColumn id="9822" xr3:uid="{5ED49190-0EA6-4FEF-A5E3-3F2576BE123A}" name="Column9806"/>
    <tableColumn id="9823" xr3:uid="{DAE72D37-9F3D-47AC-8917-CCF86E91EE3A}" name="Column9807"/>
    <tableColumn id="9824" xr3:uid="{3C3B4B82-C9FE-487F-A1FB-EE7042F4F10B}" name="Column9808"/>
    <tableColumn id="9825" xr3:uid="{64012B63-D358-4762-97BB-ECB2FE93CAA3}" name="Column9809"/>
    <tableColumn id="9826" xr3:uid="{B4525EA3-4169-458A-A4E9-42B750AE19F2}" name="Column9810"/>
    <tableColumn id="9827" xr3:uid="{1EEFA2E2-E4B6-427A-B7D5-2C49CF6A688D}" name="Column9811"/>
    <tableColumn id="9828" xr3:uid="{D5B4A56F-630A-4344-9466-0920B9DEF31A}" name="Column9812"/>
    <tableColumn id="9829" xr3:uid="{8AECB3C7-3D7C-4934-933D-FD36BE94B4A4}" name="Column9813"/>
    <tableColumn id="9830" xr3:uid="{F37F873C-E782-4928-B29C-5CC772CCD32F}" name="Column9814"/>
    <tableColumn id="9831" xr3:uid="{4039B15D-DA58-471C-9989-0689C631A833}" name="Column9815"/>
    <tableColumn id="9832" xr3:uid="{26F67F96-E59E-4FC8-BEA7-70E7F336EE99}" name="Column9816"/>
    <tableColumn id="9833" xr3:uid="{D2DE09BD-C981-451E-8ABE-B9C931E3968B}" name="Column9817"/>
    <tableColumn id="9834" xr3:uid="{B1243755-CCAE-4257-9222-C1CDE0E2ACC3}" name="Column9818"/>
    <tableColumn id="9835" xr3:uid="{74FD4967-65FC-4CD6-902F-834BF61CEFF4}" name="Column9819"/>
    <tableColumn id="9836" xr3:uid="{A5092235-1119-49FF-9AAB-ED76D2799E47}" name="Column9820"/>
    <tableColumn id="9837" xr3:uid="{BF899E95-9BBC-430E-ACAF-BAFD04ECAB88}" name="Column9821"/>
    <tableColumn id="9838" xr3:uid="{0E113819-4FE5-442C-97E7-1D43C6B67332}" name="Column9822"/>
    <tableColumn id="9839" xr3:uid="{FFD4D0BB-6638-4F4A-A8EB-713B09674DD9}" name="Column9823"/>
    <tableColumn id="9840" xr3:uid="{03124118-3F25-47EE-84C3-A68B91E69BEC}" name="Column9824"/>
    <tableColumn id="9841" xr3:uid="{18398ED4-74FD-43D8-9CED-B1E142AF0169}" name="Column9825"/>
    <tableColumn id="9842" xr3:uid="{35DD90E3-BC7F-4DE4-A6EF-35F5BE165AEB}" name="Column9826"/>
    <tableColumn id="9843" xr3:uid="{925BF1BD-80D9-4BC3-9CB9-192E63A6092C}" name="Column9827"/>
    <tableColumn id="9844" xr3:uid="{FD2634AF-CE99-4789-84DF-920DADBA0ACE}" name="Column9828"/>
    <tableColumn id="9845" xr3:uid="{2A139EF5-C30D-40A7-A087-CAC6EE92A8E9}" name="Column9829"/>
    <tableColumn id="9846" xr3:uid="{EB0A42E4-D45E-4857-BAB8-EA89F75B9B57}" name="Column9830"/>
    <tableColumn id="9847" xr3:uid="{43DB4D89-B26C-40DB-A330-7052CF55AB7A}" name="Column9831"/>
    <tableColumn id="9848" xr3:uid="{60A6F857-FCA6-486D-AEFA-E7B2D9AA3991}" name="Column9832"/>
    <tableColumn id="9849" xr3:uid="{E33154C2-3F45-4187-9217-7DB65D635B1B}" name="Column9833"/>
    <tableColumn id="9850" xr3:uid="{76299C86-C048-419B-B2D2-612EA43CFED4}" name="Column9834"/>
    <tableColumn id="9851" xr3:uid="{5E13785A-ECFE-4957-BF65-C306C6C76036}" name="Column9835"/>
    <tableColumn id="9852" xr3:uid="{FCF77577-2A14-40A1-8311-48582093FCD8}" name="Column9836"/>
    <tableColumn id="9853" xr3:uid="{EFE62529-B4A4-4393-BE06-80BCE139360B}" name="Column9837"/>
    <tableColumn id="9854" xr3:uid="{E49CCA7F-C1AE-466A-BC5D-C12EF4B5ADE3}" name="Column9838"/>
    <tableColumn id="9855" xr3:uid="{661F7CB5-F91B-4E41-BB51-90C01A7D2628}" name="Column9839"/>
    <tableColumn id="9856" xr3:uid="{CFDF2CB3-ADAE-4178-8808-9C5B67905282}" name="Column9840"/>
    <tableColumn id="9857" xr3:uid="{BFEE0A3F-0EFE-42FD-9E2A-F9C87D877985}" name="Column9841"/>
    <tableColumn id="9858" xr3:uid="{A2D37608-F85C-48EC-B4C9-2F8A74F5DB9B}" name="Column9842"/>
    <tableColumn id="9859" xr3:uid="{6CA9FF62-C58B-4BC4-B725-4145ECB6DA85}" name="Column9843"/>
    <tableColumn id="9860" xr3:uid="{E17CB872-D610-4E5A-8D73-330CCFA80AC0}" name="Column9844"/>
    <tableColumn id="9861" xr3:uid="{AA386512-F255-4ABB-9E1A-5851D6BF6E7F}" name="Column9845"/>
    <tableColumn id="9862" xr3:uid="{8783C858-D83B-44C1-BABD-8A0DB561FF29}" name="Column9846"/>
    <tableColumn id="9863" xr3:uid="{68C9F136-09B3-4C54-887B-6175F621B2D8}" name="Column9847"/>
    <tableColumn id="9864" xr3:uid="{AE141FFD-0B1E-4F66-A511-301183E2B02E}" name="Column9848"/>
    <tableColumn id="9865" xr3:uid="{8C7C276D-64AF-4E84-8889-F1EE359FC29A}" name="Column9849"/>
    <tableColumn id="9866" xr3:uid="{6915D3EF-BC48-4CA0-98DD-822D87F2DA79}" name="Column9850"/>
    <tableColumn id="9867" xr3:uid="{FFBC73F7-9D06-44F8-8D56-66D9E3D74E51}" name="Column9851"/>
    <tableColumn id="9868" xr3:uid="{8375B2D3-A655-4FC1-9B41-9C2930F65C11}" name="Column9852"/>
    <tableColumn id="9869" xr3:uid="{18A1A97C-507C-465E-B52C-6DCBFCE15E6E}" name="Column9853"/>
    <tableColumn id="9870" xr3:uid="{280CD643-AE14-4B19-B0E4-2D325755567F}" name="Column9854"/>
    <tableColumn id="9871" xr3:uid="{5838CAB0-2A31-41F0-AD74-617BB746B293}" name="Column9855"/>
    <tableColumn id="9872" xr3:uid="{9D10C4A5-409F-46EE-A3BB-4C2059E571E7}" name="Column9856"/>
    <tableColumn id="9873" xr3:uid="{3A7B8E6C-AD63-4562-9A9D-0C338EAA1225}" name="Column9857"/>
    <tableColumn id="9874" xr3:uid="{28DDB174-7713-40D2-A536-128526B4548E}" name="Column9858"/>
    <tableColumn id="9875" xr3:uid="{DBA06D2D-27AB-4E98-891B-37789635BABD}" name="Column9859"/>
    <tableColumn id="9876" xr3:uid="{50C00374-0030-41B5-AB2A-B45EE85596F6}" name="Column9860"/>
    <tableColumn id="9877" xr3:uid="{82B2BC46-83A4-4147-96A8-4196A9E347F8}" name="Column9861"/>
    <tableColumn id="9878" xr3:uid="{9CDDA73D-49AF-468D-9081-D357E1BE28EC}" name="Column9862"/>
    <tableColumn id="9879" xr3:uid="{70057E67-44A2-4C07-A657-04B7932F6CF4}" name="Column9863"/>
    <tableColumn id="9880" xr3:uid="{058CC520-ED4F-453D-833F-A68268911A29}" name="Column9864"/>
    <tableColumn id="9881" xr3:uid="{76D25F73-9C3F-4F24-AAA8-53A880627942}" name="Column9865"/>
    <tableColumn id="9882" xr3:uid="{3CF48F7B-B9C0-4029-B966-CC0D667FF1A9}" name="Column9866"/>
    <tableColumn id="9883" xr3:uid="{377EE649-3CA1-46ED-AC8A-2EFE014C3202}" name="Column9867"/>
    <tableColumn id="9884" xr3:uid="{76ABAD8B-8DE4-4E49-84EF-BDC21619EAEA}" name="Column9868"/>
    <tableColumn id="9885" xr3:uid="{4C40A8F6-C8C4-40E4-97F6-2FDE2F9A46C5}" name="Column9869"/>
    <tableColumn id="9886" xr3:uid="{BA526B9B-78EF-4A13-84C1-C0D4B6FA063A}" name="Column9870"/>
    <tableColumn id="9887" xr3:uid="{EE891409-191E-4F15-A87F-38793307E089}" name="Column9871"/>
    <tableColumn id="9888" xr3:uid="{73E29B76-5244-4CAB-9278-9A695622A0D6}" name="Column9872"/>
    <tableColumn id="9889" xr3:uid="{A864638B-CEFA-4A93-AB09-5C8E646DAD5E}" name="Column9873"/>
    <tableColumn id="9890" xr3:uid="{0DB40DC2-3D2A-4407-8373-7FD9A84B2076}" name="Column9874"/>
    <tableColumn id="9891" xr3:uid="{134BB812-2120-4222-AE30-B4CFBAFAB0EF}" name="Column9875"/>
    <tableColumn id="9892" xr3:uid="{84C2CE47-3F83-4111-91DB-8D95C2F1C8ED}" name="Column9876"/>
    <tableColumn id="9893" xr3:uid="{E62E6718-6EE6-462C-9D98-6DE8F07AF864}" name="Column9877"/>
    <tableColumn id="9894" xr3:uid="{438ECBA8-C4E5-42F5-A7A9-65ECB2105BA9}" name="Column9878"/>
    <tableColumn id="9895" xr3:uid="{05DBE10D-7E4F-42BD-95E3-9C4B138082A3}" name="Column9879"/>
    <tableColumn id="9896" xr3:uid="{508A6336-086F-4910-98C7-054A9AFA53F1}" name="Column9880"/>
    <tableColumn id="9897" xr3:uid="{93A56476-0774-4865-8484-FFB11FB45836}" name="Column9881"/>
    <tableColumn id="9898" xr3:uid="{D004D10A-89AA-404C-86AA-35882C2F3686}" name="Column9882"/>
    <tableColumn id="9899" xr3:uid="{C01F684A-BCAC-4C9E-99ED-306C8750739F}" name="Column9883"/>
    <tableColumn id="9900" xr3:uid="{6EE77A1E-6D1D-4AF9-89F1-DC5BC5EA9EF5}" name="Column9884"/>
    <tableColumn id="9901" xr3:uid="{2089D4CE-0B59-4013-8D90-3B6761447EAE}" name="Column9885"/>
    <tableColumn id="9902" xr3:uid="{7224FB98-B7C3-43F6-AEF5-2165F70B4571}" name="Column9886"/>
    <tableColumn id="9903" xr3:uid="{686866C2-CD88-43FB-9C68-4AF5F8723DC6}" name="Column9887"/>
    <tableColumn id="9904" xr3:uid="{C680FC84-4035-431F-A5DA-52BD2FFEA430}" name="Column9888"/>
    <tableColumn id="9905" xr3:uid="{C6813A72-FB00-41AF-A177-CF87922D3080}" name="Column9889"/>
    <tableColumn id="9906" xr3:uid="{0337499A-2093-4844-924B-856F48D35544}" name="Column9890"/>
    <tableColumn id="9907" xr3:uid="{C97A420A-9B79-4E15-8F92-F01DAA944669}" name="Column9891"/>
    <tableColumn id="9908" xr3:uid="{BE0E6A56-A0E2-4F32-A719-CA9C8C159A43}" name="Column9892"/>
    <tableColumn id="9909" xr3:uid="{2022D8CD-7435-4AA4-AFD3-C204BD2B5BC9}" name="Column9893"/>
    <tableColumn id="9910" xr3:uid="{AC34D2AF-1F9C-47C9-B286-745AEBE04642}" name="Column9894"/>
    <tableColumn id="9911" xr3:uid="{4054E8E4-5FFB-4581-914A-AE1BBB34E922}" name="Column9895"/>
    <tableColumn id="9912" xr3:uid="{11214640-B868-42CF-962A-1D8A6B935501}" name="Column9896"/>
    <tableColumn id="9913" xr3:uid="{46F36DA7-088C-4E50-A320-0CDE6398B318}" name="Column9897"/>
    <tableColumn id="9914" xr3:uid="{9BE63344-4557-4ED4-BA10-64EAEC30D12F}" name="Column9898"/>
    <tableColumn id="9915" xr3:uid="{50B814F5-47A4-46AF-8F88-6C795E981250}" name="Column9899"/>
    <tableColumn id="9916" xr3:uid="{F276874C-A1A3-4853-BFDD-5AA140170930}" name="Column9900"/>
    <tableColumn id="9917" xr3:uid="{542C583B-3D9E-4F64-BF16-922DB2E35E9D}" name="Column9901"/>
    <tableColumn id="9918" xr3:uid="{26DDB70A-30C1-41F0-9749-C2B5A2583BAD}" name="Column9902"/>
    <tableColumn id="9919" xr3:uid="{A962F8F6-D9EC-4E05-91B1-D61E09563585}" name="Column9903"/>
    <tableColumn id="9920" xr3:uid="{8C24E686-03AA-49FA-918E-A46393C02F52}" name="Column9904"/>
    <tableColumn id="9921" xr3:uid="{C769B2F8-2EA2-4047-874C-71D180F6D740}" name="Column9905"/>
    <tableColumn id="9922" xr3:uid="{8262D9FB-CA40-4B70-87EA-43E38F1B0C0D}" name="Column9906"/>
    <tableColumn id="9923" xr3:uid="{9EDBB4AC-AB86-476A-8A01-0FE9987E5F82}" name="Column9907"/>
    <tableColumn id="9924" xr3:uid="{15AE91B3-A74C-41B8-BCBA-D2B6E0299B8B}" name="Column9908"/>
    <tableColumn id="9925" xr3:uid="{45C439EE-9E9E-4498-87EE-76EA67D8D0DC}" name="Column9909"/>
    <tableColumn id="9926" xr3:uid="{24D0BFBB-E7CE-437E-8784-BA731ED85C81}" name="Column9910"/>
    <tableColumn id="9927" xr3:uid="{7756D6DA-7323-447B-942D-A9A52C6E5B32}" name="Column9911"/>
    <tableColumn id="9928" xr3:uid="{ECEED73D-70FE-4E43-8D29-3BD72D79867F}" name="Column9912"/>
    <tableColumn id="9929" xr3:uid="{8BA1B22E-2E2E-443E-AAC6-5B617E75EC18}" name="Column9913"/>
    <tableColumn id="9930" xr3:uid="{17AE21CD-7595-4D20-90C9-3BD47C52BCFD}" name="Column9914"/>
    <tableColumn id="9931" xr3:uid="{42C26EBF-FE7E-491A-95B5-8601ED7998FB}" name="Column9915"/>
    <tableColumn id="9932" xr3:uid="{13270EA4-A13A-40E0-9E2F-48E562DDB1FD}" name="Column9916"/>
    <tableColumn id="9933" xr3:uid="{8E21907E-D13F-4FC0-9313-9A922901699C}" name="Column9917"/>
    <tableColumn id="9934" xr3:uid="{3C7DBC0D-E410-4677-A588-C443BE7DACF0}" name="Column9918"/>
    <tableColumn id="9935" xr3:uid="{EFF4FD67-73B8-48F1-8800-CA21A5B6DFE0}" name="Column9919"/>
    <tableColumn id="9936" xr3:uid="{89A74989-4965-42B2-81DE-9B352A757F5F}" name="Column9920"/>
    <tableColumn id="9937" xr3:uid="{41A499E2-C28F-4C0E-985C-CA2D38767390}" name="Column9921"/>
    <tableColumn id="9938" xr3:uid="{9659F162-CE72-4B37-897F-02BF1BF76426}" name="Column9922"/>
    <tableColumn id="9939" xr3:uid="{C75A8282-12A7-45E0-A020-702C171EC829}" name="Column9923"/>
    <tableColumn id="9940" xr3:uid="{15044055-2601-433F-8BF5-7CA2C245E6F3}" name="Column9924"/>
    <tableColumn id="9941" xr3:uid="{02703653-6FD4-4B87-8EFE-1DB9E02376F6}" name="Column9925"/>
    <tableColumn id="9942" xr3:uid="{4837816C-B80B-482F-BABF-4AD28BB9FEAA}" name="Column9926"/>
    <tableColumn id="9943" xr3:uid="{EB6FDA71-75C1-419B-8B63-6A559D9D33C4}" name="Column9927"/>
    <tableColumn id="9944" xr3:uid="{C0A2A6A6-658F-45BE-883A-C080938C5C3B}" name="Column9928"/>
    <tableColumn id="9945" xr3:uid="{C53FE6F0-A3FB-4283-8999-3D962DA98D34}" name="Column9929"/>
    <tableColumn id="9946" xr3:uid="{86FFF12E-A010-43B7-8279-8F9A0C67DAFF}" name="Column9930"/>
    <tableColumn id="9947" xr3:uid="{EFA7A672-D425-4E27-9B8F-81575C864028}" name="Column9931"/>
    <tableColumn id="9948" xr3:uid="{F2A1D103-6B18-4B63-940F-73F16F027793}" name="Column9932"/>
    <tableColumn id="9949" xr3:uid="{7F7F73F5-E323-4544-93F4-81A348A0DF48}" name="Column9933"/>
    <tableColumn id="9950" xr3:uid="{3667A61E-DF10-4F81-A62A-B6B2A1CF5082}" name="Column9934"/>
    <tableColumn id="9951" xr3:uid="{3E1F8723-9543-4BD1-8308-2A02769DA8AD}" name="Column9935"/>
    <tableColumn id="9952" xr3:uid="{62AE3F08-53AA-4C6C-9DC1-D89F7E7364F6}" name="Column9936"/>
    <tableColumn id="9953" xr3:uid="{E0246565-6DFD-47CF-816A-14C0F22614F3}" name="Column9937"/>
    <tableColumn id="9954" xr3:uid="{CBE5D9C9-2449-4972-B77C-11DD166E1578}" name="Column9938"/>
    <tableColumn id="9955" xr3:uid="{4EBDEB80-A205-4A9B-B9C0-38F0A0DD3259}" name="Column9939"/>
    <tableColumn id="9956" xr3:uid="{AB539A48-E977-42C5-8ED7-3EFAC5920D96}" name="Column9940"/>
    <tableColumn id="9957" xr3:uid="{D677ED5D-5851-4979-8521-6030901417C2}" name="Column9941"/>
    <tableColumn id="9958" xr3:uid="{D8CD5AD1-1DD6-4CE6-8121-FDB375F09BD8}" name="Column9942"/>
    <tableColumn id="9959" xr3:uid="{30055425-4CA1-4193-97FA-6D5015747B5D}" name="Column9943"/>
    <tableColumn id="9960" xr3:uid="{961A8379-6ACD-4C8C-8C83-8416E497B1C5}" name="Column9944"/>
    <tableColumn id="9961" xr3:uid="{0F6EB718-7D50-4D9F-BDFE-21A1364935B3}" name="Column9945"/>
    <tableColumn id="9962" xr3:uid="{1B875CEA-0901-47F1-9062-585DD91C4385}" name="Column9946"/>
    <tableColumn id="9963" xr3:uid="{B038D123-DC9F-48AA-B607-3D681CC88962}" name="Column9947"/>
    <tableColumn id="9964" xr3:uid="{D9D26BE8-5FDD-497E-89FF-9A26A13CC8DB}" name="Column9948"/>
    <tableColumn id="9965" xr3:uid="{63949387-FC26-4C6B-B34C-271790B436ED}" name="Column9949"/>
    <tableColumn id="9966" xr3:uid="{6B1728E2-74F1-4907-987F-D4CC274792F4}" name="Column9950"/>
    <tableColumn id="9967" xr3:uid="{F4B0E344-2EF9-42BB-87E0-67BD9AAA57EB}" name="Column9951"/>
    <tableColumn id="9968" xr3:uid="{2FAE42C0-FA6F-43FE-B03C-78834651A705}" name="Column9952"/>
    <tableColumn id="9969" xr3:uid="{07592CDE-A0D7-4021-8949-46E64F75F524}" name="Column9953"/>
    <tableColumn id="9970" xr3:uid="{F867D83D-A578-4B36-B470-B967910362C3}" name="Column9954"/>
    <tableColumn id="9971" xr3:uid="{9A516CCA-1538-4BB3-B4CB-D8D4EEF1A591}" name="Column9955"/>
    <tableColumn id="9972" xr3:uid="{ED9F84CB-961C-41C7-9B67-4C3FC74901A8}" name="Column9956"/>
    <tableColumn id="9973" xr3:uid="{B7E527E9-9950-4426-A617-C8B3BA50D90D}" name="Column9957"/>
    <tableColumn id="9974" xr3:uid="{60B45307-5CF9-4C0E-8FE6-A5C028F8BD76}" name="Column9958"/>
    <tableColumn id="9975" xr3:uid="{A7617658-A51A-4708-8444-93B4AB1AF093}" name="Column9959"/>
    <tableColumn id="9976" xr3:uid="{84842DDB-0B3C-4C4F-9961-484BD93EEF1D}" name="Column9960"/>
    <tableColumn id="9977" xr3:uid="{D4006D0C-8AA0-4342-A1BA-A187C80A7AE7}" name="Column9961"/>
    <tableColumn id="9978" xr3:uid="{2B95FD9A-FE24-418A-9296-D1ECDEC6DA3C}" name="Column9962"/>
    <tableColumn id="9979" xr3:uid="{9C03F570-7616-4646-ACBB-3A15591C6277}" name="Column9963"/>
    <tableColumn id="9980" xr3:uid="{1AD0D0AF-5524-4F15-9CAF-D80A09E64508}" name="Column9964"/>
    <tableColumn id="9981" xr3:uid="{3F5A7524-B6F1-4B2B-AF50-BE31DCB833DB}" name="Column9965"/>
    <tableColumn id="9982" xr3:uid="{AF28F69C-7A02-4469-B232-DEB30E3C8A35}" name="Column9966"/>
    <tableColumn id="9983" xr3:uid="{B23ECD3F-5179-455F-B03A-3001B0A9346B}" name="Column9967"/>
    <tableColumn id="9984" xr3:uid="{6D7A6D3B-0A7A-4F01-A042-47D70D0DC929}" name="Column9968"/>
    <tableColumn id="9985" xr3:uid="{4D6D04C6-32F9-41B1-8856-7750C8594B94}" name="Column9969"/>
    <tableColumn id="9986" xr3:uid="{AC761504-CF91-492A-8AE5-1EFB65E1308B}" name="Column9970"/>
    <tableColumn id="9987" xr3:uid="{8CDFEC99-2D04-48A7-8A3F-C25A5B78591F}" name="Column9971"/>
    <tableColumn id="9988" xr3:uid="{FBF8BB34-81C1-40DA-9586-7338378DC0B1}" name="Column9972"/>
    <tableColumn id="9989" xr3:uid="{598311F1-ACC7-4066-B7BA-E3062CBABD8A}" name="Column9973"/>
    <tableColumn id="9990" xr3:uid="{1561A3D8-8EE3-412F-839C-ED5ADD595EB0}" name="Column9974"/>
    <tableColumn id="9991" xr3:uid="{E7EAC090-F9FC-48D5-BC06-95188E555B1E}" name="Column9975"/>
    <tableColumn id="9992" xr3:uid="{D2BA2CD0-C499-4094-86B3-10D8E22772B5}" name="Column9976"/>
    <tableColumn id="9993" xr3:uid="{0D3DDB10-4CD9-4967-9BCD-FCB024DFCCCF}" name="Column9977"/>
    <tableColumn id="9994" xr3:uid="{B9402581-8126-4F4C-AEFE-29BD0DE9069D}" name="Column9978"/>
    <tableColumn id="9995" xr3:uid="{B4D0A4BA-1906-44F8-BA92-604002023662}" name="Column9979"/>
    <tableColumn id="9996" xr3:uid="{938F467B-1E1C-4C17-B787-B98B2826ADB4}" name="Column9980"/>
    <tableColumn id="9997" xr3:uid="{2F859F69-2A0B-4AED-8D8B-44DA29275FB8}" name="Column9981"/>
    <tableColumn id="9998" xr3:uid="{E082E201-F441-4875-84DD-BB072023D8E8}" name="Column9982"/>
    <tableColumn id="9999" xr3:uid="{4B5D4F6C-ACD7-456F-8814-EC1C9BAD9E25}" name="Column9983"/>
    <tableColumn id="10000" xr3:uid="{209C396A-33E5-429A-B2C0-9D498EF0F9FE}" name="Column9984"/>
    <tableColumn id="10001" xr3:uid="{B270147F-84D8-433A-A1AE-F3F1680B90D8}" name="Column9985"/>
    <tableColumn id="10002" xr3:uid="{3DE30E98-1969-41FB-B4EE-303CAFDC5392}" name="Column9986"/>
    <tableColumn id="10003" xr3:uid="{B259C462-9C60-40B3-BA45-10A4374FDA60}" name="Column9987"/>
    <tableColumn id="10004" xr3:uid="{3C7D7E18-EF01-4681-8A5A-F7F73FC9B8AE}" name="Column9988"/>
    <tableColumn id="10005" xr3:uid="{FC17762F-3922-4F10-ACDB-4D71A49DE790}" name="Column9989"/>
    <tableColumn id="10006" xr3:uid="{4B7A0D04-5B28-4202-81D3-7FE119F3917F}" name="Column9990"/>
    <tableColumn id="10007" xr3:uid="{91DE17F3-5F02-4559-AADF-E310CAE643DA}" name="Column9991"/>
    <tableColumn id="10008" xr3:uid="{ADC1A2B2-0BD4-47F8-B518-4AFA3364D2DF}" name="Column9992"/>
    <tableColumn id="10009" xr3:uid="{1F73FD17-8089-4510-BEED-B3FC0296FA94}" name="Column9993"/>
    <tableColumn id="10010" xr3:uid="{B8A4EB92-76CD-44BB-9AFA-1D1EAF5177A2}" name="Column9994"/>
    <tableColumn id="10011" xr3:uid="{933DD923-F70F-48DD-8E2C-13E002BE6E85}" name="Column9995"/>
    <tableColumn id="10012" xr3:uid="{C8EE0C25-6468-4800-8B5E-976BCFA2939E}" name="Column9996"/>
    <tableColumn id="10013" xr3:uid="{DB12AFED-EFE1-47F9-89E1-E83ECDE47CDC}" name="Column9997"/>
    <tableColumn id="10014" xr3:uid="{CA8AF6FD-BD90-48E4-9702-06A5F52FC57D}" name="Column9998"/>
    <tableColumn id="10015" xr3:uid="{A0B7D5E6-CC1F-4619-BC6F-029E68513A6A}" name="Column9999"/>
    <tableColumn id="10016" xr3:uid="{477E99EF-D72A-4479-8AFC-071BB845A377}" name="Column10000"/>
    <tableColumn id="10017" xr3:uid="{9386F2FC-74BD-430F-9A5A-34B5377BC697}" name="Column10001"/>
    <tableColumn id="10018" xr3:uid="{931057EE-5AEC-4F4C-B20F-CCF894B7DBFF}" name="Column10002"/>
    <tableColumn id="10019" xr3:uid="{131C412E-EBE6-4E43-8995-A7BD7B4DFFF0}" name="Column10003"/>
    <tableColumn id="10020" xr3:uid="{9535974C-82D5-48A2-858D-ADA0379C0A13}" name="Column10004"/>
    <tableColumn id="10021" xr3:uid="{6CDC46BC-5112-4FD6-A30F-8D85DD641DA6}" name="Column10005"/>
    <tableColumn id="10022" xr3:uid="{0267CC99-99E0-4FB8-B9CD-C296BF76229D}" name="Column10006"/>
    <tableColumn id="10023" xr3:uid="{7BB27EED-B326-4136-9A1B-727C056FC2AD}" name="Column10007"/>
    <tableColumn id="10024" xr3:uid="{2B35ECAF-A05B-470C-B4D0-1CE1F696DCC8}" name="Column10008"/>
    <tableColumn id="10025" xr3:uid="{B2B8A97E-0504-494A-BBA3-454AB7D09905}" name="Column10009"/>
    <tableColumn id="10026" xr3:uid="{4EEED2AB-C6E6-46F7-B859-992DC752A308}" name="Column10010"/>
    <tableColumn id="10027" xr3:uid="{35FEDC8C-1602-4203-8F4F-7EFF0EE679B5}" name="Column10011"/>
    <tableColumn id="10028" xr3:uid="{B4CAEDE6-5EC8-4EDA-9D2F-332B06621B66}" name="Column10012"/>
    <tableColumn id="10029" xr3:uid="{7AC83316-BDF4-44EA-B4E0-01D9E5412A96}" name="Column10013"/>
    <tableColumn id="10030" xr3:uid="{7038C0D5-5C4D-48A1-8660-9C41D8DBF1BC}" name="Column10014"/>
    <tableColumn id="10031" xr3:uid="{844184E7-D818-4041-852F-80DA0ACE83C2}" name="Column10015"/>
    <tableColumn id="10032" xr3:uid="{A8537ADA-54D5-4A54-A92C-55111205471A}" name="Column10016"/>
    <tableColumn id="10033" xr3:uid="{1BE70681-3D60-4C30-ACDC-098FCE1A2581}" name="Column10017"/>
    <tableColumn id="10034" xr3:uid="{215FEF54-4C34-4980-B170-D20711C9AC03}" name="Column10018"/>
    <tableColumn id="10035" xr3:uid="{80803868-675C-497C-8E26-6FBD1ADCE62B}" name="Column10019"/>
    <tableColumn id="10036" xr3:uid="{504CB5A8-DC1C-4F82-9A5F-9EF634C16F14}" name="Column10020"/>
    <tableColumn id="10037" xr3:uid="{E46CA175-4584-4608-9E0B-90289B528B66}" name="Column10021"/>
    <tableColumn id="10038" xr3:uid="{CF75D23E-A350-4521-AA9D-612D0DDEE5E9}" name="Column10022"/>
    <tableColumn id="10039" xr3:uid="{1967B03E-4850-41D0-BCE8-6D7150971B3A}" name="Column10023"/>
    <tableColumn id="10040" xr3:uid="{81CC9D16-025D-47C5-9BE3-8E29C65B5BA8}" name="Column10024"/>
    <tableColumn id="10041" xr3:uid="{37763EAE-4E24-4274-A035-383CCD7BA79A}" name="Column10025"/>
    <tableColumn id="10042" xr3:uid="{DA8175B3-FA00-4EE7-A5DC-2D537C1DCD00}" name="Column10026"/>
    <tableColumn id="10043" xr3:uid="{DE960FB9-3B01-487B-9DC9-537F075B31EF}" name="Column10027"/>
    <tableColumn id="10044" xr3:uid="{D843D747-F88D-4D75-8C99-9366D48D41A3}" name="Column10028"/>
    <tableColumn id="10045" xr3:uid="{3D096126-7975-454F-A8FA-A60ACCA1115E}" name="Column10029"/>
    <tableColumn id="10046" xr3:uid="{ABAD1FFC-40A7-4144-A335-84DF99846B15}" name="Column10030"/>
    <tableColumn id="10047" xr3:uid="{CAB17846-ADA2-4618-8E34-5F4019CE11DF}" name="Column10031"/>
    <tableColumn id="10048" xr3:uid="{68DF2293-F8E8-4EA1-98B2-1714829BDEFE}" name="Column10032"/>
    <tableColumn id="10049" xr3:uid="{18250F39-DB2E-47C8-87B6-529E229BA324}" name="Column10033"/>
    <tableColumn id="10050" xr3:uid="{00DA479A-6353-4B50-BFD9-50FEF34B5E11}" name="Column10034"/>
    <tableColumn id="10051" xr3:uid="{9EC2D72E-D1DC-4E2D-9B12-1C9E299602B9}" name="Column10035"/>
    <tableColumn id="10052" xr3:uid="{35597D19-0010-4922-A5FA-999795D1813B}" name="Column10036"/>
    <tableColumn id="10053" xr3:uid="{555DFE8C-9C8D-4DD8-A429-3570A189CC0A}" name="Column10037"/>
    <tableColumn id="10054" xr3:uid="{096A8B9F-22FC-40C8-9B45-247C3AF0E241}" name="Column10038"/>
    <tableColumn id="10055" xr3:uid="{2ECBE56E-67CF-4A64-9A16-3B184B28846B}" name="Column10039"/>
    <tableColumn id="10056" xr3:uid="{01FB2F6E-8DFE-4033-AC9D-DF0C9014940E}" name="Column10040"/>
    <tableColumn id="10057" xr3:uid="{C1480F5F-5439-4AE7-9008-8573D77761C3}" name="Column10041"/>
    <tableColumn id="10058" xr3:uid="{526DF3D5-CC0A-4657-ABBE-715EF674118D}" name="Column10042"/>
    <tableColumn id="10059" xr3:uid="{4A4CC966-74B9-437A-98E7-42ED261DB60A}" name="Column10043"/>
    <tableColumn id="10060" xr3:uid="{BD501ABE-4F02-4BC3-9E97-A54AE47117BE}" name="Column10044"/>
    <tableColumn id="10061" xr3:uid="{3A6F2AE5-0FB9-45D3-9C95-CE42E629E9EE}" name="Column10045"/>
    <tableColumn id="10062" xr3:uid="{E65689EC-DC0B-4873-84B6-CC461EAE7D35}" name="Column10046"/>
    <tableColumn id="10063" xr3:uid="{BA2EE0FD-FFC0-429F-9AD7-09C76564BD11}" name="Column10047"/>
    <tableColumn id="10064" xr3:uid="{8A9FECDD-CDAB-4352-9BB8-0B5915E95AFD}" name="Column10048"/>
    <tableColumn id="10065" xr3:uid="{F6B94AE0-2048-4529-AE3D-DD646D4D22C5}" name="Column10049"/>
    <tableColumn id="10066" xr3:uid="{D011C7E4-8894-4B61-8F71-76BD9B6BD688}" name="Column10050"/>
    <tableColumn id="10067" xr3:uid="{D6328900-E0F5-4E1F-9FB7-FEC4C3DBCCC9}" name="Column10051"/>
    <tableColumn id="10068" xr3:uid="{7888E2F0-FA16-420F-AFF4-B33AFBD328C5}" name="Column10052"/>
    <tableColumn id="10069" xr3:uid="{EAA0C31F-43A8-4D0A-8E56-5A2F70CADC8A}" name="Column10053"/>
    <tableColumn id="10070" xr3:uid="{1361B141-7112-48E4-891E-73D942059396}" name="Column10054"/>
    <tableColumn id="10071" xr3:uid="{499B6A46-0650-40DD-A11E-822B1DFE977D}" name="Column10055"/>
    <tableColumn id="10072" xr3:uid="{E4C2AE20-55BD-4805-8D5D-4383A57959AE}" name="Column10056"/>
    <tableColumn id="10073" xr3:uid="{4ACC57D8-2768-4BB7-921A-B45A5FEE76BC}" name="Column10057"/>
    <tableColumn id="10074" xr3:uid="{808F079C-0E00-433B-9A77-A5FA9FD4097E}" name="Column10058"/>
    <tableColumn id="10075" xr3:uid="{257A1B0F-DE38-448B-89A9-CF83314F72EC}" name="Column10059"/>
    <tableColumn id="10076" xr3:uid="{30D35045-5D4E-4963-B28F-E0E942C94301}" name="Column10060"/>
    <tableColumn id="10077" xr3:uid="{CE4C3827-5DA8-4A5A-8DC7-C64C7DEA7129}" name="Column10061"/>
    <tableColumn id="10078" xr3:uid="{99B5B7D1-7856-4030-B808-35F60E297F4B}" name="Column10062"/>
    <tableColumn id="10079" xr3:uid="{7593D371-5AA3-4A4E-88FC-E4B25B5FE8E3}" name="Column10063"/>
    <tableColumn id="10080" xr3:uid="{B100040E-DE72-4D47-B0CA-6E941D038981}" name="Column10064"/>
    <tableColumn id="10081" xr3:uid="{E969DFAC-2B43-448E-ABEF-A59BE331DBB1}" name="Column10065"/>
    <tableColumn id="10082" xr3:uid="{782FB3FE-90BB-486A-B600-0FB98B1EE669}" name="Column10066"/>
    <tableColumn id="10083" xr3:uid="{5E0C908F-610A-49EE-BC71-285D1F602F56}" name="Column10067"/>
    <tableColumn id="10084" xr3:uid="{31C81C75-9EB4-4851-B09D-7C468093B24D}" name="Column10068"/>
    <tableColumn id="10085" xr3:uid="{7D1A5873-954A-46A0-9BC8-3A96BD9638A9}" name="Column10069"/>
    <tableColumn id="10086" xr3:uid="{D55B93F3-9C2E-49D7-B41A-85EB46E1DB34}" name="Column10070"/>
    <tableColumn id="10087" xr3:uid="{AF99FE99-42D7-49E8-BED9-0FE27604D2AE}" name="Column10071"/>
    <tableColumn id="10088" xr3:uid="{B13E4CEC-A29C-426A-A04B-C52E94F1FF6E}" name="Column10072"/>
    <tableColumn id="10089" xr3:uid="{2CEC2D57-4736-43B6-A885-80596EA86E63}" name="Column10073"/>
    <tableColumn id="10090" xr3:uid="{8F916263-8794-4C4C-862C-7F0C04F7F204}" name="Column10074"/>
    <tableColumn id="10091" xr3:uid="{A44FF63D-E456-43D3-A95A-C7AA891A834E}" name="Column10075"/>
    <tableColumn id="10092" xr3:uid="{E03BFA77-2A0F-401E-8F33-F36139F4E421}" name="Column10076"/>
    <tableColumn id="10093" xr3:uid="{4051FA83-8730-4869-A108-FE092A8424B7}" name="Column10077"/>
    <tableColumn id="10094" xr3:uid="{37C74263-68C3-4703-AD61-BCE3264FD797}" name="Column10078"/>
    <tableColumn id="10095" xr3:uid="{381F0D5D-948B-44E5-A9DA-B9BBEED9CA3D}" name="Column10079"/>
    <tableColumn id="10096" xr3:uid="{F65C71EC-A410-4DE2-830E-1AC9E8DACF9C}" name="Column10080"/>
    <tableColumn id="10097" xr3:uid="{82874A5D-95A6-4556-B33B-7F534B9EB5C1}" name="Column10081"/>
    <tableColumn id="10098" xr3:uid="{7F3F3FFD-902D-4D77-8F7F-64AB91C32151}" name="Column10082"/>
    <tableColumn id="10099" xr3:uid="{44049806-0981-42E8-A7B7-972DDDDCEBA2}" name="Column10083"/>
    <tableColumn id="10100" xr3:uid="{A1090410-4B90-4FA2-804A-435C148B672D}" name="Column10084"/>
    <tableColumn id="10101" xr3:uid="{D5CF2C89-87BD-4F08-99B9-1F9897F5F329}" name="Column10085"/>
    <tableColumn id="10102" xr3:uid="{59197229-1963-479D-8322-53B022B4C3EE}" name="Column10086"/>
    <tableColumn id="10103" xr3:uid="{4AAB908B-D881-4991-9606-1935E8E6F76D}" name="Column10087"/>
    <tableColumn id="10104" xr3:uid="{05F62AD1-4E35-4101-B317-8D13A0E1C53B}" name="Column10088"/>
    <tableColumn id="10105" xr3:uid="{812E5F38-03ED-4886-A04B-3227799F6F09}" name="Column10089"/>
    <tableColumn id="10106" xr3:uid="{D86E0DAB-9D98-46B0-BC61-6698A63B7055}" name="Column10090"/>
    <tableColumn id="10107" xr3:uid="{71A13510-19E1-49B9-B9EC-B1C7F81B0958}" name="Column10091"/>
    <tableColumn id="10108" xr3:uid="{D3791EAE-3B9D-43F5-B0E8-DD66F5994633}" name="Column10092"/>
    <tableColumn id="10109" xr3:uid="{E78A5B11-5F58-4942-A7A6-46CD160400D0}" name="Column10093"/>
    <tableColumn id="10110" xr3:uid="{F998962A-3C0F-4D68-AC98-A0836FBD494F}" name="Column10094"/>
    <tableColumn id="10111" xr3:uid="{FFC83D3A-575F-4644-9310-0CE881026823}" name="Column10095"/>
    <tableColumn id="10112" xr3:uid="{A8EA145F-CE96-457A-8212-22578986F751}" name="Column10096"/>
    <tableColumn id="10113" xr3:uid="{16360666-71EE-4376-8C15-BE11A104EFF1}" name="Column10097"/>
    <tableColumn id="10114" xr3:uid="{B023684E-F8CC-47E6-B0CD-82E0CA194F34}" name="Column10098"/>
    <tableColumn id="10115" xr3:uid="{ADD5D492-74D1-4537-B30B-EB1FC732C4B8}" name="Column10099"/>
    <tableColumn id="10116" xr3:uid="{30A28CCF-F4C2-4A00-A767-568F82B6499E}" name="Column10100"/>
    <tableColumn id="10117" xr3:uid="{9EBE7F11-8C4C-42D9-98AE-16E609F230C8}" name="Column10101"/>
    <tableColumn id="10118" xr3:uid="{4EA8321A-0A8C-4EBD-B2F5-EA5B2C5B48C6}" name="Column10102"/>
    <tableColumn id="10119" xr3:uid="{831A1CE9-F3ED-4733-B8EB-6746E59FAFEA}" name="Column10103"/>
    <tableColumn id="10120" xr3:uid="{AE300654-CCEE-4633-8077-05EB40758CA7}" name="Column10104"/>
    <tableColumn id="10121" xr3:uid="{B261C996-6595-44D3-89DF-95A9E21B2B55}" name="Column10105"/>
    <tableColumn id="10122" xr3:uid="{0F0A8C85-7694-4CC5-9CCA-B7C984CA4397}" name="Column10106"/>
    <tableColumn id="10123" xr3:uid="{AB698B1C-FDD3-475F-9298-8154FBF9C520}" name="Column10107"/>
    <tableColumn id="10124" xr3:uid="{04E880DA-B62A-4B13-B3C7-6F8040022CE0}" name="Column10108"/>
    <tableColumn id="10125" xr3:uid="{C49A6D65-A75D-462A-8163-87B23A0354BA}" name="Column10109"/>
    <tableColumn id="10126" xr3:uid="{EE475751-F4C8-4509-8281-BD2E52319719}" name="Column10110"/>
    <tableColumn id="10127" xr3:uid="{C25864E9-D0AE-4768-909A-8C97B864B5D3}" name="Column10111"/>
    <tableColumn id="10128" xr3:uid="{A9D59835-4E8C-4B60-A3D4-8278DF243BC3}" name="Column10112"/>
    <tableColumn id="10129" xr3:uid="{03D5DCB2-A1F8-44C0-B275-04046752F424}" name="Column10113"/>
    <tableColumn id="10130" xr3:uid="{D1B1986A-BD5A-484A-B191-2F951014FD86}" name="Column10114"/>
    <tableColumn id="10131" xr3:uid="{517CA53A-D932-4DC8-85A5-D4C60A243685}" name="Column10115"/>
    <tableColumn id="10132" xr3:uid="{CE2A4AD5-6009-4E0D-B894-797D186D5C80}" name="Column10116"/>
    <tableColumn id="10133" xr3:uid="{1721ED14-411C-4359-B8F4-95B70349B1B1}" name="Column10117"/>
    <tableColumn id="10134" xr3:uid="{CABF5A2D-356C-48AB-A7E0-4850F50E912D}" name="Column10118"/>
    <tableColumn id="10135" xr3:uid="{338607D4-9CA6-4CC7-B34D-B5AC8FDC9B81}" name="Column10119"/>
    <tableColumn id="10136" xr3:uid="{0D7B2D05-782F-4D86-8CAE-A4320AECEC59}" name="Column10120"/>
    <tableColumn id="10137" xr3:uid="{879F1DDB-88A1-47FD-AAD1-27BAFBEF3D03}" name="Column10121"/>
    <tableColumn id="10138" xr3:uid="{4F568398-1765-4500-8DF8-B529E5D9F1B5}" name="Column10122"/>
    <tableColumn id="10139" xr3:uid="{DD88278B-F8BD-4DC6-BE3A-15877F241B02}" name="Column10123"/>
    <tableColumn id="10140" xr3:uid="{6E8572B4-2760-4C82-BF10-25B40B883729}" name="Column10124"/>
    <tableColumn id="10141" xr3:uid="{11DF38C2-0FAA-42C5-9DE9-99FAFEB6ADAD}" name="Column10125"/>
    <tableColumn id="10142" xr3:uid="{D4A81F61-68CB-4223-AE85-DF2A102AEF40}" name="Column10126"/>
    <tableColumn id="10143" xr3:uid="{47F53522-CB66-443F-9CA5-9CA20B0E1821}" name="Column10127"/>
    <tableColumn id="10144" xr3:uid="{9E7303AA-65AB-4AC6-9D43-C5210962EC9E}" name="Column10128"/>
    <tableColumn id="10145" xr3:uid="{1A1E8A95-7965-4540-AD72-2C226755273C}" name="Column10129"/>
    <tableColumn id="10146" xr3:uid="{1974487B-242A-405A-A216-0204823ED049}" name="Column10130"/>
    <tableColumn id="10147" xr3:uid="{05500678-AB61-4CD7-BBA4-444682715C0A}" name="Column10131"/>
    <tableColumn id="10148" xr3:uid="{78529FC0-0E34-4A57-A7B4-A5321A0A2A5A}" name="Column10132"/>
    <tableColumn id="10149" xr3:uid="{EAF1884B-C4D5-4F63-9A68-3912597AC42C}" name="Column10133"/>
    <tableColumn id="10150" xr3:uid="{B4083FCA-DBFB-4E0C-B3DC-653CB9879099}" name="Column10134"/>
    <tableColumn id="10151" xr3:uid="{AB4080DF-8CAF-419E-96B3-F2C8CF8899A4}" name="Column10135"/>
    <tableColumn id="10152" xr3:uid="{D051B2FC-86EC-4FD4-8FED-28AE3A64CB2A}" name="Column10136"/>
    <tableColumn id="10153" xr3:uid="{ACDD4565-47A4-42FA-A6E6-C3CE3609FDCC}" name="Column10137"/>
    <tableColumn id="10154" xr3:uid="{7CA792AF-F479-4A70-B665-13C16E185CDC}" name="Column10138"/>
    <tableColumn id="10155" xr3:uid="{4710570C-6B90-4E3A-9140-94C56484A6D3}" name="Column10139"/>
    <tableColumn id="10156" xr3:uid="{79C80073-83AB-497A-975D-3610A894C2C8}" name="Column10140"/>
    <tableColumn id="10157" xr3:uid="{880D9635-68F5-4E04-B80F-15585323BEE0}" name="Column10141"/>
    <tableColumn id="10158" xr3:uid="{730B4379-2761-4FA6-AF19-E1D7DA874F91}" name="Column10142"/>
    <tableColumn id="10159" xr3:uid="{231B525F-998E-43DD-8446-B2E3F4DEFE93}" name="Column10143"/>
    <tableColumn id="10160" xr3:uid="{1C64822A-37AC-4047-AE5B-11F253D3C1A2}" name="Column10144"/>
    <tableColumn id="10161" xr3:uid="{97CCE7EB-D46C-47C1-BF37-92689C5ECE4D}" name="Column10145"/>
    <tableColumn id="10162" xr3:uid="{8FCF6C0C-4F07-4F03-A07F-3013C60C0E4F}" name="Column10146"/>
    <tableColumn id="10163" xr3:uid="{9DA8BA4C-A223-4F95-8556-FFF99F48F3E8}" name="Column10147"/>
    <tableColumn id="10164" xr3:uid="{73FEC414-6953-4FBA-A789-B8B493FAA65F}" name="Column10148"/>
    <tableColumn id="10165" xr3:uid="{9A0A8F8A-70A8-42B3-B43B-832484A270C6}" name="Column10149"/>
    <tableColumn id="10166" xr3:uid="{8202228D-B208-4706-A88E-0957AB3AC929}" name="Column10150"/>
    <tableColumn id="10167" xr3:uid="{0F193C03-2FAB-41E1-96B3-738ED058B2CE}" name="Column10151"/>
    <tableColumn id="10168" xr3:uid="{6D2D1800-034C-4E49-8D23-3376C8E27A6F}" name="Column10152"/>
    <tableColumn id="10169" xr3:uid="{4D328EB3-AA43-416B-939B-5BE4D04E1A68}" name="Column10153"/>
    <tableColumn id="10170" xr3:uid="{664388BA-C9E6-47AB-A1C9-02820BEFFD98}" name="Column10154"/>
    <tableColumn id="10171" xr3:uid="{66F7A5B6-9BEB-4BEA-BC95-3707948F6DBC}" name="Column10155"/>
    <tableColumn id="10172" xr3:uid="{00180860-462F-47E4-A3E7-EE7BC5617FD5}" name="Column10156"/>
    <tableColumn id="10173" xr3:uid="{C4D3155B-E8DA-4799-ACA8-7912E11CDF5A}" name="Column10157"/>
    <tableColumn id="10174" xr3:uid="{DD76CE71-21F6-4FDE-81B4-7608B5CCFC52}" name="Column10158"/>
    <tableColumn id="10175" xr3:uid="{870C4945-64CF-4832-9A86-37676A8918B5}" name="Column10159"/>
    <tableColumn id="10176" xr3:uid="{2C007F76-C9AB-4043-8F79-BCDBF2F4F2EB}" name="Column10160"/>
    <tableColumn id="10177" xr3:uid="{A68C2110-B1E2-435C-BA62-1A8C153EE9B3}" name="Column10161"/>
    <tableColumn id="10178" xr3:uid="{6BB9E974-6E9A-46F9-95D2-8176013D5630}" name="Column10162"/>
    <tableColumn id="10179" xr3:uid="{735A66DC-2E86-4A5D-BEAE-EE5FABE32C23}" name="Column10163"/>
    <tableColumn id="10180" xr3:uid="{3CE34705-59C1-4BF1-A939-D7AFB4E12D5A}" name="Column10164"/>
    <tableColumn id="10181" xr3:uid="{52E0621B-52B8-4FDC-9863-454EAE0914DD}" name="Column10165"/>
    <tableColumn id="10182" xr3:uid="{4DC7460F-2F15-4391-9D4E-FFB19AE2D2D5}" name="Column10166"/>
    <tableColumn id="10183" xr3:uid="{8C96BCA1-E2A8-481C-BADF-9BD24967B6CD}" name="Column10167"/>
    <tableColumn id="10184" xr3:uid="{F3A558EF-08EA-44FA-AD63-0873DE866C94}" name="Column10168"/>
    <tableColumn id="10185" xr3:uid="{793F9E9F-ABF5-437D-93D2-C5B5475644CE}" name="Column10169"/>
    <tableColumn id="10186" xr3:uid="{E5055C62-4F52-402E-B81F-BD1038E5B68C}" name="Column10170"/>
    <tableColumn id="10187" xr3:uid="{68A664ED-2FF6-4777-B5ED-7EF7C6662FEB}" name="Column10171"/>
    <tableColumn id="10188" xr3:uid="{C798F1F9-2A89-429C-AA5C-B91ED2C036E1}" name="Column10172"/>
    <tableColumn id="10189" xr3:uid="{2B02B85A-3E18-47FF-AC6B-4C2C1EA4C890}" name="Column10173"/>
    <tableColumn id="10190" xr3:uid="{E533253A-A638-4AED-B5D6-C22A90D29A58}" name="Column10174"/>
    <tableColumn id="10191" xr3:uid="{1DA129DF-FD93-48D7-9C0A-3721D4B96332}" name="Column10175"/>
    <tableColumn id="10192" xr3:uid="{FAB6DBA0-16F6-4301-91D3-B7B2E582EA19}" name="Column10176"/>
    <tableColumn id="10193" xr3:uid="{D1A6F9C3-4EEB-41DC-8949-46A034283B79}" name="Column10177"/>
    <tableColumn id="10194" xr3:uid="{B8BDE7ED-1EFF-4A63-AB92-AA4F0100F53E}" name="Column10178"/>
    <tableColumn id="10195" xr3:uid="{31826E3B-763B-455F-BBA8-F9EFC3869ED0}" name="Column10179"/>
    <tableColumn id="10196" xr3:uid="{74DE3C31-E7CC-4808-9423-E8A82D814BF8}" name="Column10180"/>
    <tableColumn id="10197" xr3:uid="{396A5508-BB33-4C91-B6B7-EF41F00B4587}" name="Column10181"/>
    <tableColumn id="10198" xr3:uid="{5250D149-FB04-41F9-877F-B40D1040F9A4}" name="Column10182"/>
    <tableColumn id="10199" xr3:uid="{56669BF9-1A72-4936-8DC5-C8CFEACE79B6}" name="Column10183"/>
    <tableColumn id="10200" xr3:uid="{C9ED6090-6A8D-45A3-BA15-F0547E27A8BF}" name="Column10184"/>
    <tableColumn id="10201" xr3:uid="{6EE10D5F-71D7-4A35-9EB8-A2FF97A2EA1C}" name="Column10185"/>
    <tableColumn id="10202" xr3:uid="{83E4E570-6A13-485D-83A1-24379CE03E84}" name="Column10186"/>
    <tableColumn id="10203" xr3:uid="{7196FF80-60CE-418C-9297-945DC4706B88}" name="Column10187"/>
    <tableColumn id="10204" xr3:uid="{7401DF00-8766-427F-8BF0-4150B31B5E6F}" name="Column10188"/>
    <tableColumn id="10205" xr3:uid="{EE0D037F-36F9-408A-9D93-5A5FD7B5A83A}" name="Column10189"/>
    <tableColumn id="10206" xr3:uid="{ED1B661D-562E-4462-A633-7B86E249EDDD}" name="Column10190"/>
    <tableColumn id="10207" xr3:uid="{0FE9FFDF-DE77-41B8-A06F-82BD47865F57}" name="Column10191"/>
    <tableColumn id="10208" xr3:uid="{CA86C6E7-CA40-4AEA-A500-F56E08A78B01}" name="Column10192"/>
    <tableColumn id="10209" xr3:uid="{20A6D0AB-46C9-4C9B-A5B7-A32E0C96345B}" name="Column10193"/>
    <tableColumn id="10210" xr3:uid="{AD11E646-3AE3-44F3-8CA0-6D620385F738}" name="Column10194"/>
    <tableColumn id="10211" xr3:uid="{1F734960-0E22-4272-8500-EC3478B5821D}" name="Column10195"/>
    <tableColumn id="10212" xr3:uid="{4F71CBEA-2984-414F-8ABE-D1A259913298}" name="Column10196"/>
    <tableColumn id="10213" xr3:uid="{4168C2C1-154E-46B7-BE64-BFDAB7F5A9F3}" name="Column10197"/>
    <tableColumn id="10214" xr3:uid="{99E11EA5-CF45-42B9-9F4F-54E653BE2F24}" name="Column10198"/>
    <tableColumn id="10215" xr3:uid="{79AD27B4-A212-4F48-AB08-D3C56F5EF040}" name="Column10199"/>
    <tableColumn id="10216" xr3:uid="{63A4B7E1-4271-4FD3-A6C1-A076316A9595}" name="Column10200"/>
    <tableColumn id="10217" xr3:uid="{8FEDCE58-455D-468B-9941-7D9B0BC65B99}" name="Column10201"/>
    <tableColumn id="10218" xr3:uid="{06D14409-77F4-4425-96CD-8490581A1CC6}" name="Column10202"/>
    <tableColumn id="10219" xr3:uid="{6DD09528-E348-43DB-B93D-9A846DE302FF}" name="Column10203"/>
    <tableColumn id="10220" xr3:uid="{ECDDD5AB-E632-4286-A904-783EA2E2AE4B}" name="Column10204"/>
    <tableColumn id="10221" xr3:uid="{BE85591F-F953-4D0B-ADFE-FA07664028EF}" name="Column10205"/>
    <tableColumn id="10222" xr3:uid="{47E491B6-3CF4-4E8D-9852-D76C09DFA995}" name="Column10206"/>
    <tableColumn id="10223" xr3:uid="{2BCD4C8E-8444-4C00-B06B-1FBC872A169A}" name="Column10207"/>
    <tableColumn id="10224" xr3:uid="{630227B4-0032-4001-B6B3-1DA312283C11}" name="Column10208"/>
    <tableColumn id="10225" xr3:uid="{A928833B-8553-4C7E-9825-6C76B174933F}" name="Column10209"/>
    <tableColumn id="10226" xr3:uid="{C3DCB2A9-A480-4C8B-A62C-EA4C9C41235D}" name="Column10210"/>
    <tableColumn id="10227" xr3:uid="{F99FEA78-F020-4563-BF7B-85C7320EFACA}" name="Column10211"/>
    <tableColumn id="10228" xr3:uid="{D2DDB527-8127-4761-964A-D0FFCE3C5CFD}" name="Column10212"/>
    <tableColumn id="10229" xr3:uid="{1332FCD4-770A-4CC0-9EBB-895EF16227A1}" name="Column10213"/>
    <tableColumn id="10230" xr3:uid="{811952E1-2EE3-4EDB-BD89-C51FC45C7456}" name="Column10214"/>
    <tableColumn id="10231" xr3:uid="{1C162EDB-E39E-4129-A14F-92DA7D18B272}" name="Column10215"/>
    <tableColumn id="10232" xr3:uid="{DB1AF90C-18A3-4B5D-98BA-8E574A8CB69C}" name="Column10216"/>
    <tableColumn id="10233" xr3:uid="{7D8C850D-DC9C-4EAB-91BB-867B1D74E4B3}" name="Column10217"/>
    <tableColumn id="10234" xr3:uid="{FCD0F7C5-DF66-44DE-A6AA-AF6AAE72C744}" name="Column10218"/>
    <tableColumn id="10235" xr3:uid="{EE617236-59A2-4711-8663-7A65532CCAB8}" name="Column10219"/>
    <tableColumn id="10236" xr3:uid="{EE3502E8-CAD5-4D93-B7BA-8987AA051773}" name="Column10220"/>
    <tableColumn id="10237" xr3:uid="{14755162-B086-40C1-9E4A-A226870CB90E}" name="Column10221"/>
    <tableColumn id="10238" xr3:uid="{B7A63E8F-CAAE-44BB-AE59-9D6DC53442B3}" name="Column10222"/>
    <tableColumn id="10239" xr3:uid="{A8791FE4-F883-42FC-B8AE-F0FAB9112811}" name="Column10223"/>
    <tableColumn id="10240" xr3:uid="{3CDC2461-B5F2-4351-AD5F-4F55BE5B4172}" name="Column10224"/>
    <tableColumn id="10241" xr3:uid="{D3CCAD5E-B201-4AED-BB2C-172684D132D0}" name="Column10225"/>
    <tableColumn id="10242" xr3:uid="{E605399E-61DD-4F4D-8D61-2259A3B5EC83}" name="Column10226"/>
    <tableColumn id="10243" xr3:uid="{BCEB0DF1-4C0B-4DEF-890E-F9B59CEA6F80}" name="Column10227"/>
    <tableColumn id="10244" xr3:uid="{4EE54D08-8EB8-403B-BAE5-287F733B9800}" name="Column10228"/>
    <tableColumn id="10245" xr3:uid="{7E868C3C-7E4A-4B14-920E-0CAC172F62EF}" name="Column10229"/>
    <tableColumn id="10246" xr3:uid="{6426E70F-2B84-499C-AC54-9C4809A080AA}" name="Column10230"/>
    <tableColumn id="10247" xr3:uid="{BAD96194-FABD-4260-99CE-4E7737D627E8}" name="Column10231"/>
    <tableColumn id="10248" xr3:uid="{F8D48017-9508-4F70-8BF0-942A5AB0BA60}" name="Column10232"/>
    <tableColumn id="10249" xr3:uid="{ADE432AB-E658-4835-B4F1-06FB1E7CE0A1}" name="Column10233"/>
    <tableColumn id="10250" xr3:uid="{9D537AEB-EE70-4AFB-8E3E-2D9AB82BAADC}" name="Column10234"/>
    <tableColumn id="10251" xr3:uid="{9180CC41-4D4A-4972-B1C6-B482DE7B91C7}" name="Column10235"/>
    <tableColumn id="10252" xr3:uid="{96C0A453-7BD0-41BA-8627-8215969F9D2D}" name="Column10236"/>
    <tableColumn id="10253" xr3:uid="{AD53699A-CF67-44D2-BCDE-4074B75DDCD6}" name="Column10237"/>
    <tableColumn id="10254" xr3:uid="{7FFFA8C9-C3FF-488B-A423-9447B8E74AAF}" name="Column10238"/>
    <tableColumn id="10255" xr3:uid="{A80D9D24-6945-48DA-8E67-6502518A1518}" name="Column10239"/>
    <tableColumn id="10256" xr3:uid="{B2C986CE-F4ED-4FC4-8561-C7B157862732}" name="Column10240"/>
    <tableColumn id="10257" xr3:uid="{9667372B-6BF2-4020-912D-CDB0A6D42CF2}" name="Column10241"/>
    <tableColumn id="10258" xr3:uid="{53ADDFBA-F815-49FC-A5C4-3EEE293DD7C1}" name="Column10242"/>
    <tableColumn id="10259" xr3:uid="{C52C9949-456B-403E-A813-8955730CBE19}" name="Column10243"/>
    <tableColumn id="10260" xr3:uid="{4F2B9F73-F27C-411A-9B58-9A013029708B}" name="Column10244"/>
    <tableColumn id="10261" xr3:uid="{AA42367A-8998-416E-9CC4-9DEECBD466EC}" name="Column10245"/>
    <tableColumn id="10262" xr3:uid="{70810316-1CFC-4136-896F-6AE1B51FFF89}" name="Column10246"/>
    <tableColumn id="10263" xr3:uid="{BBAD1793-68D6-40AF-BC81-DCB597AAAF4A}" name="Column10247"/>
    <tableColumn id="10264" xr3:uid="{9F1C04ED-77B8-442E-AED3-17496050CA6C}" name="Column10248"/>
    <tableColumn id="10265" xr3:uid="{39AA8CA8-C04E-4DE5-A67C-99742EDF830B}" name="Column10249"/>
    <tableColumn id="10266" xr3:uid="{326EDA41-3EA6-424E-BA76-385231C3F481}" name="Column10250"/>
    <tableColumn id="10267" xr3:uid="{96BDE986-FBD0-407A-9D3F-F76E84EB01DA}" name="Column10251"/>
    <tableColumn id="10268" xr3:uid="{131541D0-61DD-44A5-A8DB-D7CDB6269A65}" name="Column10252"/>
    <tableColumn id="10269" xr3:uid="{43E7513D-92F7-490B-BC84-BD913DAD50AF}" name="Column10253"/>
    <tableColumn id="10270" xr3:uid="{68A78CB0-F523-46D0-B0E1-93B816497A52}" name="Column10254"/>
    <tableColumn id="10271" xr3:uid="{90B19090-1E4E-437E-9619-04760DA1187D}" name="Column10255"/>
    <tableColumn id="10272" xr3:uid="{633DD27F-13CF-4DB8-871E-B1B8AA70ECC9}" name="Column10256"/>
    <tableColumn id="10273" xr3:uid="{195D6711-7BA3-42DE-BDAA-1FC5A4BD0F97}" name="Column10257"/>
    <tableColumn id="10274" xr3:uid="{F97EB054-FAFC-4BA3-8024-44083C8AB5D8}" name="Column10258"/>
    <tableColumn id="10275" xr3:uid="{776B4513-3D57-4496-B155-6AD253727336}" name="Column10259"/>
    <tableColumn id="10276" xr3:uid="{9F72DA59-3470-4411-8DF0-0B3F7352B08C}" name="Column10260"/>
    <tableColumn id="10277" xr3:uid="{EA25F89F-61A3-4280-A3A0-0DB16CAEF46A}" name="Column10261"/>
    <tableColumn id="10278" xr3:uid="{55EEE9EF-D3F7-4E06-A08C-0C1F5E4CC9CA}" name="Column10262"/>
    <tableColumn id="10279" xr3:uid="{E641D823-4370-46E2-B11A-49090DCC03EF}" name="Column10263"/>
    <tableColumn id="10280" xr3:uid="{D0C516E9-006B-4FC7-B008-4A8923DAB29A}" name="Column10264"/>
    <tableColumn id="10281" xr3:uid="{3FA7DFDA-B23F-4BE4-BC72-4D3F790D71CA}" name="Column10265"/>
    <tableColumn id="10282" xr3:uid="{EC7D8C93-20D3-460E-A831-D609AB1A9A98}" name="Column10266"/>
    <tableColumn id="10283" xr3:uid="{04C039D1-B696-464C-AB3A-5477085E2265}" name="Column10267"/>
    <tableColumn id="10284" xr3:uid="{6ABCF91B-11EC-4F8A-AC28-5081C1A7B6F7}" name="Column10268"/>
    <tableColumn id="10285" xr3:uid="{10735E98-3BA0-4372-B7A8-52C7240E0775}" name="Column10269"/>
    <tableColumn id="10286" xr3:uid="{40B03975-5574-47E2-9621-039200625965}" name="Column10270"/>
    <tableColumn id="10287" xr3:uid="{BDF38A64-9D74-4B3F-A3C6-57EA130311B4}" name="Column10271"/>
    <tableColumn id="10288" xr3:uid="{41E76766-65DA-4135-9A7B-40936B6C23AC}" name="Column10272"/>
    <tableColumn id="10289" xr3:uid="{8312375D-656D-4923-8D22-C8DF3EADC53F}" name="Column10273"/>
    <tableColumn id="10290" xr3:uid="{76E81651-89EA-46C5-91DF-E2DF59A267C9}" name="Column10274"/>
    <tableColumn id="10291" xr3:uid="{53CC5B95-CAB1-4B8F-8C1C-527BE77E6231}" name="Column10275"/>
    <tableColumn id="10292" xr3:uid="{9DA19EED-E0B4-4C68-89B9-9581A7D7848C}" name="Column10276"/>
    <tableColumn id="10293" xr3:uid="{27CE0221-37A0-46F3-920F-80C830F5ED2A}" name="Column10277"/>
    <tableColumn id="10294" xr3:uid="{58D126F6-4FED-43EF-80EA-2BBD7DCDF896}" name="Column10278"/>
    <tableColumn id="10295" xr3:uid="{ABC7D6AA-4323-429E-B3A0-8DFF9D95E96D}" name="Column10279"/>
    <tableColumn id="10296" xr3:uid="{61BD7032-B926-4DCE-A5DB-944DEFB3BB45}" name="Column10280"/>
    <tableColumn id="10297" xr3:uid="{07C436C3-0962-4F2E-AA8F-ABA6CCD084B4}" name="Column10281"/>
    <tableColumn id="10298" xr3:uid="{CCAEAD76-F7F3-4743-9B4E-95464EC4845F}" name="Column10282"/>
    <tableColumn id="10299" xr3:uid="{7F1A1786-7E82-4945-8913-96A569CD05C5}" name="Column10283"/>
    <tableColumn id="10300" xr3:uid="{122B6F4B-9582-4DD9-B0A9-D527ECADC6A7}" name="Column10284"/>
    <tableColumn id="10301" xr3:uid="{AB3AC9D0-A314-4408-8C48-9854389BC7FC}" name="Column10285"/>
    <tableColumn id="10302" xr3:uid="{DEC7BD52-D3D9-45A0-8BC7-EDF0FD02F051}" name="Column10286"/>
    <tableColumn id="10303" xr3:uid="{BD62D27D-AE2D-4696-AAE6-3B4A4DA5A465}" name="Column10287"/>
    <tableColumn id="10304" xr3:uid="{290037E3-48BE-491A-80E0-82AA1BC79D8E}" name="Column10288"/>
    <tableColumn id="10305" xr3:uid="{88BBB95D-D4AE-4B68-A715-5CE8A3C2BCF3}" name="Column10289"/>
    <tableColumn id="10306" xr3:uid="{CC47FAD1-F156-4727-B5A5-F80770C2959A}" name="Column10290"/>
    <tableColumn id="10307" xr3:uid="{3A6503DE-86D9-41E3-9553-5355728CCB6A}" name="Column10291"/>
    <tableColumn id="10308" xr3:uid="{5C60FE2B-DBA1-4822-9AA3-707CC6121D2A}" name="Column10292"/>
    <tableColumn id="10309" xr3:uid="{7063132C-B540-478C-8E76-04F979F63FA4}" name="Column10293"/>
    <tableColumn id="10310" xr3:uid="{EA449CC9-B17C-4443-A689-619F3823F1C3}" name="Column10294"/>
    <tableColumn id="10311" xr3:uid="{00907FD3-3D70-4C5C-BFE5-F877FC743A90}" name="Column10295"/>
    <tableColumn id="10312" xr3:uid="{A055D5AF-CB9B-4667-AAAC-B820B728B56F}" name="Column10296"/>
    <tableColumn id="10313" xr3:uid="{2D14F85D-262F-42C6-87CA-72E1A9B7C9A8}" name="Column10297"/>
    <tableColumn id="10314" xr3:uid="{42216519-5733-469C-B55B-54CCADD355E2}" name="Column10298"/>
    <tableColumn id="10315" xr3:uid="{2AAD8A9D-8EE8-4321-B1E8-1471A0FD8C66}" name="Column10299"/>
    <tableColumn id="10316" xr3:uid="{E89D9B25-DDAF-4B1A-B4B4-C06C20948C2E}" name="Column10300"/>
    <tableColumn id="10317" xr3:uid="{DDDBFB98-FEE2-4CFE-BC65-186B0355341C}" name="Column10301"/>
    <tableColumn id="10318" xr3:uid="{62348077-D875-4290-BF79-F593F24EF2C4}" name="Column10302"/>
    <tableColumn id="10319" xr3:uid="{6BBB03D7-BE07-48F7-8DFC-2EB3B52A4BDA}" name="Column10303"/>
    <tableColumn id="10320" xr3:uid="{44391EC8-6BB3-4A89-BB64-B6A383CE0A93}" name="Column10304"/>
    <tableColumn id="10321" xr3:uid="{BE99C6ED-D983-4D66-AFDD-030498EA97E4}" name="Column10305"/>
    <tableColumn id="10322" xr3:uid="{C3F6EE7A-04D0-45C2-9007-07DA255BCC7C}" name="Column10306"/>
    <tableColumn id="10323" xr3:uid="{BD67E960-45BF-485D-B94C-453EE98BF1B4}" name="Column10307"/>
    <tableColumn id="10324" xr3:uid="{AAA1F836-FD4B-4D52-A79D-27D70D2482E7}" name="Column10308"/>
    <tableColumn id="10325" xr3:uid="{7D4C0215-BCC8-45C3-BB6F-3951D7C001A8}" name="Column10309"/>
    <tableColumn id="10326" xr3:uid="{DD597806-8CC6-4474-ADBB-B48369BE97C5}" name="Column10310"/>
    <tableColumn id="10327" xr3:uid="{BF44BEA5-2F04-41C3-B9F9-A90C866F33CD}" name="Column10311"/>
    <tableColumn id="10328" xr3:uid="{4D1BD0C7-E735-4BBC-B62E-A049C775C8FB}" name="Column10312"/>
    <tableColumn id="10329" xr3:uid="{5E23E9AE-74B2-4E08-B1D8-4B79A5DC713D}" name="Column10313"/>
    <tableColumn id="10330" xr3:uid="{A10852B2-94A1-42FC-BCE9-833A6F3FC08E}" name="Column10314"/>
    <tableColumn id="10331" xr3:uid="{83E9EA08-5A24-4B66-8E68-530D5C48531C}" name="Column10315"/>
    <tableColumn id="10332" xr3:uid="{1709A05D-E50F-44D7-9A93-BEDC39110575}" name="Column10316"/>
    <tableColumn id="10333" xr3:uid="{AA520E03-7061-4C68-AD70-7F2523AE78D2}" name="Column10317"/>
    <tableColumn id="10334" xr3:uid="{169D4DAB-B87C-4705-8FF7-6CAF300FBB63}" name="Column10318"/>
    <tableColumn id="10335" xr3:uid="{BE43099C-E0C4-4549-A96C-B78EB4E1F59E}" name="Column10319"/>
    <tableColumn id="10336" xr3:uid="{9F0DDA2F-CDF8-4BB6-A040-02D319673FE2}" name="Column10320"/>
    <tableColumn id="10337" xr3:uid="{2CFB99EB-4696-4A91-98F6-07D390E5A843}" name="Column10321"/>
    <tableColumn id="10338" xr3:uid="{34DC1247-F2C0-4493-8721-8F46AE1F3E78}" name="Column10322"/>
    <tableColumn id="10339" xr3:uid="{9A67CCE5-EF74-49C3-B30E-F5E020905935}" name="Column10323"/>
    <tableColumn id="10340" xr3:uid="{656D4DF3-79B2-4D04-B71A-DD67EDCD71F5}" name="Column10324"/>
    <tableColumn id="10341" xr3:uid="{989B8A37-1A0A-4ECF-880A-B27887FBF94B}" name="Column10325"/>
    <tableColumn id="10342" xr3:uid="{9DD8452C-7795-49FC-82E8-E7A5211C2E9E}" name="Column10326"/>
    <tableColumn id="10343" xr3:uid="{25874F8B-8E6B-45B1-A93B-9F94D2460271}" name="Column10327"/>
    <tableColumn id="10344" xr3:uid="{3268F2CD-2611-4071-A6B3-475CFBB0C37D}" name="Column10328"/>
    <tableColumn id="10345" xr3:uid="{816CDD3F-F6D5-44C8-9EE0-3B3A0B9BA8F2}" name="Column10329"/>
    <tableColumn id="10346" xr3:uid="{C910B324-C70B-436F-B0C4-751C4FE70CA9}" name="Column10330"/>
    <tableColumn id="10347" xr3:uid="{8ADED774-3D3D-472E-ACE3-22EF9506BAF4}" name="Column10331"/>
    <tableColumn id="10348" xr3:uid="{839C6707-A2C3-46E1-B3E8-057FF8D746DD}" name="Column10332"/>
    <tableColumn id="10349" xr3:uid="{5805E6B0-1DE5-49BC-8B27-8F7595360B1B}" name="Column10333"/>
    <tableColumn id="10350" xr3:uid="{A986260C-D345-4E94-910B-FABAC1A3FDD5}" name="Column10334"/>
    <tableColumn id="10351" xr3:uid="{8128D254-4DF3-4E1C-B2CC-956E453443E3}" name="Column10335"/>
    <tableColumn id="10352" xr3:uid="{8F44A8EC-C7F2-4FC3-B242-25714B027216}" name="Column10336"/>
    <tableColumn id="10353" xr3:uid="{4414D11A-3E8B-4F4B-A878-F88F916E71F1}" name="Column10337"/>
    <tableColumn id="10354" xr3:uid="{03472568-89DE-44A6-A45D-F8D58CA0C3BE}" name="Column10338"/>
    <tableColumn id="10355" xr3:uid="{93BB08FB-895A-4FCF-B4CB-8DAA9C8EB9CD}" name="Column10339"/>
    <tableColumn id="10356" xr3:uid="{09E1EE16-3DC0-4601-8C37-2B5B1367F189}" name="Column10340"/>
    <tableColumn id="10357" xr3:uid="{42E9470B-A79A-49D3-B378-6494F00E3526}" name="Column10341"/>
    <tableColumn id="10358" xr3:uid="{A843B198-5B66-4319-9A9B-721686DED0B1}" name="Column10342"/>
    <tableColumn id="10359" xr3:uid="{7A91A95E-E9A2-40D1-9F59-9A2C83BD04FF}" name="Column10343"/>
    <tableColumn id="10360" xr3:uid="{EC7BBC0B-74D3-407A-BF3F-CE14BF072656}" name="Column10344"/>
    <tableColumn id="10361" xr3:uid="{F7970803-8035-407F-9B0E-0A5CA3116F3F}" name="Column10345"/>
    <tableColumn id="10362" xr3:uid="{57BBDC9F-EB2E-4C71-BF1F-2600D4A7F207}" name="Column10346"/>
    <tableColumn id="10363" xr3:uid="{48DB4462-CA63-4A4C-8F0C-F5BD66A6B803}" name="Column10347"/>
    <tableColumn id="10364" xr3:uid="{8C29879E-AF98-41FD-BC4B-8D83FDBB47DE}" name="Column10348"/>
    <tableColumn id="10365" xr3:uid="{D1173F7F-68BB-483F-9A90-B0588AEC95AD}" name="Column10349"/>
    <tableColumn id="10366" xr3:uid="{1316B2B1-3C32-48EF-9FE1-6E90A576AC6F}" name="Column10350"/>
    <tableColumn id="10367" xr3:uid="{BBB3E444-559F-4674-96C4-CE6B77D00AF4}" name="Column10351"/>
    <tableColumn id="10368" xr3:uid="{A2975DE8-A709-45CD-9F9C-D07CF7A2B289}" name="Column10352"/>
    <tableColumn id="10369" xr3:uid="{A2FD2FA1-66C6-4E85-8EF3-1D82EAA4AC42}" name="Column10353"/>
    <tableColumn id="10370" xr3:uid="{3BEA39E1-0D96-4A26-8877-A6999EA2F066}" name="Column10354"/>
    <tableColumn id="10371" xr3:uid="{6BEF5FBB-D9FA-4C88-94AD-90A94953B5D6}" name="Column10355"/>
    <tableColumn id="10372" xr3:uid="{3C050ED0-1A49-4513-8813-37B4646B8CB8}" name="Column10356"/>
    <tableColumn id="10373" xr3:uid="{B04A7A91-336B-436D-9716-BCD782C7A1CC}" name="Column10357"/>
    <tableColumn id="10374" xr3:uid="{97CFAB37-4C48-45F0-BC7D-91E10314859E}" name="Column10358"/>
    <tableColumn id="10375" xr3:uid="{73F4A4CF-0D84-4A09-94B1-509341FB35E5}" name="Column10359"/>
    <tableColumn id="10376" xr3:uid="{09FF3891-BEDF-4568-8D8C-BD7A029CC0C8}" name="Column10360"/>
    <tableColumn id="10377" xr3:uid="{00785B8D-876A-4BE8-B74A-64B318C2EE29}" name="Column10361"/>
    <tableColumn id="10378" xr3:uid="{9DEF91C8-99EB-47BD-8CF3-F4828AA2A8EE}" name="Column10362"/>
    <tableColumn id="10379" xr3:uid="{8CB1E7CE-7180-4BD1-868E-0A7343CD4638}" name="Column10363"/>
    <tableColumn id="10380" xr3:uid="{2558EDA6-D7F7-49C3-939A-EEF5876F49FD}" name="Column10364"/>
    <tableColumn id="10381" xr3:uid="{23009847-359F-4DC9-B29C-E12D0EA6D792}" name="Column10365"/>
    <tableColumn id="10382" xr3:uid="{E8D74EA1-05F5-41A8-8139-8D3DF3568F43}" name="Column10366"/>
    <tableColumn id="10383" xr3:uid="{251CE110-5647-4FFD-921A-95C4CAC234DE}" name="Column10367"/>
    <tableColumn id="10384" xr3:uid="{FC944962-4E61-4FCC-A0D5-1C3E091EFD4A}" name="Column10368"/>
    <tableColumn id="10385" xr3:uid="{8298D015-6A5B-43A8-8040-A323914037C3}" name="Column10369"/>
    <tableColumn id="10386" xr3:uid="{10EDBC62-D406-420C-8590-398437479EFA}" name="Column10370"/>
    <tableColumn id="10387" xr3:uid="{07E20D8E-9C42-4A2B-A49B-26436651DC65}" name="Column10371"/>
    <tableColumn id="10388" xr3:uid="{E5D5F878-8F33-4626-881E-8D54D897D9B5}" name="Column10372"/>
    <tableColumn id="10389" xr3:uid="{01BFEE7E-348B-4BDE-8993-C73A74EE9629}" name="Column10373"/>
    <tableColumn id="10390" xr3:uid="{0A7E5806-9BD4-4C84-BB0B-5FC8047CBB2F}" name="Column10374"/>
    <tableColumn id="10391" xr3:uid="{D01901DE-2B89-44EC-BD45-4151049C0650}" name="Column10375"/>
    <tableColumn id="10392" xr3:uid="{22A8C25B-2AEC-4ED4-ACEF-DEBA70736390}" name="Column10376"/>
    <tableColumn id="10393" xr3:uid="{AE75E4D4-D738-4BD5-AE67-3760221F6CE9}" name="Column10377"/>
    <tableColumn id="10394" xr3:uid="{FE3DA50C-6F50-41A9-B576-D60493F077B2}" name="Column10378"/>
    <tableColumn id="10395" xr3:uid="{5CF71495-B2CB-4A50-ACBD-D8E6890F8F16}" name="Column10379"/>
    <tableColumn id="10396" xr3:uid="{009E039A-A639-4029-9C4D-C578BB4C2215}" name="Column10380"/>
    <tableColumn id="10397" xr3:uid="{D22BB3BF-E8A0-42DB-9E37-C1DAF7C0B8DF}" name="Column10381"/>
    <tableColumn id="10398" xr3:uid="{62C06795-5F70-4AC6-962C-EF810278F2D4}" name="Column10382"/>
    <tableColumn id="10399" xr3:uid="{A4C4D284-FAA6-4864-9663-C5CA4D7BF130}" name="Column10383"/>
    <tableColumn id="10400" xr3:uid="{F2CA0970-8345-483F-8CDB-FD8A2BAA03BA}" name="Column10384"/>
    <tableColumn id="10401" xr3:uid="{C57F684A-DEF4-400C-B0E0-3B7C64972C39}" name="Column10385"/>
    <tableColumn id="10402" xr3:uid="{9A6DCE74-5547-4545-93F3-52D2203FE4EA}" name="Column10386"/>
    <tableColumn id="10403" xr3:uid="{CD58B57C-2CB0-4190-9DF6-12EA1FF54E70}" name="Column10387"/>
    <tableColumn id="10404" xr3:uid="{5290F8C4-255F-4524-96E4-338259CC6395}" name="Column10388"/>
    <tableColumn id="10405" xr3:uid="{95E31DBE-E54D-4B52-B5ED-6407245FF0CC}" name="Column10389"/>
    <tableColumn id="10406" xr3:uid="{0AB5E2A0-8194-4FFD-AEE3-8CE99C2A7892}" name="Column10390"/>
    <tableColumn id="10407" xr3:uid="{67399150-C51A-4FDB-A25D-22E1242D75B7}" name="Column10391"/>
    <tableColumn id="10408" xr3:uid="{1CA63F44-F48A-48E9-9BB2-DB914C858124}" name="Column10392"/>
    <tableColumn id="10409" xr3:uid="{CA56A9CA-90F3-4D31-870F-B2D2CCA8CDFD}" name="Column10393"/>
    <tableColumn id="10410" xr3:uid="{7981AD4F-D298-4859-901C-709425795654}" name="Column10394"/>
    <tableColumn id="10411" xr3:uid="{76D478E7-D440-4264-A422-7B522A29737D}" name="Column10395"/>
    <tableColumn id="10412" xr3:uid="{7A322B1C-D01D-4AEA-A1AB-CB646DA1F784}" name="Column10396"/>
    <tableColumn id="10413" xr3:uid="{C2CFD31F-5067-468E-9BA9-E12FA869C5CE}" name="Column10397"/>
    <tableColumn id="10414" xr3:uid="{15B5246C-D1BC-4BC9-B2E9-D6A96F06A91A}" name="Column10398"/>
    <tableColumn id="10415" xr3:uid="{439E38E0-D8D5-487E-A288-7F06F00F1B41}" name="Column10399"/>
    <tableColumn id="10416" xr3:uid="{6A6F23A4-751C-4054-A284-F5687AFAFEAE}" name="Column10400"/>
    <tableColumn id="10417" xr3:uid="{83F7BBD0-97F4-462C-B9BD-2D4145570AF7}" name="Column10401"/>
    <tableColumn id="10418" xr3:uid="{DE93EED5-6890-4C3E-9B76-8F8CF265C4D3}" name="Column10402"/>
    <tableColumn id="10419" xr3:uid="{209A7E97-EDAB-4697-AE7D-8348618DE565}" name="Column10403"/>
    <tableColumn id="10420" xr3:uid="{5C2DD64C-FA86-41A3-A76D-E0199C9D3398}" name="Column10404"/>
    <tableColumn id="10421" xr3:uid="{647C020D-B891-4AA8-8AB0-D0FB77DDB9A6}" name="Column10405"/>
    <tableColumn id="10422" xr3:uid="{D4C696FB-6B89-4F0E-81B3-D2E9330A35CA}" name="Column10406"/>
    <tableColumn id="10423" xr3:uid="{A363EC8D-B555-4F4C-9C71-A97B7B799135}" name="Column10407"/>
    <tableColumn id="10424" xr3:uid="{5B21012F-321B-45BC-8120-EA2970719247}" name="Column10408"/>
    <tableColumn id="10425" xr3:uid="{AB29A7B0-C237-4D75-B101-81788B396D80}" name="Column10409"/>
    <tableColumn id="10426" xr3:uid="{C18A7E1F-9091-49B0-9294-2D8D23F89D55}" name="Column10410"/>
    <tableColumn id="10427" xr3:uid="{46130983-C632-4A38-833F-3D1CBBE99AD4}" name="Column10411"/>
    <tableColumn id="10428" xr3:uid="{0F746F4E-1D57-4F69-B6E2-921BD02EB64F}" name="Column10412"/>
    <tableColumn id="10429" xr3:uid="{C8BF776A-A715-4251-9A8D-CD7B61A91A39}" name="Column10413"/>
    <tableColumn id="10430" xr3:uid="{97206B29-9E92-4991-8216-8693FE533DBA}" name="Column10414"/>
    <tableColumn id="10431" xr3:uid="{BABD23F0-DFDC-4400-9D9E-DC0527083AE3}" name="Column10415"/>
    <tableColumn id="10432" xr3:uid="{76DD204C-968B-497A-B54D-2ECD869A0AF6}" name="Column10416"/>
    <tableColumn id="10433" xr3:uid="{2D1C355D-5EFB-4EA9-9825-634E15765811}" name="Column10417"/>
    <tableColumn id="10434" xr3:uid="{C7C820C1-FE33-4514-9879-E695E10FBD6A}" name="Column10418"/>
    <tableColumn id="10435" xr3:uid="{BAE5B0A2-A7FB-4736-8BAF-BF6A261B7290}" name="Column10419"/>
    <tableColumn id="10436" xr3:uid="{4C8A822A-C5DD-4352-A251-D63FC5ED20F0}" name="Column10420"/>
    <tableColumn id="10437" xr3:uid="{D6442891-8072-4726-A197-4263E0CD299D}" name="Column10421"/>
    <tableColumn id="10438" xr3:uid="{3CB1D048-46DC-4A99-8189-E39CBF9086C4}" name="Column10422"/>
    <tableColumn id="10439" xr3:uid="{5943724A-39EF-48F4-8F60-B3E6A25389CB}" name="Column10423"/>
    <tableColumn id="10440" xr3:uid="{72649C0B-2455-41AF-BD76-498547650FD9}" name="Column10424"/>
    <tableColumn id="10441" xr3:uid="{39414B79-ED8C-435F-83E8-C60F770A0FDF}" name="Column10425"/>
    <tableColumn id="10442" xr3:uid="{6E5DC565-8605-4AE4-AA49-EA242C82850B}" name="Column10426"/>
    <tableColumn id="10443" xr3:uid="{85A6CC14-F031-4A3A-9BE9-0BF37F100502}" name="Column10427"/>
    <tableColumn id="10444" xr3:uid="{719BE480-DAC1-4611-9B40-9E414D3457E2}" name="Column10428"/>
    <tableColumn id="10445" xr3:uid="{683384A1-372F-4CE5-8320-9ECBE8081996}" name="Column10429"/>
    <tableColumn id="10446" xr3:uid="{9CF2803D-EDEC-4C83-BD35-3C282A815002}" name="Column10430"/>
    <tableColumn id="10447" xr3:uid="{5D95D893-19FF-418F-855B-7C808524755C}" name="Column10431"/>
    <tableColumn id="10448" xr3:uid="{85E96BAE-62D4-4E3E-9484-B4D625F0E70B}" name="Column10432"/>
    <tableColumn id="10449" xr3:uid="{BE56CFB7-A7F7-4064-882D-5BEB4EA4C364}" name="Column10433"/>
    <tableColumn id="10450" xr3:uid="{203F84A5-BB36-4D2C-BFDF-9F08CCCCEDB5}" name="Column10434"/>
    <tableColumn id="10451" xr3:uid="{EE7FF12A-54B1-45ED-8CFE-469C13AC0A1D}" name="Column10435"/>
    <tableColumn id="10452" xr3:uid="{3E80C69F-C67F-4FAD-BD22-6E659F7E23D6}" name="Column10436"/>
    <tableColumn id="10453" xr3:uid="{AB32407A-63C3-4017-A60F-5E046D73C915}" name="Column10437"/>
    <tableColumn id="10454" xr3:uid="{6E5C8A84-F876-41E7-B6C3-3063054582FB}" name="Column10438"/>
    <tableColumn id="10455" xr3:uid="{CC35533A-CAD1-4FD9-B2D6-9E042A014559}" name="Column10439"/>
    <tableColumn id="10456" xr3:uid="{03AC8575-8534-4B58-BB57-D2CA2917AE40}" name="Column10440"/>
    <tableColumn id="10457" xr3:uid="{CD1497A2-50F3-40CC-8D45-D16151CDFAF5}" name="Column10441"/>
    <tableColumn id="10458" xr3:uid="{5DF1D147-6E19-4358-B86D-51AC051BDF4A}" name="Column10442"/>
    <tableColumn id="10459" xr3:uid="{57C49B2E-2C48-4739-9F66-458043CFC448}" name="Column10443"/>
    <tableColumn id="10460" xr3:uid="{1CB653A9-9E19-4C84-B70B-DFF5DEABDF72}" name="Column10444"/>
    <tableColumn id="10461" xr3:uid="{D6FE72A4-2DE9-438D-9D31-6E5C80B0ACE2}" name="Column10445"/>
    <tableColumn id="10462" xr3:uid="{F43E1C1D-56AD-429E-82FD-6FFA23BBDF3F}" name="Column10446"/>
    <tableColumn id="10463" xr3:uid="{C13720B2-9FC1-453D-8968-91D694430638}" name="Column10447"/>
    <tableColumn id="10464" xr3:uid="{B8C8BFCD-99EF-4983-AEF2-37A86A07374B}" name="Column10448"/>
    <tableColumn id="10465" xr3:uid="{7A4FD674-CAB9-4A44-92FB-3F9D1774A5DE}" name="Column10449"/>
    <tableColumn id="10466" xr3:uid="{56211E7E-0D33-4DC9-8803-B24A9A640E1C}" name="Column10450"/>
    <tableColumn id="10467" xr3:uid="{834F442D-F18B-4E8E-9F6A-1D1076D62E52}" name="Column10451"/>
    <tableColumn id="10468" xr3:uid="{96EE4903-BF3B-41F7-ADCC-C27E62FB8894}" name="Column10452"/>
    <tableColumn id="10469" xr3:uid="{FAAAA859-6BBE-4353-82CB-16F1D888629D}" name="Column10453"/>
    <tableColumn id="10470" xr3:uid="{FF8DDCB1-A115-4991-B88C-9AECC2F27829}" name="Column10454"/>
    <tableColumn id="10471" xr3:uid="{525165B4-2B35-44EC-99DD-24C10E8B1737}" name="Column10455"/>
    <tableColumn id="10472" xr3:uid="{00F65156-2641-4F4B-BCF2-93DCB5097D0F}" name="Column10456"/>
    <tableColumn id="10473" xr3:uid="{249996B1-8017-4DFD-B4CB-E6EF4AC93C19}" name="Column10457"/>
    <tableColumn id="10474" xr3:uid="{18759A2C-C515-46E0-B90D-BFA7724B09B8}" name="Column10458"/>
    <tableColumn id="10475" xr3:uid="{1CE862A2-A703-42FF-99F9-B3CF735CEEA6}" name="Column10459"/>
    <tableColumn id="10476" xr3:uid="{951B9F54-B6A2-4428-AE3B-73C3F9E24D66}" name="Column10460"/>
    <tableColumn id="10477" xr3:uid="{1C3B0497-6E9B-4D3D-BFBE-852451002169}" name="Column10461"/>
    <tableColumn id="10478" xr3:uid="{449BEBCF-D0D9-4350-86C7-0102E94A5768}" name="Column10462"/>
    <tableColumn id="10479" xr3:uid="{C3F13EFF-9ACF-4644-B3D1-4561C5A78449}" name="Column10463"/>
    <tableColumn id="10480" xr3:uid="{68E7F3C7-E516-4873-BB36-7A19F5A141FF}" name="Column10464"/>
    <tableColumn id="10481" xr3:uid="{683986D1-85B6-49BF-9DEA-69919B3C3A86}" name="Column10465"/>
    <tableColumn id="10482" xr3:uid="{16B8B18C-2B43-4B91-87D4-E8C51FF83479}" name="Column10466"/>
    <tableColumn id="10483" xr3:uid="{F60D3C8B-66F6-4766-A9C1-FFFC2A7393D2}" name="Column10467"/>
    <tableColumn id="10484" xr3:uid="{6EE5F5F0-E9F0-4C2C-AD4A-6B8AAF05BBA5}" name="Column10468"/>
    <tableColumn id="10485" xr3:uid="{53428387-8848-40E7-B392-209F61AFF1C8}" name="Column10469"/>
    <tableColumn id="10486" xr3:uid="{986EC063-F9FC-40DB-A7FD-CF86EBF4A506}" name="Column10470"/>
    <tableColumn id="10487" xr3:uid="{2699A4DB-4C8F-4A92-B855-FEB8A3BEF3A3}" name="Column10471"/>
    <tableColumn id="10488" xr3:uid="{582A982D-C6B3-4656-9934-D37621593F49}" name="Column10472"/>
    <tableColumn id="10489" xr3:uid="{E645824B-CB60-425C-A568-B37E26E26AE3}" name="Column10473"/>
    <tableColumn id="10490" xr3:uid="{0CC1D726-A596-45DA-851E-E92D97455D18}" name="Column10474"/>
    <tableColumn id="10491" xr3:uid="{E8BEB246-DA5D-4FA8-87B6-A9DA7A208C9D}" name="Column10475"/>
    <tableColumn id="10492" xr3:uid="{A7B4532F-08CE-47CC-A954-E8D0ACECC5AC}" name="Column10476"/>
    <tableColumn id="10493" xr3:uid="{D31F6FF6-0EB9-4578-A265-1C721510CED2}" name="Column10477"/>
    <tableColumn id="10494" xr3:uid="{215E1E2A-187B-459B-A9EE-3CFF5DF5C435}" name="Column10478"/>
    <tableColumn id="10495" xr3:uid="{03EB2ED2-33D8-4398-9E0A-6C75F8FA9915}" name="Column10479"/>
    <tableColumn id="10496" xr3:uid="{D8A72FC3-0184-438E-86C1-9D0CFAFA8BE8}" name="Column10480"/>
    <tableColumn id="10497" xr3:uid="{C3C763C8-BF72-4557-B7E8-7121ABAB1AC7}" name="Column10481"/>
    <tableColumn id="10498" xr3:uid="{67D63F17-062B-4997-83FA-5D477173925C}" name="Column10482"/>
    <tableColumn id="10499" xr3:uid="{B753F0A1-D1D1-4B1A-8E15-D4B67B8CF0E6}" name="Column10483"/>
    <tableColumn id="10500" xr3:uid="{71EB84E1-E45E-4711-8B15-961095017E5B}" name="Column10484"/>
    <tableColumn id="10501" xr3:uid="{DE9DDD1F-B61E-49E6-946F-DADAFF735A1A}" name="Column10485"/>
    <tableColumn id="10502" xr3:uid="{FB22B2D6-220F-47C5-A89F-BA3C451CCDED}" name="Column10486"/>
    <tableColumn id="10503" xr3:uid="{CFFCFC4E-596D-45A3-82A5-275BCC12D88F}" name="Column10487"/>
    <tableColumn id="10504" xr3:uid="{9BEC66BF-0523-4940-9864-4A8758B1E12F}" name="Column10488"/>
    <tableColumn id="10505" xr3:uid="{D51D0817-1193-4BF0-A427-555788A54BEC}" name="Column10489"/>
    <tableColumn id="10506" xr3:uid="{8B3908D0-AE45-4984-AA67-B71D146B3EE4}" name="Column10490"/>
    <tableColumn id="10507" xr3:uid="{6446E717-97E0-4983-87AC-A14F246CD603}" name="Column10491"/>
    <tableColumn id="10508" xr3:uid="{6E50DC74-AC88-4822-9926-97806FD181D0}" name="Column10492"/>
    <tableColumn id="10509" xr3:uid="{9DC73CFF-DE3D-4B05-ABEC-5387A50456AA}" name="Column10493"/>
    <tableColumn id="10510" xr3:uid="{38CB7A91-4864-4B11-A41B-FBE09BF20769}" name="Column10494"/>
    <tableColumn id="10511" xr3:uid="{55E90BF5-29F0-4A83-A37E-8D3D91D16C1B}" name="Column10495"/>
    <tableColumn id="10512" xr3:uid="{5BE36D44-7ED6-45A8-9EA7-19B18541B8F9}" name="Column10496"/>
    <tableColumn id="10513" xr3:uid="{049FD9FC-001E-4205-BD61-C13126946B7F}" name="Column10497"/>
    <tableColumn id="10514" xr3:uid="{A74C2422-7FCF-4280-9DC3-AF2A1FB7316D}" name="Column10498"/>
    <tableColumn id="10515" xr3:uid="{D7167FEC-56D3-4C37-8F08-E88228751F5D}" name="Column10499"/>
    <tableColumn id="10516" xr3:uid="{ECA64743-22D1-4492-84C9-800843AA6CAF}" name="Column10500"/>
    <tableColumn id="10517" xr3:uid="{2DE64975-A126-4588-9736-D835B9525DE8}" name="Column10501"/>
    <tableColumn id="10518" xr3:uid="{57C26F84-6AD0-40BC-B336-B751D1DA8583}" name="Column10502"/>
    <tableColumn id="10519" xr3:uid="{7137B325-E4E9-43B6-9CD9-F853A66CE972}" name="Column10503"/>
    <tableColumn id="10520" xr3:uid="{5C7A740D-3236-4241-A8E1-C383E23C60D0}" name="Column10504"/>
    <tableColumn id="10521" xr3:uid="{5953EFC4-9530-4901-97E5-2DB2D88681BC}" name="Column10505"/>
    <tableColumn id="10522" xr3:uid="{66FACEC6-795E-432B-92D1-1DD7191D04B6}" name="Column10506"/>
    <tableColumn id="10523" xr3:uid="{775C9135-6960-4988-8122-A6BDA34A9F57}" name="Column10507"/>
    <tableColumn id="10524" xr3:uid="{24D08B75-2F6A-478F-86F5-22F79FF2DBE6}" name="Column10508"/>
    <tableColumn id="10525" xr3:uid="{48923F88-CA5D-4B3A-94C5-6A45739C13FB}" name="Column10509"/>
    <tableColumn id="10526" xr3:uid="{B91EE7EC-7EF9-49D8-885C-F9E5BD2C2A1F}" name="Column10510"/>
    <tableColumn id="10527" xr3:uid="{AEDD50FD-BF81-48A4-A48A-F9ED77A65C97}" name="Column10511"/>
    <tableColumn id="10528" xr3:uid="{056EBD8D-C7CA-4281-AA1D-70F4A62D5401}" name="Column10512"/>
    <tableColumn id="10529" xr3:uid="{2C70EE1B-4CB6-4227-8A6F-D3A30C0ECCF1}" name="Column10513"/>
    <tableColumn id="10530" xr3:uid="{534F8DDB-7AD1-4D65-A8A9-A3683E35EB4D}" name="Column10514"/>
    <tableColumn id="10531" xr3:uid="{E844A923-2B74-47B4-9F6F-CE99E111EB9B}" name="Column10515"/>
    <tableColumn id="10532" xr3:uid="{CF1735E7-1CAA-49F3-82A2-3AA37CB39055}" name="Column10516"/>
    <tableColumn id="10533" xr3:uid="{7E87CA54-EDAB-49E8-9BD5-FBBD0A4D628D}" name="Column10517"/>
    <tableColumn id="10534" xr3:uid="{4D0795E8-582E-49BE-AA67-D4595F42948C}" name="Column10518"/>
    <tableColumn id="10535" xr3:uid="{C495395C-3C46-429C-9D6F-F0F13FD6EC00}" name="Column10519"/>
    <tableColumn id="10536" xr3:uid="{917600F0-6A7B-4EEF-8D51-F41A9C05E048}" name="Column10520"/>
    <tableColumn id="10537" xr3:uid="{EEE403CF-75DF-48BD-818E-3FC5D2E637B4}" name="Column10521"/>
    <tableColumn id="10538" xr3:uid="{A20065CD-696E-4B57-831A-0503B7D99C14}" name="Column10522"/>
    <tableColumn id="10539" xr3:uid="{602C9DD3-2060-4498-9441-DC5927DF8CA7}" name="Column10523"/>
    <tableColumn id="10540" xr3:uid="{3CE651C5-86C8-4B88-888F-E30CCCF0A4EC}" name="Column10524"/>
    <tableColumn id="10541" xr3:uid="{30684063-C19B-4233-98D6-BCEF6FF02846}" name="Column10525"/>
    <tableColumn id="10542" xr3:uid="{4DD027BD-D4F8-4FFA-A162-65EAAA550EAB}" name="Column10526"/>
    <tableColumn id="10543" xr3:uid="{196140F1-D829-4CD4-A873-26D517BA2650}" name="Column10527"/>
    <tableColumn id="10544" xr3:uid="{DEAD7B43-4B7B-4BBB-A49A-1CE4FC652EDD}" name="Column10528"/>
    <tableColumn id="10545" xr3:uid="{4DB41681-F4BA-4F86-B71A-1444DD64695F}" name="Column10529"/>
    <tableColumn id="10546" xr3:uid="{551D73DD-1238-4B0F-B74C-87370591389E}" name="Column10530"/>
    <tableColumn id="10547" xr3:uid="{A6C39240-E729-4308-A439-C7132CB27C28}" name="Column10531"/>
    <tableColumn id="10548" xr3:uid="{D580E27F-F09F-49ED-A054-D5D60F7B0C78}" name="Column10532"/>
    <tableColumn id="10549" xr3:uid="{B6176398-7666-4ABE-A657-6C333421D702}" name="Column10533"/>
    <tableColumn id="10550" xr3:uid="{C7C6648E-2286-4E1B-91AF-179E2FD2480D}" name="Column10534"/>
    <tableColumn id="10551" xr3:uid="{070C8908-6E87-40D5-AF4A-481927BE13F7}" name="Column10535"/>
    <tableColumn id="10552" xr3:uid="{72E44A00-247D-430B-AD22-6E8ECF1DF604}" name="Column10536"/>
    <tableColumn id="10553" xr3:uid="{8E657328-5782-4B1C-BFE8-85E955F6E197}" name="Column10537"/>
    <tableColumn id="10554" xr3:uid="{EFA693F7-D964-4EAE-BB16-5A6C711720FE}" name="Column10538"/>
    <tableColumn id="10555" xr3:uid="{FCBFE7A8-7F53-4C1F-9E4E-96850B8E3BCD}" name="Column10539"/>
    <tableColumn id="10556" xr3:uid="{7587C33D-F2E9-4138-AF7D-E22313FB8BBE}" name="Column10540"/>
    <tableColumn id="10557" xr3:uid="{2EA52AB5-EFBD-429F-9563-15930ECAC936}" name="Column10541"/>
    <tableColumn id="10558" xr3:uid="{926C2A5D-153A-4136-BCAB-EFE759BF755F}" name="Column10542"/>
    <tableColumn id="10559" xr3:uid="{FC140609-3BDA-4BBA-B1F5-9D40FA591B7B}" name="Column10543"/>
    <tableColumn id="10560" xr3:uid="{7A85D155-F32D-43E3-98D4-7BE577A98C89}" name="Column10544"/>
    <tableColumn id="10561" xr3:uid="{8DB9C72A-D74E-4936-A279-43CCDA28456F}" name="Column10545"/>
    <tableColumn id="10562" xr3:uid="{16BCE7D9-7C03-466E-A577-42F84670F295}" name="Column10546"/>
    <tableColumn id="10563" xr3:uid="{5A82F7C6-3FD2-449D-ABD6-2C939695E40E}" name="Column10547"/>
    <tableColumn id="10564" xr3:uid="{13EEEB41-0E25-4773-BD9E-5950A3567BC3}" name="Column10548"/>
    <tableColumn id="10565" xr3:uid="{3E75BE7B-2628-492D-A048-9FE612C4C4CD}" name="Column10549"/>
    <tableColumn id="10566" xr3:uid="{A5900488-6124-41A5-93E1-EEF93FA3C4E6}" name="Column10550"/>
    <tableColumn id="10567" xr3:uid="{52C1CB13-1994-4037-83E5-D27F8F608BEB}" name="Column10551"/>
    <tableColumn id="10568" xr3:uid="{26C99223-0881-4AEC-9B90-2E7B308DD502}" name="Column10552"/>
    <tableColumn id="10569" xr3:uid="{ADF41418-666F-4DFE-96BD-2753A9AA6FCA}" name="Column10553"/>
    <tableColumn id="10570" xr3:uid="{C93C1E5B-0991-4691-B0D0-D3164CBA2C97}" name="Column10554"/>
    <tableColumn id="10571" xr3:uid="{6937ED66-76A7-4421-8D0B-B60D713A7970}" name="Column10555"/>
    <tableColumn id="10572" xr3:uid="{AEAADB88-C627-4DBD-AE61-3A3929FA53DE}" name="Column10556"/>
    <tableColumn id="10573" xr3:uid="{F9AED988-40E5-47BE-A4F5-B0793CFDF206}" name="Column10557"/>
    <tableColumn id="10574" xr3:uid="{37DF6DFD-BC9C-4A9A-B001-512562E26481}" name="Column10558"/>
    <tableColumn id="10575" xr3:uid="{28C8CDC0-756F-4CA2-A550-B269EB2D732A}" name="Column10559"/>
    <tableColumn id="10576" xr3:uid="{297ECA23-0AA0-40FE-845F-D6A6DC5C5DAD}" name="Column10560"/>
    <tableColumn id="10577" xr3:uid="{4D4A8B73-FCFA-4A09-9DA1-80348C55ADEA}" name="Column10561"/>
    <tableColumn id="10578" xr3:uid="{14D28072-29C2-43CB-97BE-917D36299EEE}" name="Column10562"/>
    <tableColumn id="10579" xr3:uid="{F4772828-803E-4B0B-BAFB-FA763BD88CAC}" name="Column10563"/>
    <tableColumn id="10580" xr3:uid="{10C29F42-B12D-4C25-B94E-A115B7A1CF53}" name="Column10564"/>
    <tableColumn id="10581" xr3:uid="{DC41A059-C4B7-4327-845E-56ED6852D33E}" name="Column10565"/>
    <tableColumn id="10582" xr3:uid="{C23E769B-C025-40F5-BF90-F4F5B291FA6A}" name="Column10566"/>
    <tableColumn id="10583" xr3:uid="{392DBC1C-5F5F-4C2B-8455-9DC863FEBF02}" name="Column10567"/>
    <tableColumn id="10584" xr3:uid="{916E9823-F65E-459E-A669-284F0B08D13B}" name="Column10568"/>
    <tableColumn id="10585" xr3:uid="{86AC8E92-5361-42DE-AB4E-58A905E8E544}" name="Column10569"/>
    <tableColumn id="10586" xr3:uid="{A14AC272-879C-41A9-AE4F-DDC19C9A6338}" name="Column10570"/>
    <tableColumn id="10587" xr3:uid="{254D21F6-7640-4A98-A8EA-AE4C156DCAAD}" name="Column10571"/>
    <tableColumn id="10588" xr3:uid="{107F1FFE-60FA-4AEC-B070-B68B8BB440DA}" name="Column10572"/>
    <tableColumn id="10589" xr3:uid="{C3E768B7-357B-45B4-B192-ED3CA3FF585D}" name="Column10573"/>
    <tableColumn id="10590" xr3:uid="{C11B6457-9A87-45B6-9FAA-BE3AC1096049}" name="Column10574"/>
    <tableColumn id="10591" xr3:uid="{54ADD54F-0A0A-4176-8270-DDED4DAA6061}" name="Column10575"/>
    <tableColumn id="10592" xr3:uid="{67ACAA0C-7884-4FC1-B2F2-0D387DF8EB65}" name="Column10576"/>
    <tableColumn id="10593" xr3:uid="{F95E791F-C00E-4380-A4D1-CEAAE05E21C3}" name="Column10577"/>
    <tableColumn id="10594" xr3:uid="{34B8C32C-D6A8-4E4C-9DF8-3BE5FA69B221}" name="Column10578"/>
    <tableColumn id="10595" xr3:uid="{02534146-651B-4A56-B0DD-E5E0FBE3C2BA}" name="Column10579"/>
    <tableColumn id="10596" xr3:uid="{E2E0F2FB-5BDE-463B-8136-7DAA93FE6A96}" name="Column10580"/>
    <tableColumn id="10597" xr3:uid="{1C4B5758-A730-4DF0-BDC5-4FC2EF734583}" name="Column10581"/>
    <tableColumn id="10598" xr3:uid="{E02134AA-650E-4240-A1AB-1B47565605C6}" name="Column10582"/>
    <tableColumn id="10599" xr3:uid="{67C8943C-EB6E-4A6B-98CE-CA7754B25333}" name="Column10583"/>
    <tableColumn id="10600" xr3:uid="{779BA707-F8EF-4316-AEEA-14A69631693B}" name="Column10584"/>
    <tableColumn id="10601" xr3:uid="{65B7F85E-7893-42BB-8638-CF40B5200D56}" name="Column10585"/>
    <tableColumn id="10602" xr3:uid="{C0039689-7C21-451D-B609-155528A7E23E}" name="Column10586"/>
    <tableColumn id="10603" xr3:uid="{9B2EC3A5-80A9-4C4E-8988-5651F203AD76}" name="Column10587"/>
    <tableColumn id="10604" xr3:uid="{601AFB70-74D6-446F-9B60-900DDF05A891}" name="Column10588"/>
    <tableColumn id="10605" xr3:uid="{BD679155-767C-4CFC-8C73-1C568F8745D7}" name="Column10589"/>
    <tableColumn id="10606" xr3:uid="{ADD46124-9989-48A1-9150-FF1A6AADD8D3}" name="Column10590"/>
    <tableColumn id="10607" xr3:uid="{0E717A13-7087-4A59-A2E1-AB55D22808F5}" name="Column10591"/>
    <tableColumn id="10608" xr3:uid="{566F15AA-ED3B-4831-ADA5-A8E2542ECD44}" name="Column10592"/>
    <tableColumn id="10609" xr3:uid="{4A46AB4C-CE79-4DB0-A191-FCBA70200DE9}" name="Column10593"/>
    <tableColumn id="10610" xr3:uid="{5D80E496-C09B-4942-8A47-592B08593652}" name="Column10594"/>
    <tableColumn id="10611" xr3:uid="{2509AEE9-77B6-4764-930C-54221B250AC6}" name="Column10595"/>
    <tableColumn id="10612" xr3:uid="{550C1E34-D3D0-4E80-9B39-1FA780577CF6}" name="Column10596"/>
    <tableColumn id="10613" xr3:uid="{924B43E1-AC63-4687-A1DD-E22B88DB14CF}" name="Column10597"/>
    <tableColumn id="10614" xr3:uid="{9EE08035-8CCD-4E71-A339-587795D2B222}" name="Column10598"/>
    <tableColumn id="10615" xr3:uid="{59A8C5D7-31CE-41CF-9D9F-0E1FA5A8E1DE}" name="Column10599"/>
    <tableColumn id="10616" xr3:uid="{D5C9FF99-75B2-45D5-85DF-B55540128CDB}" name="Column10600"/>
    <tableColumn id="10617" xr3:uid="{FFE2966F-A868-4BC1-804B-717B992D1A47}" name="Column10601"/>
    <tableColumn id="10618" xr3:uid="{760DD17D-8B1E-4E54-9A7A-F8419F137541}" name="Column10602"/>
    <tableColumn id="10619" xr3:uid="{DA21A55B-446D-4CE0-8302-8623FF44D434}" name="Column10603"/>
    <tableColumn id="10620" xr3:uid="{FC4569D0-4A24-4499-9BC1-F1842BACE7EB}" name="Column10604"/>
    <tableColumn id="10621" xr3:uid="{422D6B12-900B-4BDC-8E5E-A8FA6562F5D8}" name="Column10605"/>
    <tableColumn id="10622" xr3:uid="{A70B89F3-150B-4FD8-BFE0-5AEBD6874065}" name="Column10606"/>
    <tableColumn id="10623" xr3:uid="{5C995313-C47A-42E2-8D5B-5B5FCAC47A1E}" name="Column10607"/>
    <tableColumn id="10624" xr3:uid="{01FA5E46-A1CC-4789-8F73-3D7E713F30C4}" name="Column10608"/>
    <tableColumn id="10625" xr3:uid="{A95786C3-7F8C-4D90-9C35-666120762460}" name="Column10609"/>
    <tableColumn id="10626" xr3:uid="{6AFD5E2E-2EB5-4641-9255-A2F8E46B34C1}" name="Column10610"/>
    <tableColumn id="10627" xr3:uid="{6F1D9E23-598E-41EB-84B8-A33295EF0634}" name="Column10611"/>
    <tableColumn id="10628" xr3:uid="{C73BB169-C97C-4775-86CB-2BF67794CC18}" name="Column10612"/>
    <tableColumn id="10629" xr3:uid="{CB26ED62-9F89-480A-B8B6-8335367798D1}" name="Column10613"/>
    <tableColumn id="10630" xr3:uid="{507DE50C-BEA2-4CEC-A798-3F8F380015A9}" name="Column10614"/>
    <tableColumn id="10631" xr3:uid="{371160F5-71A5-43EE-9180-81C4318FDEE8}" name="Column10615"/>
    <tableColumn id="10632" xr3:uid="{6B65CC13-00C6-42F4-859C-4026C67071D0}" name="Column10616"/>
    <tableColumn id="10633" xr3:uid="{AB4F0F98-575E-4025-9D37-85C8A8D40FEE}" name="Column10617"/>
    <tableColumn id="10634" xr3:uid="{ECD10182-EE60-405C-A9B9-04F34AE3DE9A}" name="Column10618"/>
    <tableColumn id="10635" xr3:uid="{8B013955-139B-4DF0-BD6E-0A9F417B6002}" name="Column10619"/>
    <tableColumn id="10636" xr3:uid="{CA8B8AB5-BFD3-4713-9799-ACF14F2D6DD2}" name="Column10620"/>
    <tableColumn id="10637" xr3:uid="{BB2071B9-6516-446A-BDAB-94D58B13A4A1}" name="Column10621"/>
    <tableColumn id="10638" xr3:uid="{2E277BEE-27EB-49C2-B6B9-8515D74A2AAB}" name="Column10622"/>
    <tableColumn id="10639" xr3:uid="{13E38152-0E1D-42F6-9FE3-DECB2A1F9CFA}" name="Column10623"/>
    <tableColumn id="10640" xr3:uid="{96370CB9-BEEE-4B05-B6FA-40305357C5A7}" name="Column10624"/>
    <tableColumn id="10641" xr3:uid="{94D2ABCE-BE86-48F5-AE3C-9D2D3BC6F5A8}" name="Column10625"/>
    <tableColumn id="10642" xr3:uid="{83F01569-4387-48D7-94C6-3ED7F814711F}" name="Column10626"/>
    <tableColumn id="10643" xr3:uid="{E8DCF755-5019-4790-B598-50EA0D82BC3F}" name="Column10627"/>
    <tableColumn id="10644" xr3:uid="{68C639A2-1FC2-4B1A-8EB3-85CB3819A462}" name="Column10628"/>
    <tableColumn id="10645" xr3:uid="{ED7573B4-E142-4F0E-9E1A-5EE644CB43AD}" name="Column10629"/>
    <tableColumn id="10646" xr3:uid="{69DB44E3-E97F-4F8D-B5E3-F41FCD71D5CD}" name="Column10630"/>
    <tableColumn id="10647" xr3:uid="{2D91111A-BB89-4645-9C95-783AF7DB2485}" name="Column10631"/>
    <tableColumn id="10648" xr3:uid="{78B55215-016D-4C29-B8F4-7E59D77DF918}" name="Column10632"/>
    <tableColumn id="10649" xr3:uid="{67AC3899-C000-470C-99A1-7B3F67792F31}" name="Column10633"/>
    <tableColumn id="10650" xr3:uid="{F97FC92B-1A95-499D-8EAF-80CAED4ED5D1}" name="Column10634"/>
    <tableColumn id="10651" xr3:uid="{0397B9AA-28EB-43DD-BFBC-EBA5C6087D0D}" name="Column10635"/>
    <tableColumn id="10652" xr3:uid="{3386C4A1-E2C0-4A1C-9D50-2774E184D183}" name="Column10636"/>
    <tableColumn id="10653" xr3:uid="{CD0C632C-F23A-48DA-9E01-9A4308A0D76F}" name="Column10637"/>
    <tableColumn id="10654" xr3:uid="{6FEA44AB-3E83-43E9-8578-8E5C3354A698}" name="Column10638"/>
    <tableColumn id="10655" xr3:uid="{CB65238D-7147-4978-93DA-6E1E627FE185}" name="Column10639"/>
    <tableColumn id="10656" xr3:uid="{AD4A707C-4005-4EE9-9442-0716E6AAEE0A}" name="Column10640"/>
    <tableColumn id="10657" xr3:uid="{24F45939-880F-41F6-87A0-001070A309AA}" name="Column10641"/>
    <tableColumn id="10658" xr3:uid="{3FE9F8A1-FE0F-48B7-98EE-5A56E8E608F1}" name="Column10642"/>
    <tableColumn id="10659" xr3:uid="{CD3FDE00-AE6A-4AC0-8FAB-33DDE045EE9C}" name="Column10643"/>
    <tableColumn id="10660" xr3:uid="{EF11069C-E033-461A-8910-3D5E46D5A9F3}" name="Column10644"/>
    <tableColumn id="10661" xr3:uid="{7E1841CF-BA26-44AE-A765-F8797F77EBE1}" name="Column10645"/>
    <tableColumn id="10662" xr3:uid="{284703E5-D6C9-44C0-BFDD-75D17D4F03E7}" name="Column10646"/>
    <tableColumn id="10663" xr3:uid="{FEAE7C69-986B-42D3-B485-242DF15F597B}" name="Column10647"/>
    <tableColumn id="10664" xr3:uid="{0CFDDAC4-15DA-427F-9FA7-A396049E24C5}" name="Column10648"/>
    <tableColumn id="10665" xr3:uid="{FB435E67-7126-4044-96EB-C67BE8F7DEA7}" name="Column10649"/>
    <tableColumn id="10666" xr3:uid="{D8DE5243-2087-4316-A118-7C5737E7CCA9}" name="Column10650"/>
    <tableColumn id="10667" xr3:uid="{EF83B209-E155-4A50-BEFD-D83519091BFB}" name="Column10651"/>
    <tableColumn id="10668" xr3:uid="{5B308461-8675-41E7-A1CC-68032B4FE456}" name="Column10652"/>
    <tableColumn id="10669" xr3:uid="{4DBD34E4-FBD7-41D7-93AF-F80CE0548909}" name="Column10653"/>
    <tableColumn id="10670" xr3:uid="{11D37E64-273D-4B04-89AE-E32FFCB5A637}" name="Column10654"/>
    <tableColumn id="10671" xr3:uid="{729C5844-0AC1-4676-BB3F-131E78521785}" name="Column10655"/>
    <tableColumn id="10672" xr3:uid="{AA0FAD42-729E-4E5D-AAA0-158F7B0BC2B6}" name="Column10656"/>
    <tableColumn id="10673" xr3:uid="{E90432E8-84C5-4938-AC86-7B7F51BFAE38}" name="Column10657"/>
    <tableColumn id="10674" xr3:uid="{9831274C-912B-4773-9FE5-AAF6CED9930E}" name="Column10658"/>
    <tableColumn id="10675" xr3:uid="{BCA5CD3D-5EF8-45AE-A4C5-3305A0C8FC3F}" name="Column10659"/>
    <tableColumn id="10676" xr3:uid="{98A6DB02-CA59-4576-9970-79BD73CF5130}" name="Column10660"/>
    <tableColumn id="10677" xr3:uid="{C38B318C-3D89-4CA0-9D13-66D887D80539}" name="Column10661"/>
    <tableColumn id="10678" xr3:uid="{A3182AD1-DB34-492E-B530-AE7CC5AAEA53}" name="Column10662"/>
    <tableColumn id="10679" xr3:uid="{82C933A6-BEEE-4350-BCE4-FFFD6C11EBC8}" name="Column10663"/>
    <tableColumn id="10680" xr3:uid="{30596043-F7A8-4004-9959-6EF25197ABB1}" name="Column10664"/>
    <tableColumn id="10681" xr3:uid="{6A10B5E6-CE75-42C1-A273-8B2C038A718E}" name="Column10665"/>
    <tableColumn id="10682" xr3:uid="{017FA76C-2F78-4784-AA19-81E217BDB9C3}" name="Column10666"/>
    <tableColumn id="10683" xr3:uid="{759FD86F-9D82-4978-BB38-E2C194777B30}" name="Column10667"/>
    <tableColumn id="10684" xr3:uid="{06935B2E-639E-4491-9E3B-168CBE07DD09}" name="Column10668"/>
    <tableColumn id="10685" xr3:uid="{85E9A2C1-3804-485A-8276-B994979F2ABE}" name="Column10669"/>
    <tableColumn id="10686" xr3:uid="{77976480-C5F5-4EA0-9623-918F9C37A9DD}" name="Column10670"/>
    <tableColumn id="10687" xr3:uid="{210FBCB5-E9A9-4330-A02B-5770BD0E7EBF}" name="Column10671"/>
    <tableColumn id="10688" xr3:uid="{D9F29E19-D4A9-4849-85D4-B6CB499EBC09}" name="Column10672"/>
    <tableColumn id="10689" xr3:uid="{B9D89683-CCFC-4BED-ABDF-75245D16352B}" name="Column10673"/>
    <tableColumn id="10690" xr3:uid="{4059722E-6592-4A9A-9193-DC47036C37AD}" name="Column10674"/>
    <tableColumn id="10691" xr3:uid="{08722146-A8C3-469C-B7B6-4C07BFFFEA8D}" name="Column10675"/>
    <tableColumn id="10692" xr3:uid="{B40E9691-4CD2-418D-9088-71DC1DF468F9}" name="Column10676"/>
    <tableColumn id="10693" xr3:uid="{C3FE79BD-7928-4210-8510-57FEF3C0F552}" name="Column10677"/>
    <tableColumn id="10694" xr3:uid="{4D420E96-24CB-4E64-A81B-9966E914406E}" name="Column10678"/>
    <tableColumn id="10695" xr3:uid="{32AF92EF-70F0-4945-9E20-99BC4D54EA8C}" name="Column10679"/>
    <tableColumn id="10696" xr3:uid="{D8EA0DFF-93E1-4F08-906B-65D1483509C4}" name="Column10680"/>
    <tableColumn id="10697" xr3:uid="{0BCAFA1F-30DB-428B-A218-B6F22F1CBACF}" name="Column10681"/>
    <tableColumn id="10698" xr3:uid="{1AD7B735-2F12-4291-898E-C6D1BF501D31}" name="Column10682"/>
    <tableColumn id="10699" xr3:uid="{F5CB24B8-9976-4B46-AACA-3BD59E91EC9F}" name="Column10683"/>
    <tableColumn id="10700" xr3:uid="{0F8F5193-704D-4495-AA47-29F5A84DA09E}" name="Column10684"/>
    <tableColumn id="10701" xr3:uid="{F2487109-096F-48E1-A821-2706CF2B8879}" name="Column10685"/>
    <tableColumn id="10702" xr3:uid="{C5BC0DF5-4311-46A2-AF20-3F25EA4243D3}" name="Column10686"/>
    <tableColumn id="10703" xr3:uid="{B3D4AE7D-58F6-49F7-84D9-4B30BEA50AC4}" name="Column10687"/>
    <tableColumn id="10704" xr3:uid="{05C9E81A-D264-4052-941F-59B22837986F}" name="Column10688"/>
    <tableColumn id="10705" xr3:uid="{0DE4706C-A195-4401-B536-1A65B8D59D63}" name="Column10689"/>
    <tableColumn id="10706" xr3:uid="{BB352F98-8616-43A4-955B-BAE1749AD42C}" name="Column10690"/>
    <tableColumn id="10707" xr3:uid="{6D68A8C1-4510-45C0-A0CE-79562FE99ABF}" name="Column10691"/>
    <tableColumn id="10708" xr3:uid="{49C19912-38E9-49C4-B8A4-F7CE8F9C3EFD}" name="Column10692"/>
    <tableColumn id="10709" xr3:uid="{E2017D35-5C64-4F36-9EC8-97663FAD7C8E}" name="Column10693"/>
    <tableColumn id="10710" xr3:uid="{EB96CC93-78D2-4D3B-BAD6-347EEC9D9402}" name="Column10694"/>
    <tableColumn id="10711" xr3:uid="{611C100E-E350-4E9A-BEB3-C3988AA34F1B}" name="Column10695"/>
    <tableColumn id="10712" xr3:uid="{6A6F4015-F7F7-4ADD-B9C0-36A406E45815}" name="Column10696"/>
    <tableColumn id="10713" xr3:uid="{460A56AD-01B9-4427-9D91-50A6C6CABABE}" name="Column10697"/>
    <tableColumn id="10714" xr3:uid="{F62F513C-4F45-4943-8E60-1612340BC02F}" name="Column10698"/>
    <tableColumn id="10715" xr3:uid="{DAE9ADE2-95CB-4881-9CEE-15EBD5AF46DD}" name="Column10699"/>
    <tableColumn id="10716" xr3:uid="{D171B443-87FA-42AA-9D52-6F5A0A648383}" name="Column10700"/>
    <tableColumn id="10717" xr3:uid="{BC02E086-58F8-4604-ACEA-1E733AC97D92}" name="Column10701"/>
    <tableColumn id="10718" xr3:uid="{E0E0E4FE-07A6-4975-970C-F7178F2ED7D7}" name="Column10702"/>
    <tableColumn id="10719" xr3:uid="{48C1EB7A-420F-4205-B876-F2048892AB8C}" name="Column10703"/>
    <tableColumn id="10720" xr3:uid="{EE26E544-C124-4795-B24B-E7ECA919CF0A}" name="Column10704"/>
    <tableColumn id="10721" xr3:uid="{DE49D8D6-F0C6-4176-8016-1FF2D7CC3146}" name="Column10705"/>
    <tableColumn id="10722" xr3:uid="{03C5F412-EC10-4AD9-9AB2-605B3F2B80ED}" name="Column10706"/>
    <tableColumn id="10723" xr3:uid="{BEB270D0-A2AA-4209-9BAA-51884921B20F}" name="Column10707"/>
    <tableColumn id="10724" xr3:uid="{5BAABC34-B6D7-423F-BC0E-14426FC2380A}" name="Column10708"/>
    <tableColumn id="10725" xr3:uid="{BA892A5F-4207-414D-9936-F0AE16F1F2DD}" name="Column10709"/>
    <tableColumn id="10726" xr3:uid="{3CBA04DE-06E3-48C4-A9B8-26841DCF9095}" name="Column10710"/>
    <tableColumn id="10727" xr3:uid="{90D6392C-95A7-4D22-BB7B-465CD37D6C13}" name="Column10711"/>
    <tableColumn id="10728" xr3:uid="{388EE1F1-6119-4413-B2EA-62FE9662E9AE}" name="Column10712"/>
    <tableColumn id="10729" xr3:uid="{09CCF3AF-2898-40CB-B321-F3841BA97DCE}" name="Column10713"/>
    <tableColumn id="10730" xr3:uid="{ECAAB439-2936-43CD-A4E9-3F29F1DB598C}" name="Column10714"/>
    <tableColumn id="10731" xr3:uid="{3514805A-7FDF-43B9-9F1C-491673B2C35B}" name="Column10715"/>
    <tableColumn id="10732" xr3:uid="{2AE5E140-E714-4B2E-AD34-2220C020A93A}" name="Column10716"/>
    <tableColumn id="10733" xr3:uid="{2AC98E50-FECA-495D-891B-0D413805D2D5}" name="Column10717"/>
    <tableColumn id="10734" xr3:uid="{A31CAFE4-77B1-42F3-A251-EFCEA6FEE646}" name="Column10718"/>
    <tableColumn id="10735" xr3:uid="{F74E0EF8-4951-4675-A684-50A16D6EA8B4}" name="Column10719"/>
    <tableColumn id="10736" xr3:uid="{F0EF29E1-F398-400B-AA00-B570BD342D96}" name="Column10720"/>
    <tableColumn id="10737" xr3:uid="{819E0A8A-D589-4B7B-8E52-65AA68ACD0FF}" name="Column10721"/>
    <tableColumn id="10738" xr3:uid="{8C3306B6-7B38-4BE4-AB4A-9373D2504004}" name="Column10722"/>
    <tableColumn id="10739" xr3:uid="{8C4C3E56-32EF-4829-9B78-0432B4891CA7}" name="Column10723"/>
    <tableColumn id="10740" xr3:uid="{18222841-E41D-475E-AC03-809C62E5A509}" name="Column10724"/>
    <tableColumn id="10741" xr3:uid="{CAFDAAD2-9465-460B-9A57-B2D594B227D3}" name="Column10725"/>
    <tableColumn id="10742" xr3:uid="{E3F4FEF1-FF99-4A45-88FC-D4BE308D42DB}" name="Column10726"/>
    <tableColumn id="10743" xr3:uid="{B80CD6E7-23E8-4C79-829B-D418C147E5F3}" name="Column10727"/>
    <tableColumn id="10744" xr3:uid="{19D12217-ED77-4D60-A7CF-D6E2EC9DCED5}" name="Column10728"/>
    <tableColumn id="10745" xr3:uid="{4C4DE7D8-DE8C-4CE6-BB23-907228450716}" name="Column10729"/>
    <tableColumn id="10746" xr3:uid="{24F549C8-3909-4AF4-9602-7AC3C6F3D6E2}" name="Column10730"/>
    <tableColumn id="10747" xr3:uid="{AF0FD9BE-37E3-47F6-993F-C19CC2BD91BC}" name="Column10731"/>
    <tableColumn id="10748" xr3:uid="{DB8055BD-3646-488D-8385-2791AEF32206}" name="Column10732"/>
    <tableColumn id="10749" xr3:uid="{DD2D2258-40B2-4A05-A2F6-D657DC46D788}" name="Column10733"/>
    <tableColumn id="10750" xr3:uid="{AD08080A-483D-4642-8389-6A468E451AC9}" name="Column10734"/>
    <tableColumn id="10751" xr3:uid="{861A0F6C-8D5B-467E-9C55-E42EF56BF04F}" name="Column10735"/>
    <tableColumn id="10752" xr3:uid="{ED7BC08B-B0D6-4290-AF70-6BA0967702AE}" name="Column10736"/>
    <tableColumn id="10753" xr3:uid="{3C5F288A-0FCB-4173-B179-B78DF854FA22}" name="Column10737"/>
    <tableColumn id="10754" xr3:uid="{D617BD41-4CA0-489E-8004-F1F35102B62E}" name="Column10738"/>
    <tableColumn id="10755" xr3:uid="{45BE1556-F0D8-4B13-80A2-5A1EA1F5F1CD}" name="Column10739"/>
    <tableColumn id="10756" xr3:uid="{9D4F618D-3EC1-4668-B4A4-AE72C0B9C01B}" name="Column10740"/>
    <tableColumn id="10757" xr3:uid="{B67F0043-9F1D-4408-8A7B-A53F8A6944B2}" name="Column10741"/>
    <tableColumn id="10758" xr3:uid="{4F4C11B0-3C66-437F-A3CC-15023BD1CAEE}" name="Column10742"/>
    <tableColumn id="10759" xr3:uid="{7278F8D5-48FD-4788-8EBD-937DB98025ED}" name="Column10743"/>
    <tableColumn id="10760" xr3:uid="{AA60AA53-CE7B-4F54-A8BB-566FA31FF5E9}" name="Column10744"/>
    <tableColumn id="10761" xr3:uid="{E6698698-0864-4A58-9CE3-D8C58402690C}" name="Column10745"/>
    <tableColumn id="10762" xr3:uid="{B7F70743-51CB-49A8-93E3-B61A90913EE8}" name="Column10746"/>
    <tableColumn id="10763" xr3:uid="{47EAFE74-B6CF-448B-94E8-2E103CDFAB3F}" name="Column10747"/>
    <tableColumn id="10764" xr3:uid="{01149741-DE9E-4446-B651-4FD833F350BE}" name="Column10748"/>
    <tableColumn id="10765" xr3:uid="{B61374F9-4354-47FF-8807-A144B8F18320}" name="Column10749"/>
    <tableColumn id="10766" xr3:uid="{E446246A-F57E-49A0-96BA-84B3EF13107F}" name="Column10750"/>
    <tableColumn id="10767" xr3:uid="{6EED76BE-0F82-4331-A842-C3C185E0D875}" name="Column10751"/>
    <tableColumn id="10768" xr3:uid="{3EDADA50-680A-476F-86CB-81A922610736}" name="Column10752"/>
    <tableColumn id="10769" xr3:uid="{9AC30506-17D6-435A-B5F2-32111E6B965F}" name="Column10753"/>
    <tableColumn id="10770" xr3:uid="{F92C60E9-7124-4B64-B789-970E1C5BD27F}" name="Column10754"/>
    <tableColumn id="10771" xr3:uid="{A9195405-C273-4B0C-94D7-7A96F26F3132}" name="Column10755"/>
    <tableColumn id="10772" xr3:uid="{3CE0913E-EA15-4333-9E14-5A8031003CDC}" name="Column10756"/>
    <tableColumn id="10773" xr3:uid="{D0FDD8AE-BC48-4E8C-AE2E-FB8AADACE59B}" name="Column10757"/>
    <tableColumn id="10774" xr3:uid="{7F7DF2FD-E794-451C-AA2B-24F8633C6CDA}" name="Column10758"/>
    <tableColumn id="10775" xr3:uid="{137DD27B-04CE-4EA7-AEEB-CB71ED6FD20A}" name="Column10759"/>
    <tableColumn id="10776" xr3:uid="{4DF18B7C-A291-43BC-9F96-987938EB7519}" name="Column10760"/>
    <tableColumn id="10777" xr3:uid="{F2A59B91-F419-4A15-BF6C-2FFB7BBF11F2}" name="Column10761"/>
    <tableColumn id="10778" xr3:uid="{9D033989-6F58-43FE-A7D6-5EF43421EF20}" name="Column10762"/>
    <tableColumn id="10779" xr3:uid="{999E16C9-237B-4251-913A-C0809B617726}" name="Column10763"/>
    <tableColumn id="10780" xr3:uid="{93D6A4E4-2F5C-4F44-B06A-BF2D7DD57D06}" name="Column10764"/>
    <tableColumn id="10781" xr3:uid="{FB415307-68F0-4177-A3D3-552D1EB5064A}" name="Column10765"/>
    <tableColumn id="10782" xr3:uid="{79F05F63-7F7D-46C1-B34F-A32821658424}" name="Column10766"/>
    <tableColumn id="10783" xr3:uid="{76D7D2D4-0D41-4520-8F80-55A5AD8862DD}" name="Column10767"/>
    <tableColumn id="10784" xr3:uid="{2C051CCE-A0A9-49EB-839C-0799B1EF5788}" name="Column10768"/>
    <tableColumn id="10785" xr3:uid="{24117F73-C87C-40A8-AAC2-CA12A1E44A8F}" name="Column10769"/>
    <tableColumn id="10786" xr3:uid="{50C43358-E401-413B-B8DE-8EA8CBCF432A}" name="Column10770"/>
    <tableColumn id="10787" xr3:uid="{2781F349-2776-443F-8DFF-D48856C6BB49}" name="Column10771"/>
    <tableColumn id="10788" xr3:uid="{857890AC-F099-4FAE-A57B-8F1D6898F296}" name="Column10772"/>
    <tableColumn id="10789" xr3:uid="{FA6CCADD-76B3-4DD7-A570-94C66692EA59}" name="Column10773"/>
    <tableColumn id="10790" xr3:uid="{AE59EF57-8FBC-4EB7-A25C-9230CF244EF6}" name="Column10774"/>
    <tableColumn id="10791" xr3:uid="{CD5F9C5C-5480-48D0-9179-48FF47BDC8F0}" name="Column10775"/>
    <tableColumn id="10792" xr3:uid="{F34746E1-B8AB-42C3-A9F4-44E694893485}" name="Column10776"/>
    <tableColumn id="10793" xr3:uid="{D7820F83-0CC0-4FF3-8CCE-062B48E2D9BF}" name="Column10777"/>
    <tableColumn id="10794" xr3:uid="{501DCD8C-B278-4851-87E3-270DAEAA8016}" name="Column10778"/>
    <tableColumn id="10795" xr3:uid="{7140FA33-D7FA-4396-8B4B-E1C482DFD078}" name="Column10779"/>
    <tableColumn id="10796" xr3:uid="{A0A31B07-8EC3-405A-AE7B-741ADF96FEE8}" name="Column10780"/>
    <tableColumn id="10797" xr3:uid="{99D04088-DCA0-40B0-B65A-6C8112CA3C21}" name="Column10781"/>
    <tableColumn id="10798" xr3:uid="{5264EDBA-A200-4EF3-A4FE-457FB64DC90B}" name="Column10782"/>
    <tableColumn id="10799" xr3:uid="{7044B031-BCC9-472B-9177-8160695DC64D}" name="Column10783"/>
    <tableColumn id="10800" xr3:uid="{99DDE0BE-6B44-4113-AACA-A12E8189D5A2}" name="Column10784"/>
    <tableColumn id="10801" xr3:uid="{712C5371-AA96-4A2A-8B0A-900A7EC9E601}" name="Column10785"/>
    <tableColumn id="10802" xr3:uid="{73D91554-C7B1-4471-8E2F-B6D55B90245D}" name="Column10786"/>
    <tableColumn id="10803" xr3:uid="{3BD20C0E-DE00-4E33-9913-07E7013B4173}" name="Column10787"/>
    <tableColumn id="10804" xr3:uid="{E39FB3AA-5FF7-4424-A55F-2521F62505ED}" name="Column10788"/>
    <tableColumn id="10805" xr3:uid="{18B1B2E5-A145-408A-8B24-13E5A472D197}" name="Column10789"/>
    <tableColumn id="10806" xr3:uid="{9FBA253D-2CD9-4200-91E3-8A2F32B34D11}" name="Column10790"/>
    <tableColumn id="10807" xr3:uid="{8EE19EDA-A27C-4CC2-8298-4715E93B67A4}" name="Column10791"/>
    <tableColumn id="10808" xr3:uid="{26ABE620-C045-453D-9FC5-B39504F30759}" name="Column10792"/>
    <tableColumn id="10809" xr3:uid="{992B4AC0-1F3E-4FC8-BDCB-158D8D90C373}" name="Column10793"/>
    <tableColumn id="10810" xr3:uid="{338FF5D7-7668-427F-921D-D57AF9A91575}" name="Column10794"/>
    <tableColumn id="10811" xr3:uid="{E4EBDF4F-7263-4653-9D01-E61DA0335C9F}" name="Column10795"/>
    <tableColumn id="10812" xr3:uid="{BA70C46F-51B9-423B-82FD-0D576C43A426}" name="Column10796"/>
    <tableColumn id="10813" xr3:uid="{928E6138-11FE-46DE-BB4F-6615DC3F3E80}" name="Column10797"/>
    <tableColumn id="10814" xr3:uid="{08F8A893-75C1-4681-811B-D387786930BD}" name="Column10798"/>
    <tableColumn id="10815" xr3:uid="{AEBCF16A-0FDF-4CA5-A4CE-3D4625CD6D7A}" name="Column10799"/>
    <tableColumn id="10816" xr3:uid="{59BFB6DC-58F3-4496-9D92-F0DAD2BA4B4A}" name="Column10800"/>
    <tableColumn id="10817" xr3:uid="{D366BAD3-53B3-40FB-A1A8-2AC09E22EEB9}" name="Column10801"/>
    <tableColumn id="10818" xr3:uid="{800CCED3-F71A-442A-B575-BD0CB143AFFC}" name="Column10802"/>
    <tableColumn id="10819" xr3:uid="{04E54DB5-68AC-4F67-AA7F-71E850795F76}" name="Column10803"/>
    <tableColumn id="10820" xr3:uid="{24052785-EEBB-4BCC-81D6-ABC3CD21EC41}" name="Column10804"/>
    <tableColumn id="10821" xr3:uid="{8BC09C41-C678-4AFF-BADA-A33251722E52}" name="Column10805"/>
    <tableColumn id="10822" xr3:uid="{D4194C99-14C4-45CB-A97B-BBB90A455000}" name="Column10806"/>
    <tableColumn id="10823" xr3:uid="{25C5C003-7641-4C3E-B45B-FDE8A3BF808E}" name="Column10807"/>
    <tableColumn id="10824" xr3:uid="{B958375B-6997-4208-86A4-79383C9F5441}" name="Column10808"/>
    <tableColumn id="10825" xr3:uid="{A0DD5DFE-9CAE-402D-B1C0-C082AA2DD6D1}" name="Column10809"/>
    <tableColumn id="10826" xr3:uid="{350C2C99-2298-4B82-9273-D720DDAE539F}" name="Column10810"/>
    <tableColumn id="10827" xr3:uid="{80CF163A-89E2-4B66-AA3A-6060BD15923C}" name="Column10811"/>
    <tableColumn id="10828" xr3:uid="{4F2E742D-DE75-4D0E-A111-BF4B92528631}" name="Column10812"/>
    <tableColumn id="10829" xr3:uid="{B2A7E0BE-4AEB-4951-9376-9C4C01634ED7}" name="Column10813"/>
    <tableColumn id="10830" xr3:uid="{C3A5F97F-3CD6-43B3-B93E-BFBB06359179}" name="Column10814"/>
    <tableColumn id="10831" xr3:uid="{BA149A62-8CDF-4734-A4D8-021FDACB7872}" name="Column10815"/>
    <tableColumn id="10832" xr3:uid="{8FDA031F-8E84-4752-A777-FE39CDB26A2E}" name="Column10816"/>
    <tableColumn id="10833" xr3:uid="{AAC949E0-EF24-4600-AC85-66089A7304CF}" name="Column10817"/>
    <tableColumn id="10834" xr3:uid="{71F90000-75B6-430B-9EB7-23C3F0D572E0}" name="Column10818"/>
    <tableColumn id="10835" xr3:uid="{0C97146D-3F21-48D7-963B-2B3C9EEDB27C}" name="Column10819"/>
    <tableColumn id="10836" xr3:uid="{B4270F55-0D8A-430A-9065-4C78028371A2}" name="Column10820"/>
    <tableColumn id="10837" xr3:uid="{F24622F8-FEE2-41A6-AB67-3722A2DB726C}" name="Column10821"/>
    <tableColumn id="10838" xr3:uid="{77F4E8C8-A61B-4D9E-9549-E921CBD8F863}" name="Column10822"/>
    <tableColumn id="10839" xr3:uid="{A4FD2B57-5769-4D5D-A959-DA35DF7CE3CB}" name="Column10823"/>
    <tableColumn id="10840" xr3:uid="{BA2A5F82-42A0-4C38-8399-5651A064F928}" name="Column10824"/>
    <tableColumn id="10841" xr3:uid="{309D488D-1E57-43AA-BE73-A704CDD36C25}" name="Column10825"/>
    <tableColumn id="10842" xr3:uid="{11143B2D-2270-4625-9B9B-C147BB8B963A}" name="Column10826"/>
    <tableColumn id="10843" xr3:uid="{1AF1205E-87CF-47B7-A081-EFC006909B68}" name="Column10827"/>
    <tableColumn id="10844" xr3:uid="{6966F23B-2EFD-4AC9-800E-5721337A5DF4}" name="Column10828"/>
    <tableColumn id="10845" xr3:uid="{2360AD77-74C3-4F73-AD22-3E014EAF69B0}" name="Column10829"/>
    <tableColumn id="10846" xr3:uid="{DCA0AD84-EF4D-4A3B-A936-62E7175B2A01}" name="Column10830"/>
    <tableColumn id="10847" xr3:uid="{5B2373FE-145F-4128-A7F5-41232CD7B3F2}" name="Column10831"/>
    <tableColumn id="10848" xr3:uid="{B3FA339A-2DAB-459D-8B84-C5E5ADE3DDA5}" name="Column10832"/>
    <tableColumn id="10849" xr3:uid="{C952205D-A741-4129-87B7-7711DAFD2F68}" name="Column10833"/>
    <tableColumn id="10850" xr3:uid="{7B794663-53AE-46A3-B712-333740502402}" name="Column10834"/>
    <tableColumn id="10851" xr3:uid="{20A85FE5-6024-48AD-BF50-F9E90A2798FF}" name="Column10835"/>
    <tableColumn id="10852" xr3:uid="{11FFB53B-8D1B-41B7-8D94-9ED7D674C316}" name="Column10836"/>
    <tableColumn id="10853" xr3:uid="{409CC129-DD9A-4DEE-B758-1B16F48E5EC0}" name="Column10837"/>
    <tableColumn id="10854" xr3:uid="{833CEC99-F8E8-433A-A335-0BDA85CD8677}" name="Column10838"/>
    <tableColumn id="10855" xr3:uid="{F7E7423B-8899-4F12-BCE5-441B1837D38D}" name="Column10839"/>
    <tableColumn id="10856" xr3:uid="{EE7F65D7-5889-476D-A4D7-27D3E8CA1A8E}" name="Column10840"/>
    <tableColumn id="10857" xr3:uid="{EF29554B-740A-4753-AD5E-CE69A56BD9D2}" name="Column10841"/>
    <tableColumn id="10858" xr3:uid="{27B64DD7-B336-4535-92E1-F50EB25E7D6B}" name="Column10842"/>
    <tableColumn id="10859" xr3:uid="{A799465B-F1CE-4365-877D-C20A28438D82}" name="Column10843"/>
    <tableColumn id="10860" xr3:uid="{FC3FBF54-3594-4C1A-BA94-83BDA55AD5CF}" name="Column10844"/>
    <tableColumn id="10861" xr3:uid="{D7E59BBC-DC0A-4D43-9A70-6AA133BE3375}" name="Column10845"/>
    <tableColumn id="10862" xr3:uid="{D01BFC0F-AD39-4B45-BF0E-771561D1A382}" name="Column10846"/>
    <tableColumn id="10863" xr3:uid="{F3F91467-59C9-4117-86FF-3574DCBCD8F8}" name="Column10847"/>
    <tableColumn id="10864" xr3:uid="{45EE14B0-6D0C-4856-B6FC-454439631A6F}" name="Column10848"/>
    <tableColumn id="10865" xr3:uid="{E4C93CDC-501F-4145-8596-2BD86D2FE398}" name="Column10849"/>
    <tableColumn id="10866" xr3:uid="{5352E661-55A1-4F5D-A1C0-B38A18FE90E0}" name="Column10850"/>
    <tableColumn id="10867" xr3:uid="{03CC82E4-A602-45C6-AB9C-F111F56EF8C7}" name="Column10851"/>
    <tableColumn id="10868" xr3:uid="{6B58B343-FD13-44D5-A248-DACC7158513B}" name="Column10852"/>
    <tableColumn id="10869" xr3:uid="{43C2CD94-3A97-4A61-9C42-5DDD7E4F72FA}" name="Column10853"/>
    <tableColumn id="10870" xr3:uid="{50E6FCCE-5922-47A2-9EB2-72CE65F59A6F}" name="Column10854"/>
    <tableColumn id="10871" xr3:uid="{E84F3103-73FE-4BEA-9B08-B1E4E8EC08C2}" name="Column10855"/>
    <tableColumn id="10872" xr3:uid="{B23A6EF5-F371-4B98-A64E-94473B19E31F}" name="Column10856"/>
    <tableColumn id="10873" xr3:uid="{6AEDD0A0-D554-4BB4-8CC2-F820839DEF1F}" name="Column10857"/>
    <tableColumn id="10874" xr3:uid="{783174A6-E848-4FBA-A3FC-E7DF85A270A2}" name="Column10858"/>
    <tableColumn id="10875" xr3:uid="{7D2FA05D-CE91-4FE3-B70B-BF37E24E4AA9}" name="Column10859"/>
    <tableColumn id="10876" xr3:uid="{CC2E2933-8663-4F76-909C-E61A81FB77B8}" name="Column10860"/>
    <tableColumn id="10877" xr3:uid="{8C2C59D9-89EA-43AB-9777-C04B6CD475D3}" name="Column10861"/>
    <tableColumn id="10878" xr3:uid="{EE779781-A812-4E87-B0AC-298A5AD3BD96}" name="Column10862"/>
    <tableColumn id="10879" xr3:uid="{7C6ED6D6-54CC-4B62-92F6-3D724F1FC358}" name="Column10863"/>
    <tableColumn id="10880" xr3:uid="{32C9D410-B2B8-4730-81DD-93D6B3072EE5}" name="Column10864"/>
    <tableColumn id="10881" xr3:uid="{D63DF6FB-F2F6-402A-BFA8-3301624DC0B7}" name="Column10865"/>
    <tableColumn id="10882" xr3:uid="{2CA3CBDE-67D6-4B77-B276-46B400D6BC15}" name="Column10866"/>
    <tableColumn id="10883" xr3:uid="{AB88E57C-66B0-4FF5-99BC-A16686F1F3AE}" name="Column10867"/>
    <tableColumn id="10884" xr3:uid="{8B1EE91B-F02C-4D44-B0CF-7F8C2B56D063}" name="Column10868"/>
    <tableColumn id="10885" xr3:uid="{E11A9BC1-9E06-456C-9E9D-FC9B0550E21A}" name="Column10869"/>
    <tableColumn id="10886" xr3:uid="{14690EC8-5728-404D-8A8C-3C337D935364}" name="Column10870"/>
    <tableColumn id="10887" xr3:uid="{17D28B86-43EE-47B0-A23E-61E92D17A9B9}" name="Column10871"/>
    <tableColumn id="10888" xr3:uid="{CB00A055-CE11-40F8-8AF4-4BA287985BB7}" name="Column10872"/>
    <tableColumn id="10889" xr3:uid="{AEE4CACA-72B7-4333-A29E-4A9EFEFCFCA3}" name="Column10873"/>
    <tableColumn id="10890" xr3:uid="{3AEF83C7-0F58-4E2E-AD7C-9C97791D1FAF}" name="Column10874"/>
    <tableColumn id="10891" xr3:uid="{B286EE8E-2BD5-4C90-A1C0-0BA723A0B70F}" name="Column10875"/>
    <tableColumn id="10892" xr3:uid="{C1C87089-6F30-4C5E-940F-99059AE64800}" name="Column10876"/>
    <tableColumn id="10893" xr3:uid="{E53628B7-E29C-4B62-A434-50113C1F3E87}" name="Column10877"/>
    <tableColumn id="10894" xr3:uid="{01805902-CCCB-47C9-AA2A-CB36621A1447}" name="Column10878"/>
    <tableColumn id="10895" xr3:uid="{B0324705-A62C-49A3-897A-351F27866953}" name="Column10879"/>
    <tableColumn id="10896" xr3:uid="{25ED6F52-9E15-46D6-866C-D7BC8A466222}" name="Column10880"/>
    <tableColumn id="10897" xr3:uid="{49B792F9-7A04-4D7F-B849-D49C397AD2BB}" name="Column10881"/>
    <tableColumn id="10898" xr3:uid="{FD237C66-B19F-457D-9BC7-F62734B8963B}" name="Column10882"/>
    <tableColumn id="10899" xr3:uid="{5562D460-E7E4-4BCD-BC78-07B36A0F62AB}" name="Column10883"/>
    <tableColumn id="10900" xr3:uid="{AD974032-D320-4A14-9963-90FFE6AA12BE}" name="Column10884"/>
    <tableColumn id="10901" xr3:uid="{32F98F03-4CFA-4EED-A627-E07E0045E224}" name="Column10885"/>
    <tableColumn id="10902" xr3:uid="{BB7C4DA7-192B-4CC9-8A6B-F5837D2AAEB7}" name="Column10886"/>
    <tableColumn id="10903" xr3:uid="{FEDA4516-6E5F-4E18-9F18-343B97492F45}" name="Column10887"/>
    <tableColumn id="10904" xr3:uid="{A8050681-9D2E-4526-8528-D26636C97BFE}" name="Column10888"/>
    <tableColumn id="10905" xr3:uid="{F470FA43-5F52-479A-BFBA-79EEDBE29959}" name="Column10889"/>
    <tableColumn id="10906" xr3:uid="{FCF252EF-E66E-4691-B34D-570DACE11E44}" name="Column10890"/>
    <tableColumn id="10907" xr3:uid="{F1AF64BA-1CE6-461D-9720-518410376991}" name="Column10891"/>
    <tableColumn id="10908" xr3:uid="{A2DCA9C0-6815-4557-BE3A-56CEE94998A5}" name="Column10892"/>
    <tableColumn id="10909" xr3:uid="{781E40CD-8D7B-4937-83E1-C79ED1A1B16F}" name="Column10893"/>
    <tableColumn id="10910" xr3:uid="{29FCEE48-CB36-40D3-BE6D-FBC0AC4E08F1}" name="Column10894"/>
    <tableColumn id="10911" xr3:uid="{A0CDDAA0-122E-4A5D-B9C7-DD1805C5B173}" name="Column10895"/>
    <tableColumn id="10912" xr3:uid="{866065D0-E54B-4BE8-AE3F-F8855A241172}" name="Column10896"/>
    <tableColumn id="10913" xr3:uid="{2515ECFE-2A82-457E-816C-D50C502F0086}" name="Column10897"/>
    <tableColumn id="10914" xr3:uid="{8E81D689-D023-46A4-95C0-B05B914E9E01}" name="Column10898"/>
    <tableColumn id="10915" xr3:uid="{55F71B29-F703-4F2E-BB0E-076560938F0A}" name="Column10899"/>
    <tableColumn id="10916" xr3:uid="{92F2615E-3FE8-469F-A1C3-B976FFBDA84F}" name="Column10900"/>
    <tableColumn id="10917" xr3:uid="{C8969F5B-32FE-48BB-B241-66EEFEA16882}" name="Column10901"/>
    <tableColumn id="10918" xr3:uid="{49A6F772-0FAA-44F8-80FC-9C4ED041F052}" name="Column10902"/>
    <tableColumn id="10919" xr3:uid="{5FB6531B-4E09-42C6-82D2-0B36AB43B2E8}" name="Column10903"/>
    <tableColumn id="10920" xr3:uid="{F6D7C44D-BBB3-4C5C-9DD4-ED3132FB0B52}" name="Column10904"/>
    <tableColumn id="10921" xr3:uid="{92994CA0-014A-4F5F-8A6F-0B1A96C96BD4}" name="Column10905"/>
    <tableColumn id="10922" xr3:uid="{F39F7439-43EA-461F-A3EF-0082316A3F00}" name="Column10906"/>
    <tableColumn id="10923" xr3:uid="{6AE7011D-1587-4B22-AC51-20BDAA7E89C5}" name="Column10907"/>
    <tableColumn id="10924" xr3:uid="{1B359BB6-1E8D-4B78-A910-724897C230A1}" name="Column10908"/>
    <tableColumn id="10925" xr3:uid="{9F294E2E-128B-40B9-A7F7-F6356F48273D}" name="Column10909"/>
    <tableColumn id="10926" xr3:uid="{F2B9D47F-5B06-45DC-B2D6-DA83AF65FE5F}" name="Column10910"/>
    <tableColumn id="10927" xr3:uid="{7E63B0BA-6252-452A-A02C-C11616981796}" name="Column10911"/>
    <tableColumn id="10928" xr3:uid="{1F801183-DF7E-411F-9179-030941E4DA3E}" name="Column10912"/>
    <tableColumn id="10929" xr3:uid="{EE99BA3D-52C9-4F32-95A4-5E4F24FBA806}" name="Column10913"/>
    <tableColumn id="10930" xr3:uid="{76863E08-39A2-4F5A-84F0-B42F33FE0181}" name="Column10914"/>
    <tableColumn id="10931" xr3:uid="{C8598F7B-A21F-47D5-9C7C-450373273580}" name="Column10915"/>
    <tableColumn id="10932" xr3:uid="{83E4162D-198E-4F79-9D5B-749B091C3D18}" name="Column10916"/>
    <tableColumn id="10933" xr3:uid="{CE9DDADA-8466-444E-A607-6F38267F0D82}" name="Column10917"/>
    <tableColumn id="10934" xr3:uid="{52A08D61-D457-4C0A-895A-4D4981BBB9D5}" name="Column10918"/>
    <tableColumn id="10935" xr3:uid="{612979F8-7E6B-482D-9CC4-A5D5229D5420}" name="Column10919"/>
    <tableColumn id="10936" xr3:uid="{4F429CB2-ACCA-4A0C-9009-77CCC3BBD3A7}" name="Column10920"/>
    <tableColumn id="10937" xr3:uid="{15FA2B8E-7872-4131-85EA-7CDDDB00C418}" name="Column10921"/>
    <tableColumn id="10938" xr3:uid="{8D5E3B2B-D6B7-4983-8939-4BC2A2D4E64F}" name="Column10922"/>
    <tableColumn id="10939" xr3:uid="{F129D37E-9359-4487-B7B0-C06012B14C82}" name="Column10923"/>
    <tableColumn id="10940" xr3:uid="{0AF3B1E8-8C1C-43FA-A3BE-210B8EB8E9C1}" name="Column10924"/>
    <tableColumn id="10941" xr3:uid="{67B4783A-AFA3-48EB-B0B5-07D938063CBB}" name="Column10925"/>
    <tableColumn id="10942" xr3:uid="{B45CC517-E084-4E16-BD2A-A477BAC06AA9}" name="Column10926"/>
    <tableColumn id="10943" xr3:uid="{8E9DC24F-5D46-4EE9-9F67-B8EC8D5A07F6}" name="Column10927"/>
    <tableColumn id="10944" xr3:uid="{011A1AA5-7615-46BD-8E4E-09E084839B0F}" name="Column10928"/>
    <tableColumn id="10945" xr3:uid="{84ACC1A6-FCB6-4785-A98E-FB21BEE2C714}" name="Column10929"/>
    <tableColumn id="10946" xr3:uid="{FEACAF20-BB81-4CCC-A2D2-ACDF03414623}" name="Column10930"/>
    <tableColumn id="10947" xr3:uid="{2BC88397-0766-46E3-BEB3-1449400CB322}" name="Column10931"/>
    <tableColumn id="10948" xr3:uid="{F4560720-B728-48EE-BC17-7CEA66C36648}" name="Column10932"/>
    <tableColumn id="10949" xr3:uid="{DEF1198C-DB31-48A6-A373-27567D798D1F}" name="Column10933"/>
    <tableColumn id="10950" xr3:uid="{E98B4A93-5F2F-407C-B8DA-554BCF515A80}" name="Column10934"/>
    <tableColumn id="10951" xr3:uid="{B7A46AAA-DA87-4709-A859-68E67C286FD9}" name="Column10935"/>
    <tableColumn id="10952" xr3:uid="{6D7267BB-118C-4B25-8F13-087F3732685C}" name="Column10936"/>
    <tableColumn id="10953" xr3:uid="{6333DA80-DC24-4AC9-B010-312C6B786418}" name="Column10937"/>
    <tableColumn id="10954" xr3:uid="{EB4AE794-5D33-4E8E-B926-17D6CD2B7D58}" name="Column10938"/>
    <tableColumn id="10955" xr3:uid="{BA0F734C-D126-4950-B6EB-F9F7C589C90C}" name="Column10939"/>
    <tableColumn id="10956" xr3:uid="{9B4E8AAC-11F9-41BD-95E4-83DF08B18B2A}" name="Column10940"/>
    <tableColumn id="10957" xr3:uid="{7D27D7A9-910C-479D-9516-71A1372842A0}" name="Column10941"/>
    <tableColumn id="10958" xr3:uid="{6ADDBC84-D352-4CCC-B048-3A3783D0C99F}" name="Column10942"/>
    <tableColumn id="10959" xr3:uid="{748595F0-EA8B-4CB3-8FE7-D83F4D723DC5}" name="Column10943"/>
    <tableColumn id="10960" xr3:uid="{2F1CCD7E-DAA8-4955-A53F-CCBD61D49F37}" name="Column10944"/>
    <tableColumn id="10961" xr3:uid="{62303000-6335-45D9-96CC-9E3881C9A5D4}" name="Column10945"/>
    <tableColumn id="10962" xr3:uid="{F66B9E24-1B88-44BE-B5F9-509EF094F765}" name="Column10946"/>
    <tableColumn id="10963" xr3:uid="{6D78A2DF-69A6-489D-9305-64EFEBD7734A}" name="Column10947"/>
    <tableColumn id="10964" xr3:uid="{D554DFC9-8148-4D47-9032-02CD6E695DBA}" name="Column10948"/>
    <tableColumn id="10965" xr3:uid="{35D6F6BB-B548-4738-8C81-503156922857}" name="Column10949"/>
    <tableColumn id="10966" xr3:uid="{F0F58600-82D1-4E7B-9F80-3D399498CDAD}" name="Column10950"/>
    <tableColumn id="10967" xr3:uid="{F8AA2BBC-EC12-4A3F-AAD5-ECC0BD848CE1}" name="Column10951"/>
    <tableColumn id="10968" xr3:uid="{64A7804C-A97E-4BC0-8FB6-13F623E0DF6E}" name="Column10952"/>
    <tableColumn id="10969" xr3:uid="{CAD6CCB0-4E52-43D3-B52C-BFD313A88C99}" name="Column10953"/>
    <tableColumn id="10970" xr3:uid="{D7EDD236-4D0A-4E14-B764-5391DB3A2BA7}" name="Column10954"/>
    <tableColumn id="10971" xr3:uid="{B92C261D-7A1D-4C58-96A6-65AC7E591665}" name="Column10955"/>
    <tableColumn id="10972" xr3:uid="{7C0EE541-777E-4E18-9B25-3CFEE2587A7A}" name="Column10956"/>
    <tableColumn id="10973" xr3:uid="{66FE0D3D-2C7B-467D-83BA-CC6D2725FF3B}" name="Column10957"/>
    <tableColumn id="10974" xr3:uid="{557131E4-B9FE-4C42-99B4-FFE2B9B41A10}" name="Column10958"/>
    <tableColumn id="10975" xr3:uid="{EFBAA302-0E65-43ED-95A3-7BBE6A89161A}" name="Column10959"/>
    <tableColumn id="10976" xr3:uid="{D7EE809C-9FFF-42AC-A174-ED2F1FE33419}" name="Column10960"/>
    <tableColumn id="10977" xr3:uid="{16467855-C121-4860-88D3-8B02B48BCB14}" name="Column10961"/>
    <tableColumn id="10978" xr3:uid="{032D7DFA-AE0C-4618-9D45-BAA7CDE9889C}" name="Column10962"/>
    <tableColumn id="10979" xr3:uid="{D7A7FD2E-595F-4C5F-898D-291F1B235A7C}" name="Column10963"/>
    <tableColumn id="10980" xr3:uid="{A782AFD7-2400-4C07-A340-9C94D8230D1F}" name="Column10964"/>
    <tableColumn id="10981" xr3:uid="{9D326AED-BD4B-45F6-8146-0CED6E9DE0D4}" name="Column10965"/>
    <tableColumn id="10982" xr3:uid="{85467B3D-E08A-4CFC-A845-A48EEB767E04}" name="Column10966"/>
    <tableColumn id="10983" xr3:uid="{5726474C-2D65-4F88-AB0F-223C57707031}" name="Column10967"/>
    <tableColumn id="10984" xr3:uid="{46AD7FE3-88B6-47F4-B56B-307E359382A6}" name="Column10968"/>
    <tableColumn id="10985" xr3:uid="{C7CFCB14-2BAA-4D3C-ACF2-FC336481702A}" name="Column10969"/>
    <tableColumn id="10986" xr3:uid="{D162D491-8E38-44E6-B36F-1FF286638963}" name="Column10970"/>
    <tableColumn id="10987" xr3:uid="{83A96F77-671F-4414-8F75-9B22D9AA3D64}" name="Column10971"/>
    <tableColumn id="10988" xr3:uid="{0687BE90-4ACD-408D-9647-D945C75D42F4}" name="Column10972"/>
    <tableColumn id="10989" xr3:uid="{DEF802AB-98E7-4EAE-98A7-D35BBDB759C4}" name="Column10973"/>
    <tableColumn id="10990" xr3:uid="{F3C295B0-2D81-4537-8AF9-1F6599DB61D3}" name="Column10974"/>
    <tableColumn id="10991" xr3:uid="{2B2EF275-3434-4058-9037-092720A9F862}" name="Column10975"/>
    <tableColumn id="10992" xr3:uid="{9A633720-FB43-4B7A-8EF7-4BDADC64705B}" name="Column10976"/>
    <tableColumn id="10993" xr3:uid="{BD27D7A4-F34A-46D1-9C58-3F89728C6D28}" name="Column10977"/>
    <tableColumn id="10994" xr3:uid="{706245D8-1ECC-4BCD-8036-A959B6B58777}" name="Column10978"/>
    <tableColumn id="10995" xr3:uid="{8C2E686F-8EBD-4D99-B2DA-7EA68DF3BB4C}" name="Column10979"/>
    <tableColumn id="10996" xr3:uid="{B6A5F15F-5001-4752-BB5F-098CFCE19DFB}" name="Column10980"/>
    <tableColumn id="10997" xr3:uid="{00037D3C-D155-4428-B18E-08752DC1F095}" name="Column10981"/>
    <tableColumn id="10998" xr3:uid="{C1407017-5E3F-4B0C-97ED-8EF9CFC09D55}" name="Column10982"/>
    <tableColumn id="10999" xr3:uid="{B4BEAD18-275F-41A6-BA8E-D4BBC1F087CC}" name="Column10983"/>
    <tableColumn id="11000" xr3:uid="{68A5FD65-8CDB-4C1F-B7F3-7775018CA50F}" name="Column10984"/>
    <tableColumn id="11001" xr3:uid="{9B9E0619-8B68-483A-8B5E-24A4702F2E44}" name="Column10985"/>
    <tableColumn id="11002" xr3:uid="{FDE1D0B8-CAE6-4209-8E47-B52A43942D21}" name="Column10986"/>
    <tableColumn id="11003" xr3:uid="{C4CF4BEE-E58A-4083-AFDD-7056465C17D7}" name="Column10987"/>
    <tableColumn id="11004" xr3:uid="{D59FB610-2EBA-4A7D-B4E2-A7C5FD4AE790}" name="Column10988"/>
    <tableColumn id="11005" xr3:uid="{DEB02A7C-AEE4-45E5-BF71-8DA80F540905}" name="Column10989"/>
    <tableColumn id="11006" xr3:uid="{1CCCC5D0-D366-48EA-89D0-7591817CF16F}" name="Column10990"/>
    <tableColumn id="11007" xr3:uid="{90235399-2E90-4539-9631-B6156E1F4250}" name="Column10991"/>
    <tableColumn id="11008" xr3:uid="{BCE1AD55-03E1-43F6-A9D5-394109380F16}" name="Column10992"/>
    <tableColumn id="11009" xr3:uid="{852943F6-75A9-45FB-A35F-6D65B570860F}" name="Column10993"/>
    <tableColumn id="11010" xr3:uid="{9F48283C-0CC1-4DE1-8238-C921DD8A4859}" name="Column10994"/>
    <tableColumn id="11011" xr3:uid="{5D4CC390-736C-4574-BDFA-105993206733}" name="Column10995"/>
    <tableColumn id="11012" xr3:uid="{C20FA003-AB5D-4D1E-82DE-666292725C30}" name="Column10996"/>
    <tableColumn id="11013" xr3:uid="{492126E0-96CD-4F55-9D85-1A2F91EF15CA}" name="Column10997"/>
    <tableColumn id="11014" xr3:uid="{3B8DFC17-85CB-4F7D-A37B-41CB8F4ACFCA}" name="Column10998"/>
    <tableColumn id="11015" xr3:uid="{19923277-2BE3-40C3-B7C2-BC5DF6BDAA2D}" name="Column10999"/>
    <tableColumn id="11016" xr3:uid="{0D1333FE-E3F4-445F-9056-D7159A8D255B}" name="Column11000"/>
    <tableColumn id="11017" xr3:uid="{F8860A30-104A-47D4-907D-40CFB302F607}" name="Column11001"/>
    <tableColumn id="11018" xr3:uid="{A3256522-A97F-436A-9B13-6463DE5A2D86}" name="Column11002"/>
    <tableColumn id="11019" xr3:uid="{8B0C9C5F-4079-48BD-B182-EDFA4D9245BD}" name="Column11003"/>
    <tableColumn id="11020" xr3:uid="{54413783-D6EE-4B5C-902D-6946F101811D}" name="Column11004"/>
    <tableColumn id="11021" xr3:uid="{05C4EC6A-B0FF-4D52-9C94-77232D190139}" name="Column11005"/>
    <tableColumn id="11022" xr3:uid="{F3BF6341-3C80-45E3-9699-894317612215}" name="Column11006"/>
    <tableColumn id="11023" xr3:uid="{66C6F552-1900-4CE0-88E0-52D4504DAACF}" name="Column11007"/>
    <tableColumn id="11024" xr3:uid="{BEF667CF-694D-4765-BCA3-F4C6503DD8EF}" name="Column11008"/>
    <tableColumn id="11025" xr3:uid="{35C1ED37-6AD9-46C1-AB15-DF9195504BC3}" name="Column11009"/>
    <tableColumn id="11026" xr3:uid="{F2C5E70D-F66F-42DF-A04B-3DF07527B023}" name="Column11010"/>
    <tableColumn id="11027" xr3:uid="{1453D8CD-959E-4EBD-A653-5F70E34E6444}" name="Column11011"/>
    <tableColumn id="11028" xr3:uid="{4DD88862-300D-4263-9B9F-A00E985FC6C8}" name="Column11012"/>
    <tableColumn id="11029" xr3:uid="{766F0B04-B1A8-47BD-8176-35DAE64C7ACC}" name="Column11013"/>
    <tableColumn id="11030" xr3:uid="{E37F36A1-7C6F-4580-8D4F-E055B9FD3CBE}" name="Column11014"/>
    <tableColumn id="11031" xr3:uid="{B9647861-72F0-4C94-B67B-1244D56679B6}" name="Column11015"/>
    <tableColumn id="11032" xr3:uid="{3BFCE9CF-683F-4D1D-A838-6E40B69B3891}" name="Column11016"/>
    <tableColumn id="11033" xr3:uid="{8C0E5DDE-A2E8-4247-AD1E-8F509D9CE65E}" name="Column11017"/>
    <tableColumn id="11034" xr3:uid="{6A6D7AAB-CFDF-4A23-9374-F1D6C3C3FA58}" name="Column11018"/>
    <tableColumn id="11035" xr3:uid="{50553812-87CB-42ED-B29B-EED1F369DF16}" name="Column11019"/>
    <tableColumn id="11036" xr3:uid="{DFCA5B16-C335-4EA2-A408-EA235377DAC8}" name="Column11020"/>
    <tableColumn id="11037" xr3:uid="{90B7547E-B825-4F9E-BCDC-005C637C1578}" name="Column11021"/>
    <tableColumn id="11038" xr3:uid="{660EF08F-678D-4C46-BDDC-59A2A1D0C33D}" name="Column11022"/>
    <tableColumn id="11039" xr3:uid="{0DD59D5E-A7DC-485F-B9AE-04FF3028A2D1}" name="Column11023"/>
    <tableColumn id="11040" xr3:uid="{9006ACC9-29B1-4ADA-A42E-DF36DB10F952}" name="Column11024"/>
    <tableColumn id="11041" xr3:uid="{7137A050-81EA-47D3-9BA0-F45ADE00A1B6}" name="Column11025"/>
    <tableColumn id="11042" xr3:uid="{E742628D-7A5A-4F72-9AFE-7119E86169A7}" name="Column11026"/>
    <tableColumn id="11043" xr3:uid="{86D92808-42C7-479F-9294-44DDAC6E6039}" name="Column11027"/>
    <tableColumn id="11044" xr3:uid="{3E25DC9B-FC48-46B0-B8B3-7157664A6F87}" name="Column11028"/>
    <tableColumn id="11045" xr3:uid="{B0B24ED8-483F-4610-B887-24A528430278}" name="Column11029"/>
    <tableColumn id="11046" xr3:uid="{A5CC4E95-6C5D-49E4-8067-F975B8F7F75C}" name="Column11030"/>
    <tableColumn id="11047" xr3:uid="{F81CD53A-5710-4E5B-B67C-6CE2BC15560C}" name="Column11031"/>
    <tableColumn id="11048" xr3:uid="{28D592B2-39AD-45DE-A321-B59E17F08012}" name="Column11032"/>
    <tableColumn id="11049" xr3:uid="{27E54160-ED1F-40F8-B3AE-6BA8FA3673AC}" name="Column11033"/>
    <tableColumn id="11050" xr3:uid="{12CF6436-3FAC-44A1-BB5D-B9EBACAF8F4C}" name="Column11034"/>
    <tableColumn id="11051" xr3:uid="{4F69FF6D-9FFD-4456-8E26-712BA2EEBFF6}" name="Column11035"/>
    <tableColumn id="11052" xr3:uid="{9ADE0AE1-782C-42B4-BD43-E51073A88183}" name="Column11036"/>
    <tableColumn id="11053" xr3:uid="{794F334D-3B40-4DA6-86A4-F0C2C90C603B}" name="Column11037"/>
    <tableColumn id="11054" xr3:uid="{8000D2F8-08CD-4A58-BE3D-B40FFA660770}" name="Column11038"/>
    <tableColumn id="11055" xr3:uid="{F9FA842D-DDFC-4BDF-B3D6-3F1B36395B9C}" name="Column11039"/>
    <tableColumn id="11056" xr3:uid="{8EA9F1A4-4790-4EA4-9C15-FB874A8884B1}" name="Column11040"/>
    <tableColumn id="11057" xr3:uid="{7E648FC1-16B1-4705-80B2-A52317047168}" name="Column11041"/>
    <tableColumn id="11058" xr3:uid="{A46E62C2-BF7E-4159-852F-A999387D688E}" name="Column11042"/>
    <tableColumn id="11059" xr3:uid="{6FCC5048-B5E9-42A6-BD64-72607E0E89A4}" name="Column11043"/>
    <tableColumn id="11060" xr3:uid="{C57851E5-9765-44E3-90EF-DBCF0DD092D7}" name="Column11044"/>
    <tableColumn id="11061" xr3:uid="{395986DC-B51E-40D3-964C-0209205059FF}" name="Column11045"/>
    <tableColumn id="11062" xr3:uid="{20C7F234-BC18-45C6-8ADF-51828FA6FC94}" name="Column11046"/>
    <tableColumn id="11063" xr3:uid="{90221ADD-EE7C-4BD9-A6C2-F6FAB94EF552}" name="Column11047"/>
    <tableColumn id="11064" xr3:uid="{FEC2556B-7258-4C6F-B47A-5D612F46D4BD}" name="Column11048"/>
    <tableColumn id="11065" xr3:uid="{85439638-797D-43E6-AADB-2AE71EC0872F}" name="Column11049"/>
    <tableColumn id="11066" xr3:uid="{2C1A3C69-CBDF-4919-A00B-D3FB48833B22}" name="Column11050"/>
    <tableColumn id="11067" xr3:uid="{A7DF036B-07E3-4413-AEA0-2B1725D65C4E}" name="Column11051"/>
    <tableColumn id="11068" xr3:uid="{458DE16D-AE4B-4399-9C0D-25B73EA0AE75}" name="Column11052"/>
    <tableColumn id="11069" xr3:uid="{FC8B6BC1-A885-4C70-870F-282ECB4148D1}" name="Column11053"/>
    <tableColumn id="11070" xr3:uid="{D0BA2EAD-27BB-4587-9BFE-CAE9C6600316}" name="Column11054"/>
    <tableColumn id="11071" xr3:uid="{FE5A8FCD-12B1-4709-922E-27157AC24491}" name="Column11055"/>
    <tableColumn id="11072" xr3:uid="{3F72760D-024E-4916-A843-98FAEE13BBC2}" name="Column11056"/>
    <tableColumn id="11073" xr3:uid="{C059376B-BAAA-4AAB-BE8F-B09512DE4F62}" name="Column11057"/>
    <tableColumn id="11074" xr3:uid="{6DF9C3F7-FCB5-47E1-8B0E-D67956051067}" name="Column11058"/>
    <tableColumn id="11075" xr3:uid="{70EF480F-0233-45B7-BB77-0CA6689CE154}" name="Column11059"/>
    <tableColumn id="11076" xr3:uid="{DC70716C-CFF4-4954-A1F1-0AD95BADC398}" name="Column11060"/>
    <tableColumn id="11077" xr3:uid="{A5EAABBC-8CAD-46FE-B7D7-989CCA137001}" name="Column11061"/>
    <tableColumn id="11078" xr3:uid="{B3457E16-E68A-4B26-B8BB-4F812709D76E}" name="Column11062"/>
    <tableColumn id="11079" xr3:uid="{524B25CC-3788-4194-ABFF-36B0F2568A33}" name="Column11063"/>
    <tableColumn id="11080" xr3:uid="{6BA752A3-9C78-4EE3-A7D7-C693E1E90334}" name="Column11064"/>
    <tableColumn id="11081" xr3:uid="{47FE677D-F827-486A-B068-F3820C31EB68}" name="Column11065"/>
    <tableColumn id="11082" xr3:uid="{BFEA8DE3-317F-4B19-A8AF-F319FAD26D02}" name="Column11066"/>
    <tableColumn id="11083" xr3:uid="{A38B3BAD-B648-4DE2-BD56-7D37861FACB9}" name="Column11067"/>
    <tableColumn id="11084" xr3:uid="{93F7E528-B1F3-416B-A7EF-7D166AE34232}" name="Column11068"/>
    <tableColumn id="11085" xr3:uid="{18767507-678F-4DC3-9297-AC7320A772E6}" name="Column11069"/>
    <tableColumn id="11086" xr3:uid="{CD01A04F-CD35-49FF-BE88-250692976CD7}" name="Column11070"/>
    <tableColumn id="11087" xr3:uid="{81FDBAFE-D24D-4E81-B623-F9A93C50E73A}" name="Column11071"/>
    <tableColumn id="11088" xr3:uid="{E171B4B6-6CAC-4BCD-8E42-A436E84D966E}" name="Column11072"/>
    <tableColumn id="11089" xr3:uid="{F0147AB7-0E9E-4F80-BBD8-20AB5EEF5F7B}" name="Column11073"/>
    <tableColumn id="11090" xr3:uid="{F38299FA-F356-49CC-B29A-4DAB8B1B2185}" name="Column11074"/>
    <tableColumn id="11091" xr3:uid="{58D2C73C-BA5A-4773-BBAB-13FE6C4C6DA7}" name="Column11075"/>
    <tableColumn id="11092" xr3:uid="{43D9285B-E883-43CC-809D-69C9C5342F8B}" name="Column11076"/>
    <tableColumn id="11093" xr3:uid="{D31F9D96-B99E-4790-A9E1-75909D6BF87D}" name="Column11077"/>
    <tableColumn id="11094" xr3:uid="{2F09A88E-3DD9-4958-9A9A-8C09BC2320BC}" name="Column11078"/>
    <tableColumn id="11095" xr3:uid="{4CD2DE24-16CC-4CB2-A661-D8C181998A1A}" name="Column11079"/>
    <tableColumn id="11096" xr3:uid="{A9EFE6DA-EF25-4C99-BA0B-402F6374E56A}" name="Column11080"/>
    <tableColumn id="11097" xr3:uid="{954C4F02-A502-4BF1-A352-04E2E9139813}" name="Column11081"/>
    <tableColumn id="11098" xr3:uid="{0421B7C5-EF81-4386-B401-551F2808E5A2}" name="Column11082"/>
    <tableColumn id="11099" xr3:uid="{91DB8684-A75C-4113-9AAB-F2BA217D7797}" name="Column11083"/>
    <tableColumn id="11100" xr3:uid="{F26E1089-EFE5-4DAB-AC66-DB909412381F}" name="Column11084"/>
    <tableColumn id="11101" xr3:uid="{8C14116B-9995-47CD-8922-EF126ABDC59A}" name="Column11085"/>
    <tableColumn id="11102" xr3:uid="{9DA76A8E-DCA6-452F-AF30-C4EAAA7F1DF3}" name="Column11086"/>
    <tableColumn id="11103" xr3:uid="{A2E24877-6560-497A-ACB8-27E38AC31999}" name="Column11087"/>
    <tableColumn id="11104" xr3:uid="{61D257BE-95D1-4BE6-8CA9-915299A0B75E}" name="Column11088"/>
    <tableColumn id="11105" xr3:uid="{5ADCB05B-1505-4793-8B87-A42B4CA0CF86}" name="Column11089"/>
    <tableColumn id="11106" xr3:uid="{7EC4B6F1-E90A-4ADB-B102-B86537F55C9E}" name="Column11090"/>
    <tableColumn id="11107" xr3:uid="{9EF29749-9C1E-4738-B70C-B70D2EF07D65}" name="Column11091"/>
    <tableColumn id="11108" xr3:uid="{64553F70-73E4-4D4C-819E-8773163B8644}" name="Column11092"/>
    <tableColumn id="11109" xr3:uid="{E41EECED-31D0-4156-A9F1-3E89EB311D8C}" name="Column11093"/>
    <tableColumn id="11110" xr3:uid="{8B3BF583-FD79-4DEF-B564-75FD53DB694E}" name="Column11094"/>
    <tableColumn id="11111" xr3:uid="{07DE3971-7861-4311-B626-4F96AFC45717}" name="Column11095"/>
    <tableColumn id="11112" xr3:uid="{0B45E424-ECF9-4887-9E21-37FFF03F1639}" name="Column11096"/>
    <tableColumn id="11113" xr3:uid="{67874F95-235C-4BFB-88F0-A52AF3A4BB62}" name="Column11097"/>
    <tableColumn id="11114" xr3:uid="{256ABBCC-CA14-4BFB-82A5-6787FEE16649}" name="Column11098"/>
    <tableColumn id="11115" xr3:uid="{2362F893-BA96-4B4A-9DCC-4483DB583FDE}" name="Column11099"/>
    <tableColumn id="11116" xr3:uid="{92065B9A-5C0A-47E8-B55B-8DD441AC722D}" name="Column11100"/>
    <tableColumn id="11117" xr3:uid="{61286FF0-329B-4668-BBF8-5354442EFFC6}" name="Column11101"/>
    <tableColumn id="11118" xr3:uid="{76BC96F2-3F8D-4095-96D6-30E47BCD1159}" name="Column11102"/>
    <tableColumn id="11119" xr3:uid="{3A4AEFC1-0D8D-4C97-A947-B0C1BC6AD860}" name="Column11103"/>
    <tableColumn id="11120" xr3:uid="{CEFE2A07-C4F5-4F8E-B4D3-76D881C66CBB}" name="Column11104"/>
    <tableColumn id="11121" xr3:uid="{ABBA3CC5-83E7-4476-8EAC-A70457F79112}" name="Column11105"/>
    <tableColumn id="11122" xr3:uid="{8F5C00B0-6D7E-4DA6-A344-BD6B2B4E2F7D}" name="Column11106"/>
    <tableColumn id="11123" xr3:uid="{E92E54BE-3227-4801-9F72-7305154A1B2B}" name="Column11107"/>
    <tableColumn id="11124" xr3:uid="{2D04726E-468D-4551-929E-B5751411C399}" name="Column11108"/>
    <tableColumn id="11125" xr3:uid="{804A99CC-F4D6-4590-87A0-DB39F4473499}" name="Column11109"/>
    <tableColumn id="11126" xr3:uid="{84F3E364-28E0-41C5-9C52-B03AAF4F17DC}" name="Column11110"/>
    <tableColumn id="11127" xr3:uid="{101EC2AC-C4E7-4EB6-BFEF-DB7B1B5C071F}" name="Column11111"/>
    <tableColumn id="11128" xr3:uid="{920073EC-590B-4318-9C61-F0F124565990}" name="Column11112"/>
    <tableColumn id="11129" xr3:uid="{2F485992-7907-451C-A3A5-A3324AE8154E}" name="Column11113"/>
    <tableColumn id="11130" xr3:uid="{DC6E840E-9F3B-4E00-8CD5-40B3D5A8D125}" name="Column11114"/>
    <tableColumn id="11131" xr3:uid="{BF204277-273C-4844-B007-FC9F35C6C97E}" name="Column11115"/>
    <tableColumn id="11132" xr3:uid="{2E75EDC0-240B-40A7-83F1-42AAA388B46D}" name="Column11116"/>
    <tableColumn id="11133" xr3:uid="{C25427EE-8F00-4C33-9A42-51FC4A110049}" name="Column11117"/>
    <tableColumn id="11134" xr3:uid="{F4791BB5-EA62-473C-984A-15D8509BE8EC}" name="Column11118"/>
    <tableColumn id="11135" xr3:uid="{F3BB4189-2284-458F-A90E-61CC5099D674}" name="Column11119"/>
    <tableColumn id="11136" xr3:uid="{C1E05880-29F6-429D-8490-D3A1CFA24A51}" name="Column11120"/>
    <tableColumn id="11137" xr3:uid="{B65AA929-D64A-4AAD-83B5-7557D87AF2A2}" name="Column11121"/>
    <tableColumn id="11138" xr3:uid="{54E2A67F-BD74-4E40-8499-CF2B8426ED86}" name="Column11122"/>
    <tableColumn id="11139" xr3:uid="{44E01BF7-3416-4AE2-9734-094EA4632460}" name="Column11123"/>
    <tableColumn id="11140" xr3:uid="{31E1D857-4759-42B1-B777-398A9850D366}" name="Column11124"/>
    <tableColumn id="11141" xr3:uid="{7733C179-6084-474F-BDAF-E050E2D55EF7}" name="Column11125"/>
    <tableColumn id="11142" xr3:uid="{1144090A-9D8D-4131-8D8C-2CA0760BC465}" name="Column11126"/>
    <tableColumn id="11143" xr3:uid="{52C8CE2E-15E5-49CE-8EAF-CC21568DEEE7}" name="Column11127"/>
    <tableColumn id="11144" xr3:uid="{D3D5FB6B-10FB-47C9-AFDD-651C9C77A66E}" name="Column11128"/>
    <tableColumn id="11145" xr3:uid="{802DC9B9-5E1E-4045-B6A5-A3AFF7FAC0CD}" name="Column11129"/>
    <tableColumn id="11146" xr3:uid="{02D6A89E-7F53-4132-A0BE-260C870F08F6}" name="Column11130"/>
    <tableColumn id="11147" xr3:uid="{E40B367F-7888-464E-A2FB-854D10BF0FA3}" name="Column11131"/>
    <tableColumn id="11148" xr3:uid="{FAC546C5-70A9-44CD-9510-4F67D84C223F}" name="Column11132"/>
    <tableColumn id="11149" xr3:uid="{474814C1-6BAE-4453-A6C7-997BF2C01BC1}" name="Column11133"/>
    <tableColumn id="11150" xr3:uid="{1D31C33D-1BA4-4B2D-B396-C1267E58442F}" name="Column11134"/>
    <tableColumn id="11151" xr3:uid="{FF0CFC29-0DF4-4DB6-BABA-37530D7EB0E7}" name="Column11135"/>
    <tableColumn id="11152" xr3:uid="{287585AF-6170-4221-BF2E-24EEEC084125}" name="Column11136"/>
    <tableColumn id="11153" xr3:uid="{BF2E85C7-33C6-436F-82C3-965B916BA620}" name="Column11137"/>
    <tableColumn id="11154" xr3:uid="{895FF68B-31DD-496A-8902-586BB14CF741}" name="Column11138"/>
    <tableColumn id="11155" xr3:uid="{B2E8458F-95E0-4241-AF03-6377ECCD820C}" name="Column11139"/>
    <tableColumn id="11156" xr3:uid="{112FC4AB-1E32-438D-B782-26FAD1D43A4E}" name="Column11140"/>
    <tableColumn id="11157" xr3:uid="{9AB5F2D3-0CFD-4C13-8EA9-2D36335794B0}" name="Column11141"/>
    <tableColumn id="11158" xr3:uid="{90BC39A8-E01C-48A0-97A1-F15A52581C93}" name="Column11142"/>
    <tableColumn id="11159" xr3:uid="{0EECBBBF-3252-4340-BF4A-72C4F47F73DB}" name="Column11143"/>
    <tableColumn id="11160" xr3:uid="{A03E9B2B-84EB-4919-A777-46D95D0E347A}" name="Column11144"/>
    <tableColumn id="11161" xr3:uid="{457C065F-E992-4F1F-8A10-E6EEFF32849D}" name="Column11145"/>
    <tableColumn id="11162" xr3:uid="{C8C3CBBB-8537-452B-911D-F4C9C39D5D44}" name="Column11146"/>
    <tableColumn id="11163" xr3:uid="{A50703EB-841A-414A-8D6E-26FF43DCAA79}" name="Column11147"/>
    <tableColumn id="11164" xr3:uid="{2B500026-EC08-42F1-9399-CF18D4FE2C6D}" name="Column11148"/>
    <tableColumn id="11165" xr3:uid="{C99E514B-01EA-4362-9005-C19C89083EFE}" name="Column11149"/>
    <tableColumn id="11166" xr3:uid="{C1E57AA2-95BE-40C3-8D84-BEEDC081A0E5}" name="Column11150"/>
    <tableColumn id="11167" xr3:uid="{AFB47AE4-0921-4A9A-9152-0493D910DE23}" name="Column11151"/>
    <tableColumn id="11168" xr3:uid="{CC8B4F12-CBF0-43F4-9E57-47D6F40EE841}" name="Column11152"/>
    <tableColumn id="11169" xr3:uid="{000862EE-E679-4C13-B652-C94E42ED2525}" name="Column11153"/>
    <tableColumn id="11170" xr3:uid="{1E98D638-833D-4A98-B4B9-50FA7EF0687E}" name="Column11154"/>
    <tableColumn id="11171" xr3:uid="{E8DDE52C-80D4-409D-8933-71B3D38FE0E2}" name="Column11155"/>
    <tableColumn id="11172" xr3:uid="{7EC99278-561C-4F84-BF91-241DEB9C4D6C}" name="Column11156"/>
    <tableColumn id="11173" xr3:uid="{6D4C1E97-5669-433A-A301-6FD21937CDC6}" name="Column11157"/>
    <tableColumn id="11174" xr3:uid="{2F9F9E76-8A57-425C-B7F6-F4595A944A03}" name="Column11158"/>
    <tableColumn id="11175" xr3:uid="{5BBEF33C-A0C0-4734-8894-331A6F74A7B9}" name="Column11159"/>
    <tableColumn id="11176" xr3:uid="{3BAB9F24-B234-4EB9-929A-A74E45F498D4}" name="Column11160"/>
    <tableColumn id="11177" xr3:uid="{550352DE-E084-4F92-94E5-0ED7363F793B}" name="Column11161"/>
    <tableColumn id="11178" xr3:uid="{3E97C0FB-43DB-4501-BCDA-31993BEF7605}" name="Column11162"/>
    <tableColumn id="11179" xr3:uid="{DE601DFD-4C6A-40EF-A470-E51AC287503C}" name="Column11163"/>
    <tableColumn id="11180" xr3:uid="{C282532B-5C3A-420F-81ED-99A435582AF9}" name="Column11164"/>
    <tableColumn id="11181" xr3:uid="{72AC7919-ADD8-4445-9E75-D9165F777BBE}" name="Column11165"/>
    <tableColumn id="11182" xr3:uid="{A8523460-8D3C-422A-8489-E5CB7E86443B}" name="Column11166"/>
    <tableColumn id="11183" xr3:uid="{12052047-EA38-4251-8B6C-1E9CCCC73C75}" name="Column11167"/>
    <tableColumn id="11184" xr3:uid="{4C947AD7-6B95-4FA5-8206-3D5487C60C1F}" name="Column11168"/>
    <tableColumn id="11185" xr3:uid="{35B05317-D380-4D50-AB6E-AC487DB2298E}" name="Column11169"/>
    <tableColumn id="11186" xr3:uid="{7BF33C5C-B269-4C94-8B4E-EE25CD105C26}" name="Column11170"/>
    <tableColumn id="11187" xr3:uid="{E808BB1A-A022-4D04-B94B-43F24C94AA9F}" name="Column11171"/>
    <tableColumn id="11188" xr3:uid="{400FBB26-E1B3-4BBC-88E7-E9FE9C3458B9}" name="Column11172"/>
    <tableColumn id="11189" xr3:uid="{042220DC-D872-4101-BF10-A19CE25C0E2D}" name="Column11173"/>
    <tableColumn id="11190" xr3:uid="{E273514C-1D04-418E-A538-0B5CD988FD4C}" name="Column11174"/>
    <tableColumn id="11191" xr3:uid="{4223A2AE-A2FA-4AB9-B636-B5398D88FDD1}" name="Column11175"/>
    <tableColumn id="11192" xr3:uid="{CB8EBFCE-8F10-4D0A-9D31-1620ED3997AE}" name="Column11176"/>
    <tableColumn id="11193" xr3:uid="{AEE9873F-B67B-4566-B971-2B9D952F57CA}" name="Column11177"/>
    <tableColumn id="11194" xr3:uid="{7560ED28-5363-4E64-8C47-93F5C0B81A9B}" name="Column11178"/>
    <tableColumn id="11195" xr3:uid="{9364D999-8A84-47EF-B718-76E502C4844B}" name="Column11179"/>
    <tableColumn id="11196" xr3:uid="{37E1E773-F233-4332-920F-37D34D1A6B3D}" name="Column11180"/>
    <tableColumn id="11197" xr3:uid="{47D68BEC-A3C9-4C5C-9F6F-EBA234657CF7}" name="Column11181"/>
    <tableColumn id="11198" xr3:uid="{07C58F3A-2A37-483A-AF07-0039D28C9555}" name="Column11182"/>
    <tableColumn id="11199" xr3:uid="{A1EDCFC8-8AA2-4CED-8FFE-664EBD1C45B3}" name="Column11183"/>
    <tableColumn id="11200" xr3:uid="{8BB835D1-B8FE-4004-B3B5-0BA8E414FEBB}" name="Column11184"/>
    <tableColumn id="11201" xr3:uid="{45E97AFC-2768-4BCE-8DED-5B0F0E5AB1F7}" name="Column11185"/>
    <tableColumn id="11202" xr3:uid="{BE319ACB-BD94-4253-B496-8151A8F35345}" name="Column11186"/>
    <tableColumn id="11203" xr3:uid="{5E9007FD-EAB4-4726-B7D7-B7050D31482E}" name="Column11187"/>
    <tableColumn id="11204" xr3:uid="{5039BB30-01E1-40CD-B4EB-B108497BA807}" name="Column11188"/>
    <tableColumn id="11205" xr3:uid="{F435583A-A00B-4511-BF78-B9AF094811FD}" name="Column11189"/>
    <tableColumn id="11206" xr3:uid="{2BBE63BB-BECB-41A8-B26A-ACA0A497019D}" name="Column11190"/>
    <tableColumn id="11207" xr3:uid="{525EFB60-19AC-44D2-AC69-225F79CBC418}" name="Column11191"/>
    <tableColumn id="11208" xr3:uid="{FB10542F-1432-4D06-B3B9-CF082AB7DA43}" name="Column11192"/>
    <tableColumn id="11209" xr3:uid="{8206789C-730F-45FB-BCA4-9AAB24019738}" name="Column11193"/>
    <tableColumn id="11210" xr3:uid="{11BA14AF-1309-4741-A8B9-943EA6455651}" name="Column11194"/>
    <tableColumn id="11211" xr3:uid="{3938681D-36F2-467F-BD75-9AC9B2B93187}" name="Column11195"/>
    <tableColumn id="11212" xr3:uid="{5331487E-D74C-476A-8BEE-B4558D587BDD}" name="Column11196"/>
    <tableColumn id="11213" xr3:uid="{81AF0868-75C3-4D93-8F2B-0A50A07F2F8C}" name="Column11197"/>
    <tableColumn id="11214" xr3:uid="{CA515CE4-A2CE-412F-9FFE-58976B2C88C4}" name="Column11198"/>
    <tableColumn id="11215" xr3:uid="{8831F733-55E5-4DA0-9BD5-CDBA4F275B77}" name="Column11199"/>
    <tableColumn id="11216" xr3:uid="{2FB9FEE2-909C-44EF-8619-87C421D13686}" name="Column11200"/>
    <tableColumn id="11217" xr3:uid="{28788AA6-C7BE-4B51-8FD0-33B1C2F18071}" name="Column11201"/>
    <tableColumn id="11218" xr3:uid="{C024F42F-6871-41F1-AD5D-3CF66F5077D4}" name="Column11202"/>
    <tableColumn id="11219" xr3:uid="{F84F731E-5F92-4C8D-8DCF-8F482841C312}" name="Column11203"/>
    <tableColumn id="11220" xr3:uid="{6AE50171-FB74-474D-A62C-4D0D714E1DD3}" name="Column11204"/>
    <tableColumn id="11221" xr3:uid="{02C1AE80-BEC9-4929-85E1-0511102F84B0}" name="Column11205"/>
    <tableColumn id="11222" xr3:uid="{B629F695-0FFE-449E-87A6-73F10936B72F}" name="Column11206"/>
    <tableColumn id="11223" xr3:uid="{D21959C7-AFFD-4DCB-A0B5-A6F9E65109AC}" name="Column11207"/>
    <tableColumn id="11224" xr3:uid="{DFD419EE-B61A-48C9-B91C-177654575A43}" name="Column11208"/>
    <tableColumn id="11225" xr3:uid="{969EB2D6-4DA0-400D-81B7-71D448ED5467}" name="Column11209"/>
    <tableColumn id="11226" xr3:uid="{10BB3B76-BFD8-4C30-BBC6-BF9A4BAC43AA}" name="Column11210"/>
    <tableColumn id="11227" xr3:uid="{4F37BE0E-3323-4ACF-B59C-ED1597D0A749}" name="Column11211"/>
    <tableColumn id="11228" xr3:uid="{D31BC66E-811D-4765-B399-872741760D49}" name="Column11212"/>
    <tableColumn id="11229" xr3:uid="{0947C951-5C3D-46C1-A80B-6B89074F6E77}" name="Column11213"/>
    <tableColumn id="11230" xr3:uid="{1351D89E-7BD5-4B17-AA8F-1DC646F13659}" name="Column11214"/>
    <tableColumn id="11231" xr3:uid="{497F8C50-D46C-48B8-8610-055AC76844FA}" name="Column11215"/>
    <tableColumn id="11232" xr3:uid="{73B55631-6E71-4E1A-A043-0A7EECC6F606}" name="Column11216"/>
    <tableColumn id="11233" xr3:uid="{5235A9A3-1F52-4357-99C7-AA5387C7BE04}" name="Column11217"/>
    <tableColumn id="11234" xr3:uid="{295C6AAE-28C0-4548-9CE0-824E2CE12337}" name="Column11218"/>
    <tableColumn id="11235" xr3:uid="{0B767E37-BF69-4797-8D7B-41A86393E009}" name="Column11219"/>
    <tableColumn id="11236" xr3:uid="{775C3F02-BB80-483B-984C-E6F8A577973A}" name="Column11220"/>
    <tableColumn id="11237" xr3:uid="{DFA3EA13-B5E4-45F6-997F-E71F4A98B24D}" name="Column11221"/>
    <tableColumn id="11238" xr3:uid="{F5E0753C-9D8B-4BE1-974B-470288368E31}" name="Column11222"/>
    <tableColumn id="11239" xr3:uid="{EEC565E1-D0FC-48C8-B4E6-E4856D4830D0}" name="Column11223"/>
    <tableColumn id="11240" xr3:uid="{CF934C13-F8DF-4F75-95CE-8283FBCC5637}" name="Column11224"/>
    <tableColumn id="11241" xr3:uid="{681396C2-EF99-46BC-B974-AC0BD792E19B}" name="Column11225"/>
    <tableColumn id="11242" xr3:uid="{BCF0C19A-1C54-4A48-8E66-B4282C3664CD}" name="Column11226"/>
    <tableColumn id="11243" xr3:uid="{3A3A96A9-9EA5-4B41-938E-C56256E9E1E7}" name="Column11227"/>
    <tableColumn id="11244" xr3:uid="{4B654CCC-04F7-4B64-8B1B-67463E6DA966}" name="Column11228"/>
    <tableColumn id="11245" xr3:uid="{8F3E2D00-43B6-40EF-A283-AD623BADDC3E}" name="Column11229"/>
    <tableColumn id="11246" xr3:uid="{E7B862F5-428C-4AED-AE2F-7EA4007DF8A6}" name="Column11230"/>
    <tableColumn id="11247" xr3:uid="{2A58457F-7322-408F-B078-8A09A9470AB8}" name="Column11231"/>
    <tableColumn id="11248" xr3:uid="{8BFD89C8-991C-461E-83A8-ADA931E79D5F}" name="Column11232"/>
    <tableColumn id="11249" xr3:uid="{5EB6F9ED-7382-48A1-8CB5-DCFE7261DA8D}" name="Column11233"/>
    <tableColumn id="11250" xr3:uid="{BE60EDC0-C3E3-4E21-A5F4-18AA9622C75E}" name="Column11234"/>
    <tableColumn id="11251" xr3:uid="{15B68CAC-7331-4DFC-83AA-9CD619B8207C}" name="Column11235"/>
    <tableColumn id="11252" xr3:uid="{DD3DF6E9-4591-4DD6-AFA4-E52635743917}" name="Column11236"/>
    <tableColumn id="11253" xr3:uid="{923DF4E4-79E8-4C7E-86D4-6DA5F1B55A54}" name="Column11237"/>
    <tableColumn id="11254" xr3:uid="{5EBD1D32-62F2-4C73-A878-68ABB68CD882}" name="Column11238"/>
    <tableColumn id="11255" xr3:uid="{9F15F98F-E556-45A7-8740-C7B8CE4473B3}" name="Column11239"/>
    <tableColumn id="11256" xr3:uid="{CDFBF6E4-9F4F-45AC-84BB-A98FEFB3C6E3}" name="Column11240"/>
    <tableColumn id="11257" xr3:uid="{FA5C023C-C3E2-4B64-B390-F349548BA815}" name="Column11241"/>
    <tableColumn id="11258" xr3:uid="{07F08226-0949-478F-9659-F43DF443EB30}" name="Column11242"/>
    <tableColumn id="11259" xr3:uid="{11CF8C9C-691F-47A1-BA6E-BC5E5CE9C3C9}" name="Column11243"/>
    <tableColumn id="11260" xr3:uid="{103DD7EA-0151-4927-A34E-82EEEB1A393D}" name="Column11244"/>
    <tableColumn id="11261" xr3:uid="{5C051391-98AB-4990-A768-F41FF99019EA}" name="Column11245"/>
    <tableColumn id="11262" xr3:uid="{6A824F05-C80D-4D15-913C-23C9A6002F52}" name="Column11246"/>
    <tableColumn id="11263" xr3:uid="{A997D2C0-E966-49FB-91A8-930B812472EF}" name="Column11247"/>
    <tableColumn id="11264" xr3:uid="{DF295723-BA28-4579-A774-AD3F1705A234}" name="Column11248"/>
    <tableColumn id="11265" xr3:uid="{EE441965-B81B-4AD8-95A1-D16CB5CB61EF}" name="Column11249"/>
    <tableColumn id="11266" xr3:uid="{D8726878-6457-42F7-ADE7-39F91B7E0E01}" name="Column11250"/>
    <tableColumn id="11267" xr3:uid="{3B9FE8E8-B0BD-47BE-848E-B64A515E132C}" name="Column11251"/>
    <tableColumn id="11268" xr3:uid="{21F1FFFC-B104-4FF2-8346-0EE5855AC672}" name="Column11252"/>
    <tableColumn id="11269" xr3:uid="{BE0045D9-30BD-43D3-AD47-B8A8A2C7F060}" name="Column11253"/>
    <tableColumn id="11270" xr3:uid="{E85D8491-B32E-4350-A821-A312BF8910A2}" name="Column11254"/>
    <tableColumn id="11271" xr3:uid="{3F4A2095-9ED4-4F16-B63D-B842CCACB534}" name="Column11255"/>
    <tableColumn id="11272" xr3:uid="{37E2A829-C07C-4203-9920-C5BE54D3F927}" name="Column11256"/>
    <tableColumn id="11273" xr3:uid="{5E97BEF9-A043-438B-87D1-A77E39CA866E}" name="Column11257"/>
    <tableColumn id="11274" xr3:uid="{C17F4CDA-A498-408D-A5E6-E7A579AEBC99}" name="Column11258"/>
    <tableColumn id="11275" xr3:uid="{EDD3B132-64D0-4CA6-A45B-54D0C18A0440}" name="Column11259"/>
    <tableColumn id="11276" xr3:uid="{5C7FF2B5-6D07-4F91-BB5C-CB8821A9A0F3}" name="Column11260"/>
    <tableColumn id="11277" xr3:uid="{7DBB1E8B-BB47-4EF7-A3D3-13E10A605555}" name="Column11261"/>
    <tableColumn id="11278" xr3:uid="{34294427-8A03-4DCE-83A1-9671B0560366}" name="Column11262"/>
    <tableColumn id="11279" xr3:uid="{00CD83C8-AF89-41CA-A27B-EA2E0BC71C33}" name="Column11263"/>
    <tableColumn id="11280" xr3:uid="{197C4579-04B5-4CB5-B233-CD5F287053FB}" name="Column11264"/>
    <tableColumn id="11281" xr3:uid="{D55D752B-3EA0-47CC-A482-2F1B770BE68D}" name="Column11265"/>
    <tableColumn id="11282" xr3:uid="{FCBC728A-629E-4135-BEA2-5CEE9FDD1C60}" name="Column11266"/>
    <tableColumn id="11283" xr3:uid="{A4AEFDDD-8AAF-4439-967B-AC53F88D2DF9}" name="Column11267"/>
    <tableColumn id="11284" xr3:uid="{FE57A738-9D72-4F0F-AA41-DF096318159E}" name="Column11268"/>
    <tableColumn id="11285" xr3:uid="{BA559330-1546-464D-8BBF-7B34B993AB64}" name="Column11269"/>
    <tableColumn id="11286" xr3:uid="{9765A08E-A630-4E3B-8D11-6E21AB16CA91}" name="Column11270"/>
    <tableColumn id="11287" xr3:uid="{7D6A7B77-BB5D-4CF2-9CF5-DB2BF3801D67}" name="Column11271"/>
    <tableColumn id="11288" xr3:uid="{1175C74A-8A6F-48F5-8CB2-568D2E59D58C}" name="Column11272"/>
    <tableColumn id="11289" xr3:uid="{6C156974-6FD3-4FAA-9F7F-25665B98BC1A}" name="Column11273"/>
    <tableColumn id="11290" xr3:uid="{DD4ABF79-326D-4E31-A2AC-E2F34BE61E77}" name="Column11274"/>
    <tableColumn id="11291" xr3:uid="{D6C81A33-C77C-436F-B767-0473F8581C76}" name="Column11275"/>
    <tableColumn id="11292" xr3:uid="{C467C2A0-9EB9-4CDA-BB30-B9B12A000253}" name="Column11276"/>
    <tableColumn id="11293" xr3:uid="{E20C3696-5EB0-40A3-9404-32E102CBED80}" name="Column11277"/>
    <tableColumn id="11294" xr3:uid="{9FBBADAC-0D46-4BE4-B62B-60AE0E777A5E}" name="Column11278"/>
    <tableColumn id="11295" xr3:uid="{F7448897-981F-4F17-AD25-107B93895721}" name="Column11279"/>
    <tableColumn id="11296" xr3:uid="{DA04E300-9765-4248-89BB-913FDC0C8995}" name="Column11280"/>
    <tableColumn id="11297" xr3:uid="{2E0ADCA3-6187-4EE1-88F7-2BF18BB693EE}" name="Column11281"/>
    <tableColumn id="11298" xr3:uid="{D7E8BB58-EFA6-457C-BA3F-809DBB1E2D5D}" name="Column11282"/>
    <tableColumn id="11299" xr3:uid="{5DF99F16-AD22-48F8-89D7-275B7E6716B1}" name="Column11283"/>
    <tableColumn id="11300" xr3:uid="{59B6B1D6-97FA-4FB9-B51B-64DCD08C726A}" name="Column11284"/>
    <tableColumn id="11301" xr3:uid="{39A15E51-1AAA-45A8-82CC-2C34D43DA411}" name="Column11285"/>
    <tableColumn id="11302" xr3:uid="{0D16C2CB-3537-432C-A453-63B24C4AF785}" name="Column11286"/>
    <tableColumn id="11303" xr3:uid="{6B4B980D-8A15-4C61-9F09-56A7F1EBB506}" name="Column11287"/>
    <tableColumn id="11304" xr3:uid="{8CF702A8-14FD-4CA3-8CD6-9C3F6D2DE9FD}" name="Column11288"/>
    <tableColumn id="11305" xr3:uid="{3B156074-421B-454A-9FF3-5D7714DE2DF7}" name="Column11289"/>
    <tableColumn id="11306" xr3:uid="{B3763E8F-98C3-4128-A29E-49F35DB62F15}" name="Column11290"/>
    <tableColumn id="11307" xr3:uid="{16008941-8EF2-4C90-8D70-F11A52480682}" name="Column11291"/>
    <tableColumn id="11308" xr3:uid="{186AC02F-8382-4663-A61D-C17EAA9F4D36}" name="Column11292"/>
    <tableColumn id="11309" xr3:uid="{60785CD2-E2A7-4C01-B287-65D91B1DDB8A}" name="Column11293"/>
    <tableColumn id="11310" xr3:uid="{B3D88BDC-EDA6-46B3-8C90-78049156EC8A}" name="Column11294"/>
    <tableColumn id="11311" xr3:uid="{87DAE132-0337-4A28-ACB0-518FC76A684E}" name="Column11295"/>
    <tableColumn id="11312" xr3:uid="{AFC920B4-85FC-4EA7-AD3D-AAB3B017E05B}" name="Column11296"/>
    <tableColumn id="11313" xr3:uid="{857FE38C-B018-458E-BE11-ABF57CAABCCD}" name="Column11297"/>
    <tableColumn id="11314" xr3:uid="{D1B13D0A-88CD-4868-8FC8-6264601284CF}" name="Column11298"/>
    <tableColumn id="11315" xr3:uid="{A183C779-618D-47F8-B6C3-B0285B453D79}" name="Column11299"/>
    <tableColumn id="11316" xr3:uid="{90EE4D11-D335-48E3-AE0E-57D3753DCA5C}" name="Column11300"/>
    <tableColumn id="11317" xr3:uid="{31126C95-39A5-415E-8B36-CD7A9736EA74}" name="Column11301"/>
    <tableColumn id="11318" xr3:uid="{FD740D70-1C5E-49E0-9FCD-8774E3C4C8DC}" name="Column11302"/>
    <tableColumn id="11319" xr3:uid="{E1481A83-6BE6-400F-9752-8BF15C252116}" name="Column11303"/>
    <tableColumn id="11320" xr3:uid="{E0C36100-C72D-480C-8F92-EFBC683084CB}" name="Column11304"/>
    <tableColumn id="11321" xr3:uid="{E58EE69B-1673-46FB-8D3D-52242D3146F5}" name="Column11305"/>
    <tableColumn id="11322" xr3:uid="{55020913-2C74-4D5E-8032-EB57D5C58B23}" name="Column11306"/>
    <tableColumn id="11323" xr3:uid="{07C9215F-9CC9-44A5-8E28-C7F513E289D2}" name="Column11307"/>
    <tableColumn id="11324" xr3:uid="{AEC5C7BE-51DB-4C5F-878C-0E2121E472D9}" name="Column11308"/>
    <tableColumn id="11325" xr3:uid="{2B633264-1105-4C46-B442-A780FD109563}" name="Column11309"/>
    <tableColumn id="11326" xr3:uid="{4C0D2B9D-225B-4CBD-80F8-88C620251A22}" name="Column11310"/>
    <tableColumn id="11327" xr3:uid="{5AD3604C-C570-4540-ADF8-58AA9CA4C9A7}" name="Column11311"/>
    <tableColumn id="11328" xr3:uid="{D5D302B5-E9FB-4E50-9FDA-6FBB85788DB5}" name="Column11312"/>
    <tableColumn id="11329" xr3:uid="{D7A8ACF3-13FE-4A53-9969-C1ECFA11C882}" name="Column11313"/>
    <tableColumn id="11330" xr3:uid="{AAEFC35B-1260-4500-A874-C077253FBBFE}" name="Column11314"/>
    <tableColumn id="11331" xr3:uid="{58FF17B9-AFD5-44A6-8845-EF3FA0E287B3}" name="Column11315"/>
    <tableColumn id="11332" xr3:uid="{B9FB7CD3-499F-4728-92EE-6B796700FB4F}" name="Column11316"/>
    <tableColumn id="11333" xr3:uid="{C2155DA4-4559-4EDB-A91B-69170C579BF3}" name="Column11317"/>
    <tableColumn id="11334" xr3:uid="{E72017E9-52F6-43F6-9F31-069475D44EDC}" name="Column11318"/>
    <tableColumn id="11335" xr3:uid="{A9C45640-29FB-4A84-8F55-6F6DA3F0F56F}" name="Column11319"/>
    <tableColumn id="11336" xr3:uid="{CFFA35EB-E5D7-4465-A1EA-B8BA22CF2F1A}" name="Column11320"/>
    <tableColumn id="11337" xr3:uid="{72D1C4E6-F8F5-4FF2-BCD7-C38F44600529}" name="Column11321"/>
    <tableColumn id="11338" xr3:uid="{B5F56901-EDCB-4DEE-8AFE-1EEF377D4B7A}" name="Column11322"/>
    <tableColumn id="11339" xr3:uid="{8C15C629-41AF-493A-B186-43237C27511A}" name="Column11323"/>
    <tableColumn id="11340" xr3:uid="{2064C47A-36C6-4F6A-8519-08C4D0F20FFF}" name="Column11324"/>
    <tableColumn id="11341" xr3:uid="{F5090D7F-AFBC-4D82-8F21-C7574949A31E}" name="Column11325"/>
    <tableColumn id="11342" xr3:uid="{B817D638-5C2B-485D-8334-2D54C4042821}" name="Column11326"/>
    <tableColumn id="11343" xr3:uid="{D6231F24-69BB-4E17-9715-DEBE6AEF2359}" name="Column11327"/>
    <tableColumn id="11344" xr3:uid="{7E06A74D-48BD-473F-A47A-839DB98B6020}" name="Column11328"/>
    <tableColumn id="11345" xr3:uid="{925953B0-5FD8-448A-8A2C-003FA30BA3F6}" name="Column11329"/>
    <tableColumn id="11346" xr3:uid="{41330CF7-7849-4015-9227-7684217E1F6B}" name="Column11330"/>
    <tableColumn id="11347" xr3:uid="{EB30837F-4B67-41AE-8982-7AD9D86A8DCF}" name="Column11331"/>
    <tableColumn id="11348" xr3:uid="{4528F8AD-3EBB-47EE-BF54-A388B4B3360E}" name="Column11332"/>
    <tableColumn id="11349" xr3:uid="{3A702EF7-3BCA-4DC1-8345-71AD1D671469}" name="Column11333"/>
    <tableColumn id="11350" xr3:uid="{2124E603-005F-4885-9D9B-07B4C761F265}" name="Column11334"/>
    <tableColumn id="11351" xr3:uid="{71971959-47BB-4E61-B8C6-22A741F80672}" name="Column11335"/>
    <tableColumn id="11352" xr3:uid="{E9FA6F14-40BA-4917-BED0-55CAB1EAD7A7}" name="Column11336"/>
    <tableColumn id="11353" xr3:uid="{969B3E1E-D833-4B08-B969-87C7633BB3C5}" name="Column11337"/>
    <tableColumn id="11354" xr3:uid="{999A0DAD-31E8-46D6-AE5F-3AA5FC9DE2E0}" name="Column11338"/>
    <tableColumn id="11355" xr3:uid="{97405314-885D-488E-95A0-2B1D646A02E6}" name="Column11339"/>
    <tableColumn id="11356" xr3:uid="{5C4E0BD7-92B5-49E6-A6F6-5C1A930FD631}" name="Column11340"/>
    <tableColumn id="11357" xr3:uid="{88B95FAB-9B45-4BD3-BBEB-0B4CF3799B32}" name="Column11341"/>
    <tableColumn id="11358" xr3:uid="{1BE98F23-42B6-49B5-9BF3-0E127EDB1F96}" name="Column11342"/>
    <tableColumn id="11359" xr3:uid="{7F8F784D-062B-4B17-9848-31089302CB8C}" name="Column11343"/>
    <tableColumn id="11360" xr3:uid="{BCED6EC9-4F35-4813-ACC3-BC475C361D44}" name="Column11344"/>
    <tableColumn id="11361" xr3:uid="{7BA70C31-62B5-4C04-832A-7A11B1B1BCFA}" name="Column11345"/>
    <tableColumn id="11362" xr3:uid="{19342442-122D-423A-81B7-789BA4F79EF2}" name="Column11346"/>
    <tableColumn id="11363" xr3:uid="{799C5877-9617-463C-BFA8-987883DA51A8}" name="Column11347"/>
    <tableColumn id="11364" xr3:uid="{5038E432-472C-4D8C-99AD-45885540E721}" name="Column11348"/>
    <tableColumn id="11365" xr3:uid="{2BF4691F-DD32-4B0F-99D4-7512A06328D0}" name="Column11349"/>
    <tableColumn id="11366" xr3:uid="{92F91377-5EBE-4E5A-9FFA-8A545019D5E5}" name="Column11350"/>
    <tableColumn id="11367" xr3:uid="{6EB6FFDC-81D8-4C20-A2B1-399B238982C3}" name="Column11351"/>
    <tableColumn id="11368" xr3:uid="{6424B845-3030-4641-94C2-76DE0F0B06B7}" name="Column11352"/>
    <tableColumn id="11369" xr3:uid="{4CAB16EF-2255-4DF1-A81D-9C9BB086E211}" name="Column11353"/>
    <tableColumn id="11370" xr3:uid="{7E3CED19-77A7-4DFB-A848-623801178907}" name="Column11354"/>
    <tableColumn id="11371" xr3:uid="{C86F825F-88BF-4797-BEF3-170ABE1BCB1D}" name="Column11355"/>
    <tableColumn id="11372" xr3:uid="{30D7451A-FDC8-4FCE-ADC9-09100053A1CE}" name="Column11356"/>
    <tableColumn id="11373" xr3:uid="{B82013D2-C0CD-4E6B-8317-B82C184B3212}" name="Column11357"/>
    <tableColumn id="11374" xr3:uid="{FA0E179A-87E4-4F41-B506-2897CF129FB6}" name="Column11358"/>
    <tableColumn id="11375" xr3:uid="{2E35EB0E-A660-4EA4-A1AA-9CC88CE7C271}" name="Column11359"/>
    <tableColumn id="11376" xr3:uid="{7F2644C3-0169-433F-BB22-834DE9DFD296}" name="Column11360"/>
    <tableColumn id="11377" xr3:uid="{FEC3499E-C401-4A51-958D-70BD1916CDF2}" name="Column11361"/>
    <tableColumn id="11378" xr3:uid="{9E8C5387-FC91-4A20-AABD-718F40742E99}" name="Column11362"/>
    <tableColumn id="11379" xr3:uid="{6DC3EF0E-7FB6-47EA-9854-4488BDF81CA3}" name="Column11363"/>
    <tableColumn id="11380" xr3:uid="{82C8F220-C2D2-44E4-8637-717E8B1C122F}" name="Column11364"/>
    <tableColumn id="11381" xr3:uid="{C5665C44-5CA4-42FA-AECF-6DAE692EADB5}" name="Column11365"/>
    <tableColumn id="11382" xr3:uid="{E46F8BE2-21DD-4FA9-A1C3-A5993DB7FF14}" name="Column11366"/>
    <tableColumn id="11383" xr3:uid="{E65CD17D-851C-4FE5-A9E7-7AECE59AFA9D}" name="Column11367"/>
    <tableColumn id="11384" xr3:uid="{F46D74B9-EC3D-46A7-AA6C-1658DFFF69D8}" name="Column11368"/>
    <tableColumn id="11385" xr3:uid="{029467E8-1866-4EB4-BE39-C707F6F65FD9}" name="Column11369"/>
    <tableColumn id="11386" xr3:uid="{096453F4-9141-444A-8AFA-176D90907B5A}" name="Column11370"/>
    <tableColumn id="11387" xr3:uid="{6A05A58C-6B0E-4224-8604-AFA4D2AF4000}" name="Column11371"/>
    <tableColumn id="11388" xr3:uid="{98DAFC4C-6C28-44B2-86FA-CB7B723769EC}" name="Column11372"/>
    <tableColumn id="11389" xr3:uid="{95867D8A-971B-458A-B8B9-472C5DB4EFC1}" name="Column11373"/>
    <tableColumn id="11390" xr3:uid="{CCD49F1C-E8FF-4DFD-9206-DA4E4E282080}" name="Column11374"/>
    <tableColumn id="11391" xr3:uid="{908E204B-2E6A-4F9C-955C-D6D7E0E5E442}" name="Column11375"/>
    <tableColumn id="11392" xr3:uid="{52E9F42C-49DD-405B-AD07-7E94206D1980}" name="Column11376"/>
    <tableColumn id="11393" xr3:uid="{08841BD6-29A6-45F7-ADCA-DCA931C8D534}" name="Column11377"/>
    <tableColumn id="11394" xr3:uid="{DA5CCF6E-A492-45F9-8E9A-3C19128EACC2}" name="Column11378"/>
    <tableColumn id="11395" xr3:uid="{5AF8ABEB-31BD-4228-B533-70E18675D359}" name="Column11379"/>
    <tableColumn id="11396" xr3:uid="{63103D5C-F7AD-44D5-8A50-EEEC06BAB706}" name="Column11380"/>
    <tableColumn id="11397" xr3:uid="{8ED8C108-FCC2-4238-BB88-2868F1FEE293}" name="Column11381"/>
    <tableColumn id="11398" xr3:uid="{59E9CA30-4FE6-4E81-AA61-0D0629119244}" name="Column11382"/>
    <tableColumn id="11399" xr3:uid="{657690F2-82F8-490D-8D29-548396AE3C80}" name="Column11383"/>
    <tableColumn id="11400" xr3:uid="{E4D8D2EB-C239-4666-A496-FB1C1F62D0B4}" name="Column11384"/>
    <tableColumn id="11401" xr3:uid="{1598319F-F58A-45C4-9F87-93FFFE6A82CD}" name="Column11385"/>
    <tableColumn id="11402" xr3:uid="{9A8D864C-1FE7-4E69-B481-2101B676E7C5}" name="Column11386"/>
    <tableColumn id="11403" xr3:uid="{E058BB70-5FB0-4B71-9F92-DA1F16737AB9}" name="Column11387"/>
    <tableColumn id="11404" xr3:uid="{4B8A39C7-A86F-4BF4-B1A1-EC5B9F472CB8}" name="Column11388"/>
    <tableColumn id="11405" xr3:uid="{12DE7592-C0D7-4F07-8034-E41959734EBB}" name="Column11389"/>
    <tableColumn id="11406" xr3:uid="{43454080-2271-4C22-BD09-304239D22BEA}" name="Column11390"/>
    <tableColumn id="11407" xr3:uid="{41D153D7-AE8F-4EF7-BE30-4D7C6199D180}" name="Column11391"/>
    <tableColumn id="11408" xr3:uid="{35EA8265-FE8D-4873-AF05-73D856CD3C02}" name="Column11392"/>
    <tableColumn id="11409" xr3:uid="{7F366BFD-7F36-44D2-9F03-D9F5E11E6F80}" name="Column11393"/>
    <tableColumn id="11410" xr3:uid="{90E54225-B712-4A3A-BF65-BCFD2F7662BA}" name="Column11394"/>
    <tableColumn id="11411" xr3:uid="{2807FCE4-A109-4200-94B1-85652EBA9A7F}" name="Column11395"/>
    <tableColumn id="11412" xr3:uid="{102C202F-021E-4251-8101-1237D7CA7E71}" name="Column11396"/>
    <tableColumn id="11413" xr3:uid="{2B066D69-0252-4DDF-9B59-F6A8B195521F}" name="Column11397"/>
    <tableColumn id="11414" xr3:uid="{83966617-3521-4F0C-8B57-84102D916A53}" name="Column11398"/>
    <tableColumn id="11415" xr3:uid="{D6F05A6F-0184-4CCD-88F6-1A5D77BA10A5}" name="Column11399"/>
    <tableColumn id="11416" xr3:uid="{0C727FF4-3877-4D5A-9838-27CAC0484092}" name="Column11400"/>
    <tableColumn id="11417" xr3:uid="{40DDA2A8-D3B9-4B9C-BFC9-41EA3A8B30EE}" name="Column11401"/>
    <tableColumn id="11418" xr3:uid="{A00C2A64-4973-4289-9D82-D1A9ED30D82F}" name="Column11402"/>
    <tableColumn id="11419" xr3:uid="{BB4CDD4E-27EC-45FD-8465-D022DED98161}" name="Column11403"/>
    <tableColumn id="11420" xr3:uid="{0166BC6A-08F4-4358-A5AF-2B5D28DE9776}" name="Column11404"/>
    <tableColumn id="11421" xr3:uid="{E471BEC1-11DF-47F5-8C6C-473F85EB1E47}" name="Column11405"/>
    <tableColumn id="11422" xr3:uid="{2CABF161-2E5C-46C7-BC82-2D4CF24F191F}" name="Column11406"/>
    <tableColumn id="11423" xr3:uid="{E3291331-004F-4E2E-9447-E3DD8DF78AAC}" name="Column11407"/>
    <tableColumn id="11424" xr3:uid="{D73BF124-57A0-416D-8D02-38522759DB22}" name="Column11408"/>
    <tableColumn id="11425" xr3:uid="{A474EA0B-7F15-43EA-948D-8F119281AC03}" name="Column11409"/>
    <tableColumn id="11426" xr3:uid="{407300BF-EC06-414E-AD54-3DE359C14334}" name="Column11410"/>
    <tableColumn id="11427" xr3:uid="{6A1BAE2D-ABA2-411B-9234-25DC85B48D7F}" name="Column11411"/>
    <tableColumn id="11428" xr3:uid="{4AE70A7F-ABAE-4ADC-B75F-B4540CDCE7FE}" name="Column11412"/>
    <tableColumn id="11429" xr3:uid="{7811F7CA-456F-4620-93BB-BFDD53ED5702}" name="Column11413"/>
    <tableColumn id="11430" xr3:uid="{E0A4166C-EAEC-4350-B9DC-731957E1A1A8}" name="Column11414"/>
    <tableColumn id="11431" xr3:uid="{20C9D565-AA92-4087-A08D-A90A52A02A6C}" name="Column11415"/>
    <tableColumn id="11432" xr3:uid="{0D79BB2C-261D-488D-8EAB-5B6667ABC505}" name="Column11416"/>
    <tableColumn id="11433" xr3:uid="{A94FD393-D796-4244-8FEF-52C375FBE507}" name="Column11417"/>
    <tableColumn id="11434" xr3:uid="{19D1AC6D-252B-43A4-A867-A95BAEAA85D3}" name="Column11418"/>
    <tableColumn id="11435" xr3:uid="{9217139B-A2EF-4C61-81B6-781E15801972}" name="Column11419"/>
    <tableColumn id="11436" xr3:uid="{01A41684-9BD6-4C0B-AFA3-057AFFA0D4C5}" name="Column11420"/>
    <tableColumn id="11437" xr3:uid="{62B7A85E-89F0-4EE2-B7FE-8D6BDC44F02B}" name="Column11421"/>
    <tableColumn id="11438" xr3:uid="{96B8841C-DCE8-4B71-BF08-E2CBE597789B}" name="Column11422"/>
    <tableColumn id="11439" xr3:uid="{F4B3DBCA-65B1-4413-B6BD-B1081FB8CDF7}" name="Column11423"/>
    <tableColumn id="11440" xr3:uid="{F8D8932D-8880-4662-9B93-FBD2B0E232FC}" name="Column11424"/>
    <tableColumn id="11441" xr3:uid="{A05931B2-B186-40B6-8D76-16A45E7C8BEE}" name="Column11425"/>
    <tableColumn id="11442" xr3:uid="{8F4E2B70-B8BA-466C-A147-66679769F1E0}" name="Column11426"/>
    <tableColumn id="11443" xr3:uid="{B6136141-6371-427D-9FE7-9FD7AAF50F39}" name="Column11427"/>
    <tableColumn id="11444" xr3:uid="{B7809FA6-022C-4614-AD22-F45D9CDBA143}" name="Column11428"/>
    <tableColumn id="11445" xr3:uid="{32CECFC7-47B0-4D82-983E-234218CC8B2A}" name="Column11429"/>
    <tableColumn id="11446" xr3:uid="{81868A44-56FD-46BA-A855-BCD6B0CEEF91}" name="Column11430"/>
    <tableColumn id="11447" xr3:uid="{3D9A4B3A-F821-425A-85B5-768C5CEF6FE8}" name="Column11431"/>
    <tableColumn id="11448" xr3:uid="{F846E603-2FD2-4FE6-A72D-EE3070E9957A}" name="Column11432"/>
    <tableColumn id="11449" xr3:uid="{73925715-682B-4A32-8CD3-53E6ED916ECC}" name="Column11433"/>
    <tableColumn id="11450" xr3:uid="{A06BDA30-5AA0-4E46-85FB-567CC29D1DAC}" name="Column11434"/>
    <tableColumn id="11451" xr3:uid="{06332F13-AC09-4977-9342-583F6A99063D}" name="Column11435"/>
    <tableColumn id="11452" xr3:uid="{3D19AF5A-8DEB-4A4B-8AD5-1D2F048BF894}" name="Column11436"/>
    <tableColumn id="11453" xr3:uid="{83E8A738-2191-44BA-9666-14BC0FD997C3}" name="Column11437"/>
    <tableColumn id="11454" xr3:uid="{3CD27AD5-FE6F-4443-9893-16711D1889E3}" name="Column11438"/>
    <tableColumn id="11455" xr3:uid="{50C68140-D531-4CCF-9BD2-68BC7C790E84}" name="Column11439"/>
    <tableColumn id="11456" xr3:uid="{2B1ACC8D-DB13-475D-A619-62CC02FA6BDB}" name="Column11440"/>
    <tableColumn id="11457" xr3:uid="{CB3EAD0C-217A-46E4-82D2-56545C911E92}" name="Column11441"/>
    <tableColumn id="11458" xr3:uid="{B2CD0372-DFAE-4243-A439-1954F73EFA13}" name="Column11442"/>
    <tableColumn id="11459" xr3:uid="{333BD706-1287-4423-B3AD-5E6F9AF442B2}" name="Column11443"/>
    <tableColumn id="11460" xr3:uid="{C64A9C25-DB85-4CF7-8FD4-DA15A42D3F2D}" name="Column11444"/>
    <tableColumn id="11461" xr3:uid="{7F77B60C-02D8-4595-B9C1-4D29F7A330C0}" name="Column11445"/>
    <tableColumn id="11462" xr3:uid="{0BE16612-5CF7-4258-93C5-7A311AE88722}" name="Column11446"/>
    <tableColumn id="11463" xr3:uid="{D53FBAE2-ABA0-4479-AAF0-544ABE5BC83D}" name="Column11447"/>
    <tableColumn id="11464" xr3:uid="{EC591613-2EBF-4EE3-A0D4-84E498C75D24}" name="Column11448"/>
    <tableColumn id="11465" xr3:uid="{DDACBC2B-4032-433A-9847-70459372963C}" name="Column11449"/>
    <tableColumn id="11466" xr3:uid="{6DF9FDAC-A887-48B6-B3A8-AAB40759BB2F}" name="Column11450"/>
    <tableColumn id="11467" xr3:uid="{29889F5E-3AD2-45D9-9E17-6273EF69D62E}" name="Column11451"/>
    <tableColumn id="11468" xr3:uid="{F178DE71-3800-473B-A3B5-AF438C6561D1}" name="Column11452"/>
    <tableColumn id="11469" xr3:uid="{10E21DF4-B067-4642-A1C5-C79CB9353487}" name="Column11453"/>
    <tableColumn id="11470" xr3:uid="{EAA0E269-71C8-411D-978A-DC32B76B6868}" name="Column11454"/>
    <tableColumn id="11471" xr3:uid="{3CDBCAB4-B35F-4C31-9224-54A359186F2E}" name="Column11455"/>
    <tableColumn id="11472" xr3:uid="{7BD308AC-E01D-464F-9589-5BBF40DE2415}" name="Column11456"/>
    <tableColumn id="11473" xr3:uid="{E5A08B79-5D63-4C2D-BBB9-30512A130AB9}" name="Column11457"/>
    <tableColumn id="11474" xr3:uid="{1B5FAD22-127C-47A9-852B-C48AAF32DA75}" name="Column11458"/>
    <tableColumn id="11475" xr3:uid="{23345FE4-11AB-43BB-AA80-A7A641C4C757}" name="Column11459"/>
    <tableColumn id="11476" xr3:uid="{635E1C2A-7356-46C6-BDDE-9962B633CB0D}" name="Column11460"/>
    <tableColumn id="11477" xr3:uid="{B7369D2B-1EC8-4390-9FAF-8956E2541906}" name="Column11461"/>
    <tableColumn id="11478" xr3:uid="{3A2E3045-E3CD-49CE-BBC1-3571025B96A5}" name="Column11462"/>
    <tableColumn id="11479" xr3:uid="{66270F3B-F41A-4A96-AC62-C75C7576F761}" name="Column11463"/>
    <tableColumn id="11480" xr3:uid="{21ED5AE9-445D-4693-A374-8AA1E006FD09}" name="Column11464"/>
    <tableColumn id="11481" xr3:uid="{7D7BE39E-FE29-4823-937F-42C15AE71609}" name="Column11465"/>
    <tableColumn id="11482" xr3:uid="{B3276458-197A-4A44-881C-4DF2B1D6C0A4}" name="Column11466"/>
    <tableColumn id="11483" xr3:uid="{1EE4B995-9EF1-4F84-A462-62597D8BA1FF}" name="Column11467"/>
    <tableColumn id="11484" xr3:uid="{D480082C-8658-4892-A13C-57CDD090A570}" name="Column11468"/>
    <tableColumn id="11485" xr3:uid="{2195DF35-6F36-4826-87FE-FB1FCCBB4826}" name="Column11469"/>
    <tableColumn id="11486" xr3:uid="{79EC89E0-0AB7-43C6-B572-A2E00EEF0461}" name="Column11470"/>
    <tableColumn id="11487" xr3:uid="{6887931C-BC68-45D8-B099-08FAB5774E0A}" name="Column11471"/>
    <tableColumn id="11488" xr3:uid="{2B46EB10-EB01-4842-8D2A-55CACBA7BCED}" name="Column11472"/>
    <tableColumn id="11489" xr3:uid="{BC9BD141-2CF2-453E-B414-2B5D8DF4F2B5}" name="Column11473"/>
    <tableColumn id="11490" xr3:uid="{752E723E-3111-47E7-B8FD-19D65785F724}" name="Column11474"/>
    <tableColumn id="11491" xr3:uid="{F26C95E8-373E-4567-97B0-53F730085B0D}" name="Column11475"/>
    <tableColumn id="11492" xr3:uid="{1876D3EB-6E96-41B7-88F9-4A2C84971FBD}" name="Column11476"/>
    <tableColumn id="11493" xr3:uid="{E8A50334-01FF-4D6E-B67F-A0C0C0AED894}" name="Column11477"/>
    <tableColumn id="11494" xr3:uid="{DD9B8818-49E4-4A01-8E5B-FE38A1B6326D}" name="Column11478"/>
    <tableColumn id="11495" xr3:uid="{25FE442F-EC15-4EC4-8FE0-D74B286ED38C}" name="Column11479"/>
    <tableColumn id="11496" xr3:uid="{581DF819-5EEA-46D2-8DA1-747EC2F2FF06}" name="Column11480"/>
    <tableColumn id="11497" xr3:uid="{29460BAD-6FD5-48BB-8C4E-6F7C2E354CCB}" name="Column11481"/>
    <tableColumn id="11498" xr3:uid="{B3042712-545A-43BF-A27D-F4D2A4679724}" name="Column11482"/>
    <tableColumn id="11499" xr3:uid="{8CCA97CB-EA1A-47AD-81FD-0584B3FDA538}" name="Column11483"/>
    <tableColumn id="11500" xr3:uid="{44B7FFDD-C1C4-4B29-BEA8-0DAC3A22DAAB}" name="Column11484"/>
    <tableColumn id="11501" xr3:uid="{883DB935-89F1-435B-97A7-0E778130844A}" name="Column11485"/>
    <tableColumn id="11502" xr3:uid="{AC09245B-47D8-42F4-8AB5-46258892B166}" name="Column11486"/>
    <tableColumn id="11503" xr3:uid="{835C8B70-9263-40C9-80BC-A40C882265E8}" name="Column11487"/>
    <tableColumn id="11504" xr3:uid="{F9267766-1907-402E-A00C-3D24383A1352}" name="Column11488"/>
    <tableColumn id="11505" xr3:uid="{16BE2CC7-9789-42C2-8D3C-C2A9C6B32870}" name="Column11489"/>
    <tableColumn id="11506" xr3:uid="{139E86AF-74CA-4F53-B050-5FD627C2C32B}" name="Column11490"/>
    <tableColumn id="11507" xr3:uid="{B91B133A-BB8D-4149-8837-227B24461BDD}" name="Column11491"/>
    <tableColumn id="11508" xr3:uid="{33142D74-9F95-40B0-8A94-99849A6B504E}" name="Column11492"/>
    <tableColumn id="11509" xr3:uid="{CB52970E-CFE8-4F42-BB2E-393F7530D5B6}" name="Column11493"/>
    <tableColumn id="11510" xr3:uid="{8B84527D-45E0-40FD-8B7A-24692F54A06D}" name="Column11494"/>
    <tableColumn id="11511" xr3:uid="{7BC5E48E-B800-4041-B836-E8A6F7727D00}" name="Column11495"/>
    <tableColumn id="11512" xr3:uid="{B1D1EACE-AEDF-42A0-8A42-DC7BBBDFDB07}" name="Column11496"/>
    <tableColumn id="11513" xr3:uid="{E9EB50FF-4118-4FFB-B534-DA78D1227728}" name="Column11497"/>
    <tableColumn id="11514" xr3:uid="{F6631B1B-4781-452D-92DA-B6E328867404}" name="Column11498"/>
    <tableColumn id="11515" xr3:uid="{4D716255-D8FC-4A78-A4F4-1F4BF0E36E61}" name="Column11499"/>
    <tableColumn id="11516" xr3:uid="{A15904AA-0FB8-4594-ABB4-45F068B27422}" name="Column11500"/>
    <tableColumn id="11517" xr3:uid="{1A246A64-EB67-473D-8DE1-BEFEB5A33B70}" name="Column11501"/>
    <tableColumn id="11518" xr3:uid="{BFE4E3AB-D2FC-4031-B41C-CAE1F5D398F2}" name="Column11502"/>
    <tableColumn id="11519" xr3:uid="{CEF8FAD1-1A8D-4095-A1A7-B2B17634F30C}" name="Column11503"/>
    <tableColumn id="11520" xr3:uid="{E5D14901-E2AD-42E6-8653-FBFBA07D4228}" name="Column11504"/>
    <tableColumn id="11521" xr3:uid="{023CC563-47D3-43B5-BBF8-D17CDEA16785}" name="Column11505"/>
    <tableColumn id="11522" xr3:uid="{2B16D463-1925-48B6-9FF0-C7DBBBD9E02B}" name="Column11506"/>
    <tableColumn id="11523" xr3:uid="{B561B759-9AF1-4BF3-A113-F42A77ADFDDF}" name="Column11507"/>
    <tableColumn id="11524" xr3:uid="{B827CBBA-726A-479F-BE55-863DE30C1366}" name="Column11508"/>
    <tableColumn id="11525" xr3:uid="{4B9F1DB8-5438-432A-9190-53CFAB277B0A}" name="Column11509"/>
    <tableColumn id="11526" xr3:uid="{7DA2EFE9-1613-4DEF-B754-A7AF6C2D6F0E}" name="Column11510"/>
    <tableColumn id="11527" xr3:uid="{36A94ECE-EFAD-4863-8C27-EE947607268A}" name="Column11511"/>
    <tableColumn id="11528" xr3:uid="{EFC5E3F2-CAC6-4194-AF9F-62FBD6E00AA5}" name="Column11512"/>
    <tableColumn id="11529" xr3:uid="{5CCD64F7-F085-4236-BFA1-0D3425C4EB0D}" name="Column11513"/>
    <tableColumn id="11530" xr3:uid="{4A4F7C53-F8F4-4B21-B79C-45AFE087C9EE}" name="Column11514"/>
    <tableColumn id="11531" xr3:uid="{F3C8CF33-0CF4-49A1-81F7-DA39F32B0246}" name="Column11515"/>
    <tableColumn id="11532" xr3:uid="{EA7CBED9-8526-4507-83B8-E56035C290D7}" name="Column11516"/>
    <tableColumn id="11533" xr3:uid="{19A77722-14E1-473D-960A-1FC3D377CAFB}" name="Column11517"/>
    <tableColumn id="11534" xr3:uid="{CA4C0B72-37C7-457D-BB46-1883C9FF464E}" name="Column11518"/>
    <tableColumn id="11535" xr3:uid="{5B04A030-AFE6-4ACD-9246-810D69779F49}" name="Column11519"/>
    <tableColumn id="11536" xr3:uid="{356FCDA7-5B89-4F43-BA96-443A320A10C4}" name="Column11520"/>
    <tableColumn id="11537" xr3:uid="{5AC8BBC3-C8BA-4484-BA93-B57FB7BE7AFB}" name="Column11521"/>
    <tableColumn id="11538" xr3:uid="{2A3292EB-1F6C-4514-B107-054E72DBAD14}" name="Column11522"/>
    <tableColumn id="11539" xr3:uid="{DA48458F-9B09-4EB2-B24E-58E16504B423}" name="Column11523"/>
    <tableColumn id="11540" xr3:uid="{018E6CDC-8AFA-4072-9B72-9E96BE54CB26}" name="Column11524"/>
    <tableColumn id="11541" xr3:uid="{825F783D-56CB-47AE-B037-2453F42E9796}" name="Column11525"/>
    <tableColumn id="11542" xr3:uid="{CF6ADDCE-50C9-4561-B1C6-824725979264}" name="Column11526"/>
    <tableColumn id="11543" xr3:uid="{B9F98FFC-23F3-4662-8866-7EEC5092B343}" name="Column11527"/>
    <tableColumn id="11544" xr3:uid="{ACC2B02E-D5AD-43A5-A875-E82221609D9D}" name="Column11528"/>
    <tableColumn id="11545" xr3:uid="{E3CA1B40-72BA-4285-8687-C1CFA9A30BEB}" name="Column11529"/>
    <tableColumn id="11546" xr3:uid="{0878E342-5A39-47BB-A543-358089D60A37}" name="Column11530"/>
    <tableColumn id="11547" xr3:uid="{6D26E5AA-C249-42E8-8472-E12ADEBD2AC4}" name="Column11531"/>
    <tableColumn id="11548" xr3:uid="{0B650474-1DA1-4814-8116-39280CF87EDE}" name="Column11532"/>
    <tableColumn id="11549" xr3:uid="{6F18B5E6-D750-4102-B45E-229A2A16FEE2}" name="Column11533"/>
    <tableColumn id="11550" xr3:uid="{A6AA327F-0122-4684-9254-04A5FAA31620}" name="Column11534"/>
    <tableColumn id="11551" xr3:uid="{725C2837-9983-4925-B139-39BA59A64D2D}" name="Column11535"/>
    <tableColumn id="11552" xr3:uid="{30D15D2E-B48A-410F-905E-73CF720DAD52}" name="Column11536"/>
    <tableColumn id="11553" xr3:uid="{D7946C70-FF95-4A7E-A4BF-9E4551D289DA}" name="Column11537"/>
    <tableColumn id="11554" xr3:uid="{7F08F051-0A44-4660-8BAE-63CF267316EE}" name="Column11538"/>
    <tableColumn id="11555" xr3:uid="{04C03028-C1F8-4B43-BB6E-452550B965F1}" name="Column11539"/>
    <tableColumn id="11556" xr3:uid="{5AB981A7-4081-4217-8757-C814649E618C}" name="Column11540"/>
    <tableColumn id="11557" xr3:uid="{08DFC403-851D-4D0D-95A4-3CD92FFE253A}" name="Column11541"/>
    <tableColumn id="11558" xr3:uid="{85B28F34-5D7A-4299-A8CE-D2E4880CE93F}" name="Column11542"/>
    <tableColumn id="11559" xr3:uid="{2D76E0A0-C8F2-458C-8CD6-12C19ADC7049}" name="Column11543"/>
    <tableColumn id="11560" xr3:uid="{E7C17971-4853-4DDC-AD13-F2CC31BA6D95}" name="Column11544"/>
    <tableColumn id="11561" xr3:uid="{709DC6C0-FE28-4232-B05C-8DE27B19EDD9}" name="Column11545"/>
    <tableColumn id="11562" xr3:uid="{F496E7C7-09BC-49EE-B677-0F6C5F9B8D96}" name="Column11546"/>
    <tableColumn id="11563" xr3:uid="{20D52E25-BF27-4FE9-BA96-F9281BD5BF0F}" name="Column11547"/>
    <tableColumn id="11564" xr3:uid="{AE91DA46-CBDE-4C4B-9665-419017722AE3}" name="Column11548"/>
    <tableColumn id="11565" xr3:uid="{76035539-980F-4DA2-B582-FC184E0831DB}" name="Column11549"/>
    <tableColumn id="11566" xr3:uid="{894967F0-428B-4B8A-B424-D0B7DBBB3992}" name="Column11550"/>
    <tableColumn id="11567" xr3:uid="{7C2FD40D-1C47-4FFF-A864-8D47BCE307BF}" name="Column11551"/>
    <tableColumn id="11568" xr3:uid="{9ACF8A04-3875-4396-AF75-CF0A5CDCC35E}" name="Column11552"/>
    <tableColumn id="11569" xr3:uid="{0FA06FE3-E79D-4EC4-9C0A-0906E135A9EF}" name="Column11553"/>
    <tableColumn id="11570" xr3:uid="{1F771A9B-03FD-4103-BBD8-238D4AF6FFE5}" name="Column11554"/>
    <tableColumn id="11571" xr3:uid="{8BF64D55-D815-40EB-8539-031312B0D55D}" name="Column11555"/>
    <tableColumn id="11572" xr3:uid="{5E6D2664-11CB-4C15-A069-E349924CB395}" name="Column11556"/>
    <tableColumn id="11573" xr3:uid="{0C8E26B0-7930-4230-8A3E-2F44CE684112}" name="Column11557"/>
    <tableColumn id="11574" xr3:uid="{856C0566-022C-4D43-ABA3-F1E6CFED5C34}" name="Column11558"/>
    <tableColumn id="11575" xr3:uid="{DCFEF8EC-9940-4B8B-B6CC-9A02AEA09640}" name="Column11559"/>
    <tableColumn id="11576" xr3:uid="{F6D27FE5-F43F-493E-9734-B832BFE3FC88}" name="Column11560"/>
    <tableColumn id="11577" xr3:uid="{A25B0631-6E21-4B06-9B5E-01CC8BA725C5}" name="Column11561"/>
    <tableColumn id="11578" xr3:uid="{82821215-8654-421E-8824-06E4FF5FFD7D}" name="Column11562"/>
    <tableColumn id="11579" xr3:uid="{1FAB0DFD-FFD8-4C86-A02A-7A02733E5339}" name="Column11563"/>
    <tableColumn id="11580" xr3:uid="{71E85B30-57AF-4260-816F-E62D6D0A3EE1}" name="Column11564"/>
    <tableColumn id="11581" xr3:uid="{1305271B-2CF4-4D8E-92A9-E3A5BB2CC97A}" name="Column11565"/>
    <tableColumn id="11582" xr3:uid="{DDAA2CB5-AC95-4044-A163-082938213C76}" name="Column11566"/>
    <tableColumn id="11583" xr3:uid="{57D076D2-C890-4C78-8C89-046B857987AB}" name="Column11567"/>
    <tableColumn id="11584" xr3:uid="{CC87F62D-91E6-4E09-8B7C-64FE9CA25A0A}" name="Column11568"/>
    <tableColumn id="11585" xr3:uid="{50AD845B-3796-4B4E-8786-F1B8B64BD783}" name="Column11569"/>
    <tableColumn id="11586" xr3:uid="{3568AD06-7E53-4C9F-97A8-C0C55B47DB7C}" name="Column11570"/>
    <tableColumn id="11587" xr3:uid="{AA6C4491-6DF1-4EFF-A8BE-F858EAFB5CB1}" name="Column11571"/>
    <tableColumn id="11588" xr3:uid="{0F726822-0ADA-4597-AF16-B23E5A0B63F4}" name="Column11572"/>
    <tableColumn id="11589" xr3:uid="{2A713426-AA04-46FD-AF43-CA8686B794CD}" name="Column11573"/>
    <tableColumn id="11590" xr3:uid="{BAAAF83E-4209-4081-AAC4-A14AA560084E}" name="Column11574"/>
    <tableColumn id="11591" xr3:uid="{FCF42692-8555-42FF-8C9F-C54613A0371E}" name="Column11575"/>
    <tableColumn id="11592" xr3:uid="{A52ACBE1-0109-433B-B18D-FF20588D9B5E}" name="Column11576"/>
    <tableColumn id="11593" xr3:uid="{28A8ED06-3569-4A4B-AD11-BB59B00C3FC3}" name="Column11577"/>
    <tableColumn id="11594" xr3:uid="{F6A0BA83-0099-4EB7-BB71-80243862A923}" name="Column11578"/>
    <tableColumn id="11595" xr3:uid="{600BDB0F-E90D-486B-9C37-390904E7A366}" name="Column11579"/>
    <tableColumn id="11596" xr3:uid="{8B53733E-72EF-46BF-ACC7-8841B9C660D9}" name="Column11580"/>
    <tableColumn id="11597" xr3:uid="{2553117E-F440-4336-9A3D-FCA217C5152A}" name="Column11581"/>
    <tableColumn id="11598" xr3:uid="{E209F362-2F46-489B-8ECA-8259A52AAEF3}" name="Column11582"/>
    <tableColumn id="11599" xr3:uid="{7FE395FE-75C8-4BAB-8503-179B3E615089}" name="Column11583"/>
    <tableColumn id="11600" xr3:uid="{877D61A2-FEC2-4818-AFEB-F38B8A252B73}" name="Column11584"/>
    <tableColumn id="11601" xr3:uid="{BCF2C6CB-769F-460F-994D-AEC0559C4424}" name="Column11585"/>
    <tableColumn id="11602" xr3:uid="{E910576E-9D96-4918-9905-46B871BAB332}" name="Column11586"/>
    <tableColumn id="11603" xr3:uid="{D00380EF-BAA4-442E-BFA3-D25F41BFE8DD}" name="Column11587"/>
    <tableColumn id="11604" xr3:uid="{0A34A686-C2B9-470F-9EDA-971F88520752}" name="Column11588"/>
    <tableColumn id="11605" xr3:uid="{CC512C36-3527-4A2B-8F07-AD56D2CC8AFE}" name="Column11589"/>
    <tableColumn id="11606" xr3:uid="{3E716EBE-EA88-4D23-87AA-71A4D5F71CFF}" name="Column11590"/>
    <tableColumn id="11607" xr3:uid="{349291C9-395A-4A62-9632-BB1A8B528E1D}" name="Column11591"/>
    <tableColumn id="11608" xr3:uid="{4AD22467-B1D8-492B-8044-FE9E6974D210}" name="Column11592"/>
    <tableColumn id="11609" xr3:uid="{91176B7E-7400-45AC-B78D-D205CF677E7E}" name="Column11593"/>
    <tableColumn id="11610" xr3:uid="{54E92DCD-EE3E-48A2-B698-3F361E755C5B}" name="Column11594"/>
    <tableColumn id="11611" xr3:uid="{3B55C8DE-14A4-4B82-B193-D760DA00D9B6}" name="Column11595"/>
    <tableColumn id="11612" xr3:uid="{A9373CCA-8BB5-488B-BB35-003FED92C083}" name="Column11596"/>
    <tableColumn id="11613" xr3:uid="{BD4EB818-8F60-4F7D-AF75-87546F7EBD06}" name="Column11597"/>
    <tableColumn id="11614" xr3:uid="{0A630CA2-F188-4A77-A1BB-EE2D10E7748B}" name="Column11598"/>
    <tableColumn id="11615" xr3:uid="{0A0C63DB-89FC-46B5-8C6E-470CB400042C}" name="Column11599"/>
    <tableColumn id="11616" xr3:uid="{72822FF7-8A69-4091-996D-E10BEB83818F}" name="Column11600"/>
    <tableColumn id="11617" xr3:uid="{4FE7D8AC-9283-429F-BF92-32B7EA90378C}" name="Column11601"/>
    <tableColumn id="11618" xr3:uid="{14014286-D3B3-471C-8BDF-B47E5670A054}" name="Column11602"/>
    <tableColumn id="11619" xr3:uid="{774BEFE8-63D7-40B3-A852-115FAF3B7992}" name="Column11603"/>
    <tableColumn id="11620" xr3:uid="{F624C79A-60F3-4BBE-8C5A-72BED231E7E0}" name="Column11604"/>
    <tableColumn id="11621" xr3:uid="{D710E15B-9BDD-4AA1-9D1C-57DEC136EC31}" name="Column11605"/>
    <tableColumn id="11622" xr3:uid="{E15DBFD6-BB6F-44E9-A39A-DBF4875BD848}" name="Column11606"/>
    <tableColumn id="11623" xr3:uid="{7BB19908-B266-45D2-9B66-1811F82D3E04}" name="Column11607"/>
    <tableColumn id="11624" xr3:uid="{CC06F0B8-AF2A-47AC-9B04-A2DA081035A7}" name="Column11608"/>
    <tableColumn id="11625" xr3:uid="{E6FC7E65-1E26-4828-BEA7-340467C5ABDF}" name="Column11609"/>
    <tableColumn id="11626" xr3:uid="{20B3D45A-E127-464F-9FA8-6A1B49E409AD}" name="Column11610"/>
    <tableColumn id="11627" xr3:uid="{BDF941B0-FA3F-4ED4-B2A7-FAE3B1C81E3B}" name="Column11611"/>
    <tableColumn id="11628" xr3:uid="{918762B6-6412-4941-8080-906D2F3EAC88}" name="Column11612"/>
    <tableColumn id="11629" xr3:uid="{9E35B91E-640C-40DA-A7DF-8BD6DC45D933}" name="Column11613"/>
    <tableColumn id="11630" xr3:uid="{6E3BAD92-E62D-410B-AEAB-4C8FE3C832EF}" name="Column11614"/>
    <tableColumn id="11631" xr3:uid="{CB619988-1852-4D12-871D-A4CAE828CE66}" name="Column11615"/>
    <tableColumn id="11632" xr3:uid="{FD67439D-7BB3-4448-9F6F-7C54808F6597}" name="Column11616"/>
    <tableColumn id="11633" xr3:uid="{43B77E49-A5B8-4A64-BFF6-D416241FD712}" name="Column11617"/>
    <tableColumn id="11634" xr3:uid="{F608DB19-7CE0-48AD-99E1-E70638DC87B9}" name="Column11618"/>
    <tableColumn id="11635" xr3:uid="{A6548347-1BF0-4D7E-9ADF-F776FE030B3A}" name="Column11619"/>
    <tableColumn id="11636" xr3:uid="{CB1D4775-6B3E-419D-94B7-729ADDFE4240}" name="Column11620"/>
    <tableColumn id="11637" xr3:uid="{D83D24D1-C9FD-496A-B904-6386C2674525}" name="Column11621"/>
    <tableColumn id="11638" xr3:uid="{4847099E-617D-477C-89D4-50AAB4E0123D}" name="Column11622"/>
    <tableColumn id="11639" xr3:uid="{1CEB60F1-8A66-4617-8C84-764533BE7275}" name="Column11623"/>
    <tableColumn id="11640" xr3:uid="{85DA654C-78C5-4EF3-B4E7-8FB944B9CE1F}" name="Column11624"/>
    <tableColumn id="11641" xr3:uid="{62F479E7-436D-4C3C-BFB8-1EB5FBFF0572}" name="Column11625"/>
    <tableColumn id="11642" xr3:uid="{EE86F4C2-49D1-4638-A4A9-01FBF77E847A}" name="Column11626"/>
    <tableColumn id="11643" xr3:uid="{7D5D7F76-FC38-457C-8491-702CB65DF3FF}" name="Column11627"/>
    <tableColumn id="11644" xr3:uid="{AC3ED7B5-1182-4009-B81A-E47342F1AE98}" name="Column11628"/>
    <tableColumn id="11645" xr3:uid="{11668574-15B8-4E55-A199-51F7AE89D1A2}" name="Column11629"/>
    <tableColumn id="11646" xr3:uid="{3CDDB800-1924-4AD7-AE0A-253D9B61F168}" name="Column11630"/>
    <tableColumn id="11647" xr3:uid="{6C6E65AA-02DB-4855-A06B-8F0B5872894F}" name="Column11631"/>
    <tableColumn id="11648" xr3:uid="{47F91DE4-3ADE-4E7D-A761-81B84FB8671A}" name="Column11632"/>
    <tableColumn id="11649" xr3:uid="{E8BDFC55-3F3A-4A1F-9C53-CDC10855BB00}" name="Column11633"/>
    <tableColumn id="11650" xr3:uid="{A3D4B0B5-2A6B-457D-A6AC-943AECB3283D}" name="Column11634"/>
    <tableColumn id="11651" xr3:uid="{4C3CEAD8-D967-47AF-9D72-83CCEB0A8BED}" name="Column11635"/>
    <tableColumn id="11652" xr3:uid="{BF5A4627-F9B8-40D2-8EB0-779B6362731D}" name="Column11636"/>
    <tableColumn id="11653" xr3:uid="{A683EFA2-3D6F-45A7-80B0-E198AD28D972}" name="Column11637"/>
    <tableColumn id="11654" xr3:uid="{3FB5863D-8ACB-40BA-B07C-75AD0C6BE799}" name="Column11638"/>
    <tableColumn id="11655" xr3:uid="{F5956EC0-A054-4D03-95FC-1CFD7DDC7343}" name="Column11639"/>
    <tableColumn id="11656" xr3:uid="{3251E7C6-CB9A-48E4-8DF1-422B5546458D}" name="Column11640"/>
    <tableColumn id="11657" xr3:uid="{28AC28FF-E84F-445E-97C6-7C3FFC11E0BB}" name="Column11641"/>
    <tableColumn id="11658" xr3:uid="{AA7F673A-00C1-492A-9CA7-C5C40F6FB708}" name="Column11642"/>
    <tableColumn id="11659" xr3:uid="{3E3711B6-74CE-4598-84C2-900A4675DA97}" name="Column11643"/>
    <tableColumn id="11660" xr3:uid="{5711A37E-2727-4F46-879D-81FFDFFA9B68}" name="Column11644"/>
    <tableColumn id="11661" xr3:uid="{146BA806-64F9-4213-A7A5-0988B8494E0F}" name="Column11645"/>
    <tableColumn id="11662" xr3:uid="{91527C5B-BC88-45FE-91A1-C62D8CCFD567}" name="Column11646"/>
    <tableColumn id="11663" xr3:uid="{DD292602-5C69-497A-AA1F-5B71FD8D0E94}" name="Column11647"/>
    <tableColumn id="11664" xr3:uid="{5ACBFEE4-BBC2-43A6-9975-8493F3F821B2}" name="Column11648"/>
    <tableColumn id="11665" xr3:uid="{3811B11B-5675-46B4-ABFE-20BAD28A2BA6}" name="Column11649"/>
    <tableColumn id="11666" xr3:uid="{09C88192-4DF9-4232-8342-03D908A4CA7E}" name="Column11650"/>
    <tableColumn id="11667" xr3:uid="{78300111-A45F-47E5-B191-1470ABC1E511}" name="Column11651"/>
    <tableColumn id="11668" xr3:uid="{0852FA61-390B-4002-8059-1FAB578B74FD}" name="Column11652"/>
    <tableColumn id="11669" xr3:uid="{AC4FA5B6-8422-4FE7-A4C3-DDD0FBBD88CE}" name="Column11653"/>
    <tableColumn id="11670" xr3:uid="{0964BFEA-BB27-41C5-AA1D-4CF2F20F3A32}" name="Column11654"/>
    <tableColumn id="11671" xr3:uid="{7DEC033E-5E05-4BCC-9F4E-96008F0CDAEF}" name="Column11655"/>
    <tableColumn id="11672" xr3:uid="{B0CF5143-B50F-4D93-8321-D855C1C168B8}" name="Column11656"/>
    <tableColumn id="11673" xr3:uid="{67E85DBF-B1AA-4567-8B18-745D0065583E}" name="Column11657"/>
    <tableColumn id="11674" xr3:uid="{57EDF37A-A12F-428C-A798-A6F6B5C99FA1}" name="Column11658"/>
    <tableColumn id="11675" xr3:uid="{C1755970-8A15-48E5-9530-1AF4C251F1AB}" name="Column11659"/>
    <tableColumn id="11676" xr3:uid="{3FC91C8D-B1BB-4A99-8167-B6974E26CC0B}" name="Column11660"/>
    <tableColumn id="11677" xr3:uid="{30883A84-F6F1-4E72-B9AA-EF8CDD9F4131}" name="Column11661"/>
    <tableColumn id="11678" xr3:uid="{3E9D32E2-CDE8-41C5-BEF1-2347BB5F3824}" name="Column11662"/>
    <tableColumn id="11679" xr3:uid="{B76D4DF4-4836-4290-A165-FFFBC96B0607}" name="Column11663"/>
    <tableColumn id="11680" xr3:uid="{0F491963-04B9-4809-B2DF-191881D71A97}" name="Column11664"/>
    <tableColumn id="11681" xr3:uid="{AED63E80-CE2D-41CB-AD81-A257B824FFAA}" name="Column11665"/>
    <tableColumn id="11682" xr3:uid="{E5BD4705-5FDC-48AF-AA6C-AC33818CA2CD}" name="Column11666"/>
    <tableColumn id="11683" xr3:uid="{1C55F678-1C60-4F9E-8E85-B878FEC836F1}" name="Column11667"/>
    <tableColumn id="11684" xr3:uid="{2D1BFCD8-0B99-4134-8C65-ED2C90DAAB29}" name="Column11668"/>
    <tableColumn id="11685" xr3:uid="{6548F623-0E0A-491A-BEF1-DB06D46A3DCC}" name="Column11669"/>
    <tableColumn id="11686" xr3:uid="{752CD044-3819-4F4F-9C1B-9599EB1F2E9F}" name="Column11670"/>
    <tableColumn id="11687" xr3:uid="{393DC5E2-4DFC-4E20-8990-19D04E6A32FC}" name="Column11671"/>
    <tableColumn id="11688" xr3:uid="{49733186-F827-4E5E-A07E-44788B3EB9FB}" name="Column11672"/>
    <tableColumn id="11689" xr3:uid="{46C7531B-13F6-49E9-BE40-96A1ED00B5D4}" name="Column11673"/>
    <tableColumn id="11690" xr3:uid="{279B897F-2C0D-4687-822F-EBCDEA0E15FB}" name="Column11674"/>
    <tableColumn id="11691" xr3:uid="{2F855407-B859-4B07-A437-DC1C2ACC97DD}" name="Column11675"/>
    <tableColumn id="11692" xr3:uid="{F29770C0-5FBC-49B6-B56C-656BA53503A5}" name="Column11676"/>
    <tableColumn id="11693" xr3:uid="{0CC9F86D-E506-4C65-AE48-2859EC3814E4}" name="Column11677"/>
    <tableColumn id="11694" xr3:uid="{E373313E-896C-48F4-83B2-8D08CB41E590}" name="Column11678"/>
    <tableColumn id="11695" xr3:uid="{1B9FFF96-8730-4F96-B732-1D3D051C44C1}" name="Column11679"/>
    <tableColumn id="11696" xr3:uid="{7C8BF0C5-3F34-490A-AAC8-94990B247E9A}" name="Column11680"/>
    <tableColumn id="11697" xr3:uid="{8EB6497E-B11B-452C-9219-D3083D3919D9}" name="Column11681"/>
    <tableColumn id="11698" xr3:uid="{78FCBD36-9D67-4AF0-9491-E680635655AC}" name="Column11682"/>
    <tableColumn id="11699" xr3:uid="{9496E286-9935-4A4B-A6F9-A1B38D1AB5F7}" name="Column11683"/>
    <tableColumn id="11700" xr3:uid="{CFDA0F39-90D6-4F63-A751-E7ED42E594D8}" name="Column11684"/>
    <tableColumn id="11701" xr3:uid="{825C15F2-9AA3-49E7-9BAE-BAC13984A20F}" name="Column11685"/>
    <tableColumn id="11702" xr3:uid="{48F55F2F-C1D1-43C5-AA36-ECFA5B0A83BA}" name="Column11686"/>
    <tableColumn id="11703" xr3:uid="{4AFB4AB1-EA1F-41D7-894C-8234596D063E}" name="Column11687"/>
    <tableColumn id="11704" xr3:uid="{85F4E9B4-4BDF-41CE-B7CF-BC9B9EF806E2}" name="Column11688"/>
    <tableColumn id="11705" xr3:uid="{0A74B414-29F2-4F1F-977F-32A2FC6ACD8C}" name="Column11689"/>
    <tableColumn id="11706" xr3:uid="{EAF0508F-2BF6-4AF6-96F5-382E73B38392}" name="Column11690"/>
    <tableColumn id="11707" xr3:uid="{30FB5B06-4C0E-415F-B813-729181D7F161}" name="Column11691"/>
    <tableColumn id="11708" xr3:uid="{6F16FE42-DFBF-4DE2-BFA0-1AE806BF0656}" name="Column11692"/>
    <tableColumn id="11709" xr3:uid="{D9F1E495-F070-4C0B-B7DF-75E06D797718}" name="Column11693"/>
    <tableColumn id="11710" xr3:uid="{D8369DA0-8096-4581-A109-106CFD1A0303}" name="Column11694"/>
    <tableColumn id="11711" xr3:uid="{3CEBA9DA-EF96-472A-8622-2ED9617EC4CD}" name="Column11695"/>
    <tableColumn id="11712" xr3:uid="{F4194FA2-4C35-47D7-998C-576CBBA31F5E}" name="Column11696"/>
    <tableColumn id="11713" xr3:uid="{3CCAFED5-7E93-4057-B1A7-FD69C870A4D4}" name="Column11697"/>
    <tableColumn id="11714" xr3:uid="{66A2A3C9-8593-4BF0-840B-86F957A93415}" name="Column11698"/>
    <tableColumn id="11715" xr3:uid="{76641362-C073-4989-9C35-D37187E7E3A0}" name="Column11699"/>
    <tableColumn id="11716" xr3:uid="{1552826C-1297-4B8B-9056-8BE0ABA634C9}" name="Column11700"/>
    <tableColumn id="11717" xr3:uid="{318F6582-205E-4681-AF29-000A5552FC63}" name="Column11701"/>
    <tableColumn id="11718" xr3:uid="{0AB21EE8-2F96-4125-9F05-BDC04C7E94AD}" name="Column11702"/>
    <tableColumn id="11719" xr3:uid="{95F8BD71-1E4E-481A-95D6-4636D7A9BCD8}" name="Column11703"/>
    <tableColumn id="11720" xr3:uid="{30743C7D-FCE3-46E4-8DCF-A26DD8DC7028}" name="Column11704"/>
    <tableColumn id="11721" xr3:uid="{D4BB0D6F-B6BA-4031-AA68-BAE8D1A769A5}" name="Column11705"/>
    <tableColumn id="11722" xr3:uid="{A60212C9-90CA-49B7-B8BC-75AE6474088B}" name="Column11706"/>
    <tableColumn id="11723" xr3:uid="{B4C6971A-9030-4DF1-8C11-B9849DBC68E3}" name="Column11707"/>
    <tableColumn id="11724" xr3:uid="{960A6044-4D26-43A4-B7FC-0BDEF6732211}" name="Column11708"/>
    <tableColumn id="11725" xr3:uid="{AC5B714F-18FB-47DB-A62F-827DF774E0FB}" name="Column11709"/>
    <tableColumn id="11726" xr3:uid="{C93E9AEB-38DB-495B-9111-A51D9F2C1854}" name="Column11710"/>
    <tableColumn id="11727" xr3:uid="{E9E6125E-7F66-4A3F-82D5-A795D60E2C2B}" name="Column11711"/>
    <tableColumn id="11728" xr3:uid="{1A5094EB-64F8-4F3A-B3BC-C263D9945B27}" name="Column11712"/>
    <tableColumn id="11729" xr3:uid="{7DAD558C-4FE4-4152-81D3-15ECD3F5CBD1}" name="Column11713"/>
    <tableColumn id="11730" xr3:uid="{6853F5B0-17F8-40E4-8F14-E8A1FE328736}" name="Column11714"/>
    <tableColumn id="11731" xr3:uid="{F6C61E29-F439-4D6D-8DDA-FA133C3E4A40}" name="Column11715"/>
    <tableColumn id="11732" xr3:uid="{6DC1FB98-1DE2-47A2-900F-0A815FAAF367}" name="Column11716"/>
    <tableColumn id="11733" xr3:uid="{2D5D9B56-7982-4892-B8F1-8081CA8AC276}" name="Column11717"/>
    <tableColumn id="11734" xr3:uid="{5DEFA23C-8E9F-4B70-986E-DBAF8013F39F}" name="Column11718"/>
    <tableColumn id="11735" xr3:uid="{FC4AB216-27C4-4C0C-A4CB-EBDB1CDB2A71}" name="Column11719"/>
    <tableColumn id="11736" xr3:uid="{F8EBD74E-BDF8-497E-AE97-1D0916A6D41A}" name="Column11720"/>
    <tableColumn id="11737" xr3:uid="{9CFBF234-2489-47E7-8A74-A84CF68CE112}" name="Column11721"/>
    <tableColumn id="11738" xr3:uid="{D3969891-E33D-4781-8660-D8520100AF1D}" name="Column11722"/>
    <tableColumn id="11739" xr3:uid="{1FD5BF62-512E-432E-97F3-6A65A4FFFC77}" name="Column11723"/>
    <tableColumn id="11740" xr3:uid="{11517166-81FB-43E6-8542-0FA3E9E12500}" name="Column11724"/>
    <tableColumn id="11741" xr3:uid="{D1B259E3-BA11-45EE-91B3-80A74A713555}" name="Column11725"/>
    <tableColumn id="11742" xr3:uid="{4411B456-B7CF-4DF9-B797-8FC665266E07}" name="Column11726"/>
    <tableColumn id="11743" xr3:uid="{32BEB7D5-0919-453C-B06F-4A8D515E3318}" name="Column11727"/>
    <tableColumn id="11744" xr3:uid="{BDDBD29B-447C-49CF-BEB1-6E78AD30A85C}" name="Column11728"/>
    <tableColumn id="11745" xr3:uid="{3FB4BBA4-798C-427D-ABB0-F889F4FFD65D}" name="Column11729"/>
    <tableColumn id="11746" xr3:uid="{ABF18036-33D0-4620-B8FA-1013CA025FCD}" name="Column11730"/>
    <tableColumn id="11747" xr3:uid="{C269C4C0-5078-4E63-BA72-ECED348858EF}" name="Column11731"/>
    <tableColumn id="11748" xr3:uid="{A764DF6E-E293-4F1D-A1D9-E31986657002}" name="Column11732"/>
    <tableColumn id="11749" xr3:uid="{1CEEAB38-FF81-47CD-A1C3-437CAB1819B5}" name="Column11733"/>
    <tableColumn id="11750" xr3:uid="{5119D6D7-50FC-43FE-A3A8-E5A17B49F763}" name="Column11734"/>
    <tableColumn id="11751" xr3:uid="{83D2D9F9-0FFF-49A1-9EB1-C0835340E7A3}" name="Column11735"/>
    <tableColumn id="11752" xr3:uid="{9E8540A5-45EE-477E-BD68-5FA4314F927D}" name="Column11736"/>
    <tableColumn id="11753" xr3:uid="{28AED6AA-F6EE-4CD7-AD22-329E5A67952C}" name="Column11737"/>
    <tableColumn id="11754" xr3:uid="{BDE40431-579E-4D45-91E4-2EB91FDB6359}" name="Column11738"/>
    <tableColumn id="11755" xr3:uid="{1B056246-5141-4E69-A7C8-93BB0895E92B}" name="Column11739"/>
    <tableColumn id="11756" xr3:uid="{E2C9CC8A-A613-4E1A-A22F-A6634189B2EE}" name="Column11740"/>
    <tableColumn id="11757" xr3:uid="{4FE1F5AC-BC76-4630-8592-0564067428C5}" name="Column11741"/>
    <tableColumn id="11758" xr3:uid="{5FB8769B-E1AB-4887-BA72-43C8BE7E0BFE}" name="Column11742"/>
    <tableColumn id="11759" xr3:uid="{0A2EA30E-A6A1-45BE-8779-B847DE6BDA7E}" name="Column11743"/>
    <tableColumn id="11760" xr3:uid="{3C9812F9-39B7-4A04-A853-91D8C05BF69F}" name="Column11744"/>
    <tableColumn id="11761" xr3:uid="{ED5B70D4-1404-4AAF-AE7B-9C860072BE17}" name="Column11745"/>
    <tableColumn id="11762" xr3:uid="{53472FF6-2DCC-4F53-BD12-82CE3345F376}" name="Column11746"/>
    <tableColumn id="11763" xr3:uid="{DB0EF1FF-6C1F-4A37-928E-F493D69D8089}" name="Column11747"/>
    <tableColumn id="11764" xr3:uid="{1F096CB9-B1A7-4331-AD46-3944FBF0C26F}" name="Column11748"/>
    <tableColumn id="11765" xr3:uid="{C177A6B2-4C8C-4A8D-BA9D-F29E8B55CB4D}" name="Column11749"/>
    <tableColumn id="11766" xr3:uid="{431DEB5C-B0C7-42AA-A2D2-C04B80148F0D}" name="Column11750"/>
    <tableColumn id="11767" xr3:uid="{3975FB22-BC4D-4C62-A1E4-AD7AD5F86FAA}" name="Column11751"/>
    <tableColumn id="11768" xr3:uid="{796FA66B-FDA2-4AC3-9313-7B55ADA652F1}" name="Column11752"/>
    <tableColumn id="11769" xr3:uid="{385A066B-B015-4B2B-A1A6-E3CED8066C4C}" name="Column11753"/>
    <tableColumn id="11770" xr3:uid="{F90ABEC8-D586-4F45-BF79-B0B4C062DC18}" name="Column11754"/>
    <tableColumn id="11771" xr3:uid="{0876DC52-C14D-4873-8404-9CB7F908B4F6}" name="Column11755"/>
    <tableColumn id="11772" xr3:uid="{00DB564B-F556-41C0-94FD-C9DF57843567}" name="Column11756"/>
    <tableColumn id="11773" xr3:uid="{D72FB271-2A04-474B-909E-E19928C960CA}" name="Column11757"/>
    <tableColumn id="11774" xr3:uid="{9528BD14-F232-4346-85A6-877D32D7ABEF}" name="Column11758"/>
    <tableColumn id="11775" xr3:uid="{FEEEE71C-49D4-476F-8688-16182C0F2F24}" name="Column11759"/>
    <tableColumn id="11776" xr3:uid="{10305E34-43B0-4414-9708-B94490D93EC7}" name="Column11760"/>
    <tableColumn id="11777" xr3:uid="{D8CD7A23-E482-4901-8491-041C9E778203}" name="Column11761"/>
    <tableColumn id="11778" xr3:uid="{D8C83E98-D93E-42F4-893B-EB77C6AF4DCC}" name="Column11762"/>
    <tableColumn id="11779" xr3:uid="{9DBBE269-4895-457B-9762-598E93D2DE84}" name="Column11763"/>
    <tableColumn id="11780" xr3:uid="{1BE9E989-C567-4A60-A6C2-77474608199F}" name="Column11764"/>
    <tableColumn id="11781" xr3:uid="{DE8259B2-B00A-49D9-BC40-EFBA322D8CBC}" name="Column11765"/>
    <tableColumn id="11782" xr3:uid="{98CA2B17-1951-4895-95EA-68A4497873FC}" name="Column11766"/>
    <tableColumn id="11783" xr3:uid="{519CCE8F-73F9-4ADF-BF5F-C4D60C40CF34}" name="Column11767"/>
    <tableColumn id="11784" xr3:uid="{EF95F4E2-7487-421F-A5D5-2B9B1FC558E1}" name="Column11768"/>
    <tableColumn id="11785" xr3:uid="{D60D8F06-A318-43A4-8C2F-2F5D049557DB}" name="Column11769"/>
    <tableColumn id="11786" xr3:uid="{06BA8FF4-8746-4A6A-91A3-0C231392B755}" name="Column11770"/>
    <tableColumn id="11787" xr3:uid="{0FBA0319-DE64-4EE8-94C7-964EAB1B0A61}" name="Column11771"/>
    <tableColumn id="11788" xr3:uid="{06193ABD-8C9F-49E2-B392-FCCD51E0EE59}" name="Column11772"/>
    <tableColumn id="11789" xr3:uid="{75FDBE19-DC4D-41D9-969E-10ABD15624DD}" name="Column11773"/>
    <tableColumn id="11790" xr3:uid="{11342FF9-FE58-4DBA-8A38-F7D31DB126D0}" name="Column11774"/>
    <tableColumn id="11791" xr3:uid="{4F5D70B5-9E2C-4C79-B3BE-D0DEFF29F67A}" name="Column11775"/>
    <tableColumn id="11792" xr3:uid="{56DAB528-B64E-4DAE-AE49-BF1AB017CF36}" name="Column11776"/>
    <tableColumn id="11793" xr3:uid="{5D8A5D84-20E2-4BD9-9AFE-7886D092266A}" name="Column11777"/>
    <tableColumn id="11794" xr3:uid="{69A87442-0373-4FAB-9ABF-73C9D8BBA6AE}" name="Column11778"/>
    <tableColumn id="11795" xr3:uid="{CAEDFE50-B0D0-4C14-98CF-3176A5757C1F}" name="Column11779"/>
    <tableColumn id="11796" xr3:uid="{2759DEB0-D05C-458F-A2EE-B829AE08E1BE}" name="Column11780"/>
    <tableColumn id="11797" xr3:uid="{2FCFF22A-8BB7-4869-B32C-88E54420DC6B}" name="Column11781"/>
    <tableColumn id="11798" xr3:uid="{5E8ECAC0-F882-4E03-BA8F-15F538158AE8}" name="Column11782"/>
    <tableColumn id="11799" xr3:uid="{572E217F-076C-4ECB-8DFB-408F55ADD019}" name="Column11783"/>
    <tableColumn id="11800" xr3:uid="{A1677C87-118E-4CF8-BB6A-3C8F19F49C04}" name="Column11784"/>
    <tableColumn id="11801" xr3:uid="{7CA13FF9-FB87-4FAF-9E82-473B3DC49CDF}" name="Column11785"/>
    <tableColumn id="11802" xr3:uid="{C91BE463-1284-422D-B758-7DA6094D52DA}" name="Column11786"/>
    <tableColumn id="11803" xr3:uid="{D8069209-9B37-4833-B2DE-1C69467B6448}" name="Column11787"/>
    <tableColumn id="11804" xr3:uid="{69276052-809D-4547-9F88-A33843CC8D0D}" name="Column11788"/>
    <tableColumn id="11805" xr3:uid="{421459D6-930A-4593-8953-CBC8F0621588}" name="Column11789"/>
    <tableColumn id="11806" xr3:uid="{916EF070-4B2B-42F1-8950-4EA07A3326F3}" name="Column11790"/>
    <tableColumn id="11807" xr3:uid="{15D35793-DC23-4C68-8086-2F2DC8C70D75}" name="Column11791"/>
    <tableColumn id="11808" xr3:uid="{85418ED2-EC30-4AB0-BD54-5660A72FF321}" name="Column11792"/>
    <tableColumn id="11809" xr3:uid="{40CB4783-1E9C-43F2-8229-0719492F73D0}" name="Column11793"/>
    <tableColumn id="11810" xr3:uid="{B35F659E-0CA7-4CF4-AD28-0AAF18A93109}" name="Column11794"/>
    <tableColumn id="11811" xr3:uid="{B51B9F9F-D038-450D-A884-3F060D1EB4DC}" name="Column11795"/>
    <tableColumn id="11812" xr3:uid="{14645945-7CC9-4D20-8AAA-A59352FF578B}" name="Column11796"/>
    <tableColumn id="11813" xr3:uid="{FC1E3BC7-5499-49C5-A209-4420717803C7}" name="Column11797"/>
    <tableColumn id="11814" xr3:uid="{D24C96EA-3A6D-42B4-9D59-81FEE04338B9}" name="Column11798"/>
    <tableColumn id="11815" xr3:uid="{FB3A57F4-7163-4F9E-82AC-2F82648E8CE0}" name="Column11799"/>
    <tableColumn id="11816" xr3:uid="{CEA011F8-6CA9-4B31-84BC-BF494E083062}" name="Column11800"/>
    <tableColumn id="11817" xr3:uid="{0EAD10F9-767B-4127-A7D1-4E033CE31882}" name="Column11801"/>
    <tableColumn id="11818" xr3:uid="{0DA87B5E-E0E3-41AB-9FC1-68637C6D509A}" name="Column11802"/>
    <tableColumn id="11819" xr3:uid="{EA102310-419C-4ADF-A124-B41D184DAD87}" name="Column11803"/>
    <tableColumn id="11820" xr3:uid="{DB19BF32-6A52-4803-93F8-C8805E502811}" name="Column11804"/>
    <tableColumn id="11821" xr3:uid="{A800BAF1-3CB9-4B42-B730-51F5E3C0C3F1}" name="Column11805"/>
    <tableColumn id="11822" xr3:uid="{7DD9446B-2316-4D71-BD39-2E997EC950D4}" name="Column11806"/>
    <tableColumn id="11823" xr3:uid="{17D59248-2D59-4D43-BB75-AA0D42E4320A}" name="Column11807"/>
    <tableColumn id="11824" xr3:uid="{04D5554F-A0E8-47BC-818C-54DEF8BD57E7}" name="Column11808"/>
    <tableColumn id="11825" xr3:uid="{3196B55A-FD84-4CD0-9127-1DD02FE8F4D6}" name="Column11809"/>
    <tableColumn id="11826" xr3:uid="{B2F06BE0-D417-414F-9596-49FC00FEE33F}" name="Column11810"/>
    <tableColumn id="11827" xr3:uid="{CEE59397-0514-4BD2-B01F-DB55B911475B}" name="Column11811"/>
    <tableColumn id="11828" xr3:uid="{29608F15-7A6B-4B24-A473-690EEE9C0163}" name="Column11812"/>
    <tableColumn id="11829" xr3:uid="{991EE0FD-96B6-4597-9B99-E01F50951B27}" name="Column11813"/>
    <tableColumn id="11830" xr3:uid="{6EDABDEA-DBC0-4A00-849D-38502BF6FDBC}" name="Column11814"/>
    <tableColumn id="11831" xr3:uid="{20E3A190-00F2-4666-82DD-96C6BB24EFD9}" name="Column11815"/>
    <tableColumn id="11832" xr3:uid="{D4D08024-6CF4-4654-BAE7-B7BF1C18A634}" name="Column11816"/>
    <tableColumn id="11833" xr3:uid="{7FCDDFE1-599B-4EAD-8824-515FB8702801}" name="Column11817"/>
    <tableColumn id="11834" xr3:uid="{CFE5697F-D270-4EAF-AB82-DAA8CC506A34}" name="Column11818"/>
    <tableColumn id="11835" xr3:uid="{7FBA2865-CEAD-4EEC-B3EB-EB49E45C0F23}" name="Column11819"/>
    <tableColumn id="11836" xr3:uid="{73C5A3F0-251B-48E1-A256-48DB1964D36F}" name="Column11820"/>
    <tableColumn id="11837" xr3:uid="{22A203A6-D980-4D69-8200-CB480CE4ACCF}" name="Column11821"/>
    <tableColumn id="11838" xr3:uid="{C8EFFB34-1B74-48AA-B74F-6A25F945F099}" name="Column11822"/>
    <tableColumn id="11839" xr3:uid="{FCD18E44-DD48-4023-B5A9-F8C5AAB8E323}" name="Column11823"/>
    <tableColumn id="11840" xr3:uid="{00D4749D-8554-4776-807E-C72D3F566877}" name="Column11824"/>
    <tableColumn id="11841" xr3:uid="{933F8D3D-40DD-41E1-820E-C15B41B36F1E}" name="Column11825"/>
    <tableColumn id="11842" xr3:uid="{C9ACD417-D13E-436D-81DE-FEC07DA4D7EB}" name="Column11826"/>
    <tableColumn id="11843" xr3:uid="{18893932-58B9-49F5-B355-7A9B99AA79F8}" name="Column11827"/>
    <tableColumn id="11844" xr3:uid="{86FCA0F1-53D1-4A40-99BB-EBEA2518148E}" name="Column11828"/>
    <tableColumn id="11845" xr3:uid="{60E3908A-06A8-443D-9001-BE70F7A0CF18}" name="Column11829"/>
    <tableColumn id="11846" xr3:uid="{2EC12E6B-84B1-44FB-A998-AAE8FC5B5906}" name="Column11830"/>
    <tableColumn id="11847" xr3:uid="{A2F99674-5DEC-4978-97E4-E32E45679EE3}" name="Column11831"/>
    <tableColumn id="11848" xr3:uid="{01CAA165-FC3C-42BA-AC9A-C60DAB52385C}" name="Column11832"/>
    <tableColumn id="11849" xr3:uid="{CB2FE3C1-9DEA-41A3-AEA3-0764F76E89D7}" name="Column11833"/>
    <tableColumn id="11850" xr3:uid="{89772ACA-D400-4CCA-8C42-19579F73D4E5}" name="Column11834"/>
    <tableColumn id="11851" xr3:uid="{C6C22DA8-D837-4B51-8543-D159B58AD93A}" name="Column11835"/>
    <tableColumn id="11852" xr3:uid="{D214D6F8-DE9E-44E5-B353-2F322BB2D2CB}" name="Column11836"/>
    <tableColumn id="11853" xr3:uid="{6AAC3B13-7DE6-4F9A-9B6C-F9F930A8C823}" name="Column11837"/>
    <tableColumn id="11854" xr3:uid="{4B4F46EA-AC1B-46B5-BA4A-0A301CD84075}" name="Column11838"/>
    <tableColumn id="11855" xr3:uid="{FA0DDA12-D8C3-4514-9B2F-DB133D462215}" name="Column11839"/>
    <tableColumn id="11856" xr3:uid="{0EEAD021-271A-4824-82AF-901495917ADA}" name="Column11840"/>
    <tableColumn id="11857" xr3:uid="{D8EA3ADC-432E-48A7-9E82-830FB1948447}" name="Column11841"/>
    <tableColumn id="11858" xr3:uid="{D7270EF7-98DD-4F93-B984-C480781F6FC7}" name="Column11842"/>
    <tableColumn id="11859" xr3:uid="{3020B231-1DCF-40A2-B561-39D1FE528E85}" name="Column11843"/>
    <tableColumn id="11860" xr3:uid="{6672B2AD-2831-41CE-82CF-833A693C24F0}" name="Column11844"/>
    <tableColumn id="11861" xr3:uid="{5FC7E8E3-30A0-4A0F-BE89-B163C9F2C79C}" name="Column11845"/>
    <tableColumn id="11862" xr3:uid="{F51D351C-AF61-49C7-A253-2DB690828419}" name="Column11846"/>
    <tableColumn id="11863" xr3:uid="{8EE16B74-E3F2-4D7E-9321-69D76F0197D2}" name="Column11847"/>
    <tableColumn id="11864" xr3:uid="{52F1ADFC-B59D-422B-8558-D42E91F1A338}" name="Column11848"/>
    <tableColumn id="11865" xr3:uid="{9145C1F5-25FA-4284-B41B-54465EA1A75D}" name="Column11849"/>
    <tableColumn id="11866" xr3:uid="{F624E6A9-3EF8-4691-B620-1CF570094068}" name="Column11850"/>
    <tableColumn id="11867" xr3:uid="{F1175B9D-57BB-4FAB-96BB-8CE0C763FDFB}" name="Column11851"/>
    <tableColumn id="11868" xr3:uid="{B278CA4B-013F-4CDC-9C35-290460629DBB}" name="Column11852"/>
    <tableColumn id="11869" xr3:uid="{35350E5E-1793-448F-89A7-B05477587B32}" name="Column11853"/>
    <tableColumn id="11870" xr3:uid="{EA4ECDB7-5677-4862-8C01-28511414D04F}" name="Column11854"/>
    <tableColumn id="11871" xr3:uid="{A6BBF841-C41F-4D8D-90B1-A1D543D7BAF4}" name="Column11855"/>
    <tableColumn id="11872" xr3:uid="{186D652B-C7C9-44F8-A0A8-B339B1B93538}" name="Column11856"/>
    <tableColumn id="11873" xr3:uid="{0552DCF0-9486-4026-B649-2DFE09363ABF}" name="Column11857"/>
    <tableColumn id="11874" xr3:uid="{C10CE880-4424-4216-910E-784A6AB64B93}" name="Column11858"/>
    <tableColumn id="11875" xr3:uid="{05313360-761F-480D-8B1D-6C3FBFF81AE2}" name="Column11859"/>
    <tableColumn id="11876" xr3:uid="{392ED778-B575-4EFD-BF49-E333CF144E65}" name="Column11860"/>
    <tableColumn id="11877" xr3:uid="{8EDB1F9A-0C57-45B4-A0B6-1711BCD24A6D}" name="Column11861"/>
    <tableColumn id="11878" xr3:uid="{11DCA586-4FC4-4910-82FC-BB0A874BF2A0}" name="Column11862"/>
    <tableColumn id="11879" xr3:uid="{7EC36309-BB4E-425E-BA55-B9105F75A167}" name="Column11863"/>
    <tableColumn id="11880" xr3:uid="{00C2A07A-5954-4A42-8A37-F44361D3A2C4}" name="Column11864"/>
    <tableColumn id="11881" xr3:uid="{0AF95256-342B-4DF0-9938-10C10B63A7B8}" name="Column11865"/>
    <tableColumn id="11882" xr3:uid="{421D709E-A489-4510-9C18-C7BC3C9F155C}" name="Column11866"/>
    <tableColumn id="11883" xr3:uid="{8349919F-4700-4E4F-A990-66C6B5246A82}" name="Column11867"/>
    <tableColumn id="11884" xr3:uid="{D70E5C3D-1474-41A5-BA28-74675F0B1B08}" name="Column11868"/>
    <tableColumn id="11885" xr3:uid="{D1709C36-F95F-4403-8DA0-A7EFAED739B4}" name="Column11869"/>
    <tableColumn id="11886" xr3:uid="{2A7F48B9-E00B-4AB5-A5AE-1DE127E2DE8D}" name="Column11870"/>
    <tableColumn id="11887" xr3:uid="{C2154790-0010-4C90-A969-70D704F5365E}" name="Column11871"/>
    <tableColumn id="11888" xr3:uid="{558C0417-8E13-48F8-8F89-174BD8347E67}" name="Column11872"/>
    <tableColumn id="11889" xr3:uid="{B9D81865-BCC6-4C22-AD52-713084A26BD8}" name="Column11873"/>
    <tableColumn id="11890" xr3:uid="{F19635AC-E94D-40E8-97D6-DC49F614D6E3}" name="Column11874"/>
    <tableColumn id="11891" xr3:uid="{B5EFEFF4-0F2C-40BC-AF33-5ED25DC8539D}" name="Column11875"/>
    <tableColumn id="11892" xr3:uid="{D7EAA9EC-30EB-439A-95C9-00B25F968D65}" name="Column11876"/>
    <tableColumn id="11893" xr3:uid="{9027F8D2-F451-434B-955A-4782966B8D9E}" name="Column11877"/>
    <tableColumn id="11894" xr3:uid="{48AB8833-67E2-41F6-855F-FD00EA3E35AA}" name="Column11878"/>
    <tableColumn id="11895" xr3:uid="{38989DEB-0EC4-4E27-8487-1C7F47F41E79}" name="Column11879"/>
    <tableColumn id="11896" xr3:uid="{8AD740E6-1E06-4623-AC8C-B9121AF35135}" name="Column11880"/>
    <tableColumn id="11897" xr3:uid="{029FEBA7-6D11-43BC-A1A3-C687BA7AB085}" name="Column11881"/>
    <tableColumn id="11898" xr3:uid="{8DC8E800-56DD-46CD-98D7-171192EC447D}" name="Column11882"/>
    <tableColumn id="11899" xr3:uid="{13727EBD-6010-4232-9397-F800448C418E}" name="Column11883"/>
    <tableColumn id="11900" xr3:uid="{3C31B554-D149-46B0-82B8-8CAC335576C9}" name="Column11884"/>
    <tableColumn id="11901" xr3:uid="{B46DA8A1-8BE3-474D-8F0C-B25249AA61D0}" name="Column11885"/>
    <tableColumn id="11902" xr3:uid="{DB081104-9474-40AF-AD94-C0D6C9882DD0}" name="Column11886"/>
    <tableColumn id="11903" xr3:uid="{A2896C48-619F-4051-AFD8-DEC8667FD32E}" name="Column11887"/>
    <tableColumn id="11904" xr3:uid="{87906596-E656-4D5A-85D7-759FBA6C2822}" name="Column11888"/>
    <tableColumn id="11905" xr3:uid="{4DE9EC33-F1CB-4FAB-88D4-C60F620C63D9}" name="Column11889"/>
    <tableColumn id="11906" xr3:uid="{2DC97113-1736-415F-8843-2497464EFA3F}" name="Column11890"/>
    <tableColumn id="11907" xr3:uid="{8C1BA2CB-89B3-4A87-A9BE-F1A5B113DDD9}" name="Column11891"/>
    <tableColumn id="11908" xr3:uid="{FE2497B5-B8EC-47B6-A6CF-46943687B4D6}" name="Column11892"/>
    <tableColumn id="11909" xr3:uid="{8E42755D-1AA6-4431-AAE6-6A20B8E3AA90}" name="Column11893"/>
    <tableColumn id="11910" xr3:uid="{CE2D6795-0ABE-4E0A-A502-728436C37B70}" name="Column11894"/>
    <tableColumn id="11911" xr3:uid="{361C27E8-51B7-4A37-84C0-B93BE076D64B}" name="Column11895"/>
    <tableColumn id="11912" xr3:uid="{4D1AE752-DD8E-48D1-9C0E-88E1410F5D67}" name="Column11896"/>
    <tableColumn id="11913" xr3:uid="{FEDD207A-D5AF-433D-A1CB-1B57BAF3584C}" name="Column11897"/>
    <tableColumn id="11914" xr3:uid="{CA97CD2A-9337-4120-923F-7D210D7382C6}" name="Column11898"/>
    <tableColumn id="11915" xr3:uid="{5782934A-AEDE-4E3B-9786-9EE6D5A27FA1}" name="Column11899"/>
    <tableColumn id="11916" xr3:uid="{E7155D26-AFD0-4167-A760-1F320C9785BD}" name="Column11900"/>
    <tableColumn id="11917" xr3:uid="{454683E6-0C93-400B-BD8F-3CE83BF11637}" name="Column11901"/>
    <tableColumn id="11918" xr3:uid="{BBC2EAF5-FFDD-415D-B348-F4AB69267F74}" name="Column11902"/>
    <tableColumn id="11919" xr3:uid="{68A24754-C3D2-4862-B99E-AD6868E0E15F}" name="Column11903"/>
    <tableColumn id="11920" xr3:uid="{0CD361CD-3F9D-4CE5-8952-7FF0CC0948FD}" name="Column11904"/>
    <tableColumn id="11921" xr3:uid="{86BAD896-AF24-4F3D-83CF-30E513BBEC10}" name="Column11905"/>
    <tableColumn id="11922" xr3:uid="{DFD208A5-DB6C-4874-8051-4ED12EFBC597}" name="Column11906"/>
    <tableColumn id="11923" xr3:uid="{E252CB4C-F33A-44DB-83D3-F75E1CC91CC3}" name="Column11907"/>
    <tableColumn id="11924" xr3:uid="{4977AA20-8469-4588-88F5-FFC826265379}" name="Column11908"/>
    <tableColumn id="11925" xr3:uid="{1C80552D-688A-4664-97E0-144D33619FA2}" name="Column11909"/>
    <tableColumn id="11926" xr3:uid="{B173EA24-368B-4EED-8463-9BB3C9470727}" name="Column11910"/>
    <tableColumn id="11927" xr3:uid="{1A8E3EDB-C342-42C5-88F3-F0FB45147AE6}" name="Column11911"/>
    <tableColumn id="11928" xr3:uid="{A6E86CEF-2881-4B18-9B2F-5D83AE4F254C}" name="Column11912"/>
    <tableColumn id="11929" xr3:uid="{FE627DAC-B0A4-4945-A8C8-94EB4B2C8B85}" name="Column11913"/>
    <tableColumn id="11930" xr3:uid="{FAD7362F-C38E-44E7-AC3C-A327639E55F7}" name="Column11914"/>
    <tableColumn id="11931" xr3:uid="{775C34E4-2F5A-4475-9FE4-EFB527CEF5B7}" name="Column11915"/>
    <tableColumn id="11932" xr3:uid="{2AEBDE4A-C20B-4A27-BCF8-B88A2CFA2C89}" name="Column11916"/>
    <tableColumn id="11933" xr3:uid="{FAA1D844-BBDB-4204-846F-F137BDD438D4}" name="Column11917"/>
    <tableColumn id="11934" xr3:uid="{C742D651-8042-47E0-9139-3DBBD2B76CE1}" name="Column11918"/>
    <tableColumn id="11935" xr3:uid="{3CE8BA58-D0ED-49E6-9FAE-D6B8713F6A78}" name="Column11919"/>
    <tableColumn id="11936" xr3:uid="{D09E76EE-D1E7-4686-AA5B-2D86E6D7C96C}" name="Column11920"/>
    <tableColumn id="11937" xr3:uid="{956BB02A-EC5D-4A0D-8A72-AFDB33B3E4E1}" name="Column11921"/>
    <tableColumn id="11938" xr3:uid="{6EACBB37-C66F-4208-AA5B-3D12D90B9414}" name="Column11922"/>
    <tableColumn id="11939" xr3:uid="{CE13C8C6-A2CE-45E0-9E5A-C0AB590E1377}" name="Column11923"/>
    <tableColumn id="11940" xr3:uid="{7B760013-2716-43E7-AF2E-14BAE12CA6DF}" name="Column11924"/>
    <tableColumn id="11941" xr3:uid="{A9031789-51EF-4A96-B8CD-AF8DF8233837}" name="Column11925"/>
    <tableColumn id="11942" xr3:uid="{FFCF5D71-4126-4F1A-902C-11C7F9876A01}" name="Column11926"/>
    <tableColumn id="11943" xr3:uid="{8CA0B102-F5EF-40F7-BDD9-FB362CAFD78E}" name="Column11927"/>
    <tableColumn id="11944" xr3:uid="{CA2783D8-D115-4257-861F-40469755B9CC}" name="Column11928"/>
    <tableColumn id="11945" xr3:uid="{C2D3FCE8-C409-4116-AB5B-99FEA85ED35F}" name="Column11929"/>
    <tableColumn id="11946" xr3:uid="{4566015F-E997-428C-867E-79A3C8E693BB}" name="Column11930"/>
    <tableColumn id="11947" xr3:uid="{D645EA4B-74F3-4054-9AAD-DB11E1EA98B3}" name="Column11931"/>
    <tableColumn id="11948" xr3:uid="{B78D95C7-9220-4236-9272-2E01FE4F2F02}" name="Column11932"/>
    <tableColumn id="11949" xr3:uid="{16FDA037-8F03-44D8-8F39-005860768D01}" name="Column11933"/>
    <tableColumn id="11950" xr3:uid="{12B84C8C-0687-4E05-9835-8FB82E51301C}" name="Column11934"/>
    <tableColumn id="11951" xr3:uid="{F52FD87A-4411-406A-91B3-578032B35E9B}" name="Column11935"/>
    <tableColumn id="11952" xr3:uid="{B627DC85-5442-4F1C-AF53-99CBDF1DAD9D}" name="Column11936"/>
    <tableColumn id="11953" xr3:uid="{C850D912-8BF6-4196-99D8-98BCECBCF03F}" name="Column11937"/>
    <tableColumn id="11954" xr3:uid="{540968A8-444E-4663-87EC-86BEE9678C33}" name="Column11938"/>
    <tableColumn id="11955" xr3:uid="{2258EDC0-6DCC-47F1-9DDF-5C3D55BB83DC}" name="Column11939"/>
    <tableColumn id="11956" xr3:uid="{ACCB1B22-14C5-412A-AAE9-7E1DC7FB5890}" name="Column11940"/>
    <tableColumn id="11957" xr3:uid="{C20DB525-85FE-430D-9021-0D03B24CC426}" name="Column11941"/>
    <tableColumn id="11958" xr3:uid="{9A369B30-683D-4D9F-B6E7-6F209184D9CE}" name="Column11942"/>
    <tableColumn id="11959" xr3:uid="{D100E049-640C-41C9-AD56-00F8FBE264E3}" name="Column11943"/>
    <tableColumn id="11960" xr3:uid="{00E0FC29-94FF-4A80-B3C4-1C3282DA520D}" name="Column11944"/>
    <tableColumn id="11961" xr3:uid="{F8C4B6F1-6168-4444-8DEF-6F21642B61D5}" name="Column11945"/>
    <tableColumn id="11962" xr3:uid="{9177886B-AB58-46EA-AF00-FB2EB74D9FDC}" name="Column11946"/>
    <tableColumn id="11963" xr3:uid="{2382C390-7566-4E56-A330-9D679775E184}" name="Column11947"/>
    <tableColumn id="11964" xr3:uid="{79DB1528-CAE6-47CC-86CA-6ED684911AF6}" name="Column11948"/>
    <tableColumn id="11965" xr3:uid="{F0C1D7E4-28F3-4B10-8855-6979AA7AEBB8}" name="Column11949"/>
    <tableColumn id="11966" xr3:uid="{D65C1011-C4FD-4F7F-A469-A3BB4314E027}" name="Column11950"/>
    <tableColumn id="11967" xr3:uid="{07DCECF7-932F-4D02-8FEA-D67A2C903E6A}" name="Column11951"/>
    <tableColumn id="11968" xr3:uid="{D48463F2-AD66-4AB5-8E30-9E6D5FAC935D}" name="Column11952"/>
    <tableColumn id="11969" xr3:uid="{15D34FC9-ED17-4AD0-94C4-C72C13C99961}" name="Column11953"/>
    <tableColumn id="11970" xr3:uid="{F59CBFEE-B84E-4739-A7A4-EBCA4CA0DF3A}" name="Column11954"/>
    <tableColumn id="11971" xr3:uid="{C5B34464-7969-4B61-BD85-1BD9A0F5BFE2}" name="Column11955"/>
    <tableColumn id="11972" xr3:uid="{DF166FCC-92FA-4881-B782-CD89B41B082C}" name="Column11956"/>
    <tableColumn id="11973" xr3:uid="{F04CA722-97BC-4CDA-B9EB-B1689242649B}" name="Column11957"/>
    <tableColumn id="11974" xr3:uid="{60A67506-21F0-41DE-A2CE-68D611014AFB}" name="Column11958"/>
    <tableColumn id="11975" xr3:uid="{65065B4E-6216-4A04-BD4D-3291A9B032D1}" name="Column11959"/>
    <tableColumn id="11976" xr3:uid="{D8CA5A05-D163-4151-8C31-624C0E0B14F8}" name="Column11960"/>
    <tableColumn id="11977" xr3:uid="{D83B913B-AE31-4D8E-A465-4513ACAA6430}" name="Column11961"/>
    <tableColumn id="11978" xr3:uid="{E086BB4A-2567-4B80-8004-790D80F74733}" name="Column11962"/>
    <tableColumn id="11979" xr3:uid="{C925CB2B-1A83-4952-9199-7DB1C2033BFA}" name="Column11963"/>
    <tableColumn id="11980" xr3:uid="{CE78B47B-C4C9-4638-8F71-6B77F2827093}" name="Column11964"/>
    <tableColumn id="11981" xr3:uid="{10FC3FB4-ED49-4E19-AF74-0BB552CFE577}" name="Column11965"/>
    <tableColumn id="11982" xr3:uid="{2C035274-155A-4C8F-9D8C-40E8E91440E2}" name="Column11966"/>
    <tableColumn id="11983" xr3:uid="{8E1E7B65-24EC-4C5A-9638-F626FAC81647}" name="Column11967"/>
    <tableColumn id="11984" xr3:uid="{F2E6498D-39C2-4F84-94F4-CD5ECDF5CDEE}" name="Column11968"/>
    <tableColumn id="11985" xr3:uid="{49A0A613-9959-493E-84F8-0631F78DE04F}" name="Column11969"/>
    <tableColumn id="11986" xr3:uid="{40627CE9-E5C3-4C56-B75E-4F58686EA8D2}" name="Column11970"/>
    <tableColumn id="11987" xr3:uid="{C0DC7BDE-6A0C-4611-9E17-428C8FD60F60}" name="Column11971"/>
    <tableColumn id="11988" xr3:uid="{E4080ADD-6564-4424-8B7F-F28BDA282C2F}" name="Column11972"/>
    <tableColumn id="11989" xr3:uid="{C5C108AC-FB71-4B74-BAB9-1FF9AF911674}" name="Column11973"/>
    <tableColumn id="11990" xr3:uid="{198DA3FE-329A-4E97-A70D-968E01A91AA0}" name="Column11974"/>
    <tableColumn id="11991" xr3:uid="{92E7018D-7627-4F6E-95B9-FEBF6DC7C579}" name="Column11975"/>
    <tableColumn id="11992" xr3:uid="{1141924E-DDDF-428D-8760-8591ED534366}" name="Column11976"/>
    <tableColumn id="11993" xr3:uid="{5A766135-8999-4177-B9E0-0158F1055405}" name="Column11977"/>
    <tableColumn id="11994" xr3:uid="{26A68145-0000-488B-9EA6-2A80C1B4D884}" name="Column11978"/>
    <tableColumn id="11995" xr3:uid="{13DCD9D9-1B30-4270-8F46-C8AFF5B5F201}" name="Column11979"/>
    <tableColumn id="11996" xr3:uid="{A09C5457-74C2-4D3B-9644-BB1E03E19B38}" name="Column11980"/>
    <tableColumn id="11997" xr3:uid="{FDC6D11F-C162-4429-A68D-BF7D62A11C2E}" name="Column11981"/>
    <tableColumn id="11998" xr3:uid="{1D9B9536-6E0E-481A-B0B5-69A1DAF944FE}" name="Column11982"/>
    <tableColumn id="11999" xr3:uid="{4DB8C773-9031-4206-BAEC-0B21F43AB3A0}" name="Column11983"/>
    <tableColumn id="12000" xr3:uid="{06B9894E-A2F8-4A52-9FB0-56B8AE938158}" name="Column11984"/>
    <tableColumn id="12001" xr3:uid="{99A79FC7-510D-414D-AB1B-9C793A1763CE}" name="Column11985"/>
    <tableColumn id="12002" xr3:uid="{48A9EC22-25CE-4272-A3B8-81C269BE46B4}" name="Column11986"/>
    <tableColumn id="12003" xr3:uid="{FBF78515-2EB4-46B0-A67D-7F755621456F}" name="Column11987"/>
    <tableColumn id="12004" xr3:uid="{F47CF662-5BC5-4285-8E9A-A4300684B6A6}" name="Column11988"/>
    <tableColumn id="12005" xr3:uid="{FBE9C2EB-2010-407F-BDBB-9715983FE537}" name="Column11989"/>
    <tableColumn id="12006" xr3:uid="{F16DF7AC-4939-4027-B174-9359047C3A19}" name="Column11990"/>
    <tableColumn id="12007" xr3:uid="{1EEB6E16-39BC-49D2-AFEC-BF52DD7C8E19}" name="Column11991"/>
    <tableColumn id="12008" xr3:uid="{FEB97DEC-86EF-4465-95A4-58319EBDF800}" name="Column11992"/>
    <tableColumn id="12009" xr3:uid="{003BAF6C-D70A-4344-A63E-878ECDFFDF46}" name="Column11993"/>
    <tableColumn id="12010" xr3:uid="{AA4B32E0-7274-4431-8E4D-33B6A38E8398}" name="Column11994"/>
    <tableColumn id="12011" xr3:uid="{AA294BA5-11A8-41A5-8216-ECD4863568EE}" name="Column11995"/>
    <tableColumn id="12012" xr3:uid="{20CAC3A6-F41E-4C59-8B62-D3442C55CF4C}" name="Column11996"/>
    <tableColumn id="12013" xr3:uid="{DBBAF2CF-41B7-47F3-96C1-39C1ADF67179}" name="Column11997"/>
    <tableColumn id="12014" xr3:uid="{31C89804-584F-4A53-8CB9-2D5D839A18BA}" name="Column11998"/>
    <tableColumn id="12015" xr3:uid="{AA579CE8-65CD-4B64-9924-324B8543286A}" name="Column11999"/>
    <tableColumn id="12016" xr3:uid="{8655AE79-430E-45ED-8DCB-8452870EB635}" name="Column12000"/>
    <tableColumn id="12017" xr3:uid="{8DA80E3C-E0F6-4F82-8CE3-3CB520AD3275}" name="Column12001"/>
    <tableColumn id="12018" xr3:uid="{A96E768E-8080-41D0-A25C-310EB4F7919C}" name="Column12002"/>
    <tableColumn id="12019" xr3:uid="{8A1E3BCE-54EC-4D41-95DB-873630FA3015}" name="Column12003"/>
    <tableColumn id="12020" xr3:uid="{C4245975-D473-4A17-9762-1BC44961AD90}" name="Column12004"/>
    <tableColumn id="12021" xr3:uid="{081FCB65-C4FE-4BB2-8F90-44896C55BCDE}" name="Column12005"/>
    <tableColumn id="12022" xr3:uid="{2F1A4F7C-F809-4A92-AE4A-332080408CD2}" name="Column12006"/>
    <tableColumn id="12023" xr3:uid="{DD2E2B25-46DA-41FF-BFFF-00DD494FB631}" name="Column12007"/>
    <tableColumn id="12024" xr3:uid="{1BCA3563-459A-4781-B081-92D9F3FD00B1}" name="Column12008"/>
    <tableColumn id="12025" xr3:uid="{4FDF5CB9-F26B-4110-A07A-5A30BCD4B0E6}" name="Column12009"/>
    <tableColumn id="12026" xr3:uid="{286A1A92-AB33-44AC-A39C-F48B06FF582F}" name="Column12010"/>
    <tableColumn id="12027" xr3:uid="{A7F6C5BA-84BA-4C49-83ED-B9C2537BEF9F}" name="Column12011"/>
    <tableColumn id="12028" xr3:uid="{5388B6FA-EA8F-4074-A049-9EA656F6D238}" name="Column12012"/>
    <tableColumn id="12029" xr3:uid="{51705CCC-98E9-48A2-920D-99157DE7B41D}" name="Column12013"/>
    <tableColumn id="12030" xr3:uid="{4DB5A58C-F7ED-44E8-82E9-F01CF600F28C}" name="Column12014"/>
    <tableColumn id="12031" xr3:uid="{EFF31219-2032-44F8-88FC-6EF70E206DFF}" name="Column12015"/>
    <tableColumn id="12032" xr3:uid="{1BEBF891-3F91-42D4-B0CA-82FAD1C66683}" name="Column12016"/>
    <tableColumn id="12033" xr3:uid="{9601EAC5-E352-4EC2-A55F-2BDF782DCFC3}" name="Column12017"/>
    <tableColumn id="12034" xr3:uid="{A9A60B84-5EDE-40D6-A205-FE1F3FFD8F84}" name="Column12018"/>
    <tableColumn id="12035" xr3:uid="{34B6A8AD-0ACB-4A11-9C22-256938C25203}" name="Column12019"/>
    <tableColumn id="12036" xr3:uid="{F3102ECD-699F-496E-8AA4-5A845B48C5C1}" name="Column12020"/>
    <tableColumn id="12037" xr3:uid="{473CDAED-DB01-4299-A5EC-185A39243634}" name="Column12021"/>
    <tableColumn id="12038" xr3:uid="{35E19E78-4587-40ED-8093-92BD0BD907D4}" name="Column12022"/>
    <tableColumn id="12039" xr3:uid="{940FACD0-85E7-4715-8110-92C7D11FAED6}" name="Column12023"/>
    <tableColumn id="12040" xr3:uid="{B9D4F952-7A67-4D40-A337-8BFF75E853DB}" name="Column12024"/>
    <tableColumn id="12041" xr3:uid="{E96BA6BA-2E49-461E-9AB1-E3CE07BE0EEA}" name="Column12025"/>
    <tableColumn id="12042" xr3:uid="{F738A06F-C566-4BF0-A0EA-B74CB9613CC7}" name="Column12026"/>
    <tableColumn id="12043" xr3:uid="{6A281DBD-EE9F-40DF-94EF-68E1E5AD6870}" name="Column12027"/>
    <tableColumn id="12044" xr3:uid="{ABD3973F-F9A2-4D70-B507-EB4F9EFD6F18}" name="Column12028"/>
    <tableColumn id="12045" xr3:uid="{9D2A5B58-8648-469E-96DF-023B513B650F}" name="Column12029"/>
    <tableColumn id="12046" xr3:uid="{5501C4D2-E882-493F-9FB5-CD6C85FAE2F0}" name="Column12030"/>
    <tableColumn id="12047" xr3:uid="{C6695045-2627-4BE4-ACC9-B4D5A0EAB7BA}" name="Column12031"/>
    <tableColumn id="12048" xr3:uid="{61240A97-96BF-4070-8026-B6C994B1370B}" name="Column12032"/>
    <tableColumn id="12049" xr3:uid="{8EB4AFBF-D901-41FF-B98B-0E26E477D368}" name="Column12033"/>
    <tableColumn id="12050" xr3:uid="{800D3116-1755-4611-87DB-9E6B3ACD31B3}" name="Column12034"/>
    <tableColumn id="12051" xr3:uid="{A017DCD8-0E03-4D8C-A376-D5A4F45171FD}" name="Column12035"/>
    <tableColumn id="12052" xr3:uid="{96F0DB2F-3D8B-4F21-AC40-BDBABCB21F5E}" name="Column12036"/>
    <tableColumn id="12053" xr3:uid="{097C6C6C-76C3-4E85-A704-A03A3B802EB6}" name="Column12037"/>
    <tableColumn id="12054" xr3:uid="{208E8C98-643B-44AC-A091-F8C8A8BC6DF1}" name="Column12038"/>
    <tableColumn id="12055" xr3:uid="{F10F7061-35AE-4B4F-BEA8-10BACC19A430}" name="Column12039"/>
    <tableColumn id="12056" xr3:uid="{A11436E6-3D55-461D-AFA4-FDE2268A4876}" name="Column12040"/>
    <tableColumn id="12057" xr3:uid="{628045A0-36BE-4C4E-AABA-35FA4393DC9F}" name="Column12041"/>
    <tableColumn id="12058" xr3:uid="{598DB4B6-19E5-48D4-9AE6-E5D301F4DB0C}" name="Column12042"/>
    <tableColumn id="12059" xr3:uid="{16937943-15B3-489A-B432-837DAB43F3D5}" name="Column12043"/>
    <tableColumn id="12060" xr3:uid="{A7E321C0-E5AD-4BDB-BDE8-558251168304}" name="Column12044"/>
    <tableColumn id="12061" xr3:uid="{1EF5F484-718A-48C3-BCCA-18C15B266C4A}" name="Column12045"/>
    <tableColumn id="12062" xr3:uid="{84454765-7EBD-41FA-B1D2-68333C0A33A2}" name="Column12046"/>
    <tableColumn id="12063" xr3:uid="{633C5508-7A8E-44BD-A240-CD39A0939934}" name="Column12047"/>
    <tableColumn id="12064" xr3:uid="{FDF082D0-7EDE-4DC7-BAC3-FD6CA45C01AA}" name="Column12048"/>
    <tableColumn id="12065" xr3:uid="{044138EA-6DC1-44F1-81DC-09CFA5BB5AE8}" name="Column12049"/>
    <tableColumn id="12066" xr3:uid="{57F21EAC-2B0D-4869-96CA-94DB6A21BAC4}" name="Column12050"/>
    <tableColumn id="12067" xr3:uid="{98A107B1-102A-4EB9-8293-6A4AEB25DC9D}" name="Column12051"/>
    <tableColumn id="12068" xr3:uid="{248B7B0C-0475-48FF-BD2E-37151D4FD11B}" name="Column12052"/>
    <tableColumn id="12069" xr3:uid="{F285BAC4-C48F-438B-9AEC-432233F373DA}" name="Column12053"/>
    <tableColumn id="12070" xr3:uid="{45DA3EBC-B56C-4D52-AD91-4BD8FE59ADF6}" name="Column12054"/>
    <tableColumn id="12071" xr3:uid="{C8039111-EE96-4A51-9087-0B45C8C5F783}" name="Column12055"/>
    <tableColumn id="12072" xr3:uid="{025F53A4-F139-4A54-A91C-3F843230F1C2}" name="Column12056"/>
    <tableColumn id="12073" xr3:uid="{A4B70D71-34BF-4548-A0D8-B38F28EC4DFA}" name="Column12057"/>
    <tableColumn id="12074" xr3:uid="{4165CCE8-7EA5-4A81-BDC2-8CAF1DBC661D}" name="Column12058"/>
    <tableColumn id="12075" xr3:uid="{C4C88890-1511-4EEA-AB95-C6827462A8EE}" name="Column12059"/>
    <tableColumn id="12076" xr3:uid="{BD237206-8835-4AE1-AFAA-4C6A42EA597A}" name="Column12060"/>
    <tableColumn id="12077" xr3:uid="{FC809C26-EDE9-4E5B-B503-199633F07DC5}" name="Column12061"/>
    <tableColumn id="12078" xr3:uid="{1DB7AEDC-3450-41FF-8FCF-958DE91A5DB9}" name="Column12062"/>
    <tableColumn id="12079" xr3:uid="{85042819-E755-449B-B963-8D5E9B48EDD2}" name="Column12063"/>
    <tableColumn id="12080" xr3:uid="{E5443D78-8245-4EA4-AE78-0F8B9C8DD90A}" name="Column12064"/>
    <tableColumn id="12081" xr3:uid="{9A6E633A-ADF2-49A2-9377-7CD8BF4546AC}" name="Column12065"/>
    <tableColumn id="12082" xr3:uid="{4A7B416C-E8A8-416D-86D6-FD846AF53388}" name="Column12066"/>
    <tableColumn id="12083" xr3:uid="{56E780E8-D4FB-4401-8C05-A875EEF57C4C}" name="Column12067"/>
    <tableColumn id="12084" xr3:uid="{90695895-17AC-4197-A8C3-4B35CD4BFAA4}" name="Column12068"/>
    <tableColumn id="12085" xr3:uid="{5A648D2B-6D6D-4B74-BBDF-92DC6C222070}" name="Column12069"/>
    <tableColumn id="12086" xr3:uid="{FCE2F856-D08D-49A7-AB08-8FC94FCB1702}" name="Column12070"/>
    <tableColumn id="12087" xr3:uid="{53F550CD-6192-4435-A02C-392455B27D0A}" name="Column12071"/>
    <tableColumn id="12088" xr3:uid="{6660FD57-71AC-47D6-9423-6D04E1105FCB}" name="Column12072"/>
    <tableColumn id="12089" xr3:uid="{620BF957-5FAB-4A19-BC5B-28ACC9ECC673}" name="Column12073"/>
    <tableColumn id="12090" xr3:uid="{FDC62F27-B7F2-4D23-8371-2BDB312AEFB8}" name="Column12074"/>
    <tableColumn id="12091" xr3:uid="{1729E9F9-5F0E-4687-992C-C5CCC08298AC}" name="Column12075"/>
    <tableColumn id="12092" xr3:uid="{9529E22D-7A2D-475E-AD35-2509BB6BBB81}" name="Column12076"/>
    <tableColumn id="12093" xr3:uid="{5FAC6D28-DE69-4657-8B26-795D05DB1A15}" name="Column12077"/>
    <tableColumn id="12094" xr3:uid="{F7A7709A-8D15-451C-A79E-C6E3C8C3E186}" name="Column12078"/>
    <tableColumn id="12095" xr3:uid="{DC72B0E0-6043-475E-BBBC-430699665DB2}" name="Column12079"/>
    <tableColumn id="12096" xr3:uid="{DDC8D9F8-2187-4510-9FD8-9E5663B01B52}" name="Column12080"/>
    <tableColumn id="12097" xr3:uid="{BCD5ABCF-5298-4787-84B2-F292662470B2}" name="Column12081"/>
    <tableColumn id="12098" xr3:uid="{E6306C0D-AE1E-4CB4-8288-E04508DBFD08}" name="Column12082"/>
    <tableColumn id="12099" xr3:uid="{B5793D29-81C9-48A0-AE7B-C8CB7F7A3401}" name="Column12083"/>
    <tableColumn id="12100" xr3:uid="{A18A13D7-3BE0-4948-B8B5-FBE2B3840B38}" name="Column12084"/>
    <tableColumn id="12101" xr3:uid="{79319A6D-8243-4C2A-8CF6-C1B6170B4306}" name="Column12085"/>
    <tableColumn id="12102" xr3:uid="{AA24EDCD-9922-4526-8C6B-6AC88FB9A48B}" name="Column12086"/>
    <tableColumn id="12103" xr3:uid="{290D40AD-EFFA-4E23-AD46-B56AFC6B2CF2}" name="Column12087"/>
    <tableColumn id="12104" xr3:uid="{1ABA509F-20D8-4C72-B053-5A1264E61414}" name="Column12088"/>
    <tableColumn id="12105" xr3:uid="{48B0DC66-FD63-402D-9025-0793DCC00E4A}" name="Column12089"/>
    <tableColumn id="12106" xr3:uid="{A3267B30-2ECF-477B-88DC-A9FEE008B28C}" name="Column12090"/>
    <tableColumn id="12107" xr3:uid="{FBE416FF-EB53-4ADF-8B72-49214E5149CF}" name="Column12091"/>
    <tableColumn id="12108" xr3:uid="{D090A3AA-B173-4F7C-81B6-D7BF522063AD}" name="Column12092"/>
    <tableColumn id="12109" xr3:uid="{8E6C7063-C3B5-4034-9800-D32F0632FA95}" name="Column12093"/>
    <tableColumn id="12110" xr3:uid="{5E517E51-1883-4F66-BE41-62D9CBC067C8}" name="Column12094"/>
    <tableColumn id="12111" xr3:uid="{03837A1D-CFC4-4670-AA07-7D06199FF3C9}" name="Column12095"/>
    <tableColumn id="12112" xr3:uid="{A95BEE21-2E4A-495E-A4FB-D55199974051}" name="Column12096"/>
    <tableColumn id="12113" xr3:uid="{B67AB457-F52A-4D7D-AC53-0602B60C13D5}" name="Column12097"/>
    <tableColumn id="12114" xr3:uid="{4E8433B9-77E7-4443-A1CB-909CAB1B81B8}" name="Column12098"/>
    <tableColumn id="12115" xr3:uid="{924F189D-DDB3-4632-B315-19131745DEB0}" name="Column12099"/>
    <tableColumn id="12116" xr3:uid="{25D6C292-6FCB-417A-B53E-6CD6050B1720}" name="Column12100"/>
    <tableColumn id="12117" xr3:uid="{ABC6E3EE-4492-4E17-AA34-7B4D94C8239B}" name="Column12101"/>
    <tableColumn id="12118" xr3:uid="{C83EAA18-66A7-431F-B138-8300322C523C}" name="Column12102"/>
    <tableColumn id="12119" xr3:uid="{E682CF19-2CC3-4E98-8327-6E30DB5DE77E}" name="Column12103"/>
    <tableColumn id="12120" xr3:uid="{F770F010-55ED-4FBF-AADD-3E46E11481D2}" name="Column12104"/>
    <tableColumn id="12121" xr3:uid="{FEAE885A-8302-4874-A468-D9E1A5CAA3BF}" name="Column12105"/>
    <tableColumn id="12122" xr3:uid="{F9811274-34E6-473C-9FEE-85C8FC845970}" name="Column12106"/>
    <tableColumn id="12123" xr3:uid="{A4517BD3-9A13-4012-AD4F-0995D8BBFAB6}" name="Column12107"/>
    <tableColumn id="12124" xr3:uid="{B2CE04B4-DBEF-4A13-8C84-89A24E2C5ACC}" name="Column12108"/>
    <tableColumn id="12125" xr3:uid="{A4090022-AEA3-4CBF-B93D-E4616B237118}" name="Column12109"/>
    <tableColumn id="12126" xr3:uid="{B0E6D44C-FC67-40D6-BDD2-32DF8784D7B8}" name="Column12110"/>
    <tableColumn id="12127" xr3:uid="{E780B581-9272-4EB1-9C57-3B282A445159}" name="Column12111"/>
    <tableColumn id="12128" xr3:uid="{AF8DA1CD-62C9-450B-A124-28EFA43E54DB}" name="Column12112"/>
    <tableColumn id="12129" xr3:uid="{EF6E01BF-A3A7-4285-A743-A652FAAF6C18}" name="Column12113"/>
    <tableColumn id="12130" xr3:uid="{5D215377-463B-4C85-A128-2C162F03DD1E}" name="Column12114"/>
    <tableColumn id="12131" xr3:uid="{B27B52A4-B5F5-49DF-B304-E0D0C529FCE1}" name="Column12115"/>
    <tableColumn id="12132" xr3:uid="{D04D83F3-77ED-4838-9948-AB60B1877228}" name="Column12116"/>
    <tableColumn id="12133" xr3:uid="{8669F650-C1D2-4152-8D36-FA3ED01C5ED6}" name="Column12117"/>
    <tableColumn id="12134" xr3:uid="{F32D6DE5-090F-4863-8D0E-FC6BD0EA3E83}" name="Column12118"/>
    <tableColumn id="12135" xr3:uid="{151240DB-9CD2-4ED7-8B31-EB617E37F97E}" name="Column12119"/>
    <tableColumn id="12136" xr3:uid="{DEDD0C99-E6AF-47F7-A453-588442C3209F}" name="Column12120"/>
    <tableColumn id="12137" xr3:uid="{985EBAFD-246B-421D-96A6-B8868BDA40BA}" name="Column12121"/>
    <tableColumn id="12138" xr3:uid="{51729A6E-0A11-4600-84FA-84518864FFBB}" name="Column12122"/>
    <tableColumn id="12139" xr3:uid="{DE4600A7-4573-4BF9-B023-AB49C2670711}" name="Column12123"/>
    <tableColumn id="12140" xr3:uid="{1E5BA380-0E15-461E-9B28-3A6F1367A8D1}" name="Column12124"/>
    <tableColumn id="12141" xr3:uid="{FF122C2A-9C2F-4489-A143-78C4CE43E008}" name="Column12125"/>
    <tableColumn id="12142" xr3:uid="{201ECFC8-072F-4688-B759-C4C9C37799C3}" name="Column12126"/>
    <tableColumn id="12143" xr3:uid="{8027BD55-6B48-4D26-A861-9C4CEA0A3FB2}" name="Column12127"/>
    <tableColumn id="12144" xr3:uid="{57B31FFD-27AC-4F21-A2D9-1D99FDBA31C2}" name="Column12128"/>
    <tableColumn id="12145" xr3:uid="{F0BC2509-583E-4A2D-893D-522EF3F0A539}" name="Column12129"/>
    <tableColumn id="12146" xr3:uid="{D944666A-6E4A-48B2-9E2C-EAD0F60277E2}" name="Column12130"/>
    <tableColumn id="12147" xr3:uid="{096F29D5-2896-4315-8664-D1C24DAB9E08}" name="Column12131"/>
    <tableColumn id="12148" xr3:uid="{BA71DBBC-C8B8-46BD-9141-50C409037350}" name="Column12132"/>
    <tableColumn id="12149" xr3:uid="{D5A51044-E9C4-49E9-AC41-D71207F7D07D}" name="Column12133"/>
    <tableColumn id="12150" xr3:uid="{BD346448-50B9-46C8-94DB-F1FFC5A8B930}" name="Column12134"/>
    <tableColumn id="12151" xr3:uid="{5E6FC586-8FF5-4553-B690-EB320E5CD9C4}" name="Column12135"/>
    <tableColumn id="12152" xr3:uid="{A196C15F-352E-4844-BB92-492C0485E618}" name="Column12136"/>
    <tableColumn id="12153" xr3:uid="{A7DC2428-B0A7-4385-8F69-CB4B6A6D76EC}" name="Column12137"/>
    <tableColumn id="12154" xr3:uid="{1CE53E34-733D-4767-858B-2A969FF1D0AC}" name="Column12138"/>
    <tableColumn id="12155" xr3:uid="{B17669CB-1676-4332-84B8-6F2AAC3844F2}" name="Column12139"/>
    <tableColumn id="12156" xr3:uid="{A666C7BF-ECC2-43CE-9BBA-A233EF7672BE}" name="Column12140"/>
    <tableColumn id="12157" xr3:uid="{49D5052E-0858-48B0-9829-844BAD5C052C}" name="Column12141"/>
    <tableColumn id="12158" xr3:uid="{D45AF3A1-A062-4A60-9AE6-7DDE73E05D23}" name="Column12142"/>
    <tableColumn id="12159" xr3:uid="{BD3EEAE9-0BF3-4EB7-9A61-8E82CFF10161}" name="Column12143"/>
    <tableColumn id="12160" xr3:uid="{4D0CB513-72A1-4F8D-91DF-13FB83517569}" name="Column12144"/>
    <tableColumn id="12161" xr3:uid="{D1217341-71B3-4172-8A24-561E40017F75}" name="Column12145"/>
    <tableColumn id="12162" xr3:uid="{EC8B9D68-41D8-4E50-B3A8-8FFD7FA15790}" name="Column12146"/>
    <tableColumn id="12163" xr3:uid="{469B7633-F4C7-416B-8C7A-C29F374D10C2}" name="Column12147"/>
    <tableColumn id="12164" xr3:uid="{1835D233-656D-43FF-B91E-F0428D4378BB}" name="Column12148"/>
    <tableColumn id="12165" xr3:uid="{54CE7A1A-4433-4564-853B-804D161BB850}" name="Column12149"/>
    <tableColumn id="12166" xr3:uid="{BB481E44-CCD8-48F6-9E05-0FE7B05574CD}" name="Column12150"/>
    <tableColumn id="12167" xr3:uid="{E63E5EF7-007A-435A-A166-BF5F0E2C8432}" name="Column12151"/>
    <tableColumn id="12168" xr3:uid="{5903EFA7-0494-4172-A8A6-84153B7B8EA8}" name="Column12152"/>
    <tableColumn id="12169" xr3:uid="{D5B77686-9C14-4D5C-B587-84539D190A77}" name="Column12153"/>
    <tableColumn id="12170" xr3:uid="{B7D10C44-BE9A-4659-A849-8D27E9E20131}" name="Column12154"/>
    <tableColumn id="12171" xr3:uid="{C41F48B5-2418-474B-850B-E256992E8C89}" name="Column12155"/>
    <tableColumn id="12172" xr3:uid="{80F1DB97-685C-4C28-B71F-A31DA0FAF2D8}" name="Column12156"/>
    <tableColumn id="12173" xr3:uid="{86FF788C-1408-45A0-9183-ED4D315F5BAE}" name="Column12157"/>
    <tableColumn id="12174" xr3:uid="{43085070-5746-43E1-9C79-37A55527285B}" name="Column12158"/>
    <tableColumn id="12175" xr3:uid="{734616B5-4540-47A3-89CA-A01A1D6DF766}" name="Column12159"/>
    <tableColumn id="12176" xr3:uid="{CF3D89FB-B78A-408B-91F7-B872B49340B7}" name="Column12160"/>
    <tableColumn id="12177" xr3:uid="{730161DA-B89A-4E92-8516-723E85A10E8A}" name="Column12161"/>
    <tableColumn id="12178" xr3:uid="{9DA2BAC2-E0A3-4483-9EB9-6BF5DF0201A8}" name="Column12162"/>
    <tableColumn id="12179" xr3:uid="{7D9DC40B-09FE-448C-8DF5-D6A979877B0A}" name="Column12163"/>
    <tableColumn id="12180" xr3:uid="{ABB4D6F9-CED5-4AC5-B148-2A7F0FEDB6B9}" name="Column12164"/>
    <tableColumn id="12181" xr3:uid="{F74AE45D-84D7-466E-858F-5D77A0B2D98C}" name="Column12165"/>
    <tableColumn id="12182" xr3:uid="{AFF78565-2C42-47E7-92C7-BEDE20FF2C3C}" name="Column12166"/>
    <tableColumn id="12183" xr3:uid="{5454763C-737B-4272-AC8C-D7703E89F449}" name="Column12167"/>
    <tableColumn id="12184" xr3:uid="{FC278BBD-AB80-4FB2-A970-9BF114E89EEB}" name="Column12168"/>
    <tableColumn id="12185" xr3:uid="{E5C124A2-F456-4158-8C26-DA7CCCF6D4B4}" name="Column12169"/>
    <tableColumn id="12186" xr3:uid="{6559FB0D-1437-4D1E-835E-BE61F8B30C66}" name="Column12170"/>
    <tableColumn id="12187" xr3:uid="{15CD01E7-D680-4F5B-81E7-01E2F06C1FF4}" name="Column12171"/>
    <tableColumn id="12188" xr3:uid="{46667CE1-F9B2-42C0-B217-1F5E4764F9E1}" name="Column12172"/>
    <tableColumn id="12189" xr3:uid="{2FA85E0D-B2CB-4029-8635-19F69CE45AE5}" name="Column12173"/>
    <tableColumn id="12190" xr3:uid="{FDF722BE-49B1-470E-96BE-8749584A1264}" name="Column12174"/>
    <tableColumn id="12191" xr3:uid="{47E1C210-56E5-4ECB-AACA-F8F0C9064EF1}" name="Column12175"/>
    <tableColumn id="12192" xr3:uid="{E3F9A78F-905E-4CBE-8B3B-0092D2A6F2D1}" name="Column12176"/>
    <tableColumn id="12193" xr3:uid="{F8BD895E-0646-40CC-B671-72EC28BDAD1C}" name="Column12177"/>
    <tableColumn id="12194" xr3:uid="{D56E81C6-9486-46C7-B06D-9D7026828956}" name="Column12178"/>
    <tableColumn id="12195" xr3:uid="{C073EC64-42CE-4C07-A501-42885A26C4C3}" name="Column12179"/>
    <tableColumn id="12196" xr3:uid="{6014C526-E67C-437E-A50F-CA3D48077239}" name="Column12180"/>
    <tableColumn id="12197" xr3:uid="{B059DAC0-6519-41D1-AC3F-D4BBE469E708}" name="Column12181"/>
    <tableColumn id="12198" xr3:uid="{FBC8C3D6-5880-4F97-802A-A0ADF3867616}" name="Column12182"/>
    <tableColumn id="12199" xr3:uid="{4DA1B167-B3F3-4305-895F-75B27DDE97AA}" name="Column12183"/>
    <tableColumn id="12200" xr3:uid="{B3277675-5C43-439E-A97C-0A97A6259462}" name="Column12184"/>
    <tableColumn id="12201" xr3:uid="{B6DF9C16-B4A3-420D-AED5-99CE15C1ABE1}" name="Column12185"/>
    <tableColumn id="12202" xr3:uid="{619624E5-5B7A-4BF6-A3E0-0F5D4302B1DA}" name="Column12186"/>
    <tableColumn id="12203" xr3:uid="{6A921E0A-EB4C-48C1-8712-D0A025E42022}" name="Column12187"/>
    <tableColumn id="12204" xr3:uid="{D94BC7FC-9A60-45CB-A6B6-8F8A85F4B711}" name="Column12188"/>
    <tableColumn id="12205" xr3:uid="{2C37DCA7-BC08-4024-BCEA-CBB4021DC885}" name="Column12189"/>
    <tableColumn id="12206" xr3:uid="{692E0CFE-DAF7-4A7C-84B9-1485CD7B86B6}" name="Column12190"/>
    <tableColumn id="12207" xr3:uid="{5FADBC37-79FE-4D44-9CEF-510C7BA70A8F}" name="Column12191"/>
    <tableColumn id="12208" xr3:uid="{FDE8388A-863A-4134-B499-1F851282CCF0}" name="Column12192"/>
    <tableColumn id="12209" xr3:uid="{AB0392A6-A672-479B-8F8F-4E8FCC5A384D}" name="Column12193"/>
    <tableColumn id="12210" xr3:uid="{03DE662B-4C1A-4A6B-9B99-9DD5DD9BCD22}" name="Column12194"/>
    <tableColumn id="12211" xr3:uid="{CAFC113A-1762-4784-B11F-157CB2594188}" name="Column12195"/>
    <tableColumn id="12212" xr3:uid="{C60B71ED-112E-487B-A21B-A7062FE0E1A3}" name="Column12196"/>
    <tableColumn id="12213" xr3:uid="{CFAD97D6-76A3-43AF-98B3-DE0FAF1A0225}" name="Column12197"/>
    <tableColumn id="12214" xr3:uid="{85B26684-5880-4DB2-A466-46BB2A7CEF98}" name="Column12198"/>
    <tableColumn id="12215" xr3:uid="{3BEF9C23-9264-48C8-9C2A-1C9A83393D62}" name="Column12199"/>
    <tableColumn id="12216" xr3:uid="{B3317ED9-5A69-4D56-ACDC-8F8E4C86ED8E}" name="Column12200"/>
    <tableColumn id="12217" xr3:uid="{6E1AD51A-4B74-424E-8E5D-CC0AFF92C009}" name="Column12201"/>
    <tableColumn id="12218" xr3:uid="{640C091A-EA5A-4EF3-A4DA-D6F0C242F4A0}" name="Column12202"/>
    <tableColumn id="12219" xr3:uid="{B6DCD980-40AD-4C47-9CDE-1024F5EB4CEA}" name="Column12203"/>
    <tableColumn id="12220" xr3:uid="{E9A75251-E68F-4BCC-B708-B5E38457687A}" name="Column12204"/>
    <tableColumn id="12221" xr3:uid="{3DB22042-6A81-4C53-A8DB-7A5E25586369}" name="Column12205"/>
    <tableColumn id="12222" xr3:uid="{A9C02599-36FB-4EB1-9DF6-AB0476362B68}" name="Column12206"/>
    <tableColumn id="12223" xr3:uid="{D0876170-16F5-4A30-B7E6-66FE815FD0D0}" name="Column12207"/>
    <tableColumn id="12224" xr3:uid="{696EBB96-40BD-4659-AF54-1B948FA3E4DF}" name="Column12208"/>
    <tableColumn id="12225" xr3:uid="{EB794251-A9B8-4050-97A7-B093FC448F8B}" name="Column12209"/>
    <tableColumn id="12226" xr3:uid="{11EAC806-A681-4520-B734-012B44BA9571}" name="Column12210"/>
    <tableColumn id="12227" xr3:uid="{1584739A-6435-4AF6-9434-12781918F835}" name="Column12211"/>
    <tableColumn id="12228" xr3:uid="{AE0F8760-B4B0-4AD9-A50D-31DABAA5B860}" name="Column12212"/>
    <tableColumn id="12229" xr3:uid="{B3909859-BF59-45C4-9747-A829FE37DA52}" name="Column12213"/>
    <tableColumn id="12230" xr3:uid="{1044F052-8543-46EB-849B-DF1ABE19E876}" name="Column12214"/>
    <tableColumn id="12231" xr3:uid="{31B1D6B2-5A8D-4E55-8267-34A30C246370}" name="Column12215"/>
    <tableColumn id="12232" xr3:uid="{CB7B84CD-9817-48B0-8504-582645DC06D4}" name="Column12216"/>
    <tableColumn id="12233" xr3:uid="{C69F8B92-481D-4B7B-9EF6-ED32FA03ED0B}" name="Column12217"/>
    <tableColumn id="12234" xr3:uid="{FA5739E8-00F7-4FB3-84DE-549B10698463}" name="Column12218"/>
    <tableColumn id="12235" xr3:uid="{EBCBE821-A761-494F-808F-A27E8D8D6749}" name="Column12219"/>
    <tableColumn id="12236" xr3:uid="{5D155556-CA0B-4F2C-98A5-53EC3EBA694A}" name="Column12220"/>
    <tableColumn id="12237" xr3:uid="{E258F28D-AB6F-4CAE-9D6B-E868EA403647}" name="Column12221"/>
    <tableColumn id="12238" xr3:uid="{C409438B-B023-4B59-B8B0-97988ADC5C8B}" name="Column12222"/>
    <tableColumn id="12239" xr3:uid="{C5A40F02-E019-4B05-8550-3A127338F729}" name="Column12223"/>
    <tableColumn id="12240" xr3:uid="{66604298-AFE0-462F-B456-541AB162DAA8}" name="Column12224"/>
    <tableColumn id="12241" xr3:uid="{49D356D3-2BF2-40D4-BBDB-41DDE41883EC}" name="Column12225"/>
    <tableColumn id="12242" xr3:uid="{FB9F518F-8309-4A4C-B7EE-FCBCE84F56FA}" name="Column12226"/>
    <tableColumn id="12243" xr3:uid="{373B76DB-48FE-474C-A799-E0B1301CB7FE}" name="Column12227"/>
    <tableColumn id="12244" xr3:uid="{A663D637-652E-4B37-AA86-9F7CD216B1AE}" name="Column12228"/>
    <tableColumn id="12245" xr3:uid="{81E962F6-AC6B-48A0-BCEF-80F88311EC06}" name="Column12229"/>
    <tableColumn id="12246" xr3:uid="{8C5A2939-DC30-4C9C-AA80-343FE5C2024F}" name="Column12230"/>
    <tableColumn id="12247" xr3:uid="{5B222B85-1C0A-4076-AD78-235AFEC171A2}" name="Column12231"/>
    <tableColumn id="12248" xr3:uid="{194D2BFA-55E8-44CB-9914-9BFD3F44918C}" name="Column12232"/>
    <tableColumn id="12249" xr3:uid="{316164A4-3EF7-4F9A-9061-C88E138AC18B}" name="Column12233"/>
    <tableColumn id="12250" xr3:uid="{508ECCEB-A16E-431C-AD9C-62A0306824D1}" name="Column12234"/>
    <tableColumn id="12251" xr3:uid="{2E0E84AC-1AF6-43B9-9B6E-4B66222B4898}" name="Column12235"/>
    <tableColumn id="12252" xr3:uid="{5B362A01-1740-42F2-92E8-BF0AC88F8A39}" name="Column12236"/>
    <tableColumn id="12253" xr3:uid="{5042CA8F-5C68-44EE-9268-0A3ADBF7138A}" name="Column12237"/>
    <tableColumn id="12254" xr3:uid="{E7FFACFC-A3E4-4A7E-965A-C5D221D31BCD}" name="Column12238"/>
    <tableColumn id="12255" xr3:uid="{88AF1E95-4A34-4548-8B89-73DF0F2F85EB}" name="Column12239"/>
    <tableColumn id="12256" xr3:uid="{AEC3B46F-ABE7-485A-A025-8CD08470FF80}" name="Column12240"/>
    <tableColumn id="12257" xr3:uid="{5ED4DAAE-2259-4004-AC10-4810B1709289}" name="Column12241"/>
    <tableColumn id="12258" xr3:uid="{2EFE3D15-9814-4573-93F2-B46C989AF3DB}" name="Column12242"/>
    <tableColumn id="12259" xr3:uid="{7D447C66-68CF-4EE3-9D9D-CCF0A51A865A}" name="Column12243"/>
    <tableColumn id="12260" xr3:uid="{384DA7AD-85B1-4393-8AFF-FD259FC99463}" name="Column12244"/>
    <tableColumn id="12261" xr3:uid="{445DD1D6-CA8E-45DD-B6EE-F2206FDD9C89}" name="Column12245"/>
    <tableColumn id="12262" xr3:uid="{3B82C363-7917-452F-8C4D-CBB1CE5336C8}" name="Column12246"/>
    <tableColumn id="12263" xr3:uid="{D4DFB16B-287D-4EAD-BCE1-0B1C3E90F8EA}" name="Column12247"/>
    <tableColumn id="12264" xr3:uid="{4617D8C8-ECAA-4091-9E21-063DEB2C3DDA}" name="Column12248"/>
    <tableColumn id="12265" xr3:uid="{7517FD7C-C04E-4D59-BE0D-A132C18952DC}" name="Column12249"/>
    <tableColumn id="12266" xr3:uid="{1C927E7C-048C-4CE4-B509-DAC6FA651919}" name="Column12250"/>
    <tableColumn id="12267" xr3:uid="{8A8A7930-3891-4208-A1FC-9D68B44FE3B0}" name="Column12251"/>
    <tableColumn id="12268" xr3:uid="{7B18E8B2-A613-455C-8484-C58E8F456277}" name="Column12252"/>
    <tableColumn id="12269" xr3:uid="{C08E3799-CA69-46B6-8137-F6C506E6A0F9}" name="Column12253"/>
    <tableColumn id="12270" xr3:uid="{89D750C9-39A5-4794-A8E8-C7395BA1A7E4}" name="Column12254"/>
    <tableColumn id="12271" xr3:uid="{85100D12-F7F3-442F-B835-90BF7F21A7CF}" name="Column12255"/>
    <tableColumn id="12272" xr3:uid="{AC3A7613-7EF5-4315-B3AC-48A255CF71CE}" name="Column12256"/>
    <tableColumn id="12273" xr3:uid="{262D947E-9FB4-4831-A818-44A60C233E64}" name="Column12257"/>
    <tableColumn id="12274" xr3:uid="{B07D0A4A-5549-4593-AD8B-BBCF48C3AE14}" name="Column12258"/>
    <tableColumn id="12275" xr3:uid="{79D4A9D6-6C6D-4215-B2EA-E46595D11FC0}" name="Column12259"/>
    <tableColumn id="12276" xr3:uid="{63AD1498-6E33-4089-9451-1A5671D25BD7}" name="Column12260"/>
    <tableColumn id="12277" xr3:uid="{CA5C8CED-EB44-48A1-9E58-9387C29F94DC}" name="Column12261"/>
    <tableColumn id="12278" xr3:uid="{A66386FA-7E1D-45A1-A6AB-BE53EC149428}" name="Column12262"/>
    <tableColumn id="12279" xr3:uid="{7F666C66-7F2B-449B-8C64-296CDA5F77DB}" name="Column12263"/>
    <tableColumn id="12280" xr3:uid="{E1C7B436-3CB2-40DC-98CB-7A8249CE3CA8}" name="Column12264"/>
    <tableColumn id="12281" xr3:uid="{DF291B03-7C55-4632-B9C9-84390627EC14}" name="Column12265"/>
    <tableColumn id="12282" xr3:uid="{93BF4C7B-1215-42A0-8053-1C9231FDF541}" name="Column12266"/>
    <tableColumn id="12283" xr3:uid="{D9625E0B-6700-4E0F-8A46-4985199FFC5D}" name="Column12267"/>
    <tableColumn id="12284" xr3:uid="{1580280D-2650-4F04-849D-8E47F3DE88D6}" name="Column12268"/>
    <tableColumn id="12285" xr3:uid="{1C8D35C5-69DC-4C0A-B0EA-13A31F775850}" name="Column12269"/>
    <tableColumn id="12286" xr3:uid="{13DDA9D4-7012-406E-AD52-6BCE19829F58}" name="Column12270"/>
    <tableColumn id="12287" xr3:uid="{6B89B44C-5B39-45BC-A21B-8BD95CC5AF47}" name="Column12271"/>
    <tableColumn id="12288" xr3:uid="{D71AC3D7-A3B3-4667-A651-6509F63E32A5}" name="Column12272"/>
    <tableColumn id="12289" xr3:uid="{8D9EB1DB-DD66-4B18-91F6-B9417E203A86}" name="Column12273"/>
    <tableColumn id="12290" xr3:uid="{B6718359-A73F-4F52-A52E-E10DA4C56936}" name="Column12274"/>
    <tableColumn id="12291" xr3:uid="{945DE323-3928-4602-A014-E87145CBD23F}" name="Column12275"/>
    <tableColumn id="12292" xr3:uid="{48F3E9D4-8636-4850-B262-8713FE7B79B3}" name="Column12276"/>
    <tableColumn id="12293" xr3:uid="{33F5F3CF-4E17-4416-B685-0D7E4EFEB876}" name="Column12277"/>
    <tableColumn id="12294" xr3:uid="{851B5AC5-0ACC-40D0-B3A7-40F5BFF85B82}" name="Column12278"/>
    <tableColumn id="12295" xr3:uid="{4F2A7EA8-719A-4FD4-AB3A-9BFABA995487}" name="Column12279"/>
    <tableColumn id="12296" xr3:uid="{ACA8E755-331E-4D04-91A1-67E5668F5731}" name="Column12280"/>
    <tableColumn id="12297" xr3:uid="{1E4640A7-4F4F-4B49-B7D6-15F1E96D3C10}" name="Column12281"/>
    <tableColumn id="12298" xr3:uid="{206CB3A2-D19E-4277-886F-82DF181ADF23}" name="Column12282"/>
    <tableColumn id="12299" xr3:uid="{286B1D23-CD00-4E8D-914D-5C46F7AAD3CD}" name="Column12283"/>
    <tableColumn id="12300" xr3:uid="{A047EABF-624E-402A-801C-3DCB9B3F5414}" name="Column12284"/>
    <tableColumn id="12301" xr3:uid="{8CBC2AF0-5C32-47B5-890C-EEDD639BFDAA}" name="Column12285"/>
    <tableColumn id="12302" xr3:uid="{194EC546-5A8D-4BB8-B943-BDC050EC7AE4}" name="Column12286"/>
    <tableColumn id="12303" xr3:uid="{DB1DBFDF-45D6-4E4B-9FA5-CECE4706F6B8}" name="Column12287"/>
    <tableColumn id="12304" xr3:uid="{406F208F-F47C-4297-A81A-2C34AADACB47}" name="Column12288"/>
    <tableColumn id="12305" xr3:uid="{8B2603D5-C025-4659-A414-98E38E9BC037}" name="Column12289"/>
    <tableColumn id="12306" xr3:uid="{D0236FF1-4760-4049-87B7-7B088638DEDB}" name="Column12290"/>
    <tableColumn id="12307" xr3:uid="{E1B877C7-3B4D-4290-B19C-59BC657C5201}" name="Column12291"/>
    <tableColumn id="12308" xr3:uid="{C2B5E4E9-C59D-4E21-9434-6771A3A83995}" name="Column12292"/>
    <tableColumn id="12309" xr3:uid="{B1C88191-7F3D-42A8-9D85-859EC4928378}" name="Column12293"/>
    <tableColumn id="12310" xr3:uid="{9BB6465F-61F3-42A2-8AF5-6BE5B071627B}" name="Column12294"/>
    <tableColumn id="12311" xr3:uid="{28859A60-D30B-49BD-A7AA-A10D0AB1B33D}" name="Column12295"/>
    <tableColumn id="12312" xr3:uid="{17C2CB39-F105-4C89-B293-B09E56F62A28}" name="Column12296"/>
    <tableColumn id="12313" xr3:uid="{3059A8AD-4C9A-4330-B6CA-55EF30371301}" name="Column12297"/>
    <tableColumn id="12314" xr3:uid="{7C7B3154-2DC6-417B-AE56-E80EF8A24106}" name="Column12298"/>
    <tableColumn id="12315" xr3:uid="{81174E3C-62CC-4E05-86C1-05432574247B}" name="Column12299"/>
    <tableColumn id="12316" xr3:uid="{E243CC9C-2D09-431E-8980-709F5B00F1A6}" name="Column12300"/>
    <tableColumn id="12317" xr3:uid="{002B78F4-6739-4434-B0EE-5F489E6AD204}" name="Column12301"/>
    <tableColumn id="12318" xr3:uid="{56376EEB-F98F-44B1-82D8-BADE1BA06C8D}" name="Column12302"/>
    <tableColumn id="12319" xr3:uid="{66FE034C-18EB-464F-A597-35E6CAB290C5}" name="Column12303"/>
    <tableColumn id="12320" xr3:uid="{89DEFC93-C6E6-4647-BD04-760D8FF27F14}" name="Column12304"/>
    <tableColumn id="12321" xr3:uid="{F3B4E970-431C-4BF8-8A7C-92EB1C0F4BF5}" name="Column12305"/>
    <tableColumn id="12322" xr3:uid="{C35C2A63-9021-4155-AF52-D0A434D2F9B2}" name="Column12306"/>
    <tableColumn id="12323" xr3:uid="{37D627F9-B85B-4716-B834-B6EBC51A3438}" name="Column12307"/>
    <tableColumn id="12324" xr3:uid="{DCB7BC0C-02D8-4952-B499-B51416429D5E}" name="Column12308"/>
    <tableColumn id="12325" xr3:uid="{339ADD8B-CAA2-488D-BEF3-721F7D0B6A6D}" name="Column12309"/>
    <tableColumn id="12326" xr3:uid="{B3078D83-E18A-4283-AFD8-2F8EDBDD5224}" name="Column12310"/>
    <tableColumn id="12327" xr3:uid="{C13B1463-AEF6-4069-81BE-A7E8AFD298A6}" name="Column12311"/>
    <tableColumn id="12328" xr3:uid="{4D6928B4-2494-4A8F-A3DB-903D65C20E45}" name="Column12312"/>
    <tableColumn id="12329" xr3:uid="{148A3355-D02D-4F09-B8CD-C890A15B2243}" name="Column12313"/>
    <tableColumn id="12330" xr3:uid="{2C657125-F246-42BC-BC32-0E848C3581E1}" name="Column12314"/>
    <tableColumn id="12331" xr3:uid="{1F7F5ACA-14C2-4429-BFDB-85E51FF0C04A}" name="Column12315"/>
    <tableColumn id="12332" xr3:uid="{E5CA2497-C22E-438B-845F-EED546195BB6}" name="Column12316"/>
    <tableColumn id="12333" xr3:uid="{A8EA417A-972A-41E5-96DE-B15AF9E0F0A9}" name="Column12317"/>
    <tableColumn id="12334" xr3:uid="{E279045F-8FBD-471A-872F-442DAFDE0058}" name="Column12318"/>
    <tableColumn id="12335" xr3:uid="{A083647E-0528-4CCF-A517-8C97ADA19901}" name="Column12319"/>
    <tableColumn id="12336" xr3:uid="{17C52EBF-6DF7-4F91-846A-C8426BAA27B2}" name="Column12320"/>
    <tableColumn id="12337" xr3:uid="{0D8CC31B-1F58-4B3E-A1AA-62238AF30DAF}" name="Column12321"/>
    <tableColumn id="12338" xr3:uid="{9AAE1BFB-9655-4205-BE37-63ADDFA667AE}" name="Column12322"/>
    <tableColumn id="12339" xr3:uid="{D98C02BC-E344-4590-8E15-BB468619CD97}" name="Column12323"/>
    <tableColumn id="12340" xr3:uid="{CCC8A091-630B-4DCD-92D9-758081260608}" name="Column12324"/>
    <tableColumn id="12341" xr3:uid="{44DF8C23-7B50-499A-A2D1-E338184985F8}" name="Column12325"/>
    <tableColumn id="12342" xr3:uid="{72B72DD4-2CD5-4403-8FF9-C276FAFD7C3E}" name="Column12326"/>
    <tableColumn id="12343" xr3:uid="{4ECAB79B-7E75-4A2A-A213-3745190B4257}" name="Column12327"/>
    <tableColumn id="12344" xr3:uid="{6D4A17DB-A47B-44C3-BCD7-5A03EC4EFFF3}" name="Column12328"/>
    <tableColumn id="12345" xr3:uid="{90BF9C9E-0453-4EF4-BFAA-C0C937A52BB2}" name="Column12329"/>
    <tableColumn id="12346" xr3:uid="{1F18644E-DD06-4EF9-BF60-37C30EA57998}" name="Column12330"/>
    <tableColumn id="12347" xr3:uid="{15CBDD90-10E0-4504-BD9C-19105353C2AA}" name="Column12331"/>
    <tableColumn id="12348" xr3:uid="{835666E5-F240-455C-B5AD-1AE5D4F093CB}" name="Column12332"/>
    <tableColumn id="12349" xr3:uid="{356D6B2D-29F7-451C-A2F8-F02512178DF5}" name="Column12333"/>
    <tableColumn id="12350" xr3:uid="{75CF8CA5-FF2F-491F-A623-0B23EB3503CF}" name="Column12334"/>
    <tableColumn id="12351" xr3:uid="{A6DEE101-2BC2-47A3-AF95-9AC62B331B6A}" name="Column12335"/>
    <tableColumn id="12352" xr3:uid="{8FDA1916-2B31-4541-BF3A-8A1D4DB1DAD6}" name="Column12336"/>
    <tableColumn id="12353" xr3:uid="{98F3E479-D68A-4171-8BA9-D907270AF9D5}" name="Column12337"/>
    <tableColumn id="12354" xr3:uid="{1CCFBD9D-015E-4ED8-A266-6B24A12F7E96}" name="Column12338"/>
    <tableColumn id="12355" xr3:uid="{30E6609F-41CD-484A-BAE0-032032ED8EB6}" name="Column12339"/>
    <tableColumn id="12356" xr3:uid="{4ACF75FA-4ADF-42BC-9D49-639FE8DFD84C}" name="Column12340"/>
    <tableColumn id="12357" xr3:uid="{59DF1D03-1CAD-41B4-B5B6-67467012ABB3}" name="Column12341"/>
    <tableColumn id="12358" xr3:uid="{8717E94B-020F-4F4B-B75D-2F4191905E10}" name="Column12342"/>
    <tableColumn id="12359" xr3:uid="{D632A6A1-DA95-4CCA-9318-BE93E1B038A5}" name="Column12343"/>
    <tableColumn id="12360" xr3:uid="{94022896-5751-440E-B6DF-662BC8FB4832}" name="Column12344"/>
    <tableColumn id="12361" xr3:uid="{D8A6FF21-6FE3-49CB-88C8-8119287D15B8}" name="Column12345"/>
    <tableColumn id="12362" xr3:uid="{E6096604-D272-4DDC-83B2-C951D71C8D7C}" name="Column12346"/>
    <tableColumn id="12363" xr3:uid="{E6C61A1B-0841-423A-80F3-760ADC59D64F}" name="Column12347"/>
    <tableColumn id="12364" xr3:uid="{0124A3F7-ACB0-4A0D-A615-33593DBC18E8}" name="Column12348"/>
    <tableColumn id="12365" xr3:uid="{43F93CBC-8118-44FE-ACDB-8A7EE3168F6B}" name="Column12349"/>
    <tableColumn id="12366" xr3:uid="{C1C3926A-862E-491B-92F8-C65ED66613DF}" name="Column12350"/>
    <tableColumn id="12367" xr3:uid="{3B8AA0FD-15D7-45BE-A9CB-754469CB4325}" name="Column12351"/>
    <tableColumn id="12368" xr3:uid="{A00E56E8-2F8D-4096-BA74-322BC12F3D16}" name="Column12352"/>
    <tableColumn id="12369" xr3:uid="{F7E64BCE-1AA2-405C-AED1-7A5D82AB67D4}" name="Column12353"/>
    <tableColumn id="12370" xr3:uid="{C0E2ACF0-B5D2-4AFD-A49D-AFDE93C95962}" name="Column12354"/>
    <tableColumn id="12371" xr3:uid="{A7E2E083-7650-4CDF-95AE-B86AF24DCCDB}" name="Column12355"/>
    <tableColumn id="12372" xr3:uid="{616E6BEE-2F37-4525-AD83-6B04F72DAC95}" name="Column12356"/>
    <tableColumn id="12373" xr3:uid="{B5861874-6CF8-42B6-A4E2-8E1B38FA36A3}" name="Column12357"/>
    <tableColumn id="12374" xr3:uid="{637CD04D-4761-4210-81A1-AF154F41E567}" name="Column12358"/>
    <tableColumn id="12375" xr3:uid="{5C634306-1538-4E46-816B-E067A25E8875}" name="Column12359"/>
    <tableColumn id="12376" xr3:uid="{481685EC-2DE7-4FB9-A52D-BFBE5C388535}" name="Column12360"/>
    <tableColumn id="12377" xr3:uid="{ED080C58-CF75-4A00-A33D-5E55032AC5D6}" name="Column12361"/>
    <tableColumn id="12378" xr3:uid="{7B2995FB-EA81-4180-8A08-2DB53C289F92}" name="Column12362"/>
    <tableColumn id="12379" xr3:uid="{1BA6C3FC-5ECF-4805-A6B0-1042671C0ADF}" name="Column12363"/>
    <tableColumn id="12380" xr3:uid="{B4DFDF78-A1AC-4E7F-BACD-8F8363EBC42E}" name="Column12364"/>
    <tableColumn id="12381" xr3:uid="{4669EAE9-B2F7-4235-AFD7-F806CE9759E4}" name="Column12365"/>
    <tableColumn id="12382" xr3:uid="{90DD964F-1CA6-4907-8018-57E7D48C2ABF}" name="Column12366"/>
    <tableColumn id="12383" xr3:uid="{1BB3196B-0E34-41D2-ACB8-54ABC9E89359}" name="Column12367"/>
    <tableColumn id="12384" xr3:uid="{4D20ED78-CA41-468A-8B45-F65869C19875}" name="Column12368"/>
    <tableColumn id="12385" xr3:uid="{B9E13E0E-ECF4-4C69-85E4-7C52BB152210}" name="Column12369"/>
    <tableColumn id="12386" xr3:uid="{5C45C836-C382-4AD7-A5EF-A00D7483BBF5}" name="Column12370"/>
    <tableColumn id="12387" xr3:uid="{FAFF3D87-D6EB-4AD9-AAE9-69E06B1C6F26}" name="Column12371"/>
    <tableColumn id="12388" xr3:uid="{15941F08-3170-47EF-AE06-2F8E21269D19}" name="Column12372"/>
    <tableColumn id="12389" xr3:uid="{0F1E880E-756A-415F-BF2D-AC64E9A82AE9}" name="Column12373"/>
    <tableColumn id="12390" xr3:uid="{F057567F-F542-40D6-AB15-D3D2E758BAD9}" name="Column12374"/>
    <tableColumn id="12391" xr3:uid="{9B944962-B36C-4E00-AEE9-D8409A037C86}" name="Column12375"/>
    <tableColumn id="12392" xr3:uid="{0B68B586-2834-4CF1-8FDD-83290CEE70CB}" name="Column12376"/>
    <tableColumn id="12393" xr3:uid="{B0A78C76-EF45-44D0-8D60-9458FCF321FF}" name="Column12377"/>
    <tableColumn id="12394" xr3:uid="{F2537403-6F8F-4DF5-BB34-867E876F8597}" name="Column12378"/>
    <tableColumn id="12395" xr3:uid="{B7DB97BE-909F-442D-AAF8-5FDE56C3425E}" name="Column12379"/>
    <tableColumn id="12396" xr3:uid="{1655A97C-4517-4BB0-B0C5-0EFB78C832AC}" name="Column12380"/>
    <tableColumn id="12397" xr3:uid="{A1D70405-91F5-4FE2-94E7-AD063753D52E}" name="Column12381"/>
    <tableColumn id="12398" xr3:uid="{120FB090-8048-486B-9DD0-86692318DBEC}" name="Column12382"/>
    <tableColumn id="12399" xr3:uid="{E5C64574-EBD4-4162-999A-BF52B1CD7903}" name="Column12383"/>
    <tableColumn id="12400" xr3:uid="{D592FBF8-88FE-4E82-9C63-B3F502050A4F}" name="Column12384"/>
    <tableColumn id="12401" xr3:uid="{ED1839EF-E12E-4995-9CFF-F986EFB1EA3F}" name="Column12385"/>
    <tableColumn id="12402" xr3:uid="{C5EAB326-2E65-41B3-A0D0-8718D25AB1EE}" name="Column12386"/>
    <tableColumn id="12403" xr3:uid="{E985D7DD-0967-40DD-BF08-BA3BDBE4289A}" name="Column12387"/>
    <tableColumn id="12404" xr3:uid="{4766C6F0-D7BC-4043-B3D5-6C7EBB7BD525}" name="Column12388"/>
    <tableColumn id="12405" xr3:uid="{03B89100-ADED-426F-959A-5121C69E67CE}" name="Column12389"/>
    <tableColumn id="12406" xr3:uid="{46B13CBB-7FAD-4505-A44A-F6321F27074B}" name="Column12390"/>
    <tableColumn id="12407" xr3:uid="{B6CFF162-6A06-41A9-B2D8-6620A2DF4DEA}" name="Column12391"/>
    <tableColumn id="12408" xr3:uid="{D7BF4CF6-1F5A-4174-BCAE-D923A06E069D}" name="Column12392"/>
    <tableColumn id="12409" xr3:uid="{F1449B7F-4A05-4EB4-BF20-6E4AB69B7AC4}" name="Column12393"/>
    <tableColumn id="12410" xr3:uid="{B892B910-1438-4076-B9C3-DAFCCC2C2CF1}" name="Column12394"/>
    <tableColumn id="12411" xr3:uid="{1B5F6782-F73E-46B8-8D87-1AB84801E806}" name="Column12395"/>
    <tableColumn id="12412" xr3:uid="{681F94E4-2969-4075-99BB-FBE49B46C0E5}" name="Column12396"/>
    <tableColumn id="12413" xr3:uid="{45061502-5B7B-422C-AA3F-5954EBD50A93}" name="Column12397"/>
    <tableColumn id="12414" xr3:uid="{B8FA321F-B962-41EC-9500-9AF547A5C395}" name="Column12398"/>
    <tableColumn id="12415" xr3:uid="{9F6C9CCC-44DC-40CB-A890-7A6A528422D0}" name="Column12399"/>
    <tableColumn id="12416" xr3:uid="{EA9BEC4A-44BE-4BED-A88F-05AB501D97E9}" name="Column12400"/>
    <tableColumn id="12417" xr3:uid="{CD9E10F4-3E6A-4644-945A-4372E478B7DC}" name="Column12401"/>
    <tableColumn id="12418" xr3:uid="{C654AA6B-6C40-45BE-9713-BA96DA6D4E4B}" name="Column12402"/>
    <tableColumn id="12419" xr3:uid="{6A1F1F77-78A1-4A55-B1BC-D3DF5A56251A}" name="Column12403"/>
    <tableColumn id="12420" xr3:uid="{E1E90826-1363-4447-A56E-F8673CA23D9B}" name="Column12404"/>
    <tableColumn id="12421" xr3:uid="{DBC0A2AC-1879-4876-9051-E475D864B08E}" name="Column12405"/>
    <tableColumn id="12422" xr3:uid="{92AFFE01-6A65-497A-912E-F8AE6826031C}" name="Column12406"/>
    <tableColumn id="12423" xr3:uid="{BA86D4AB-4DA1-4A6D-8F24-C35B6B9B19D3}" name="Column12407"/>
    <tableColumn id="12424" xr3:uid="{46A9BA45-F698-4B98-AE6E-CB36E549C475}" name="Column12408"/>
    <tableColumn id="12425" xr3:uid="{B7565D13-9B36-4BC2-948A-BBCB5AEE71B8}" name="Column12409"/>
    <tableColumn id="12426" xr3:uid="{19A62849-D41D-411A-8ADF-505186721D2A}" name="Column12410"/>
    <tableColumn id="12427" xr3:uid="{15D36DDD-F2A0-4E8B-A8D6-980FDEFACCCE}" name="Column12411"/>
    <tableColumn id="12428" xr3:uid="{DF42D4B9-05A7-49DC-8C7A-B7502C8945F2}" name="Column12412"/>
    <tableColumn id="12429" xr3:uid="{585B031C-1B89-44B2-B91D-4335958416F4}" name="Column12413"/>
    <tableColumn id="12430" xr3:uid="{61D865E4-A418-4EF4-B96D-1EDFC70EBFD1}" name="Column12414"/>
    <tableColumn id="12431" xr3:uid="{4F863B07-AA40-451F-BF2B-8B1BC7A7E789}" name="Column12415"/>
    <tableColumn id="12432" xr3:uid="{6AE457A2-647B-4B66-BE6F-CCDE99792045}" name="Column12416"/>
    <tableColumn id="12433" xr3:uid="{15D2B5D1-438D-40CB-9478-8B49D20B8095}" name="Column12417"/>
    <tableColumn id="12434" xr3:uid="{C56768A4-9D25-4942-BAEC-13ED9FCFF196}" name="Column12418"/>
    <tableColumn id="12435" xr3:uid="{2A285F4F-52CC-4700-B8EF-F9215E5EEDC3}" name="Column12419"/>
    <tableColumn id="12436" xr3:uid="{E6136354-FCF7-48F3-91AE-E3DA2C0CBAEA}" name="Column12420"/>
    <tableColumn id="12437" xr3:uid="{65D1D340-146E-4282-8FF4-2DF1DB254D9C}" name="Column12421"/>
    <tableColumn id="12438" xr3:uid="{78F65F32-CAE6-496E-A38E-037A611601A1}" name="Column12422"/>
    <tableColumn id="12439" xr3:uid="{EA66CA8D-27D1-49CF-88ED-0C49B166D437}" name="Column12423"/>
    <tableColumn id="12440" xr3:uid="{6C2D0A26-9FB1-43E0-BDB1-1F860BE6C408}" name="Column12424"/>
    <tableColumn id="12441" xr3:uid="{81EC57CD-E209-4EDF-86E1-5DFE9EC42943}" name="Column12425"/>
    <tableColumn id="12442" xr3:uid="{169CB64D-2FCD-4D3C-9551-4F3BB079BC10}" name="Column12426"/>
    <tableColumn id="12443" xr3:uid="{28E8C998-EE93-4C89-B83F-0CB608BA9674}" name="Column12427"/>
    <tableColumn id="12444" xr3:uid="{ECDC4325-F7FA-4DB4-BC4F-1B56AA1D0375}" name="Column12428"/>
    <tableColumn id="12445" xr3:uid="{D41FA75A-6FB7-457A-81E3-623E43843458}" name="Column12429"/>
    <tableColumn id="12446" xr3:uid="{77CBBA85-EC75-420D-A808-A8688ECE5BF1}" name="Column12430"/>
    <tableColumn id="12447" xr3:uid="{CA3525AD-D4AF-4996-A7DB-1F4D7D8FC222}" name="Column12431"/>
    <tableColumn id="12448" xr3:uid="{EEA1A600-E588-4689-8C1B-E6B5391C8341}" name="Column12432"/>
    <tableColumn id="12449" xr3:uid="{4669DF37-8581-465E-BEE7-53426642C959}" name="Column12433"/>
    <tableColumn id="12450" xr3:uid="{7F673D45-2FE1-4DF3-B963-62E41B7D72F6}" name="Column12434"/>
    <tableColumn id="12451" xr3:uid="{EF6D610D-597A-4AA6-AA02-8890F8299EC4}" name="Column12435"/>
    <tableColumn id="12452" xr3:uid="{DD82777C-B8D4-4F03-AA6B-D5EE7F188530}" name="Column12436"/>
    <tableColumn id="12453" xr3:uid="{F948C209-0E18-4BBE-A3C9-86932F0184A5}" name="Column12437"/>
    <tableColumn id="12454" xr3:uid="{5B5E1520-A254-468F-A3F1-12CC4B15E1A4}" name="Column12438"/>
    <tableColumn id="12455" xr3:uid="{1512670B-ABE2-4389-87B4-86CD76EC618E}" name="Column12439"/>
    <tableColumn id="12456" xr3:uid="{622AC006-0F33-47E3-B684-77272B297E11}" name="Column12440"/>
    <tableColumn id="12457" xr3:uid="{D06BE96C-D4B4-48DB-9BAD-308935184E57}" name="Column12441"/>
    <tableColumn id="12458" xr3:uid="{01565423-CA0B-4E48-99BF-51664B6B9450}" name="Column12442"/>
    <tableColumn id="12459" xr3:uid="{848A46DB-2D80-434E-9961-6C7455CA858A}" name="Column12443"/>
    <tableColumn id="12460" xr3:uid="{5226F2EB-EFE2-4400-9881-DF06CF05D0FA}" name="Column12444"/>
    <tableColumn id="12461" xr3:uid="{8CD4711C-3A55-43FE-B71A-06AF16EBA9AF}" name="Column12445"/>
    <tableColumn id="12462" xr3:uid="{98F1418F-C76E-4B06-A747-82D1372D442B}" name="Column12446"/>
    <tableColumn id="12463" xr3:uid="{897C7952-E966-4153-A7B8-3FD83D802FAE}" name="Column12447"/>
    <tableColumn id="12464" xr3:uid="{5006AA18-9038-4EFC-ACD9-923E2345411E}" name="Column12448"/>
    <tableColumn id="12465" xr3:uid="{40A4685B-F4E5-403B-A4C8-E2354183B2CD}" name="Column12449"/>
    <tableColumn id="12466" xr3:uid="{AA2AFFAA-8B45-4573-B8C7-FFD019645D51}" name="Column12450"/>
    <tableColumn id="12467" xr3:uid="{D839CA7F-85D5-49C2-A695-6E19A7936E03}" name="Column12451"/>
    <tableColumn id="12468" xr3:uid="{566DE976-BF76-4E1F-BD5B-717B7D5935A6}" name="Column12452"/>
    <tableColumn id="12469" xr3:uid="{E0219345-94B9-490D-9ACE-EF49D3E907E2}" name="Column12453"/>
    <tableColumn id="12470" xr3:uid="{513EEEA1-B461-4E15-87C2-027DD0F9A40C}" name="Column12454"/>
    <tableColumn id="12471" xr3:uid="{3AF38E20-0A8F-4A3D-B7E0-517F07220325}" name="Column12455"/>
    <tableColumn id="12472" xr3:uid="{F7EF0043-3C17-407E-ACFC-1C22ED528B79}" name="Column12456"/>
    <tableColumn id="12473" xr3:uid="{543C164C-B4E4-466A-A20F-3B28F55E8345}" name="Column12457"/>
    <tableColumn id="12474" xr3:uid="{B8565795-EA31-480B-831F-982104EC91A1}" name="Column12458"/>
    <tableColumn id="12475" xr3:uid="{1D77F177-C5B2-4167-B8F0-8CADECA96D6A}" name="Column12459"/>
    <tableColumn id="12476" xr3:uid="{3BD17A54-50B3-4999-B7E1-8BA7DEAA2B98}" name="Column12460"/>
    <tableColumn id="12477" xr3:uid="{3373095A-52F8-4F03-8BA9-C0DF82A94966}" name="Column12461"/>
    <tableColumn id="12478" xr3:uid="{85DC3145-A3F2-402E-AE30-9A1BEABBB829}" name="Column12462"/>
    <tableColumn id="12479" xr3:uid="{AF1D9CDD-4CF4-4472-88B2-B7ACA4B90808}" name="Column12463"/>
    <tableColumn id="12480" xr3:uid="{0F5DD65F-F8E2-4B0B-BFCC-8C1222FAECF4}" name="Column12464"/>
    <tableColumn id="12481" xr3:uid="{8A3A1C56-7F61-47CD-9D57-F18B540F4B73}" name="Column12465"/>
    <tableColumn id="12482" xr3:uid="{7DF55153-FAE5-41C8-935B-87554CE268C7}" name="Column12466"/>
    <tableColumn id="12483" xr3:uid="{5A871776-12BE-41A0-8768-0B30327DAA1F}" name="Column12467"/>
    <tableColumn id="12484" xr3:uid="{E54B8489-0104-456F-9266-2EFC3A3A394B}" name="Column12468"/>
    <tableColumn id="12485" xr3:uid="{FB5516E8-643E-4E27-BE64-BDF971D32ACE}" name="Column12469"/>
    <tableColumn id="12486" xr3:uid="{3C9E2AF1-2D4B-42BD-8E45-B320F103B37A}" name="Column12470"/>
    <tableColumn id="12487" xr3:uid="{3DB82088-2608-46F6-B60C-1A1A569E0F3B}" name="Column12471"/>
    <tableColumn id="12488" xr3:uid="{9DDFA616-6D45-4F69-A292-CE22E82AA219}" name="Column12472"/>
    <tableColumn id="12489" xr3:uid="{57AB26DE-2F5B-4FB1-9532-7ABCAF69137B}" name="Column12473"/>
    <tableColumn id="12490" xr3:uid="{70B02DFB-4838-449F-A115-069482DA2E5D}" name="Column12474"/>
    <tableColumn id="12491" xr3:uid="{F2285E4F-129E-4560-8EE8-D1EE8FB75F1B}" name="Column12475"/>
    <tableColumn id="12492" xr3:uid="{8E5F0D07-8C22-42B2-859B-432A9FDA311C}" name="Column12476"/>
    <tableColumn id="12493" xr3:uid="{18CD023C-7726-4C76-AB48-B7C22DB58343}" name="Column12477"/>
    <tableColumn id="12494" xr3:uid="{E13FE00F-9A05-4300-92FD-5645C1BF3B1C}" name="Column12478"/>
    <tableColumn id="12495" xr3:uid="{34299C75-14F4-4A15-AF24-3E4C5B6195DE}" name="Column12479"/>
    <tableColumn id="12496" xr3:uid="{22688C34-C8B5-4E51-A503-31195C40A459}" name="Column12480"/>
    <tableColumn id="12497" xr3:uid="{0CC918A2-640B-4CF8-A272-FE99127C28C3}" name="Column12481"/>
    <tableColumn id="12498" xr3:uid="{F0200CD1-E415-49E2-96B0-AA92BE3565E6}" name="Column12482"/>
    <tableColumn id="12499" xr3:uid="{36E6E750-C5B9-4974-A894-EAB3FAE6BAE6}" name="Column12483"/>
    <tableColumn id="12500" xr3:uid="{A1AFC3DC-5B34-4880-9AB4-092638F4FFD3}" name="Column12484"/>
    <tableColumn id="12501" xr3:uid="{0A32F3B4-02AA-4460-9ED2-AC332D82B8B0}" name="Column12485"/>
    <tableColumn id="12502" xr3:uid="{BB42225D-B3A3-4324-8FAF-64E77A865EA7}" name="Column12486"/>
    <tableColumn id="12503" xr3:uid="{E6F5D83A-C30E-4B76-A21A-D257A4624104}" name="Column12487"/>
    <tableColumn id="12504" xr3:uid="{F4EBB356-6528-4EB7-B211-2B56EDCECD44}" name="Column12488"/>
    <tableColumn id="12505" xr3:uid="{69611AD8-D550-454D-9DEA-D0DABF9AB27D}" name="Column12489"/>
    <tableColumn id="12506" xr3:uid="{9295D3B7-5244-489B-9CB9-9FB7EB0DFFE9}" name="Column12490"/>
    <tableColumn id="12507" xr3:uid="{9502DCFA-4CF2-485F-8786-8F6BC7F07EE0}" name="Column12491"/>
    <tableColumn id="12508" xr3:uid="{F7DCE57F-3D8C-4FAF-BAB1-22888CBE1D18}" name="Column12492"/>
    <tableColumn id="12509" xr3:uid="{3B0E6380-922F-4EDD-A5F2-D40C60276E57}" name="Column12493"/>
    <tableColumn id="12510" xr3:uid="{BCEB28BF-C7CB-4276-A243-55E3A68FA71D}" name="Column12494"/>
    <tableColumn id="12511" xr3:uid="{17BA631B-C363-408D-B4DA-47735E324A94}" name="Column12495"/>
    <tableColumn id="12512" xr3:uid="{75BC7B06-F523-42CD-AD2B-7EB40477461B}" name="Column12496"/>
    <tableColumn id="12513" xr3:uid="{627CBC83-53A6-46B8-84E8-5D9DEA3EE73D}" name="Column12497"/>
    <tableColumn id="12514" xr3:uid="{D182E343-0536-4E6E-AA87-F5EC8D1713E1}" name="Column12498"/>
    <tableColumn id="12515" xr3:uid="{60A3C6A2-4C71-4245-BB7E-381D4C399813}" name="Column12499"/>
    <tableColumn id="12516" xr3:uid="{5B7258EC-6368-43A0-92E4-17394FA999BE}" name="Column12500"/>
    <tableColumn id="12517" xr3:uid="{4D2D4E19-297C-4EE7-97DD-ED4E6836B924}" name="Column12501"/>
    <tableColumn id="12518" xr3:uid="{5C9D80FE-7283-47E6-BFA0-3E6D04F87D9A}" name="Column12502"/>
    <tableColumn id="12519" xr3:uid="{7E73FA3E-4C64-415F-AF08-A76A6E160325}" name="Column12503"/>
    <tableColumn id="12520" xr3:uid="{6964AEE6-7412-4D6F-9A04-2839CA4E6BA1}" name="Column12504"/>
    <tableColumn id="12521" xr3:uid="{89E9C526-4814-421F-8F9F-16C1C320BB8C}" name="Column12505"/>
    <tableColumn id="12522" xr3:uid="{6A529F95-F74E-4A0C-9517-1C35BBB326D1}" name="Column12506"/>
    <tableColumn id="12523" xr3:uid="{58EE17C0-DF53-4D90-BCF4-80D8AFCAD88C}" name="Column12507"/>
    <tableColumn id="12524" xr3:uid="{BC8CF0D2-950E-4657-A127-34664503E0A9}" name="Column12508"/>
    <tableColumn id="12525" xr3:uid="{45DC5473-3FE9-4C52-8A1D-2A28FF921F0B}" name="Column12509"/>
    <tableColumn id="12526" xr3:uid="{F6603B28-CE84-42C1-8CC0-ADBE68E010C4}" name="Column12510"/>
    <tableColumn id="12527" xr3:uid="{EC2973FF-EE69-448A-8755-6C2445A8FCD1}" name="Column12511"/>
    <tableColumn id="12528" xr3:uid="{B5FF05C9-A087-440E-B65D-F07B6FA5E8D7}" name="Column12512"/>
    <tableColumn id="12529" xr3:uid="{E26AC649-4463-4DD0-8F66-AAB9C9292E6F}" name="Column12513"/>
    <tableColumn id="12530" xr3:uid="{3BC2C53B-4B5E-419E-A9A9-D8D1E246CD53}" name="Column12514"/>
    <tableColumn id="12531" xr3:uid="{EDF933B6-D3FC-44D7-A1F3-24B0849CEF4B}" name="Column12515"/>
    <tableColumn id="12532" xr3:uid="{F2F14FC2-CC62-4570-935A-1F0E3F3F06F8}" name="Column12516"/>
    <tableColumn id="12533" xr3:uid="{DE4C2A6A-E61B-4B6F-858E-AD72CC5126A0}" name="Column12517"/>
    <tableColumn id="12534" xr3:uid="{9C76F1DA-41AC-49AC-8615-897B8A053ADE}" name="Column12518"/>
    <tableColumn id="12535" xr3:uid="{F5BD6C8B-38C9-4233-A2E1-EA5B641C5BA0}" name="Column12519"/>
    <tableColumn id="12536" xr3:uid="{C149FA5F-B311-4FBA-9BC7-AEE69B02790D}" name="Column12520"/>
    <tableColumn id="12537" xr3:uid="{ADA7F1AC-129F-417E-9CD7-5CC388630AF2}" name="Column12521"/>
    <tableColumn id="12538" xr3:uid="{C8C5564D-A336-4302-B7F7-23A9F7013D66}" name="Column12522"/>
    <tableColumn id="12539" xr3:uid="{BA3BAF76-DC20-4370-82E4-30A12E42581A}" name="Column12523"/>
    <tableColumn id="12540" xr3:uid="{2DD580A1-3B5B-44C7-9523-4466AAD50482}" name="Column12524"/>
    <tableColumn id="12541" xr3:uid="{627E3325-1552-4045-B691-F1109478DB34}" name="Column12525"/>
    <tableColumn id="12542" xr3:uid="{FF93EE97-02B7-4DE2-B953-2C6EEDE05D48}" name="Column12526"/>
    <tableColumn id="12543" xr3:uid="{B0F616BE-C7DA-49D5-9784-FF3919E9004E}" name="Column12527"/>
    <tableColumn id="12544" xr3:uid="{E3082642-75AB-452B-8B30-6AD2EBE24FB6}" name="Column12528"/>
    <tableColumn id="12545" xr3:uid="{B27BDABE-3E48-4578-B824-DB4EF17F62D8}" name="Column12529"/>
    <tableColumn id="12546" xr3:uid="{A30171B3-D6E0-4E65-A774-D45C03668F39}" name="Column12530"/>
    <tableColumn id="12547" xr3:uid="{3A7260F3-D537-4D35-854B-F5AF35DAE36A}" name="Column12531"/>
    <tableColumn id="12548" xr3:uid="{089861DB-0A00-4AC5-ADA8-278D9507BF10}" name="Column12532"/>
    <tableColumn id="12549" xr3:uid="{65179021-D078-4B30-A5BA-F6A9F06A5DBE}" name="Column12533"/>
    <tableColumn id="12550" xr3:uid="{87F56C98-A906-4410-A43A-15ACDCF262C8}" name="Column12534"/>
    <tableColumn id="12551" xr3:uid="{130C38E3-0E25-4DA7-AD67-6C67B033387F}" name="Column12535"/>
    <tableColumn id="12552" xr3:uid="{4743AF22-211A-431B-96CC-0B8C7818C803}" name="Column12536"/>
    <tableColumn id="12553" xr3:uid="{254EFEDD-7F70-45E2-82DB-586F3D5ED453}" name="Column12537"/>
    <tableColumn id="12554" xr3:uid="{C2A5A20C-EF17-463C-91A4-8299879EE585}" name="Column12538"/>
    <tableColumn id="12555" xr3:uid="{E8448B83-27FD-45D3-8FE0-FEA2AE551586}" name="Column12539"/>
    <tableColumn id="12556" xr3:uid="{2E0445D9-CDD8-43A2-95B0-1B4415BB45C0}" name="Column12540"/>
    <tableColumn id="12557" xr3:uid="{DF3EBF6A-B924-4FFB-9729-DB1D70A75F8A}" name="Column12541"/>
    <tableColumn id="12558" xr3:uid="{67D9484B-E693-412C-AA5E-7E1B9B90CA8A}" name="Column12542"/>
    <tableColumn id="12559" xr3:uid="{B2580AFD-167B-420E-8657-FF0950FECA70}" name="Column12543"/>
    <tableColumn id="12560" xr3:uid="{5D5DA270-41FE-422B-9375-C9A1D4291DCD}" name="Column12544"/>
    <tableColumn id="12561" xr3:uid="{9E4910CE-5F72-4900-8F54-E34C990E6007}" name="Column12545"/>
    <tableColumn id="12562" xr3:uid="{82726905-F86A-4338-9F7D-43CA723A98AB}" name="Column12546"/>
    <tableColumn id="12563" xr3:uid="{E4C57FF8-41AB-4752-8ECA-A6DE11D46B53}" name="Column12547"/>
    <tableColumn id="12564" xr3:uid="{85AF1155-F6D7-45BF-86DD-76F8D6EC1495}" name="Column12548"/>
    <tableColumn id="12565" xr3:uid="{27A81F33-75E7-45D8-9F77-B52213CB905E}" name="Column12549"/>
    <tableColumn id="12566" xr3:uid="{6B53A091-97CB-468C-9570-6E9A7E82C584}" name="Column12550"/>
    <tableColumn id="12567" xr3:uid="{1FC4A5B0-1046-4DD3-BFA3-E14B863D98EB}" name="Column12551"/>
    <tableColumn id="12568" xr3:uid="{ACD9561F-0009-4FAA-96A5-41B7AB30A00D}" name="Column12552"/>
    <tableColumn id="12569" xr3:uid="{BB2DF051-CE0F-466B-BCF2-6BC818855E5E}" name="Column12553"/>
    <tableColumn id="12570" xr3:uid="{D57AFD6F-30AF-4FCF-A1BF-55DA825117AC}" name="Column12554"/>
    <tableColumn id="12571" xr3:uid="{13CA7AE3-B30F-4FAC-AB28-615AC9750307}" name="Column12555"/>
    <tableColumn id="12572" xr3:uid="{497D57AD-314A-4F79-8601-3BAC9769B661}" name="Column12556"/>
    <tableColumn id="12573" xr3:uid="{912E9788-A7AA-4C70-A9C6-BE3A48B0C620}" name="Column12557"/>
    <tableColumn id="12574" xr3:uid="{56152B8B-E8A3-47D4-9544-28108C909154}" name="Column12558"/>
    <tableColumn id="12575" xr3:uid="{02F978ED-8BC0-4F0A-BFE2-6B6F1C6D17B2}" name="Column12559"/>
    <tableColumn id="12576" xr3:uid="{2117B57E-345B-4C96-ACB6-3F684BD127A3}" name="Column12560"/>
    <tableColumn id="12577" xr3:uid="{4225659F-2116-4954-B989-09AEF82021FD}" name="Column12561"/>
    <tableColumn id="12578" xr3:uid="{997471B2-254C-40DE-9658-AF9B7C688F86}" name="Column12562"/>
    <tableColumn id="12579" xr3:uid="{2DB79A50-A3FF-4454-9F5C-2317F2789521}" name="Column12563"/>
    <tableColumn id="12580" xr3:uid="{C4839C4F-571B-41A7-A454-F97555E24FDC}" name="Column12564"/>
    <tableColumn id="12581" xr3:uid="{D72DAD87-2CA7-4D04-A473-5A45E0678C5C}" name="Column12565"/>
    <tableColumn id="12582" xr3:uid="{FABBFA18-CF03-48D2-B7F8-867110AC7B0C}" name="Column12566"/>
    <tableColumn id="12583" xr3:uid="{3750470B-A12E-44C6-B016-DFD59A4008E0}" name="Column12567"/>
    <tableColumn id="12584" xr3:uid="{9600ABEE-E6EB-4664-B91A-0B871F6D7365}" name="Column12568"/>
    <tableColumn id="12585" xr3:uid="{9B5E449F-1420-42D3-8430-897B5E9857E7}" name="Column12569"/>
    <tableColumn id="12586" xr3:uid="{CAAFC7EE-94A8-4322-A65B-69C5B5616FE0}" name="Column12570"/>
    <tableColumn id="12587" xr3:uid="{85841EF5-0D9C-4B43-848F-0407F867C1DF}" name="Column12571"/>
    <tableColumn id="12588" xr3:uid="{6DC9E220-95D9-4588-902D-B07D1F0461EF}" name="Column12572"/>
    <tableColumn id="12589" xr3:uid="{148C7BDE-2C9A-4D85-804C-BE71C690749B}" name="Column12573"/>
    <tableColumn id="12590" xr3:uid="{36736675-FE96-4039-B497-A90A50197A3F}" name="Column12574"/>
    <tableColumn id="12591" xr3:uid="{1B0D3579-939B-43C3-AF9C-BBAEB199710A}" name="Column12575"/>
    <tableColumn id="12592" xr3:uid="{9C3C9B69-3E56-47D9-AD0A-D533420DBA0F}" name="Column12576"/>
    <tableColumn id="12593" xr3:uid="{1B231444-33F0-4738-A9F8-E01A574439A5}" name="Column12577"/>
    <tableColumn id="12594" xr3:uid="{E2C9F6D5-A233-467C-B83A-2BB21BE251F3}" name="Column12578"/>
    <tableColumn id="12595" xr3:uid="{3C819203-BEF2-4E9F-94B1-6919B31ABF0E}" name="Column12579"/>
    <tableColumn id="12596" xr3:uid="{D3B1CBE9-6496-4EA1-9878-7BB1BF38F773}" name="Column12580"/>
    <tableColumn id="12597" xr3:uid="{47039A6C-B527-490E-AFDB-FCE29DD708A7}" name="Column12581"/>
    <tableColumn id="12598" xr3:uid="{FE28AD36-6F2E-4BC9-837E-6EB04A10BDD7}" name="Column12582"/>
    <tableColumn id="12599" xr3:uid="{A492A69F-2981-4F98-ABF6-008EFA3CADA2}" name="Column12583"/>
    <tableColumn id="12600" xr3:uid="{46376BB5-C4D1-4FDE-9C51-01AAECF4A771}" name="Column12584"/>
    <tableColumn id="12601" xr3:uid="{63FF7D92-F629-480E-9206-D3E0FB49B30F}" name="Column12585"/>
    <tableColumn id="12602" xr3:uid="{2EA184C8-1365-40CD-94A3-BCB9EAB0FA27}" name="Column12586"/>
    <tableColumn id="12603" xr3:uid="{2E44F59B-7E0E-45F3-8C07-8E8FC9EF8582}" name="Column12587"/>
    <tableColumn id="12604" xr3:uid="{31017E65-F535-4BCB-B92A-C9CE3D069905}" name="Column12588"/>
    <tableColumn id="12605" xr3:uid="{63DC3046-AF02-451B-AB70-3EFC4DA8D6AA}" name="Column12589"/>
    <tableColumn id="12606" xr3:uid="{4CF82A19-75E0-47BF-AA49-29894C3798D3}" name="Column12590"/>
    <tableColumn id="12607" xr3:uid="{B5195781-149F-4FFB-B8DB-31B52233CA7D}" name="Column12591"/>
    <tableColumn id="12608" xr3:uid="{408EA6C5-4BD3-4BCC-B5E7-46E40569AB45}" name="Column12592"/>
    <tableColumn id="12609" xr3:uid="{77489D9E-417A-4EF9-96DD-8CE851F4D92A}" name="Column12593"/>
    <tableColumn id="12610" xr3:uid="{FEAA4D5B-4083-4710-8D9B-415CD493C463}" name="Column12594"/>
    <tableColumn id="12611" xr3:uid="{A8728E57-0CF9-46E7-AB26-5F2C4C81FD55}" name="Column12595"/>
    <tableColumn id="12612" xr3:uid="{A68D4257-0956-4623-B813-44B2800830A0}" name="Column12596"/>
    <tableColumn id="12613" xr3:uid="{87B07A92-4609-4483-869B-8DED162453C0}" name="Column12597"/>
    <tableColumn id="12614" xr3:uid="{11D170A7-F7F6-49C2-A9B1-CEBC3E287D6B}" name="Column12598"/>
    <tableColumn id="12615" xr3:uid="{EB5970BC-5C2A-4728-916C-D98F5A5AC3D3}" name="Column12599"/>
    <tableColumn id="12616" xr3:uid="{86160527-D15D-483C-B5B7-F7D9B275241A}" name="Column12600"/>
    <tableColumn id="12617" xr3:uid="{F2429A78-2753-42C1-AADF-F7DE982C9F01}" name="Column12601"/>
    <tableColumn id="12618" xr3:uid="{6EEAB6EB-715C-4ACF-BA8B-1350D8346840}" name="Column12602"/>
    <tableColumn id="12619" xr3:uid="{037F6BBA-9CD9-4F5A-B039-0B9B87821DC7}" name="Column12603"/>
    <tableColumn id="12620" xr3:uid="{5885C351-C6F9-47F0-A23B-C4C6686C6120}" name="Column12604"/>
    <tableColumn id="12621" xr3:uid="{6F0D9AAD-49FB-4D71-B407-C836A8BAA74B}" name="Column12605"/>
    <tableColumn id="12622" xr3:uid="{74549E9D-C0B0-4B24-A55B-105556DEF189}" name="Column12606"/>
    <tableColumn id="12623" xr3:uid="{256824EB-BACD-404F-B001-B7ED245A5019}" name="Column12607"/>
    <tableColumn id="12624" xr3:uid="{C1ED72FC-0CEB-4C02-9C94-A8F927B7352F}" name="Column12608"/>
    <tableColumn id="12625" xr3:uid="{B1804FA0-E4B9-44A4-9EEF-078EDADC87B4}" name="Column12609"/>
    <tableColumn id="12626" xr3:uid="{96F2D069-3981-47CC-B14C-913597D64271}" name="Column12610"/>
    <tableColumn id="12627" xr3:uid="{D48A0874-7DA0-4281-A74F-50D1F73E8B19}" name="Column12611"/>
    <tableColumn id="12628" xr3:uid="{6C33CD35-8697-40A3-B146-1AB52C3D75A0}" name="Column12612"/>
    <tableColumn id="12629" xr3:uid="{C46F4E9C-3427-4CE0-84E0-998D8BF2F009}" name="Column12613"/>
    <tableColumn id="12630" xr3:uid="{22D75C62-E05D-4043-8E7B-8E03826FAD97}" name="Column12614"/>
    <tableColumn id="12631" xr3:uid="{FC78E94E-BB01-4924-8C53-762B500400A2}" name="Column12615"/>
    <tableColumn id="12632" xr3:uid="{A19F3A6B-1CBE-45DD-986B-EEFAEA9A7543}" name="Column12616"/>
    <tableColumn id="12633" xr3:uid="{607CC570-4AB7-48AD-862B-5CE8E364C6A2}" name="Column12617"/>
    <tableColumn id="12634" xr3:uid="{D53FCFED-6FF4-40D0-BF61-12EB68DB2A40}" name="Column12618"/>
    <tableColumn id="12635" xr3:uid="{97EE65EE-4922-4723-8F7B-A2E404A6C15F}" name="Column12619"/>
    <tableColumn id="12636" xr3:uid="{E2D6E90E-82B2-468B-9EFE-67AEFDBFEC8B}" name="Column12620"/>
    <tableColumn id="12637" xr3:uid="{2890E495-AD8F-4CD3-B387-2140B848F514}" name="Column12621"/>
    <tableColumn id="12638" xr3:uid="{714FC283-40B3-46A4-8AA3-306ADCE512D3}" name="Column12622"/>
    <tableColumn id="12639" xr3:uid="{9010BF6B-34F3-4BBF-A19B-F60386CFE2C3}" name="Column12623"/>
    <tableColumn id="12640" xr3:uid="{FF8F109A-1368-4252-B8C3-14F3E6D98266}" name="Column12624"/>
    <tableColumn id="12641" xr3:uid="{9B645528-00DD-4B42-B6E3-D2545B79987B}" name="Column12625"/>
    <tableColumn id="12642" xr3:uid="{463FAA29-6F52-41FA-A29A-A3922F458DF0}" name="Column12626"/>
    <tableColumn id="12643" xr3:uid="{D728C78B-3114-4CE0-B094-150DA5239EB6}" name="Column12627"/>
    <tableColumn id="12644" xr3:uid="{8ADA2016-7224-40FF-BABF-79EA77EEB31D}" name="Column12628"/>
    <tableColumn id="12645" xr3:uid="{A5D1B72C-3C66-4BE0-9DA7-71D6D69E4097}" name="Column12629"/>
    <tableColumn id="12646" xr3:uid="{AC65BCB0-1548-4AD7-B002-B8CFD828BE80}" name="Column12630"/>
    <tableColumn id="12647" xr3:uid="{234DB0D4-12CA-4313-8129-0D63113BC2EC}" name="Column12631"/>
    <tableColumn id="12648" xr3:uid="{15842017-529B-4AB0-A092-D53BA6BF684D}" name="Column12632"/>
    <tableColumn id="12649" xr3:uid="{904EB2C3-F642-43C2-94BC-9FFE03B5234A}" name="Column12633"/>
    <tableColumn id="12650" xr3:uid="{54F56081-A7E4-46EC-9884-287A32C105DE}" name="Column12634"/>
    <tableColumn id="12651" xr3:uid="{97C47ADC-6C43-4A57-9C24-6A689BEBC7F5}" name="Column12635"/>
    <tableColumn id="12652" xr3:uid="{0660054E-4F78-44FA-BEA7-0C3948A9C891}" name="Column12636"/>
    <tableColumn id="12653" xr3:uid="{603DA399-34E3-4675-A28F-55FF134664D8}" name="Column12637"/>
    <tableColumn id="12654" xr3:uid="{30CB6BA8-CC46-45D7-BDCE-5F8E6FE0D582}" name="Column12638"/>
    <tableColumn id="12655" xr3:uid="{7544D737-2D2E-428C-8DE2-F86FF18528BB}" name="Column12639"/>
    <tableColumn id="12656" xr3:uid="{8BF73414-F1C8-4D97-A13F-ABBB30412356}" name="Column12640"/>
    <tableColumn id="12657" xr3:uid="{8BDA4EEB-9983-4181-B408-0C10EAFB7DF4}" name="Column12641"/>
    <tableColumn id="12658" xr3:uid="{E9F8923E-1EE5-4F6E-9DE0-A0A0EEA857C4}" name="Column12642"/>
    <tableColumn id="12659" xr3:uid="{6832C099-E2C6-42F5-84DC-9D2E5BD5229B}" name="Column12643"/>
    <tableColumn id="12660" xr3:uid="{57A47DCF-D79C-4361-AA11-D4974EED0EDA}" name="Column12644"/>
    <tableColumn id="12661" xr3:uid="{C799D94A-7034-490E-8A7B-2AF01650212E}" name="Column12645"/>
    <tableColumn id="12662" xr3:uid="{347FEA5B-2EE3-4EAB-BE87-4B6B08B2AE00}" name="Column12646"/>
    <tableColumn id="12663" xr3:uid="{05759A07-0383-4AE6-A70D-94A8FEEAB3B8}" name="Column12647"/>
    <tableColumn id="12664" xr3:uid="{0F0DCF03-0928-4C5B-A127-26E41D5E6835}" name="Column12648"/>
    <tableColumn id="12665" xr3:uid="{C168C502-EC86-4541-9CCD-3CFCF4885F81}" name="Column12649"/>
    <tableColumn id="12666" xr3:uid="{9A388325-DAEC-43F8-A0F7-5AC153511326}" name="Column12650"/>
    <tableColumn id="12667" xr3:uid="{AD605185-52B5-4514-B448-C3931AA709BC}" name="Column12651"/>
    <tableColumn id="12668" xr3:uid="{6FF30EDA-64E2-4AEB-B2B2-5E877A74789D}" name="Column12652"/>
    <tableColumn id="12669" xr3:uid="{65A30CCF-3783-4009-AA3C-90FE36CBD100}" name="Column12653"/>
    <tableColumn id="12670" xr3:uid="{F3B3685D-32B3-4ECC-9D2C-25837E198F67}" name="Column12654"/>
    <tableColumn id="12671" xr3:uid="{9CE47640-8D11-4F07-A74A-8690D06499FE}" name="Column12655"/>
    <tableColumn id="12672" xr3:uid="{5785764A-176C-4BAC-BA8D-439AB7365881}" name="Column12656"/>
    <tableColumn id="12673" xr3:uid="{163026E1-AE4F-4385-9410-A5D8BD9CFFBC}" name="Column12657"/>
    <tableColumn id="12674" xr3:uid="{209947FF-6A40-4754-8F2A-21422F8C7670}" name="Column12658"/>
    <tableColumn id="12675" xr3:uid="{3D91D74B-8A5F-42C5-B8E0-5FBF635F4CD2}" name="Column12659"/>
    <tableColumn id="12676" xr3:uid="{384713F3-825D-4434-9B8B-338486023667}" name="Column12660"/>
    <tableColumn id="12677" xr3:uid="{C13BEE5E-AFB4-42B9-8A75-0863E372BD94}" name="Column12661"/>
    <tableColumn id="12678" xr3:uid="{0BD17E1C-8EFA-4FE0-A5EC-04AD7E7CEF4F}" name="Column12662"/>
    <tableColumn id="12679" xr3:uid="{2018E39B-0564-4452-A697-61198CBB4937}" name="Column12663"/>
    <tableColumn id="12680" xr3:uid="{00442D1F-0313-49FF-9224-2A24EBE55AE2}" name="Column12664"/>
    <tableColumn id="12681" xr3:uid="{995503B4-4426-4B04-9E2C-0348A696BFF8}" name="Column12665"/>
    <tableColumn id="12682" xr3:uid="{19E5C77D-BD32-4168-9E7B-28C9061CC074}" name="Column12666"/>
    <tableColumn id="12683" xr3:uid="{169BE2A0-E7D8-4829-BF33-337CF9A41401}" name="Column12667"/>
    <tableColumn id="12684" xr3:uid="{76A0AD0D-D5C3-4A29-960A-CFD3043B0CC5}" name="Column12668"/>
    <tableColumn id="12685" xr3:uid="{A1CA3C76-58A2-4348-A1BF-C7AB251BAA86}" name="Column12669"/>
    <tableColumn id="12686" xr3:uid="{CA549261-F490-4B6F-988B-DEAE8B97224D}" name="Column12670"/>
    <tableColumn id="12687" xr3:uid="{5FFB4FB2-D5AA-43AA-8511-70D45044F3F8}" name="Column12671"/>
    <tableColumn id="12688" xr3:uid="{8A4A51DE-621A-424A-9861-B75D757D9E4C}" name="Column12672"/>
    <tableColumn id="12689" xr3:uid="{5C025813-CBDC-4121-99B6-8FF3CB53FFC2}" name="Column12673"/>
    <tableColumn id="12690" xr3:uid="{10999617-9642-4B64-BEC1-CD5CED1F93E7}" name="Column12674"/>
    <tableColumn id="12691" xr3:uid="{48DDA95A-CBD1-449C-90E8-0D4D897A124A}" name="Column12675"/>
    <tableColumn id="12692" xr3:uid="{1F6349C2-49E7-4897-9CA4-A06D0805478E}" name="Column12676"/>
    <tableColumn id="12693" xr3:uid="{0B1684DC-CDEB-4200-A35B-4014434025E1}" name="Column12677"/>
    <tableColumn id="12694" xr3:uid="{F5571339-B71C-4E8A-9315-8B6D43551D3F}" name="Column12678"/>
    <tableColumn id="12695" xr3:uid="{9121D6C8-BDA1-402E-AF66-8C44501D0694}" name="Column12679"/>
    <tableColumn id="12696" xr3:uid="{28F675C1-CE1F-4A54-8471-9792617DDA2A}" name="Column12680"/>
    <tableColumn id="12697" xr3:uid="{52C3D05E-8FE2-4982-A5FE-9755FD37ABDA}" name="Column12681"/>
    <tableColumn id="12698" xr3:uid="{7C060B8F-EC5F-4D92-8AE5-08921BFD10C8}" name="Column12682"/>
    <tableColumn id="12699" xr3:uid="{F06C0888-B50C-4003-AE92-507AAC862E23}" name="Column12683"/>
    <tableColumn id="12700" xr3:uid="{BA5FE8FE-78A8-4CE0-8B5E-FCD575A6D591}" name="Column12684"/>
    <tableColumn id="12701" xr3:uid="{B027F37C-68F6-4CBF-B07A-762BEF395D4D}" name="Column12685"/>
    <tableColumn id="12702" xr3:uid="{0C6147A4-C881-4374-8BE6-F6334630A1D2}" name="Column12686"/>
    <tableColumn id="12703" xr3:uid="{6E1F3080-EC4F-4330-B4A5-5981F21F754A}" name="Column12687"/>
    <tableColumn id="12704" xr3:uid="{187AA2F3-C86F-4649-875B-50E7F97FFCB7}" name="Column12688"/>
    <tableColumn id="12705" xr3:uid="{23A8D386-2645-4794-9EE5-3585D9107334}" name="Column12689"/>
    <tableColumn id="12706" xr3:uid="{FF0816A9-BD1C-4CAE-9745-A7D70B5C347D}" name="Column12690"/>
    <tableColumn id="12707" xr3:uid="{8FECD945-6BF7-4A2A-9E82-A4D454D31C7C}" name="Column12691"/>
    <tableColumn id="12708" xr3:uid="{4D6FCBB7-95FE-4C8E-B828-C831E3F7EBED}" name="Column12692"/>
    <tableColumn id="12709" xr3:uid="{EF9C04FB-864C-437A-8743-5A8172EB4298}" name="Column12693"/>
    <tableColumn id="12710" xr3:uid="{244BFD7F-6735-460E-AC7D-631C64685795}" name="Column12694"/>
    <tableColumn id="12711" xr3:uid="{3FC4B112-BC33-4EF4-876B-147229AE9A6E}" name="Column12695"/>
    <tableColumn id="12712" xr3:uid="{747BA223-3591-4D87-AA40-0BCE3CEC023B}" name="Column12696"/>
    <tableColumn id="12713" xr3:uid="{636F2279-16EF-413C-9199-B95D04843848}" name="Column12697"/>
    <tableColumn id="12714" xr3:uid="{B47448E1-1B1C-4D25-A62C-1F41205869A2}" name="Column12698"/>
    <tableColumn id="12715" xr3:uid="{930E69C4-FDFC-4766-B68D-7563CB20A758}" name="Column12699"/>
    <tableColumn id="12716" xr3:uid="{C1D768C1-C074-4E48-9882-600305CCADCE}" name="Column12700"/>
    <tableColumn id="12717" xr3:uid="{3B946342-E457-4430-925F-C00067270CE4}" name="Column12701"/>
    <tableColumn id="12718" xr3:uid="{124E6846-B552-4E20-B42E-CB6643CAA7DF}" name="Column12702"/>
    <tableColumn id="12719" xr3:uid="{8874A46A-C086-44B4-AAE2-3380598FCEB5}" name="Column12703"/>
    <tableColumn id="12720" xr3:uid="{7293E2DD-21B5-49C6-A5BB-1BD0CDC9DF62}" name="Column12704"/>
    <tableColumn id="12721" xr3:uid="{E0EC8636-E03B-4819-8E13-7E7E2895AC99}" name="Column12705"/>
    <tableColumn id="12722" xr3:uid="{A04422B9-2E54-47A2-A83C-3FC33732D442}" name="Column12706"/>
    <tableColumn id="12723" xr3:uid="{260AF74A-C1C4-4009-9330-3CDAD7B7003D}" name="Column12707"/>
    <tableColumn id="12724" xr3:uid="{70FD7580-8AB0-46E1-8295-745B371989F5}" name="Column12708"/>
    <tableColumn id="12725" xr3:uid="{1FFFB02F-1BE1-480F-8B93-43D97D4E617B}" name="Column12709"/>
    <tableColumn id="12726" xr3:uid="{C64AE51B-1BC0-428A-A327-81F45707D3D0}" name="Column12710"/>
    <tableColumn id="12727" xr3:uid="{153E4E24-EBD8-41F1-A2BF-92AA82022D87}" name="Column12711"/>
    <tableColumn id="12728" xr3:uid="{2FF5AB88-D468-437F-974E-191D914989B9}" name="Column12712"/>
    <tableColumn id="12729" xr3:uid="{CBBC8779-C1C7-4967-85D4-5B9649385C88}" name="Column12713"/>
    <tableColumn id="12730" xr3:uid="{9ADB4C7A-EFD2-4EC3-AA89-26365E4FE9BB}" name="Column12714"/>
    <tableColumn id="12731" xr3:uid="{AF17111B-7A5E-4F32-8865-25B879CF741E}" name="Column12715"/>
    <tableColumn id="12732" xr3:uid="{6EDACEB6-CCDE-46A6-B60C-A44AF682825C}" name="Column12716"/>
    <tableColumn id="12733" xr3:uid="{BC830866-002E-49DF-807E-B694DE436EE4}" name="Column12717"/>
    <tableColumn id="12734" xr3:uid="{87C88A2C-1C2A-4918-99C6-F351BD18AFC2}" name="Column12718"/>
    <tableColumn id="12735" xr3:uid="{EDA3F2E6-CAA7-466C-919F-9331EE970424}" name="Column12719"/>
    <tableColumn id="12736" xr3:uid="{BDE4F9DF-80D5-4A9E-A918-E2B79720546E}" name="Column12720"/>
    <tableColumn id="12737" xr3:uid="{A19A07BA-AD2D-4BA4-BF78-608EEFF2EA79}" name="Column12721"/>
    <tableColumn id="12738" xr3:uid="{36BCABD6-1578-4DAE-A8BF-492C513BB7E1}" name="Column12722"/>
    <tableColumn id="12739" xr3:uid="{4E99120D-8AE3-4CCD-A642-65BB8CE1DC37}" name="Column12723"/>
    <tableColumn id="12740" xr3:uid="{ED47CC53-1C36-4985-BD25-820C1C5F2EBC}" name="Column12724"/>
    <tableColumn id="12741" xr3:uid="{AC8924E2-1632-4E91-9542-BF14F6EAF5DC}" name="Column12725"/>
    <tableColumn id="12742" xr3:uid="{ABE51E59-D0B8-459A-8525-1D238138A538}" name="Column12726"/>
    <tableColumn id="12743" xr3:uid="{24DAE980-7F08-4394-BEFA-CC7538A330B1}" name="Column12727"/>
    <tableColumn id="12744" xr3:uid="{F1A8C910-9352-4793-AE58-22C86635B57D}" name="Column12728"/>
    <tableColumn id="12745" xr3:uid="{AF914E0C-BA96-492F-8FD7-A4DFD7FA47C5}" name="Column12729"/>
    <tableColumn id="12746" xr3:uid="{5017E4DC-2131-46F7-A0EB-DC1D3BE302F9}" name="Column12730"/>
    <tableColumn id="12747" xr3:uid="{74849424-872B-46B6-A2DD-891624D979C7}" name="Column12731"/>
    <tableColumn id="12748" xr3:uid="{03D5C22A-D810-49A7-8848-DE8DE0BA6721}" name="Column12732"/>
    <tableColumn id="12749" xr3:uid="{D0399C0F-3841-465C-B808-055FCE6AB730}" name="Column12733"/>
    <tableColumn id="12750" xr3:uid="{9DBF7AA2-DAC0-4620-9BBC-38A75B65E08B}" name="Column12734"/>
    <tableColumn id="12751" xr3:uid="{977EC2C3-B02A-41CB-8852-87D4B803D300}" name="Column12735"/>
    <tableColumn id="12752" xr3:uid="{F56045B5-301A-416C-9A17-2E97E79889F4}" name="Column12736"/>
    <tableColumn id="12753" xr3:uid="{CE0B1AD9-E71F-4A8D-B646-E5151897549D}" name="Column12737"/>
    <tableColumn id="12754" xr3:uid="{8DEB7FD5-2B90-49AE-9F42-0455565E022D}" name="Column12738"/>
    <tableColumn id="12755" xr3:uid="{25D91277-D9FA-406F-9039-879B38B8F877}" name="Column12739"/>
    <tableColumn id="12756" xr3:uid="{BD78432F-CEE6-41D2-948C-1EAF3538362F}" name="Column12740"/>
    <tableColumn id="12757" xr3:uid="{DC720375-D682-46B1-9862-3EF8438FBA0C}" name="Column12741"/>
    <tableColumn id="12758" xr3:uid="{04362ADF-5F75-4D10-B882-C6B09F1AA7B7}" name="Column12742"/>
    <tableColumn id="12759" xr3:uid="{B926E227-8992-4307-A4D5-6401B399EC61}" name="Column12743"/>
    <tableColumn id="12760" xr3:uid="{7888C312-45C6-4730-836A-13B5506A6523}" name="Column12744"/>
    <tableColumn id="12761" xr3:uid="{7F36A3C0-A63B-46E3-9309-1656EACEDE79}" name="Column12745"/>
    <tableColumn id="12762" xr3:uid="{49BFBF4D-AAED-4C38-9125-BB2F18FDD84F}" name="Column12746"/>
    <tableColumn id="12763" xr3:uid="{FCCB1D08-0F45-40DE-909D-F455F3FAEA87}" name="Column12747"/>
    <tableColumn id="12764" xr3:uid="{AC55E513-615D-449D-A2FF-0553B5E8B006}" name="Column12748"/>
    <tableColumn id="12765" xr3:uid="{90FA2AA7-8769-4215-9EA7-666A116DC0E7}" name="Column12749"/>
    <tableColumn id="12766" xr3:uid="{2767E738-61B0-4D74-851F-92959C49A897}" name="Column12750"/>
    <tableColumn id="12767" xr3:uid="{A9848900-AB88-43ED-A8A2-D9D7672B9FF8}" name="Column12751"/>
    <tableColumn id="12768" xr3:uid="{D9546AC3-3530-41FA-A37D-B10E0C1897DD}" name="Column12752"/>
    <tableColumn id="12769" xr3:uid="{528FFB62-7D40-4436-87E5-4817FCFE8C12}" name="Column12753"/>
    <tableColumn id="12770" xr3:uid="{70101ED0-27A5-4E76-AFBF-462E95FB52E2}" name="Column12754"/>
    <tableColumn id="12771" xr3:uid="{272F69E9-2CDE-462B-9884-F66EEEDEA08B}" name="Column12755"/>
    <tableColumn id="12772" xr3:uid="{DECED6AD-5C68-4C32-828A-E0A1DEDC3A73}" name="Column12756"/>
    <tableColumn id="12773" xr3:uid="{3EF3F3DF-2197-4D03-B94D-2A1843452AA2}" name="Column12757"/>
    <tableColumn id="12774" xr3:uid="{52057E76-67F8-4FC4-8A8C-95B56EEB32FA}" name="Column12758"/>
    <tableColumn id="12775" xr3:uid="{F87E6C6F-27A7-4986-9037-55FA6DF419C9}" name="Column12759"/>
    <tableColumn id="12776" xr3:uid="{D5CA934D-6F79-4B8C-BBB6-717B92B34D50}" name="Column12760"/>
    <tableColumn id="12777" xr3:uid="{17C1FCA5-04D2-40FC-916B-190A9EE5B65C}" name="Column12761"/>
    <tableColumn id="12778" xr3:uid="{B5134383-E0FD-41F0-B673-44FFDA82FB7C}" name="Column12762"/>
    <tableColumn id="12779" xr3:uid="{6A79C9FB-ACE0-4D4C-B7DA-289F76207CCF}" name="Column12763"/>
    <tableColumn id="12780" xr3:uid="{ECFCE859-E2E1-47FD-9810-ABEF8ED54A9C}" name="Column12764"/>
    <tableColumn id="12781" xr3:uid="{912EB8D6-6AC0-4E38-97F8-695858FE23FC}" name="Column12765"/>
    <tableColumn id="12782" xr3:uid="{A8984D82-D64E-4B12-906A-69036BFF9546}" name="Column12766"/>
    <tableColumn id="12783" xr3:uid="{F8594A61-7323-47EA-9455-957B14FA0351}" name="Column12767"/>
    <tableColumn id="12784" xr3:uid="{BA4C757F-5E8B-4562-85E4-39000FD7AF02}" name="Column12768"/>
    <tableColumn id="12785" xr3:uid="{6BB45B25-E675-470B-A731-D51CD2632B20}" name="Column12769"/>
    <tableColumn id="12786" xr3:uid="{155A8A46-E750-43D8-BA8A-AA74F01751B6}" name="Column12770"/>
    <tableColumn id="12787" xr3:uid="{FA0F3C87-F771-451C-B996-0851E1A76C8B}" name="Column12771"/>
    <tableColumn id="12788" xr3:uid="{F52027A9-B1CE-4B53-94A9-4B7C7B66E344}" name="Column12772"/>
    <tableColumn id="12789" xr3:uid="{D0B8F694-8100-4B6B-91FD-EC03D8064204}" name="Column12773"/>
    <tableColumn id="12790" xr3:uid="{D3525621-5BB8-4620-9306-CB2A343B010A}" name="Column12774"/>
    <tableColumn id="12791" xr3:uid="{56512B6B-2DAA-4697-9156-D7F058278E34}" name="Column12775"/>
    <tableColumn id="12792" xr3:uid="{404CBFFD-E73C-472F-B514-B286D47D2B9F}" name="Column12776"/>
    <tableColumn id="12793" xr3:uid="{B2F7021F-11CB-4D24-B42E-C0A7782A50F4}" name="Column12777"/>
    <tableColumn id="12794" xr3:uid="{D793B3CE-4F07-4FA6-AE42-DAC2EA20AECE}" name="Column12778"/>
    <tableColumn id="12795" xr3:uid="{A2F37CFF-FD03-43E3-B906-52EF24CD4719}" name="Column12779"/>
    <tableColumn id="12796" xr3:uid="{E2AA36EF-7BC5-431D-8699-2DEA4AEFC4A1}" name="Column12780"/>
    <tableColumn id="12797" xr3:uid="{052C0784-EFFE-4707-A2E0-D3C84FA2BD26}" name="Column12781"/>
    <tableColumn id="12798" xr3:uid="{44B7E5C7-6B5F-4C32-B3B6-9EE23B9BF9D2}" name="Column12782"/>
    <tableColumn id="12799" xr3:uid="{78AE5C85-0CB1-4E9A-BDDC-58EFBD08929F}" name="Column12783"/>
    <tableColumn id="12800" xr3:uid="{04AA46A0-40B5-4F0A-9973-65C63D9F3F00}" name="Column12784"/>
    <tableColumn id="12801" xr3:uid="{DB025718-D5CF-4900-9511-AB3C4316E7D4}" name="Column12785"/>
    <tableColumn id="12802" xr3:uid="{EFFF4F08-CB2C-4609-A022-3D5771B8A243}" name="Column12786"/>
    <tableColumn id="12803" xr3:uid="{F2D30DC0-AC3F-4040-94E6-3B6FD7DCF5FD}" name="Column12787"/>
    <tableColumn id="12804" xr3:uid="{87DA3CE6-0462-4161-B16A-EC5EDA15669E}" name="Column12788"/>
    <tableColumn id="12805" xr3:uid="{15361405-0B3B-49D3-BF6D-CE7EDB96732C}" name="Column12789"/>
    <tableColumn id="12806" xr3:uid="{8EF19866-6002-4BFE-AC35-D3E4333C2918}" name="Column12790"/>
    <tableColumn id="12807" xr3:uid="{E73CBE4C-DCAE-4220-AA78-497DE651D1E1}" name="Column12791"/>
    <tableColumn id="12808" xr3:uid="{E1760339-B4CF-493B-9F1A-AE3398643161}" name="Column12792"/>
    <tableColumn id="12809" xr3:uid="{1BDE3B83-01AF-4AAA-8497-4938B76D3B27}" name="Column12793"/>
    <tableColumn id="12810" xr3:uid="{DC5EC0DC-CEFF-4313-87DD-C53A0CBE36EE}" name="Column12794"/>
    <tableColumn id="12811" xr3:uid="{1143F5AB-0BCA-439A-8BA6-349F1523ACD4}" name="Column12795"/>
    <tableColumn id="12812" xr3:uid="{4F21CFA4-C6AE-423B-9173-9322F2D6ED9D}" name="Column12796"/>
    <tableColumn id="12813" xr3:uid="{35455F72-2FEE-41E9-A511-C699621C55F7}" name="Column12797"/>
    <tableColumn id="12814" xr3:uid="{4EC7BF95-FE09-4DB1-A3D5-94879CD4134E}" name="Column12798"/>
    <tableColumn id="12815" xr3:uid="{1073E17A-4289-4C12-82E4-D27259ACE8E1}" name="Column12799"/>
    <tableColumn id="12816" xr3:uid="{506882DD-D2BD-4B6B-BE8B-421234FF4ABE}" name="Column12800"/>
    <tableColumn id="12817" xr3:uid="{26B2FA09-2100-4EB7-818B-4C1DB5205FAC}" name="Column12801"/>
    <tableColumn id="12818" xr3:uid="{6D5D5C19-1517-4571-96E1-2AD0A127CA30}" name="Column12802"/>
    <tableColumn id="12819" xr3:uid="{D8A6CF2E-067E-4501-AD59-19844BF98105}" name="Column12803"/>
    <tableColumn id="12820" xr3:uid="{AA4C0002-DD40-4F1F-9D6A-2603F941B6E7}" name="Column12804"/>
    <tableColumn id="12821" xr3:uid="{515F7C5F-1250-4CA1-91FC-EAFF19621F46}" name="Column12805"/>
    <tableColumn id="12822" xr3:uid="{1C8D0C84-A150-4C6E-94E4-84F1F00A56C8}" name="Column12806"/>
    <tableColumn id="12823" xr3:uid="{FC8C7D88-D4C8-4C0E-B3AE-E0DFC2BBA1E3}" name="Column12807"/>
    <tableColumn id="12824" xr3:uid="{2275AC5E-D12F-4274-BEE0-A810AF486F8F}" name="Column12808"/>
    <tableColumn id="12825" xr3:uid="{1A442D00-D769-4025-A58F-C47904648938}" name="Column12809"/>
    <tableColumn id="12826" xr3:uid="{6989980C-50AF-4F90-92C6-72998F209E4F}" name="Column12810"/>
    <tableColumn id="12827" xr3:uid="{E9F8B023-EBE2-47A6-B05D-23809198BC24}" name="Column12811"/>
    <tableColumn id="12828" xr3:uid="{0DCDEA88-CC4A-460C-B397-E74BA845D1CA}" name="Column12812"/>
    <tableColumn id="12829" xr3:uid="{283C2F54-2BA0-4EFE-B49D-A0F4C8FA6BAE}" name="Column12813"/>
    <tableColumn id="12830" xr3:uid="{567260F9-B10C-4488-A63F-E17E95E184C1}" name="Column12814"/>
    <tableColumn id="12831" xr3:uid="{21E58B6B-A663-4779-BCD6-D949D6BDAE66}" name="Column12815"/>
    <tableColumn id="12832" xr3:uid="{5384C713-09D0-4C79-BF31-FB9955DC7F3B}" name="Column12816"/>
    <tableColumn id="12833" xr3:uid="{EA34A165-B1A6-4EA5-9FD0-B7A4EE09C7AE}" name="Column12817"/>
    <tableColumn id="12834" xr3:uid="{5AA70F34-DC41-4EF3-97D1-6886A0B65A68}" name="Column12818"/>
    <tableColumn id="12835" xr3:uid="{DCDFCED2-36BE-4D6C-BFAA-F9D112E44404}" name="Column12819"/>
    <tableColumn id="12836" xr3:uid="{73972FAF-B901-4631-BE18-AB567F529D73}" name="Column12820"/>
    <tableColumn id="12837" xr3:uid="{4C7309D2-C306-42F4-93DF-6F334EC6FC93}" name="Column12821"/>
    <tableColumn id="12838" xr3:uid="{F6AB75ED-76D5-4158-A768-47816BD38C78}" name="Column12822"/>
    <tableColumn id="12839" xr3:uid="{D21A1C2F-155E-4DAE-B6F1-C6845B6D14D2}" name="Column12823"/>
    <tableColumn id="12840" xr3:uid="{EA9A9681-FD1D-41B6-8650-13A274A4BDEE}" name="Column12824"/>
    <tableColumn id="12841" xr3:uid="{86051FDF-7767-41A5-B7EB-8281E95A235F}" name="Column12825"/>
    <tableColumn id="12842" xr3:uid="{8C838ADC-0565-4187-8412-DE820D6BB910}" name="Column12826"/>
    <tableColumn id="12843" xr3:uid="{1442B916-9A1C-4948-8B6B-000EE563477B}" name="Column12827"/>
    <tableColumn id="12844" xr3:uid="{58D2CDCD-A5E7-4E83-A021-EC70E27CB28F}" name="Column12828"/>
    <tableColumn id="12845" xr3:uid="{AC865FC8-F5EF-4545-96A6-5DC8F84C99AB}" name="Column12829"/>
    <tableColumn id="12846" xr3:uid="{7384B342-2A2E-4D51-972B-5D5E98160C24}" name="Column12830"/>
    <tableColumn id="12847" xr3:uid="{528FD94D-8338-40BE-9AD9-E476CC185DFB}" name="Column12831"/>
    <tableColumn id="12848" xr3:uid="{E5B82966-696D-43CF-8849-48E6BE8B0834}" name="Column12832"/>
    <tableColumn id="12849" xr3:uid="{4455DCB7-252E-4ED2-B0D3-E35BE1B86CFF}" name="Column12833"/>
    <tableColumn id="12850" xr3:uid="{4A8A1E88-84F7-45DA-841B-EB70F18469B9}" name="Column12834"/>
    <tableColumn id="12851" xr3:uid="{235FDFE6-A147-4642-BBB5-29CA2C9A5E48}" name="Column12835"/>
    <tableColumn id="12852" xr3:uid="{4A550AB2-6957-4233-BF6E-E1E455E46208}" name="Column12836"/>
    <tableColumn id="12853" xr3:uid="{ADF6099E-0D91-4C7E-A712-B649F936676E}" name="Column12837"/>
    <tableColumn id="12854" xr3:uid="{951410C6-A44E-48AD-BBBE-9337BADC0A2E}" name="Column12838"/>
    <tableColumn id="12855" xr3:uid="{97F9133E-7901-4CFB-9D1C-1962C374DDC5}" name="Column12839"/>
    <tableColumn id="12856" xr3:uid="{4865CE4F-A328-498A-B5FB-FDA6922A83A1}" name="Column12840"/>
    <tableColumn id="12857" xr3:uid="{0A44108A-7F16-471E-AD40-8C6EF5AC7F3F}" name="Column12841"/>
    <tableColumn id="12858" xr3:uid="{4D49F60B-7FAF-4B47-8C0A-64290CF8BBE3}" name="Column12842"/>
    <tableColumn id="12859" xr3:uid="{C35E94F5-6556-47A1-8CDC-FEBEB892FEB6}" name="Column12843"/>
    <tableColumn id="12860" xr3:uid="{56FD1086-9BC4-4A5D-AF72-168DD847D51A}" name="Column12844"/>
    <tableColumn id="12861" xr3:uid="{81D6D9B3-C4BC-471C-AF87-BD5D682AFB36}" name="Column12845"/>
    <tableColumn id="12862" xr3:uid="{2478A7FC-AB29-4102-8432-1016FF7EE481}" name="Column12846"/>
    <tableColumn id="12863" xr3:uid="{42CCFA05-3186-4E42-8434-89EC59118BDB}" name="Column12847"/>
    <tableColumn id="12864" xr3:uid="{5F296C46-8F33-4383-830F-641B46A4CD16}" name="Column12848"/>
    <tableColumn id="12865" xr3:uid="{4A7C9AA5-BD45-4D90-AE81-63BB74909181}" name="Column12849"/>
    <tableColumn id="12866" xr3:uid="{FAF78B2F-D643-439C-907B-36BC9ED11FA2}" name="Column12850"/>
    <tableColumn id="12867" xr3:uid="{F612C731-91B3-439E-B6EE-2F52D4CEC5F2}" name="Column12851"/>
    <tableColumn id="12868" xr3:uid="{D000FAA1-CB09-4B03-9A33-AB096B29FF04}" name="Column12852"/>
    <tableColumn id="12869" xr3:uid="{5A388D0C-1D84-4408-9A8D-9A6C4C900EAB}" name="Column12853"/>
    <tableColumn id="12870" xr3:uid="{82121B82-C45C-4898-A81C-D80471D73F14}" name="Column12854"/>
    <tableColumn id="12871" xr3:uid="{2F0550BD-E583-4737-A944-61B717EC1D73}" name="Column12855"/>
    <tableColumn id="12872" xr3:uid="{A5692253-1902-4B0F-9A92-6E84B0F9C951}" name="Column12856"/>
    <tableColumn id="12873" xr3:uid="{CF800B33-7499-453A-8AFE-91CE60F2C5DC}" name="Column12857"/>
    <tableColumn id="12874" xr3:uid="{D9CDA889-9B05-4DB6-9063-CDECA3A9A353}" name="Column12858"/>
    <tableColumn id="12875" xr3:uid="{66551E18-2B86-402B-A976-8B22137055FA}" name="Column12859"/>
    <tableColumn id="12876" xr3:uid="{7C896129-3332-45C3-9878-D7E28402C76C}" name="Column12860"/>
    <tableColumn id="12877" xr3:uid="{DCC99EB8-3EC8-4662-ABF4-D420B26DDEAF}" name="Column12861"/>
    <tableColumn id="12878" xr3:uid="{86CEEAB1-380A-4DF5-9C42-335C84C2052B}" name="Column12862"/>
    <tableColumn id="12879" xr3:uid="{B221AE8F-E76E-4B6A-8B5C-2D35180FBC90}" name="Column12863"/>
    <tableColumn id="12880" xr3:uid="{93AEF806-4181-48E0-803D-9E403B236C50}" name="Column12864"/>
    <tableColumn id="12881" xr3:uid="{8BD79D41-9A71-4AA8-BAE6-52E08463D236}" name="Column12865"/>
    <tableColumn id="12882" xr3:uid="{00838C94-5B4D-4B83-9752-ADC4FDA60BDF}" name="Column12866"/>
    <tableColumn id="12883" xr3:uid="{F6F82421-9196-4167-B415-D34438F58F67}" name="Column12867"/>
    <tableColumn id="12884" xr3:uid="{0DC9691D-5DF5-48EC-9D80-FF40D5381EFF}" name="Column12868"/>
    <tableColumn id="12885" xr3:uid="{228FDB29-8F03-4FB4-9F68-1839266E6EC4}" name="Column12869"/>
    <tableColumn id="12886" xr3:uid="{D68437EE-874A-4335-AB90-73EF3CD0FD19}" name="Column12870"/>
    <tableColumn id="12887" xr3:uid="{C81FD7C5-3FBA-4CD9-BA5C-3C9DDD327685}" name="Column12871"/>
    <tableColumn id="12888" xr3:uid="{C9E153AA-F880-4588-BB2A-F60831FC1A06}" name="Column12872"/>
    <tableColumn id="12889" xr3:uid="{D4F2174F-06B9-450A-9A1E-B9B02B9D9121}" name="Column12873"/>
    <tableColumn id="12890" xr3:uid="{26E5F5FC-472E-4113-83A1-6F785096F1CB}" name="Column12874"/>
    <tableColumn id="12891" xr3:uid="{ACA904F9-CB1D-4CD3-A7D1-D050408439D8}" name="Column12875"/>
    <tableColumn id="12892" xr3:uid="{85F68D22-37AE-4BD2-9698-655F202555D9}" name="Column12876"/>
    <tableColumn id="12893" xr3:uid="{781736BF-D99C-41C7-9B49-9BAF828BDC04}" name="Column12877"/>
    <tableColumn id="12894" xr3:uid="{FFF9EDB5-F8A1-46DF-9C34-88F1C14BA719}" name="Column12878"/>
    <tableColumn id="12895" xr3:uid="{5C3F139F-D12C-4DBB-83CF-3FF181157709}" name="Column12879"/>
    <tableColumn id="12896" xr3:uid="{2541C651-86F6-4F2D-BC26-6F708944032F}" name="Column12880"/>
    <tableColumn id="12897" xr3:uid="{77E7CF84-5DD5-47F6-BFA7-53AF5E98B77E}" name="Column12881"/>
    <tableColumn id="12898" xr3:uid="{9599512E-46A7-4205-94B2-CEFF05FF24B5}" name="Column12882"/>
    <tableColumn id="12899" xr3:uid="{C8DB16A8-133D-4585-B29F-20B4FB9684E8}" name="Column12883"/>
    <tableColumn id="12900" xr3:uid="{E7B6E8FD-EE85-4D48-BAEA-703DDB4BF261}" name="Column12884"/>
    <tableColumn id="12901" xr3:uid="{08551C97-2FF2-4928-BE37-B3BF5046E34C}" name="Column12885"/>
    <tableColumn id="12902" xr3:uid="{44B133DA-0174-4B40-BBE6-F865EB673E20}" name="Column12886"/>
    <tableColumn id="12903" xr3:uid="{20639E6D-E5B6-4F5D-830D-5B2EB1A3DD0F}" name="Column12887"/>
    <tableColumn id="12904" xr3:uid="{90620BD1-3AE3-4D3B-BFA1-51611080F481}" name="Column12888"/>
    <tableColumn id="12905" xr3:uid="{8CA28BD2-BC9D-4374-AF7A-6BE775C1FAEF}" name="Column12889"/>
    <tableColumn id="12906" xr3:uid="{B2326D58-0EBC-4B3E-A5AC-467F3482B023}" name="Column12890"/>
    <tableColumn id="12907" xr3:uid="{74FF371D-FBE9-496B-BBCB-194924972478}" name="Column12891"/>
    <tableColumn id="12908" xr3:uid="{83D3242D-42D5-45F1-82BA-75704EFBF9EC}" name="Column12892"/>
    <tableColumn id="12909" xr3:uid="{77B07DE5-6EE8-4EBC-AAAE-C6417F241A47}" name="Column12893"/>
    <tableColumn id="12910" xr3:uid="{1C9D9A98-A71D-44B5-A6A8-8843611DC3D1}" name="Column12894"/>
    <tableColumn id="12911" xr3:uid="{ECFACA20-C0C3-488D-9D18-169B06661E9C}" name="Column12895"/>
    <tableColumn id="12912" xr3:uid="{2861E73C-D062-492F-96E8-BB6E7060DE05}" name="Column12896"/>
    <tableColumn id="12913" xr3:uid="{5C466C87-3972-4C4F-8E54-4D90F6663705}" name="Column12897"/>
    <tableColumn id="12914" xr3:uid="{030104CD-D208-41E2-AEBC-A937C9193169}" name="Column12898"/>
    <tableColumn id="12915" xr3:uid="{4FF2B37E-F29E-4C32-8360-402F0D422E4E}" name="Column12899"/>
    <tableColumn id="12916" xr3:uid="{DD714556-667A-418D-A694-2AA6D926C6FE}" name="Column12900"/>
    <tableColumn id="12917" xr3:uid="{A488BB1C-FB33-44BB-B2B7-1CDFB4F50222}" name="Column12901"/>
    <tableColumn id="12918" xr3:uid="{A9D1031B-B4F6-4C9B-A7F3-54BB94262891}" name="Column12902"/>
    <tableColumn id="12919" xr3:uid="{0D96A801-2667-41CF-986F-FD72B45B6DC8}" name="Column12903"/>
    <tableColumn id="12920" xr3:uid="{0D4CC9C3-57FD-4D6E-BB87-D1EA4741D7A0}" name="Column12904"/>
    <tableColumn id="12921" xr3:uid="{B9EDC4E1-0752-4F91-96BA-048B84CAA2F9}" name="Column12905"/>
    <tableColumn id="12922" xr3:uid="{5A715DB9-F245-4C17-B4F7-F3DA7CB815B6}" name="Column12906"/>
    <tableColumn id="12923" xr3:uid="{857C26D0-A704-467E-92AB-774300622E7A}" name="Column12907"/>
    <tableColumn id="12924" xr3:uid="{B6756CE5-55D5-4318-810E-8FAC509E8E48}" name="Column12908"/>
    <tableColumn id="12925" xr3:uid="{BD2D51D4-C783-4D49-93B4-3F180C62714C}" name="Column12909"/>
    <tableColumn id="12926" xr3:uid="{DD393211-1763-4B77-AA3D-F2ED2A72D73B}" name="Column12910"/>
    <tableColumn id="12927" xr3:uid="{FADCA6FD-0D66-44AB-A8EA-6AA6E51AF220}" name="Column12911"/>
    <tableColumn id="12928" xr3:uid="{61FF9F38-3376-4ED9-88AC-719FFDB6B535}" name="Column12912"/>
    <tableColumn id="12929" xr3:uid="{2E79BE2B-EA41-4B1B-9C8B-2B3184542941}" name="Column12913"/>
    <tableColumn id="12930" xr3:uid="{664E06B3-5D0A-4DDF-AD3D-D93FFECF7E97}" name="Column12914"/>
    <tableColumn id="12931" xr3:uid="{C1753CC6-0E2B-4EBF-B019-A8AEA379F665}" name="Column12915"/>
    <tableColumn id="12932" xr3:uid="{E3BFF1C2-90B4-4ABF-B4C1-272B19D9B88A}" name="Column12916"/>
    <tableColumn id="12933" xr3:uid="{D69B45C3-2BBC-46D7-84F4-39F99BC420FE}" name="Column12917"/>
    <tableColumn id="12934" xr3:uid="{67A507A8-0F9E-4455-87DD-6A02D8D8A487}" name="Column12918"/>
    <tableColumn id="12935" xr3:uid="{46697C4B-54DF-43E5-9588-4668105BEA69}" name="Column12919"/>
    <tableColumn id="12936" xr3:uid="{E2FB1413-516B-43A1-9B2E-3FD573BA3CBC}" name="Column12920"/>
    <tableColumn id="12937" xr3:uid="{770E3796-A544-425C-95BC-FD6DD478C45F}" name="Column12921"/>
    <tableColumn id="12938" xr3:uid="{D18E6C82-F7DB-4EE9-BCD3-14A0024F9EFA}" name="Column12922"/>
    <tableColumn id="12939" xr3:uid="{3E3DF861-6064-46B9-AD1B-99E6BEF233BE}" name="Column12923"/>
    <tableColumn id="12940" xr3:uid="{EF6398FF-7DD5-4655-8D28-C30A9B226D89}" name="Column12924"/>
    <tableColumn id="12941" xr3:uid="{69302EC3-02AA-45EF-823F-9623A677B331}" name="Column12925"/>
    <tableColumn id="12942" xr3:uid="{356DA6CE-5711-4E85-B32C-E4528E7F8A59}" name="Column12926"/>
    <tableColumn id="12943" xr3:uid="{92B37B82-06A8-4FE6-B61F-535937E2B1EC}" name="Column12927"/>
    <tableColumn id="12944" xr3:uid="{B0D57A1D-1158-468D-A7FA-6A6818AD3A07}" name="Column12928"/>
    <tableColumn id="12945" xr3:uid="{3BEBDC53-4FA3-4969-8501-DB21E410B185}" name="Column12929"/>
    <tableColumn id="12946" xr3:uid="{E22CCF52-D766-4365-B616-941D77A42543}" name="Column12930"/>
    <tableColumn id="12947" xr3:uid="{1BBCD44B-8742-432C-81EC-CD63970D6C32}" name="Column12931"/>
    <tableColumn id="12948" xr3:uid="{084C8861-989A-47FE-AFFA-E057AF875E69}" name="Column12932"/>
    <tableColumn id="12949" xr3:uid="{35E1B5F0-DA49-4503-B3CB-026EC1B5DC25}" name="Column12933"/>
    <tableColumn id="12950" xr3:uid="{2791735C-6DD1-4CED-86A4-3DEB0C24EA6F}" name="Column12934"/>
    <tableColumn id="12951" xr3:uid="{567BCED4-14F9-4125-ADF0-F651C09C331F}" name="Column12935"/>
    <tableColumn id="12952" xr3:uid="{7DA6D3D0-7C02-4489-9516-B627FBE81B0E}" name="Column12936"/>
    <tableColumn id="12953" xr3:uid="{57D6B2E5-01B3-44F6-93D4-045A299EC6E4}" name="Column12937"/>
    <tableColumn id="12954" xr3:uid="{E73ADFA7-B3E9-4394-9C2D-7DE3E9DDC377}" name="Column12938"/>
    <tableColumn id="12955" xr3:uid="{0C82D7D7-36ED-4E31-BB9E-1216ECC0B2B7}" name="Column12939"/>
    <tableColumn id="12956" xr3:uid="{5CF6D99D-8DCF-49BF-ACA1-665F9B7F5FF8}" name="Column12940"/>
    <tableColumn id="12957" xr3:uid="{99188F09-CBF4-4460-A737-1CC45024E3FE}" name="Column12941"/>
    <tableColumn id="12958" xr3:uid="{E09D2D38-5A40-4497-A51D-96C614DCE483}" name="Column12942"/>
    <tableColumn id="12959" xr3:uid="{F4A671BB-AADC-4D23-B74E-3FCD20A438DD}" name="Column12943"/>
    <tableColumn id="12960" xr3:uid="{671239D1-4932-4DCC-8AD0-93F9E6959CAE}" name="Column12944"/>
    <tableColumn id="12961" xr3:uid="{E8E1D3C4-E737-4036-B862-44CBADA7DB73}" name="Column12945"/>
    <tableColumn id="12962" xr3:uid="{0C7F33A5-70B9-4DC3-840A-38E72D3D5CB1}" name="Column12946"/>
    <tableColumn id="12963" xr3:uid="{39D3326E-820A-4C78-83C6-AA0576DAFA2C}" name="Column12947"/>
    <tableColumn id="12964" xr3:uid="{C1B43B9B-F043-4517-8E9C-D930EE9B1D82}" name="Column12948"/>
    <tableColumn id="12965" xr3:uid="{AA6AF8BE-6EB6-4090-9131-2C615A5718E5}" name="Column12949"/>
    <tableColumn id="12966" xr3:uid="{E66F0032-D6A2-46CF-915A-74296B67C845}" name="Column12950"/>
    <tableColumn id="12967" xr3:uid="{5E8655AD-55CE-40B1-B7DB-74C239C101CA}" name="Column12951"/>
    <tableColumn id="12968" xr3:uid="{6308DA5F-7715-4E34-A1A5-032B18690A55}" name="Column12952"/>
    <tableColumn id="12969" xr3:uid="{4A4EDF8C-30BA-40AF-99CC-15B8DE66BCDD}" name="Column12953"/>
    <tableColumn id="12970" xr3:uid="{9817E750-6132-4744-8DCF-0B7C972F3321}" name="Column12954"/>
    <tableColumn id="12971" xr3:uid="{E45CC54E-F210-4BBF-BC25-5E90BC742ADE}" name="Column12955"/>
    <tableColumn id="12972" xr3:uid="{B2075910-8F4F-482A-9562-1D284C1C7823}" name="Column12956"/>
    <tableColumn id="12973" xr3:uid="{EA3976E4-C2F2-46C4-8674-2D06F4E6DDD8}" name="Column12957"/>
    <tableColumn id="12974" xr3:uid="{D0B35C51-C890-4C86-8207-9A254A1C3666}" name="Column12958"/>
    <tableColumn id="12975" xr3:uid="{6D6DD533-E782-4AC1-9EF3-E80073F625CE}" name="Column12959"/>
    <tableColumn id="12976" xr3:uid="{FD8D0918-5760-44C8-99F1-925DD0427CAB}" name="Column12960"/>
    <tableColumn id="12977" xr3:uid="{E9A48041-17AC-41E4-B16C-77B808076D8A}" name="Column12961"/>
    <tableColumn id="12978" xr3:uid="{0295AA6F-170B-409C-99D6-00EE870E2173}" name="Column12962"/>
    <tableColumn id="12979" xr3:uid="{FD402110-3477-4BF8-8CB0-37373006C38D}" name="Column12963"/>
    <tableColumn id="12980" xr3:uid="{267D6B7F-DCD5-4C31-9392-2C866DDC2BD4}" name="Column12964"/>
    <tableColumn id="12981" xr3:uid="{AD1ABF5D-5CAB-460D-AF42-04BFF8CEE304}" name="Column12965"/>
    <tableColumn id="12982" xr3:uid="{66A7AC52-97E7-4E18-96AB-9B8376A5F7F1}" name="Column12966"/>
    <tableColumn id="12983" xr3:uid="{595852D1-41F5-4F6B-86E1-493D23344F57}" name="Column12967"/>
    <tableColumn id="12984" xr3:uid="{107D93CA-1766-45FD-8CD6-2724830F3B9E}" name="Column12968"/>
    <tableColumn id="12985" xr3:uid="{F974FFCB-858D-4DF2-8303-5BC14C4DF7D6}" name="Column12969"/>
    <tableColumn id="12986" xr3:uid="{AA93E5E8-9716-446A-8799-F2995BEC48DA}" name="Column12970"/>
    <tableColumn id="12987" xr3:uid="{345EBA2A-D72F-439D-8A13-E38E799D6961}" name="Column12971"/>
    <tableColumn id="12988" xr3:uid="{88A7D653-43F3-4DEA-8B5F-2554A60C5BF7}" name="Column12972"/>
    <tableColumn id="12989" xr3:uid="{23999BA3-49F6-4CD5-B790-BACF5878C2D7}" name="Column12973"/>
    <tableColumn id="12990" xr3:uid="{174FA039-85BA-4334-9AB6-EA5299F56E29}" name="Column12974"/>
    <tableColumn id="12991" xr3:uid="{9BAADD52-8CD4-448A-979C-9E645E1BE106}" name="Column12975"/>
    <tableColumn id="12992" xr3:uid="{A419E5DA-B6A1-4964-A0DC-E8A6D0FE626D}" name="Column12976"/>
    <tableColumn id="12993" xr3:uid="{1B9AC7A4-3B85-42D4-91FD-DA669C03DDAF}" name="Column12977"/>
    <tableColumn id="12994" xr3:uid="{0B172939-28D0-4052-9888-A5C5404A2C86}" name="Column12978"/>
    <tableColumn id="12995" xr3:uid="{4541E143-48DF-4C5E-8B4D-6BAFDEC68814}" name="Column12979"/>
    <tableColumn id="12996" xr3:uid="{CFBB97E8-DB20-4CF3-B7CE-C348A906FE33}" name="Column12980"/>
    <tableColumn id="12997" xr3:uid="{08B54428-78C1-4AFA-8530-4F45FCECF9A7}" name="Column12981"/>
    <tableColumn id="12998" xr3:uid="{CDCFA219-A572-4C58-8D92-06D30928236B}" name="Column12982"/>
    <tableColumn id="12999" xr3:uid="{0A6643BA-FF8F-4189-AC4A-5CEE7EA026AC}" name="Column12983"/>
    <tableColumn id="13000" xr3:uid="{28E3AC42-AE9A-411B-ACAA-48321A85E8E8}" name="Column12984"/>
    <tableColumn id="13001" xr3:uid="{07D0FC95-F7B0-4850-B30F-975AF3FE241F}" name="Column12985"/>
    <tableColumn id="13002" xr3:uid="{4E64E442-BC6E-487D-9117-8445A5CC13B3}" name="Column12986"/>
    <tableColumn id="13003" xr3:uid="{A13A0098-78E8-42D0-A6BB-CF90B86F0975}" name="Column12987"/>
    <tableColumn id="13004" xr3:uid="{A60BB0CE-25BA-4647-966F-BD706A049CC4}" name="Column12988"/>
    <tableColumn id="13005" xr3:uid="{F5B723E4-14FA-4877-83E3-6D7B38918C72}" name="Column12989"/>
    <tableColumn id="13006" xr3:uid="{B82D45AB-D3F9-470A-8786-413499395160}" name="Column12990"/>
    <tableColumn id="13007" xr3:uid="{8A64D927-9144-423E-8B39-336AF9746D34}" name="Column12991"/>
    <tableColumn id="13008" xr3:uid="{8AFC63D8-A8F8-451E-AE75-752D7BBFD375}" name="Column12992"/>
    <tableColumn id="13009" xr3:uid="{028E02C4-23E1-495C-8D2A-6DE9F76C6794}" name="Column12993"/>
    <tableColumn id="13010" xr3:uid="{F6B853C0-68AC-45F9-855A-9122DD5CDCDE}" name="Column12994"/>
    <tableColumn id="13011" xr3:uid="{09E32665-2514-4DEE-860D-E71AA0DD08F1}" name="Column12995"/>
    <tableColumn id="13012" xr3:uid="{8F01338F-23A9-4B2C-B3C5-E52101A9B7A6}" name="Column12996"/>
    <tableColumn id="13013" xr3:uid="{8DBCEF2E-0E1E-49D3-AD1D-816983914CD1}" name="Column12997"/>
    <tableColumn id="13014" xr3:uid="{022B33A0-6A01-4075-B4AE-1D54E10F2998}" name="Column12998"/>
    <tableColumn id="13015" xr3:uid="{6B86CF0B-746C-4EAD-92D5-D5D3F8B56C55}" name="Column12999"/>
    <tableColumn id="13016" xr3:uid="{7800C545-84B9-4931-A52B-757C3DA366AC}" name="Column13000"/>
    <tableColumn id="13017" xr3:uid="{90D37367-2737-4E88-A82D-BEC20225A9B4}" name="Column13001"/>
    <tableColumn id="13018" xr3:uid="{2226FC17-8607-4FFE-A4EF-A485C9219DB2}" name="Column13002"/>
    <tableColumn id="13019" xr3:uid="{2B60FB91-2954-41E2-8990-6E688C90E6F2}" name="Column13003"/>
    <tableColumn id="13020" xr3:uid="{36154859-634A-4CA2-8F47-FB76AABD6A55}" name="Column13004"/>
    <tableColumn id="13021" xr3:uid="{0CB24500-B32E-41AC-AEA9-6EB858EA0FFD}" name="Column13005"/>
    <tableColumn id="13022" xr3:uid="{07376594-9F92-4510-A716-E02074851D3E}" name="Column13006"/>
    <tableColumn id="13023" xr3:uid="{0CCA4FBE-BC69-4312-B2E2-2AB1B1E1691D}" name="Column13007"/>
    <tableColumn id="13024" xr3:uid="{AAC362DE-3BEE-477C-916F-343BBAFC4599}" name="Column13008"/>
    <tableColumn id="13025" xr3:uid="{89B91486-57A2-49DA-A542-722AC21BFAFE}" name="Column13009"/>
    <tableColumn id="13026" xr3:uid="{EC0E0FC2-EE03-4058-BFE9-6F15F7532F9B}" name="Column13010"/>
    <tableColumn id="13027" xr3:uid="{DC0B7B39-28E1-4DFA-B7F7-451367BFB710}" name="Column13011"/>
    <tableColumn id="13028" xr3:uid="{EAAA7B8A-729E-4202-A554-A1C48B492057}" name="Column13012"/>
    <tableColumn id="13029" xr3:uid="{DD08F6D9-6DD1-4E32-8BB0-55ACD9448A36}" name="Column13013"/>
    <tableColumn id="13030" xr3:uid="{A67153CE-AC15-495C-B011-7BE6E6CDBF1C}" name="Column13014"/>
    <tableColumn id="13031" xr3:uid="{6E6BFD5C-599F-48E7-B22C-87515660550D}" name="Column13015"/>
    <tableColumn id="13032" xr3:uid="{92D8A426-645E-4A24-8AD7-1F5305F63576}" name="Column13016"/>
    <tableColumn id="13033" xr3:uid="{ECCC258A-1D55-406A-82EB-16CD21A52EEB}" name="Column13017"/>
    <tableColumn id="13034" xr3:uid="{C97B7F1C-8F63-4747-9178-8E235E4BCEB9}" name="Column13018"/>
    <tableColumn id="13035" xr3:uid="{11926EF3-A505-492B-A9BF-E68EA618025F}" name="Column13019"/>
    <tableColumn id="13036" xr3:uid="{7A3E729D-BDA4-4422-ADE6-C1D02978CD3A}" name="Column13020"/>
    <tableColumn id="13037" xr3:uid="{4EC87887-0F8C-4B0F-AF3C-0E3DCAC9BEEB}" name="Column13021"/>
    <tableColumn id="13038" xr3:uid="{3ACABCD0-7C6E-415E-A1CC-7E68EB88D819}" name="Column13022"/>
    <tableColumn id="13039" xr3:uid="{4209C6E4-10BC-4308-82FC-C62A45AD7051}" name="Column13023"/>
    <tableColumn id="13040" xr3:uid="{B3391F6B-0CFA-441A-86E0-14CEDF434327}" name="Column13024"/>
    <tableColumn id="13041" xr3:uid="{33E75ED6-D0D4-4EFF-9355-4980A570AAFB}" name="Column13025"/>
    <tableColumn id="13042" xr3:uid="{69735154-BFD8-42EE-8C36-A91A70AF263A}" name="Column13026"/>
    <tableColumn id="13043" xr3:uid="{7D295B67-E558-40D4-8D3F-557987BB6E3B}" name="Column13027"/>
    <tableColumn id="13044" xr3:uid="{B3330E02-D7C4-4EC6-B210-E5D9A984610A}" name="Column13028"/>
    <tableColumn id="13045" xr3:uid="{AC0B74E7-9864-4C21-A6C5-76A285A04E78}" name="Column13029"/>
    <tableColumn id="13046" xr3:uid="{384B6579-5339-4933-B50D-9DC6F2FA7380}" name="Column13030"/>
    <tableColumn id="13047" xr3:uid="{AEB26489-2181-42A1-8279-DFE29424DED9}" name="Column13031"/>
    <tableColumn id="13048" xr3:uid="{8FDEBFF3-775B-4F95-A6AD-2B2F1DD9440A}" name="Column13032"/>
    <tableColumn id="13049" xr3:uid="{35144385-BB9B-46CD-8004-84E0512AF341}" name="Column13033"/>
    <tableColumn id="13050" xr3:uid="{91D75E84-D1C9-473F-84BF-37D4051D4815}" name="Column13034"/>
    <tableColumn id="13051" xr3:uid="{82765405-9781-4A03-A704-66FE4C83268D}" name="Column13035"/>
    <tableColumn id="13052" xr3:uid="{6C2232F1-B7DE-4457-9059-8AC519457F3A}" name="Column13036"/>
    <tableColumn id="13053" xr3:uid="{C19D6E75-C8FD-422B-9156-58D78CFE51D7}" name="Column13037"/>
    <tableColumn id="13054" xr3:uid="{6F80108A-4A2F-4D71-890C-5E073AD8C2BD}" name="Column13038"/>
    <tableColumn id="13055" xr3:uid="{A3764A50-73CE-48D1-B4D8-5AB66ED3EC21}" name="Column13039"/>
    <tableColumn id="13056" xr3:uid="{1F6219CF-4222-4FEF-8697-5D691E970F00}" name="Column13040"/>
    <tableColumn id="13057" xr3:uid="{BAFF6ECC-2328-450D-803A-2629686569C9}" name="Column13041"/>
    <tableColumn id="13058" xr3:uid="{08938FE7-E5DD-4457-B039-417C0873B893}" name="Column13042"/>
    <tableColumn id="13059" xr3:uid="{80F55038-B973-4170-BA33-92CEC4ABB45F}" name="Column13043"/>
    <tableColumn id="13060" xr3:uid="{3E9200D2-53BF-4C31-9F48-83B814D46BC0}" name="Column13044"/>
    <tableColumn id="13061" xr3:uid="{6AD6AAD5-D5D6-419B-801F-7EFB1651C99A}" name="Column13045"/>
    <tableColumn id="13062" xr3:uid="{F1D7B884-62E3-4169-8A66-2A885F4A0616}" name="Column13046"/>
    <tableColumn id="13063" xr3:uid="{D646979B-5B9B-432C-8D52-106DFC625DF3}" name="Column13047"/>
    <tableColumn id="13064" xr3:uid="{1CCB4E4D-540E-4210-A592-29F63197AF12}" name="Column13048"/>
    <tableColumn id="13065" xr3:uid="{EF7FE1CC-A409-43ED-B1B8-A453216D692E}" name="Column13049"/>
    <tableColumn id="13066" xr3:uid="{DC2D9DBC-9848-4939-A0E1-0CE6614A7E18}" name="Column13050"/>
    <tableColumn id="13067" xr3:uid="{249AD5F9-E766-42FB-BFE2-C5E9706B1320}" name="Column13051"/>
    <tableColumn id="13068" xr3:uid="{CBCD2CC2-917C-4EB5-A196-A02211E0839D}" name="Column13052"/>
    <tableColumn id="13069" xr3:uid="{F7D6EF24-2E79-4436-A24E-A1F4616B53AC}" name="Column13053"/>
    <tableColumn id="13070" xr3:uid="{F15F8238-095B-4C98-A8B3-E1BB8133EE86}" name="Column13054"/>
    <tableColumn id="13071" xr3:uid="{5506A0E9-BBE5-41E6-85BB-572852A9874C}" name="Column13055"/>
    <tableColumn id="13072" xr3:uid="{746D8B14-80CC-479D-9839-214458627A1D}" name="Column13056"/>
    <tableColumn id="13073" xr3:uid="{8B23DB1B-DC90-4CD7-95C2-87477E2C69CD}" name="Column13057"/>
    <tableColumn id="13074" xr3:uid="{7C0A769E-7E2E-47A8-9871-EA162CAAD70C}" name="Column13058"/>
    <tableColumn id="13075" xr3:uid="{ECE4D327-A6DE-4C53-8E3D-62B121B36120}" name="Column13059"/>
    <tableColumn id="13076" xr3:uid="{40FC9EEB-BEF7-4D82-8419-BB6C5A9494D1}" name="Column13060"/>
    <tableColumn id="13077" xr3:uid="{27CB0749-08C7-4205-8FD5-376FDDC38B80}" name="Column13061"/>
    <tableColumn id="13078" xr3:uid="{293CBF8A-845E-4998-88E2-E54D1EFB8626}" name="Column13062"/>
    <tableColumn id="13079" xr3:uid="{125DE745-C8BC-45F2-9072-096926EBE1C8}" name="Column13063"/>
    <tableColumn id="13080" xr3:uid="{96B7B8DA-BE38-49A4-80D0-24F80952125F}" name="Column13064"/>
    <tableColumn id="13081" xr3:uid="{7361FEA8-7257-481C-A082-BEC7BD182ED8}" name="Column13065"/>
    <tableColumn id="13082" xr3:uid="{B5F38F67-5921-4A8C-8FC5-F2B86C542BAC}" name="Column13066"/>
    <tableColumn id="13083" xr3:uid="{CFF7374A-EAA6-4FAC-93DB-F1F7922557D8}" name="Column13067"/>
    <tableColumn id="13084" xr3:uid="{BEF76CCA-525E-49EA-ACF8-6FEDBCA3A0BB}" name="Column13068"/>
    <tableColumn id="13085" xr3:uid="{1BFA9A31-DB30-474D-A74E-B787EFE1409A}" name="Column13069"/>
    <tableColumn id="13086" xr3:uid="{A0C232A0-B4CC-4ECD-BE58-DD0D73107344}" name="Column13070"/>
    <tableColumn id="13087" xr3:uid="{143285B7-E7A1-4AF4-9B4F-096CC9751172}" name="Column13071"/>
    <tableColumn id="13088" xr3:uid="{3656F2B2-47DF-44CD-9C6C-C20D0DCBEC41}" name="Column13072"/>
    <tableColumn id="13089" xr3:uid="{D90ECBE2-4BDE-461B-A77F-3277016CB006}" name="Column13073"/>
    <tableColumn id="13090" xr3:uid="{9294F750-91F5-4F6D-A2B7-19F8450AB697}" name="Column13074"/>
    <tableColumn id="13091" xr3:uid="{1EF7AC39-565E-4F68-BDCC-0CED879F00B0}" name="Column13075"/>
    <tableColumn id="13092" xr3:uid="{34FF956D-D0E4-422F-AF1C-A7C9F59CC19F}" name="Column13076"/>
    <tableColumn id="13093" xr3:uid="{92672EFC-FA51-45A4-8E11-6D2CC7926150}" name="Column13077"/>
    <tableColumn id="13094" xr3:uid="{FB38BD9C-48BA-4D0B-8DFE-4B520A3F6070}" name="Column13078"/>
    <tableColumn id="13095" xr3:uid="{AE00E206-43DE-4929-8B8E-7FC92AB4DCD8}" name="Column13079"/>
    <tableColumn id="13096" xr3:uid="{CDDBA5C9-4653-45D1-9092-5976E2ED4713}" name="Column13080"/>
    <tableColumn id="13097" xr3:uid="{D9A9DA53-35FF-42EA-929C-41AAA8750B65}" name="Column13081"/>
    <tableColumn id="13098" xr3:uid="{E106F649-C6F3-40C5-AF8A-09FED1236DFE}" name="Column13082"/>
    <tableColumn id="13099" xr3:uid="{015C5E9F-267E-47CD-99B5-83C9C9ADC359}" name="Column13083"/>
    <tableColumn id="13100" xr3:uid="{A85F4EED-CEF8-416C-AE23-7D8B52B611AB}" name="Column13084"/>
    <tableColumn id="13101" xr3:uid="{2EAC3FD3-B1B3-49E8-888A-60054129EACF}" name="Column13085"/>
    <tableColumn id="13102" xr3:uid="{70F06A96-CAAA-455F-9A42-4D5A8D9BDFDC}" name="Column13086"/>
    <tableColumn id="13103" xr3:uid="{B387F7B4-8F13-4458-86AA-9AC3A7DC7685}" name="Column13087"/>
    <tableColumn id="13104" xr3:uid="{7EABA4AD-49FB-406E-83F1-CCAE3A4A93E7}" name="Column13088"/>
    <tableColumn id="13105" xr3:uid="{4F61CA0D-1DE0-4134-A2F3-F3109D055D71}" name="Column13089"/>
    <tableColumn id="13106" xr3:uid="{0CA10141-BB24-457F-B40A-AF03AFE2010A}" name="Column13090"/>
    <tableColumn id="13107" xr3:uid="{42E108AD-D483-4F40-BB01-14C7C363FE0D}" name="Column13091"/>
    <tableColumn id="13108" xr3:uid="{00907724-C98B-4DCB-B22F-F17299E88E5B}" name="Column13092"/>
    <tableColumn id="13109" xr3:uid="{7D2414CE-CB6A-4CFC-892B-98AE7F583A22}" name="Column13093"/>
    <tableColumn id="13110" xr3:uid="{6D15F666-ADFE-4B73-B10F-74B1DBF824E0}" name="Column13094"/>
    <tableColumn id="13111" xr3:uid="{C0094896-8318-441D-994D-A7C93EFE3780}" name="Column13095"/>
    <tableColumn id="13112" xr3:uid="{02C7BD1B-D82B-4B58-81F1-8E9CADBA6E80}" name="Column13096"/>
    <tableColumn id="13113" xr3:uid="{26F2F787-F228-404C-B323-4E5998509EDE}" name="Column13097"/>
    <tableColumn id="13114" xr3:uid="{C6207220-EF2D-4C1F-834A-559A20AF150A}" name="Column13098"/>
    <tableColumn id="13115" xr3:uid="{21962CD4-7993-444F-BFC9-CF32824047B9}" name="Column13099"/>
    <tableColumn id="13116" xr3:uid="{A4A0546B-AE67-4A02-B13D-B134DE8D6A5F}" name="Column13100"/>
    <tableColumn id="13117" xr3:uid="{744EBE42-80DB-42B8-95F6-A08CDD5370EA}" name="Column13101"/>
    <tableColumn id="13118" xr3:uid="{9787F0B5-5614-46D7-9475-5E2864D05220}" name="Column13102"/>
    <tableColumn id="13119" xr3:uid="{A1A04F01-5612-45D2-BAA7-653F0A5BB906}" name="Column13103"/>
    <tableColumn id="13120" xr3:uid="{75EB7F85-E032-4CF9-9D13-FB05FFCE6C56}" name="Column13104"/>
    <tableColumn id="13121" xr3:uid="{538D8CD8-43E4-4AF5-BCAE-33BD9FDCD5D8}" name="Column13105"/>
    <tableColumn id="13122" xr3:uid="{A18A5E5C-4EF9-45C3-8457-DFC19B8B4004}" name="Column13106"/>
    <tableColumn id="13123" xr3:uid="{E8652FD3-F939-48D9-8A33-577F1918C5D5}" name="Column13107"/>
    <tableColumn id="13124" xr3:uid="{4DED5950-C17E-47C0-9B46-30936D93BC08}" name="Column13108"/>
    <tableColumn id="13125" xr3:uid="{409B38A3-B22B-4117-9A18-0055065C8B4B}" name="Column13109"/>
    <tableColumn id="13126" xr3:uid="{86DD59AD-8C6F-4E43-B3DD-E6E164FEFF65}" name="Column13110"/>
    <tableColumn id="13127" xr3:uid="{168E7096-22D9-4A92-B9D6-3ADAEE2CB47A}" name="Column13111"/>
    <tableColumn id="13128" xr3:uid="{CC2E50DA-931A-4827-A0E4-7536FB6140E8}" name="Column13112"/>
    <tableColumn id="13129" xr3:uid="{F2808FA0-6665-4130-A10A-1122D4EC6B03}" name="Column13113"/>
    <tableColumn id="13130" xr3:uid="{470E3ED8-566A-464B-AE1E-C2CA1940D56B}" name="Column13114"/>
    <tableColumn id="13131" xr3:uid="{2C786835-DE61-4306-8B3D-CFA5DECD1052}" name="Column13115"/>
    <tableColumn id="13132" xr3:uid="{D6D6BF13-1F0A-4C35-A7E4-D3423E8A7A8B}" name="Column13116"/>
    <tableColumn id="13133" xr3:uid="{264F457E-6D45-427D-B7F6-3EE6B870F544}" name="Column13117"/>
    <tableColumn id="13134" xr3:uid="{BBBDCF6B-2529-475E-B71E-6DCDD6347315}" name="Column13118"/>
    <tableColumn id="13135" xr3:uid="{1538416B-3D62-42D3-8BB4-E84FCBE04A68}" name="Column13119"/>
    <tableColumn id="13136" xr3:uid="{F45E8260-90C4-4140-A31F-9901704118E9}" name="Column13120"/>
    <tableColumn id="13137" xr3:uid="{F2D6E436-DE66-4786-84F1-F67C6F3DC2CC}" name="Column13121"/>
    <tableColumn id="13138" xr3:uid="{6A03BE20-6940-4AB2-AC16-F4B7F7B7ADE4}" name="Column13122"/>
    <tableColumn id="13139" xr3:uid="{5AA569C5-AB62-4A6B-8335-1B4C94B03C66}" name="Column13123"/>
    <tableColumn id="13140" xr3:uid="{149C8934-8EA3-4EAA-B34D-4D09A39C9011}" name="Column13124"/>
    <tableColumn id="13141" xr3:uid="{56F9D0E9-1CD1-461C-929C-BABAEEBEE514}" name="Column13125"/>
    <tableColumn id="13142" xr3:uid="{A803649E-0C24-4906-AA91-C1B6BF16C163}" name="Column13126"/>
    <tableColumn id="13143" xr3:uid="{C31CC73F-30F4-4632-8305-FC450B5236B5}" name="Column13127"/>
    <tableColumn id="13144" xr3:uid="{456872C0-3D5B-4F22-AF15-670CAC07CC85}" name="Column13128"/>
    <tableColumn id="13145" xr3:uid="{25D928BC-0243-40F1-AD4D-018A5238CC0B}" name="Column13129"/>
    <tableColumn id="13146" xr3:uid="{76402C38-7835-4342-AD72-63A7B4F596B3}" name="Column13130"/>
    <tableColumn id="13147" xr3:uid="{88A04C94-EFCE-4CC7-BCFF-E7B4E4143046}" name="Column13131"/>
    <tableColumn id="13148" xr3:uid="{5288DA5A-2CFF-4ACD-A4E9-3CAA31071F14}" name="Column13132"/>
    <tableColumn id="13149" xr3:uid="{EF4F588B-6DB9-4135-94C5-5436B2A00320}" name="Column13133"/>
    <tableColumn id="13150" xr3:uid="{895F4F8F-39CB-46CC-9DD8-325E537F7A19}" name="Column13134"/>
    <tableColumn id="13151" xr3:uid="{7CD90F2C-C687-4325-89FA-71D4FED69996}" name="Column13135"/>
    <tableColumn id="13152" xr3:uid="{9A0651D3-9D5B-4995-ADD3-58256984EDC3}" name="Column13136"/>
    <tableColumn id="13153" xr3:uid="{900B7DEF-0265-4EF4-9FCB-AB174F1526D5}" name="Column13137"/>
    <tableColumn id="13154" xr3:uid="{19E72CE8-9066-470E-B0FF-7E6CF1AF296E}" name="Column13138"/>
    <tableColumn id="13155" xr3:uid="{3AE6FAFE-7CDF-4B35-BAC4-7CCE769FEDD2}" name="Column13139"/>
    <tableColumn id="13156" xr3:uid="{B957F4A1-7A15-4F46-978A-E046E8C6C0CA}" name="Column13140"/>
    <tableColumn id="13157" xr3:uid="{4CA87C85-DFB0-41CE-9050-80F1E5F57AF8}" name="Column13141"/>
    <tableColumn id="13158" xr3:uid="{926FAC59-EAD2-4AB2-AC6E-99EF97E5DCAC}" name="Column13142"/>
    <tableColumn id="13159" xr3:uid="{46B8950C-A358-4A46-B5A2-018832A58B5D}" name="Column13143"/>
    <tableColumn id="13160" xr3:uid="{E5221CBD-F7BF-4402-BACA-9DDBD4070F59}" name="Column13144"/>
    <tableColumn id="13161" xr3:uid="{35DEB4B6-D03A-43E1-8E63-9B12F149370B}" name="Column13145"/>
    <tableColumn id="13162" xr3:uid="{6D7E2615-20E4-4FCB-B130-08F5782D8FE6}" name="Column13146"/>
    <tableColumn id="13163" xr3:uid="{8B3DF7FD-D4ED-4BFB-A445-8396335137FE}" name="Column13147"/>
    <tableColumn id="13164" xr3:uid="{0B7C2245-67BB-4CD8-88C0-E7FB6BACB265}" name="Column13148"/>
    <tableColumn id="13165" xr3:uid="{87E4B5B1-8653-4A37-991F-2C7A8B934C17}" name="Column13149"/>
    <tableColumn id="13166" xr3:uid="{F5B90CF6-31C9-4172-8BB5-95095E007DAB}" name="Column13150"/>
    <tableColumn id="13167" xr3:uid="{BBDB7656-B9F5-49B4-A633-B42318599847}" name="Column13151"/>
    <tableColumn id="13168" xr3:uid="{96085B5B-31E4-4214-86FD-89197819D91B}" name="Column13152"/>
    <tableColumn id="13169" xr3:uid="{4560694E-3B52-4F3F-82CD-9B63012974FF}" name="Column13153"/>
    <tableColumn id="13170" xr3:uid="{52FBC324-ACBA-4D65-9CD5-D4123A89118B}" name="Column13154"/>
    <tableColumn id="13171" xr3:uid="{BFE3CDFC-46C8-4808-A861-C2D766BCF5BB}" name="Column13155"/>
    <tableColumn id="13172" xr3:uid="{F46C405A-A3A1-444C-B4C7-9F9A2DBE1778}" name="Column13156"/>
    <tableColumn id="13173" xr3:uid="{1436AD5D-6E3D-425C-ADC9-580DDAABBEF5}" name="Column13157"/>
    <tableColumn id="13174" xr3:uid="{863E5A40-4DF4-4D14-B6DA-3A0DE4547CDE}" name="Column13158"/>
    <tableColumn id="13175" xr3:uid="{FE0E1A24-EBAB-4C48-87FA-A112FBE5ACE2}" name="Column13159"/>
    <tableColumn id="13176" xr3:uid="{E8CC112F-1423-4355-B72D-329613619A45}" name="Column13160"/>
    <tableColumn id="13177" xr3:uid="{AE26AA45-F371-4FAA-AFFA-ADE83DA6EB91}" name="Column13161"/>
    <tableColumn id="13178" xr3:uid="{6AB6BF6D-B20C-45E7-973F-7521578D4A65}" name="Column13162"/>
    <tableColumn id="13179" xr3:uid="{F12297C1-ACE5-48B6-AE32-61CBF8297EE6}" name="Column13163"/>
    <tableColumn id="13180" xr3:uid="{85D4E7D4-C457-4191-8F2A-C01F01C4505B}" name="Column13164"/>
    <tableColumn id="13181" xr3:uid="{2DA724DF-145F-4B66-B79D-AAD28F92E52B}" name="Column13165"/>
    <tableColumn id="13182" xr3:uid="{4DBC7ACF-92B0-4FF5-8032-116BCE53909F}" name="Column13166"/>
    <tableColumn id="13183" xr3:uid="{871764D3-598A-4F92-A2ED-FC290150C6FF}" name="Column13167"/>
    <tableColumn id="13184" xr3:uid="{3CCFC1F0-15C6-4A55-8D5A-A7C010D42BC8}" name="Column13168"/>
    <tableColumn id="13185" xr3:uid="{A40481E9-9BA3-43F8-9558-DEF68CAA270F}" name="Column13169"/>
    <tableColumn id="13186" xr3:uid="{8D980416-6555-44DB-B15C-7C36DD9BF4B1}" name="Column13170"/>
    <tableColumn id="13187" xr3:uid="{3C5117A9-522E-443C-8DBE-67E55C5A9853}" name="Column13171"/>
    <tableColumn id="13188" xr3:uid="{7A704274-C411-4002-97D4-664AB43ACCCF}" name="Column13172"/>
    <tableColumn id="13189" xr3:uid="{821797B9-F5AC-4302-83A5-7F5D702C3944}" name="Column13173"/>
    <tableColumn id="13190" xr3:uid="{060735E6-23DF-4BA2-A2F0-A0CBC128482D}" name="Column13174"/>
    <tableColumn id="13191" xr3:uid="{44F8772F-C42D-4845-864F-EC0EDE19603D}" name="Column13175"/>
    <tableColumn id="13192" xr3:uid="{21A3025B-051C-4693-AF97-077DB3D74FCC}" name="Column13176"/>
    <tableColumn id="13193" xr3:uid="{136E6BE7-49EF-4A33-96FF-DC108043594B}" name="Column13177"/>
    <tableColumn id="13194" xr3:uid="{6C60DCE9-D4A4-4AD6-BB34-A758B4E00619}" name="Column13178"/>
    <tableColumn id="13195" xr3:uid="{836B111D-D7F5-4571-B8D5-604A43E36C7F}" name="Column13179"/>
    <tableColumn id="13196" xr3:uid="{F7AB78C9-8ED8-49FB-9F1F-3F085712B2A8}" name="Column13180"/>
    <tableColumn id="13197" xr3:uid="{8F7182A1-690E-4B7F-9B8D-6B682C582793}" name="Column13181"/>
    <tableColumn id="13198" xr3:uid="{85A30FE7-7277-4986-822E-68DA65B6232B}" name="Column13182"/>
    <tableColumn id="13199" xr3:uid="{BF883EB3-0881-4906-9A1A-4E05FD9D0327}" name="Column13183"/>
    <tableColumn id="13200" xr3:uid="{4E36FC49-E9E1-46BA-872C-18B7E027FA52}" name="Column13184"/>
    <tableColumn id="13201" xr3:uid="{D8EAC94B-3FDF-4D6B-B4B3-C635D9C8BDA1}" name="Column13185"/>
    <tableColumn id="13202" xr3:uid="{1A171365-06BE-4299-BF7D-E14C295A09F6}" name="Column13186"/>
    <tableColumn id="13203" xr3:uid="{D4FF7566-1504-4D63-BA50-33B96EABBF70}" name="Column13187"/>
    <tableColumn id="13204" xr3:uid="{EF35753E-567D-472D-B8A8-66469D5E4726}" name="Column13188"/>
    <tableColumn id="13205" xr3:uid="{AF6EBA69-1255-43DB-AADA-2659D439B4EE}" name="Column13189"/>
    <tableColumn id="13206" xr3:uid="{00D22DF6-DD5F-4593-8E90-385ACF595EA7}" name="Column13190"/>
    <tableColumn id="13207" xr3:uid="{9C88DFAA-3C49-41A4-9075-044FB9D2DFA7}" name="Column13191"/>
    <tableColumn id="13208" xr3:uid="{F63827FE-2E41-4861-BE84-73F586D6CE2A}" name="Column13192"/>
    <tableColumn id="13209" xr3:uid="{755E7434-2983-416E-9811-38B12DD754B1}" name="Column13193"/>
    <tableColumn id="13210" xr3:uid="{7882513F-0809-4694-99CC-BF235F8395B2}" name="Column13194"/>
    <tableColumn id="13211" xr3:uid="{F13B33C7-CFC2-4CA9-9A99-A2EF77F47BE1}" name="Column13195"/>
    <tableColumn id="13212" xr3:uid="{2379AE12-57DD-4EF9-857C-2A1F838A28AE}" name="Column13196"/>
    <tableColumn id="13213" xr3:uid="{71EF843A-F4E5-4DBE-A11D-5F6C6E11DFE6}" name="Column13197"/>
    <tableColumn id="13214" xr3:uid="{E0DD906D-4208-4BD5-B6EF-7046CD47915D}" name="Column13198"/>
    <tableColumn id="13215" xr3:uid="{387AE1F3-75BE-47F2-8190-701C12FC06F4}" name="Column13199"/>
    <tableColumn id="13216" xr3:uid="{0AFA1DF0-8908-4CE4-B85C-1A053503604B}" name="Column13200"/>
    <tableColumn id="13217" xr3:uid="{CE3E99B0-9088-469A-BA51-169E79AD3C44}" name="Column13201"/>
    <tableColumn id="13218" xr3:uid="{F2387F22-FC74-48E0-A217-E5C1785AD555}" name="Column13202"/>
    <tableColumn id="13219" xr3:uid="{A4A2C12D-6C3F-40A4-9A3C-FF990768A1CD}" name="Column13203"/>
    <tableColumn id="13220" xr3:uid="{AC2FC047-3B49-4844-BD0A-B4C14B714C32}" name="Column13204"/>
    <tableColumn id="13221" xr3:uid="{F3A42B2C-214E-486A-A192-174775AFBFDA}" name="Column13205"/>
    <tableColumn id="13222" xr3:uid="{C194B72F-E7CD-4B09-987F-D15E0B57E6BE}" name="Column13206"/>
    <tableColumn id="13223" xr3:uid="{FBEB2C9F-12CB-47F2-B36F-14AF79A222EA}" name="Column13207"/>
    <tableColumn id="13224" xr3:uid="{D823FBDB-FED7-4B65-A702-D37177C3E2F9}" name="Column13208"/>
    <tableColumn id="13225" xr3:uid="{D66FD8CC-A91E-41A4-866A-263B60EDE173}" name="Column13209"/>
    <tableColumn id="13226" xr3:uid="{2D1A54B4-A928-425B-B002-ECE00BC56940}" name="Column13210"/>
    <tableColumn id="13227" xr3:uid="{6E015EA5-BDEE-403F-ADED-C948C1A7EC9E}" name="Column13211"/>
    <tableColumn id="13228" xr3:uid="{9E81D321-534F-410D-B351-985501E955B4}" name="Column13212"/>
    <tableColumn id="13229" xr3:uid="{1376AD0E-BEDF-45E3-A3FC-C4BC0A7C99B8}" name="Column13213"/>
    <tableColumn id="13230" xr3:uid="{67764B33-F3A3-44AD-94DC-119259E236BC}" name="Column13214"/>
    <tableColumn id="13231" xr3:uid="{F2CE1CC3-927A-4197-9050-E96E76CD3713}" name="Column13215"/>
    <tableColumn id="13232" xr3:uid="{CA3255DA-1F71-4CF0-B1A9-2ADF9DF40EAE}" name="Column13216"/>
    <tableColumn id="13233" xr3:uid="{B9D6034A-AA75-4F57-959D-4CD38CBE282E}" name="Column13217"/>
    <tableColumn id="13234" xr3:uid="{54731FCF-1B2D-44D9-BC81-D33A766FD6BD}" name="Column13218"/>
    <tableColumn id="13235" xr3:uid="{64D94392-90D0-40F4-A978-72074A516F2B}" name="Column13219"/>
    <tableColumn id="13236" xr3:uid="{15BE99B6-DF39-46AA-88F8-B2740BD0E76F}" name="Column13220"/>
    <tableColumn id="13237" xr3:uid="{0024D92F-6CF2-44C1-82C5-4ECA1AE192ED}" name="Column13221"/>
    <tableColumn id="13238" xr3:uid="{F2B26A1C-0F78-4680-BA6E-1130B1AA32AC}" name="Column13222"/>
    <tableColumn id="13239" xr3:uid="{C64E200B-4B1A-4C00-A7F1-25AB977CAB5F}" name="Column13223"/>
    <tableColumn id="13240" xr3:uid="{C547C373-6F53-409E-836A-1900ACC518D6}" name="Column13224"/>
    <tableColumn id="13241" xr3:uid="{6AC4F661-4E9A-40FF-B80F-F6CB0C607227}" name="Column13225"/>
    <tableColumn id="13242" xr3:uid="{F9A038A9-6992-4C2C-8FFC-89C8FD1E47A3}" name="Column13226"/>
    <tableColumn id="13243" xr3:uid="{49C0FA37-7E2F-4388-B296-1DE1F073C82E}" name="Column13227"/>
    <tableColumn id="13244" xr3:uid="{A299707C-9A5E-47F9-A933-284799C07881}" name="Column13228"/>
    <tableColumn id="13245" xr3:uid="{D3D48EBC-70E7-460B-8D49-D0FFE4B63473}" name="Column13229"/>
    <tableColumn id="13246" xr3:uid="{FBEC0BA1-7258-4EA1-A727-B9E63E8E6EC9}" name="Column13230"/>
    <tableColumn id="13247" xr3:uid="{1F586BDE-DA1B-40A1-9BB8-DE1553F32D92}" name="Column13231"/>
    <tableColumn id="13248" xr3:uid="{EB8E432E-E0D6-41AB-8DBE-7F6751B23C76}" name="Column13232"/>
    <tableColumn id="13249" xr3:uid="{06994E8A-5BB7-4E06-B3EA-3F0377C214F2}" name="Column13233"/>
    <tableColumn id="13250" xr3:uid="{F351A07D-21A3-424E-9A4E-AC49BB3D6B09}" name="Column13234"/>
    <tableColumn id="13251" xr3:uid="{81E1062C-CA70-45B9-97AB-2714340FD8B9}" name="Column13235"/>
    <tableColumn id="13252" xr3:uid="{2DAF39B4-858B-41D0-BA59-F1322258B0C7}" name="Column13236"/>
    <tableColumn id="13253" xr3:uid="{37FE5F12-5CED-4371-AA8C-B3F24C46B35B}" name="Column13237"/>
    <tableColumn id="13254" xr3:uid="{E8A5AD4D-2318-43DD-ABB3-F22F044972C4}" name="Column13238"/>
    <tableColumn id="13255" xr3:uid="{1BB4DCFD-54D6-46F7-A028-5CF44F4146FD}" name="Column13239"/>
    <tableColumn id="13256" xr3:uid="{2050A66D-6DFD-439E-9985-82C05DD6A489}" name="Column13240"/>
    <tableColumn id="13257" xr3:uid="{99FF0976-EABD-40D6-878F-8246BC0AAEE0}" name="Column13241"/>
    <tableColumn id="13258" xr3:uid="{DB7A37C2-D893-47F2-A5F1-DA908534F6E5}" name="Column13242"/>
    <tableColumn id="13259" xr3:uid="{DD4FE20B-1358-4F60-95A6-060D75C817D0}" name="Column13243"/>
    <tableColumn id="13260" xr3:uid="{EFB9101E-BA8D-4EAC-9BAC-F4C1ED28A600}" name="Column13244"/>
    <tableColumn id="13261" xr3:uid="{B115B542-55C4-4103-BB91-2D9FC4025140}" name="Column13245"/>
    <tableColumn id="13262" xr3:uid="{E260A387-3211-4684-B3C3-B127DFE9E18D}" name="Column13246"/>
    <tableColumn id="13263" xr3:uid="{BB48F9B5-78DD-4DE1-B623-F0AE6C996B97}" name="Column13247"/>
    <tableColumn id="13264" xr3:uid="{E940B881-867A-422D-A8F5-B3D0CE087F4E}" name="Column13248"/>
    <tableColumn id="13265" xr3:uid="{D9B0999D-A9EC-435E-82BF-48C25722A211}" name="Column13249"/>
    <tableColumn id="13266" xr3:uid="{6A9C148C-308A-44DA-A1DF-146C7CF8FBDE}" name="Column13250"/>
    <tableColumn id="13267" xr3:uid="{94903444-281E-4B9A-A104-AC13BA544214}" name="Column13251"/>
    <tableColumn id="13268" xr3:uid="{4DF76030-8412-4058-8F30-8E953CD0C529}" name="Column13252"/>
    <tableColumn id="13269" xr3:uid="{BF9BEBA7-C2D1-484C-B711-C485066FD9A6}" name="Column13253"/>
    <tableColumn id="13270" xr3:uid="{1CF73686-8115-4156-B105-1B7FA9585FD2}" name="Column13254"/>
    <tableColumn id="13271" xr3:uid="{E96203C7-1218-4DD5-AB10-14BC3556EB43}" name="Column13255"/>
    <tableColumn id="13272" xr3:uid="{A1FF2E83-4275-480D-B333-6B7320E47DC5}" name="Column13256"/>
    <tableColumn id="13273" xr3:uid="{F0CC37A0-F8CC-456A-A1BE-91B27299A13D}" name="Column13257"/>
    <tableColumn id="13274" xr3:uid="{0B4E047C-4D6B-4E6F-ABD8-F51F27289775}" name="Column13258"/>
    <tableColumn id="13275" xr3:uid="{0331C0C3-1A32-412F-9638-183E3D654140}" name="Column13259"/>
    <tableColumn id="13276" xr3:uid="{DD3D73D8-F007-425D-A545-4DA1C90BFBF3}" name="Column13260"/>
    <tableColumn id="13277" xr3:uid="{4871DAE3-DBE3-4A14-AB95-238BC2E59061}" name="Column13261"/>
    <tableColumn id="13278" xr3:uid="{5349398E-B65E-4243-B22D-801BFF5B18CB}" name="Column13262"/>
    <tableColumn id="13279" xr3:uid="{C49C2EEB-7981-48D1-B72C-E6F4918266B4}" name="Column13263"/>
    <tableColumn id="13280" xr3:uid="{4B186691-86B9-41F9-A9B5-3E12EDC6FA52}" name="Column13264"/>
    <tableColumn id="13281" xr3:uid="{7FB7654F-C19A-48C9-A490-A5E6D71DB581}" name="Column13265"/>
    <tableColumn id="13282" xr3:uid="{E5DD063E-7F28-468C-8ADC-31140D6C612E}" name="Column13266"/>
    <tableColumn id="13283" xr3:uid="{CC2A9A15-95A9-4919-9BB7-7FB5EB22E28B}" name="Column13267"/>
    <tableColumn id="13284" xr3:uid="{084F2EA2-7708-4FB8-8B6A-32E263DBBDE7}" name="Column13268"/>
    <tableColumn id="13285" xr3:uid="{D7AAC317-5363-498B-8DE5-132FBCAAD43C}" name="Column13269"/>
    <tableColumn id="13286" xr3:uid="{BE44D4AA-36C5-4BF8-97A4-39554504B9C5}" name="Column13270"/>
    <tableColumn id="13287" xr3:uid="{69944BED-03E7-406F-A919-ECADA214E29B}" name="Column13271"/>
    <tableColumn id="13288" xr3:uid="{CD2F7804-90E1-4EF5-8D88-D7601CB1AB09}" name="Column13272"/>
    <tableColumn id="13289" xr3:uid="{D21D3698-CA44-4E46-895A-BDCC8B38EF73}" name="Column13273"/>
    <tableColumn id="13290" xr3:uid="{E55B181E-3899-4288-912F-587F0E6EF372}" name="Column13274"/>
    <tableColumn id="13291" xr3:uid="{ECDD96A5-3403-4B14-8DD0-821B9C8E76AA}" name="Column13275"/>
    <tableColumn id="13292" xr3:uid="{A56447A3-4FAF-4971-926D-A3C708599C16}" name="Column13276"/>
    <tableColumn id="13293" xr3:uid="{69E9A1E8-5813-42CB-A43D-1CDCAB352F93}" name="Column13277"/>
    <tableColumn id="13294" xr3:uid="{5D5DC23E-8BFF-4734-9614-47E4B9A00ED7}" name="Column13278"/>
    <tableColumn id="13295" xr3:uid="{25717864-FA58-47D0-A769-13D6656A268A}" name="Column13279"/>
    <tableColumn id="13296" xr3:uid="{1E63E5C1-BEBD-42BA-834F-B79D54407FFA}" name="Column13280"/>
    <tableColumn id="13297" xr3:uid="{A4F10910-7643-4956-B0E9-3D0C9332E186}" name="Column13281"/>
    <tableColumn id="13298" xr3:uid="{1F8162A0-4275-4942-8BB2-DE6AC50C6DA9}" name="Column13282"/>
    <tableColumn id="13299" xr3:uid="{A07FF612-3C08-49D9-9B78-38283F3D4139}" name="Column13283"/>
    <tableColumn id="13300" xr3:uid="{0D78AA01-FC01-4B00-853E-C5A966A49E38}" name="Column13284"/>
    <tableColumn id="13301" xr3:uid="{390DE0C9-7E48-4918-9E5E-4EFC2705B310}" name="Column13285"/>
    <tableColumn id="13302" xr3:uid="{5462713E-FD0C-4513-9221-C914CF1F948D}" name="Column13286"/>
    <tableColumn id="13303" xr3:uid="{0946625B-11A9-41CC-984B-AF4A20352456}" name="Column13287"/>
    <tableColumn id="13304" xr3:uid="{DE041E06-265F-4537-B699-1387EFE8417A}" name="Column13288"/>
    <tableColumn id="13305" xr3:uid="{1FFDBCD2-EB59-4217-AEB9-642373C588C8}" name="Column13289"/>
    <tableColumn id="13306" xr3:uid="{7D5DBE89-8C3A-4BAE-BC16-BDD02C7C440E}" name="Column13290"/>
    <tableColumn id="13307" xr3:uid="{DF5E3D40-8B1F-44D6-981F-8A819C9362F4}" name="Column13291"/>
    <tableColumn id="13308" xr3:uid="{2FF78180-259D-40AE-A93A-1D9BC862B136}" name="Column13292"/>
    <tableColumn id="13309" xr3:uid="{EE2AEC81-AAE9-4B65-8D33-482110FB742A}" name="Column13293"/>
    <tableColumn id="13310" xr3:uid="{920D7CD4-6842-4069-A90B-C116B0AAD8FB}" name="Column13294"/>
    <tableColumn id="13311" xr3:uid="{77B0618B-3BCE-4617-BE39-874F5671BFC9}" name="Column13295"/>
    <tableColumn id="13312" xr3:uid="{28F68FFA-41C5-4767-97B3-70610B4562EB}" name="Column13296"/>
    <tableColumn id="13313" xr3:uid="{B8A5B967-E07D-4E8A-AF65-6E3637A93CA3}" name="Column13297"/>
    <tableColumn id="13314" xr3:uid="{65CE28EB-3686-40AE-84EE-41D54EB9C1B8}" name="Column13298"/>
    <tableColumn id="13315" xr3:uid="{EA35535B-11BC-4F11-A259-5A6216BF4014}" name="Column13299"/>
    <tableColumn id="13316" xr3:uid="{8D21CAE1-3E18-4AAD-AD8E-743045E05F57}" name="Column13300"/>
    <tableColumn id="13317" xr3:uid="{26A7E3B7-BA76-43B7-907C-2B9651723C8C}" name="Column13301"/>
    <tableColumn id="13318" xr3:uid="{05A08C74-EC7E-44BD-B53D-8AF1AFD6CE3F}" name="Column13302"/>
    <tableColumn id="13319" xr3:uid="{09CE4CC8-34DD-4DAA-B7A1-F8F72A2940E9}" name="Column13303"/>
    <tableColumn id="13320" xr3:uid="{1F6F3927-0F52-4265-BC9A-779D40893F71}" name="Column13304"/>
    <tableColumn id="13321" xr3:uid="{4A8E0DF4-8AE0-424E-9B9A-74093C8E1698}" name="Column13305"/>
    <tableColumn id="13322" xr3:uid="{4FAB0357-B485-4FF6-BED0-906C1F8A1E02}" name="Column13306"/>
    <tableColumn id="13323" xr3:uid="{CC82E9CD-0924-4156-8FC6-BD5D985FDF3C}" name="Column13307"/>
    <tableColumn id="13324" xr3:uid="{E0679A1F-4345-4703-A218-9AFC4AE39E36}" name="Column13308"/>
    <tableColumn id="13325" xr3:uid="{28E8412E-F18F-4D72-AA7A-AB2C9307CC0D}" name="Column13309"/>
    <tableColumn id="13326" xr3:uid="{A317502E-FA1E-450B-A267-87DCA6894941}" name="Column13310"/>
    <tableColumn id="13327" xr3:uid="{A6B8C0E6-17BB-450C-8D6A-1B5BC9F10F3B}" name="Column13311"/>
    <tableColumn id="13328" xr3:uid="{647EB645-1406-4DC6-9B1D-1D8F9E0001F1}" name="Column13312"/>
    <tableColumn id="13329" xr3:uid="{FCB99F65-43EC-48B8-80AD-4B8CD1B3A93C}" name="Column13313"/>
    <tableColumn id="13330" xr3:uid="{F2D83E3B-76ED-41E9-AAB6-A6011614E673}" name="Column13314"/>
    <tableColumn id="13331" xr3:uid="{C0EE9208-DB19-4D05-BBCC-5E23E9B99129}" name="Column13315"/>
    <tableColumn id="13332" xr3:uid="{837D7DCA-7E84-485F-9150-597049AE7E66}" name="Column13316"/>
    <tableColumn id="13333" xr3:uid="{C0CF05B4-C506-460D-A187-97A2555B1455}" name="Column13317"/>
    <tableColumn id="13334" xr3:uid="{431C33EA-DF82-48B6-829E-8B523EA95710}" name="Column13318"/>
    <tableColumn id="13335" xr3:uid="{B6CBF9D9-0990-4E6E-91F3-3D4B40ABE44A}" name="Column13319"/>
    <tableColumn id="13336" xr3:uid="{2F5E6BB0-024C-4E65-8385-1686F9CFBFAE}" name="Column13320"/>
    <tableColumn id="13337" xr3:uid="{BBBF269F-B2AB-4B82-8504-B3D748C1DA58}" name="Column13321"/>
    <tableColumn id="13338" xr3:uid="{773FF1F7-CCBE-4E0E-B8EA-82DA7E13C2B9}" name="Column13322"/>
    <tableColumn id="13339" xr3:uid="{496B826F-D30D-4C4A-B48B-D80E92E70B23}" name="Column13323"/>
    <tableColumn id="13340" xr3:uid="{B0CA5D49-B62F-4597-8C5E-25AE58E271E8}" name="Column13324"/>
    <tableColumn id="13341" xr3:uid="{71A3CAF3-89CF-4B58-BBD1-7B16DCCFED77}" name="Column13325"/>
    <tableColumn id="13342" xr3:uid="{C8B831C3-1D61-4770-A73F-ED8411E41237}" name="Column13326"/>
    <tableColumn id="13343" xr3:uid="{9B4DCB9A-E971-415A-AC2E-5F49B144D718}" name="Column13327"/>
    <tableColumn id="13344" xr3:uid="{D767186C-1C5C-4632-8EE1-4FA2548BEF70}" name="Column13328"/>
    <tableColumn id="13345" xr3:uid="{A8E93274-4C44-45CA-A4BB-3469DBE3D886}" name="Column13329"/>
    <tableColumn id="13346" xr3:uid="{58655CE1-B433-49CB-9641-C38C269BA7B2}" name="Column13330"/>
    <tableColumn id="13347" xr3:uid="{F4009C74-D668-4C12-9E0D-E2CFC02B7EFF}" name="Column13331"/>
    <tableColumn id="13348" xr3:uid="{B7B99551-CD6C-4D1C-B833-9543C2D85029}" name="Column13332"/>
    <tableColumn id="13349" xr3:uid="{3B3194A5-0C63-40BD-85BF-5374748CB9DE}" name="Column13333"/>
    <tableColumn id="13350" xr3:uid="{C607B940-B1E9-4362-AA4A-F9EF64508FD0}" name="Column13334"/>
    <tableColumn id="13351" xr3:uid="{B8019F53-FA83-48FB-AA38-9C6C377799D8}" name="Column13335"/>
    <tableColumn id="13352" xr3:uid="{7555FB50-1F0F-493A-BE94-E917F7EFF1BA}" name="Column13336"/>
    <tableColumn id="13353" xr3:uid="{EC4D6C63-64A1-4C5B-85D8-2F85D0DCED64}" name="Column13337"/>
    <tableColumn id="13354" xr3:uid="{352B95A4-D511-41C4-8301-7EB6D963EF52}" name="Column13338"/>
    <tableColumn id="13355" xr3:uid="{8C51E245-8B8C-4E18-9723-82429FA83013}" name="Column13339"/>
    <tableColumn id="13356" xr3:uid="{E1323BB1-3F57-4CD0-A8F8-6E6823AD91EB}" name="Column13340"/>
    <tableColumn id="13357" xr3:uid="{30AB224F-8C79-4D96-B3B2-1E581425C65B}" name="Column13341"/>
    <tableColumn id="13358" xr3:uid="{7971FD70-0013-4E3D-8404-07B42DB09207}" name="Column13342"/>
    <tableColumn id="13359" xr3:uid="{DBEA7FFE-B645-463F-8A36-9C64DCFC7940}" name="Column13343"/>
    <tableColumn id="13360" xr3:uid="{F47B9697-61FD-45A6-804E-FA0E16969E0C}" name="Column13344"/>
    <tableColumn id="13361" xr3:uid="{DC884C96-7C53-42D1-9A28-08298294BF05}" name="Column13345"/>
    <tableColumn id="13362" xr3:uid="{42C04018-3D55-4C83-B0EA-06B8C337E901}" name="Column13346"/>
    <tableColumn id="13363" xr3:uid="{D7091276-864D-466B-9EFA-26D8FCFECAC1}" name="Column13347"/>
    <tableColumn id="13364" xr3:uid="{F7517278-623A-4CC1-BF76-D4F3DD9BA780}" name="Column13348"/>
    <tableColumn id="13365" xr3:uid="{5279D63D-4C08-4325-8E97-77465FB09F3D}" name="Column13349"/>
    <tableColumn id="13366" xr3:uid="{A02A9676-4C12-4C20-B92D-E03C7F29E14A}" name="Column13350"/>
    <tableColumn id="13367" xr3:uid="{E35497F6-9C14-4640-9DEF-D4ABBBF75D61}" name="Column13351"/>
    <tableColumn id="13368" xr3:uid="{DB26C628-CAB6-4B0B-BCCD-47DD84CFCAB8}" name="Column13352"/>
    <tableColumn id="13369" xr3:uid="{674419AE-AD60-4F55-AC7F-59FC56D61284}" name="Column13353"/>
    <tableColumn id="13370" xr3:uid="{E906B57B-5B8F-4892-B682-C7578FBABFC8}" name="Column13354"/>
    <tableColumn id="13371" xr3:uid="{55377684-CC88-4C40-A26B-38E03ED6CF52}" name="Column13355"/>
    <tableColumn id="13372" xr3:uid="{DA568BD9-0334-4EA6-BC18-48BCFA1CC196}" name="Column13356"/>
    <tableColumn id="13373" xr3:uid="{C4E6E786-D4E2-4B49-83FF-9F7B196AD875}" name="Column13357"/>
    <tableColumn id="13374" xr3:uid="{CBB130CB-A418-431D-A4EE-EBCA737DD290}" name="Column13358"/>
    <tableColumn id="13375" xr3:uid="{A6BE2AE9-E1FB-4971-A9D2-73762D52A27C}" name="Column13359"/>
    <tableColumn id="13376" xr3:uid="{D20C2E2B-6683-4EB5-B017-9048F4603310}" name="Column13360"/>
    <tableColumn id="13377" xr3:uid="{41768AB8-1B67-4FE6-AF58-9EE325120090}" name="Column13361"/>
    <tableColumn id="13378" xr3:uid="{E4F827B7-E758-4938-B8E0-B0FC4F53C269}" name="Column13362"/>
    <tableColumn id="13379" xr3:uid="{6A7D2870-2E45-45D5-A12F-5BA2347F2A87}" name="Column13363"/>
    <tableColumn id="13380" xr3:uid="{74A8E196-FB48-462D-BB20-DF9F0037AB23}" name="Column13364"/>
    <tableColumn id="13381" xr3:uid="{81500EC4-77E3-450D-8285-80A622CAAC80}" name="Column13365"/>
    <tableColumn id="13382" xr3:uid="{58FE1C73-DE09-42FD-9C6A-D060E8667069}" name="Column13366"/>
    <tableColumn id="13383" xr3:uid="{BF82A2BD-3E1F-47F1-9FAD-E33060247B3D}" name="Column13367"/>
    <tableColumn id="13384" xr3:uid="{FB2D9EEE-D60A-4A0D-9AB4-9C5137499B94}" name="Column13368"/>
    <tableColumn id="13385" xr3:uid="{1126FCE4-B9E7-4122-9FA3-EECE2CFCE392}" name="Column13369"/>
    <tableColumn id="13386" xr3:uid="{822A7D0E-C3A2-4CD0-96C4-3FF0A10712A4}" name="Column13370"/>
    <tableColumn id="13387" xr3:uid="{66CCD74E-0780-40AC-9310-0F5D19A701F7}" name="Column13371"/>
    <tableColumn id="13388" xr3:uid="{94820B1C-19A2-48AF-B209-63AC0EEDD740}" name="Column13372"/>
    <tableColumn id="13389" xr3:uid="{0CED5E17-74D0-4F16-846D-5F69FA1EDD22}" name="Column13373"/>
    <tableColumn id="13390" xr3:uid="{BCD27578-4539-48C7-ACDB-D0DB5B2C0764}" name="Column13374"/>
    <tableColumn id="13391" xr3:uid="{B1AAAF1A-684F-4496-9052-A7B6781B1340}" name="Column13375"/>
    <tableColumn id="13392" xr3:uid="{1168D792-37F7-40D6-A99F-6B9CC755D9E9}" name="Column13376"/>
    <tableColumn id="13393" xr3:uid="{538DD408-AF64-4803-BAB9-05A8D91975A8}" name="Column13377"/>
    <tableColumn id="13394" xr3:uid="{BAD65419-ED1B-4B7F-B539-36FB681E3EB7}" name="Column13378"/>
    <tableColumn id="13395" xr3:uid="{2C31A98C-D2FB-4316-B0A3-34FBC44FA7BF}" name="Column13379"/>
    <tableColumn id="13396" xr3:uid="{41C0FA73-6BFE-4D9E-ABE7-26F3B931C09B}" name="Column13380"/>
    <tableColumn id="13397" xr3:uid="{5ECFC96A-12BB-4E61-8194-41A290FA9046}" name="Column13381"/>
    <tableColumn id="13398" xr3:uid="{AEA74648-A584-440A-BE7B-E33EF2A47AA1}" name="Column13382"/>
    <tableColumn id="13399" xr3:uid="{868B8F1D-6D01-440E-8E2C-335778CAB532}" name="Column13383"/>
    <tableColumn id="13400" xr3:uid="{E306DC8D-D36C-4105-AA66-CE96201D43F5}" name="Column13384"/>
    <tableColumn id="13401" xr3:uid="{C77A98CB-BF4C-4440-AF49-BAA8E8685EB9}" name="Column13385"/>
    <tableColumn id="13402" xr3:uid="{C25347E4-6B84-46A0-B766-92523C65F150}" name="Column13386"/>
    <tableColumn id="13403" xr3:uid="{09D44460-6402-425F-8026-AAC1656E7FB0}" name="Column13387"/>
    <tableColumn id="13404" xr3:uid="{F7D874C7-AB3E-4B01-BB47-E0C46DD39FFA}" name="Column13388"/>
    <tableColumn id="13405" xr3:uid="{417CFA1B-190B-43CD-9605-68F50CDA2D42}" name="Column13389"/>
    <tableColumn id="13406" xr3:uid="{C8A1D89F-0FEC-4A65-905E-0F87C1DFF77C}" name="Column13390"/>
    <tableColumn id="13407" xr3:uid="{F1C086C4-856D-4D22-B175-355F5B169CED}" name="Column13391"/>
    <tableColumn id="13408" xr3:uid="{24EE9FA4-97F4-40F7-92FF-8A368A43C9F6}" name="Column13392"/>
    <tableColumn id="13409" xr3:uid="{59380C56-0A89-4C4D-8FF0-CB058B45B4B9}" name="Column13393"/>
    <tableColumn id="13410" xr3:uid="{3B933C10-581A-4625-9596-77A2DFBC6C33}" name="Column13394"/>
    <tableColumn id="13411" xr3:uid="{9BBC1C33-156A-4BA4-BE3B-2F94297F49BE}" name="Column13395"/>
    <tableColumn id="13412" xr3:uid="{5B7B3EF3-705D-4C64-B686-7E0CA92CA847}" name="Column13396"/>
    <tableColumn id="13413" xr3:uid="{DD2FD3C0-06C9-4AF6-8D99-32FC1321CDF3}" name="Column13397"/>
    <tableColumn id="13414" xr3:uid="{6A49E43C-DB49-44BC-AEE4-FFE5FF6E8211}" name="Column13398"/>
    <tableColumn id="13415" xr3:uid="{C12F1F5B-6CA1-400F-9C22-F46C4FA31C3A}" name="Column13399"/>
    <tableColumn id="13416" xr3:uid="{8A3AB2FE-D688-42D1-8890-A047737857DB}" name="Column13400"/>
    <tableColumn id="13417" xr3:uid="{772C2D07-1236-4E08-9C89-CA147D43FDA7}" name="Column13401"/>
    <tableColumn id="13418" xr3:uid="{FB77F47F-C9CA-4A11-929E-9303EBAF0DC2}" name="Column13402"/>
    <tableColumn id="13419" xr3:uid="{5F61D780-97DC-4B8F-8204-13F823F0B50E}" name="Column13403"/>
    <tableColumn id="13420" xr3:uid="{ABE3D19D-A79C-41A2-A601-49FBE68EB5CA}" name="Column13404"/>
    <tableColumn id="13421" xr3:uid="{82A41526-0D0D-4D8E-9C19-78886818A876}" name="Column13405"/>
    <tableColumn id="13422" xr3:uid="{6CCD4491-8DE5-480E-921D-C21B2566D9E2}" name="Column13406"/>
    <tableColumn id="13423" xr3:uid="{FAF0845F-394E-4831-BED4-94A392F06C67}" name="Column13407"/>
    <tableColumn id="13424" xr3:uid="{13FB40D2-04CF-4AD7-BB31-82F6033BE317}" name="Column13408"/>
    <tableColumn id="13425" xr3:uid="{C085D122-A8DA-4C72-90CE-0F1E2A0F95A7}" name="Column13409"/>
    <tableColumn id="13426" xr3:uid="{AC02CE1E-4CED-448F-8BA1-0230B4D22CCD}" name="Column13410"/>
    <tableColumn id="13427" xr3:uid="{786B2DED-6337-40F5-B203-0D4C6E692261}" name="Column13411"/>
    <tableColumn id="13428" xr3:uid="{5F8E1CED-307D-4272-B244-E6891B9C2483}" name="Column13412"/>
    <tableColumn id="13429" xr3:uid="{E9C43ABD-6850-4828-832D-9E234AFA24D5}" name="Column13413"/>
    <tableColumn id="13430" xr3:uid="{7748D98E-62F8-4DEE-B175-EFB7088E47C6}" name="Column13414"/>
    <tableColumn id="13431" xr3:uid="{C7539498-481A-43FD-92D8-198E684661D7}" name="Column13415"/>
    <tableColumn id="13432" xr3:uid="{726EDF3E-51E7-4EF6-953F-EEAE881DBA23}" name="Column13416"/>
    <tableColumn id="13433" xr3:uid="{0B0256EC-66FE-4DCF-82C6-852752C7A125}" name="Column13417"/>
    <tableColumn id="13434" xr3:uid="{E9E658E7-D304-488A-A093-097ED7F7BDA0}" name="Column13418"/>
    <tableColumn id="13435" xr3:uid="{6D9BBA27-1557-40BA-8E44-39E87A1DAA6A}" name="Column13419"/>
    <tableColumn id="13436" xr3:uid="{71602E16-F92D-4B21-91BC-470304040547}" name="Column13420"/>
    <tableColumn id="13437" xr3:uid="{C26AC5D8-E3E3-4CF1-9D56-878FF88451A3}" name="Column13421"/>
    <tableColumn id="13438" xr3:uid="{46CEBEC7-A725-44A2-A1B7-AFBF4AEAA5FE}" name="Column13422"/>
    <tableColumn id="13439" xr3:uid="{24A6D409-F0D7-4432-A74C-87531F10904C}" name="Column13423"/>
    <tableColumn id="13440" xr3:uid="{BE08AF15-944E-4368-8C08-F68ED0F3D69D}" name="Column13424"/>
    <tableColumn id="13441" xr3:uid="{DCD9276D-873E-4712-8DD5-347623EF0472}" name="Column13425"/>
    <tableColumn id="13442" xr3:uid="{6A53E9F0-A25C-4384-B42C-3285A335EE41}" name="Column13426"/>
    <tableColumn id="13443" xr3:uid="{D8837225-5FA3-4473-9CF8-F7827C664EB6}" name="Column13427"/>
    <tableColumn id="13444" xr3:uid="{AF1A7511-1476-4290-AFF9-7B8DFEC639B3}" name="Column13428"/>
    <tableColumn id="13445" xr3:uid="{C693BFBA-6DD1-45C0-AFC4-1FE09699031E}" name="Column13429"/>
    <tableColumn id="13446" xr3:uid="{A2983E00-7762-4AA8-93A0-C4B5B7315723}" name="Column13430"/>
    <tableColumn id="13447" xr3:uid="{7A4C2FB4-96F3-4270-8F78-61C8F95ED436}" name="Column13431"/>
    <tableColumn id="13448" xr3:uid="{7673C5FB-D108-45C4-92EE-0F32279C8504}" name="Column13432"/>
    <tableColumn id="13449" xr3:uid="{B1F65896-7E9C-4894-95DE-002E8654940B}" name="Column13433"/>
    <tableColumn id="13450" xr3:uid="{FF04E710-3A12-429E-A4E5-F4F61877681F}" name="Column13434"/>
    <tableColumn id="13451" xr3:uid="{EF5B0BAA-FCD6-4368-ACD1-A83BB3D43827}" name="Column13435"/>
    <tableColumn id="13452" xr3:uid="{5763F47C-0315-4044-B1F2-3A380E4AA96A}" name="Column13436"/>
    <tableColumn id="13453" xr3:uid="{C6493CE9-36BA-452D-AA9A-C4B9D82BB935}" name="Column13437"/>
    <tableColumn id="13454" xr3:uid="{ADA24CCB-B0BA-444F-881A-D58B6F590BC7}" name="Column13438"/>
    <tableColumn id="13455" xr3:uid="{E3793B2F-D195-43D9-9778-B2A461C47180}" name="Column13439"/>
    <tableColumn id="13456" xr3:uid="{C3E65EE3-52A9-4F59-91F5-A6D7E3918233}" name="Column13440"/>
    <tableColumn id="13457" xr3:uid="{D65A2855-E68C-442F-9A6D-61537F3B0B49}" name="Column13441"/>
    <tableColumn id="13458" xr3:uid="{52403083-6FAE-40B1-B324-8DF3092B2E3C}" name="Column13442"/>
    <tableColumn id="13459" xr3:uid="{0A501A09-26CA-4719-A40E-FD49136DBA8E}" name="Column13443"/>
    <tableColumn id="13460" xr3:uid="{6016BD15-38E9-4156-9691-1D61AF6DF345}" name="Column13444"/>
    <tableColumn id="13461" xr3:uid="{20073A93-80F2-4D4C-AA9C-67419CA5B72E}" name="Column13445"/>
    <tableColumn id="13462" xr3:uid="{B2AC59A3-9C79-4EE6-B690-01C905DB3A4D}" name="Column13446"/>
    <tableColumn id="13463" xr3:uid="{F84DF382-8314-4913-A351-1972683C1012}" name="Column13447"/>
    <tableColumn id="13464" xr3:uid="{568DB362-1A5C-4CA2-9DD6-F69C3A29F7AB}" name="Column13448"/>
    <tableColumn id="13465" xr3:uid="{578AEC74-B2F5-400A-AC48-6ADA9AB979D7}" name="Column13449"/>
    <tableColumn id="13466" xr3:uid="{00ACCEEE-A8DF-4780-ACE4-8EB9B45F6971}" name="Column13450"/>
    <tableColumn id="13467" xr3:uid="{A3F12B86-4104-4CBD-BAB8-97039FA161F5}" name="Column13451"/>
    <tableColumn id="13468" xr3:uid="{5171F6A7-CD2F-4643-A1CE-48F41B07E6D1}" name="Column13452"/>
    <tableColumn id="13469" xr3:uid="{E9988040-CDF4-4F84-937E-29024047DEBA}" name="Column13453"/>
    <tableColumn id="13470" xr3:uid="{A0CB11D3-004B-41A5-98D4-D6AA6F651596}" name="Column13454"/>
    <tableColumn id="13471" xr3:uid="{85F03B11-9493-4632-AB0D-780DA403F22A}" name="Column13455"/>
    <tableColumn id="13472" xr3:uid="{FF7D5E90-AB77-4742-A678-0DA9335EA9E6}" name="Column13456"/>
    <tableColumn id="13473" xr3:uid="{F46BB9C1-006D-406F-B7F3-FC39624FA86E}" name="Column13457"/>
    <tableColumn id="13474" xr3:uid="{9CD259BA-BC29-4F14-B8FD-A0BD3F02D3E8}" name="Column13458"/>
    <tableColumn id="13475" xr3:uid="{D666DB3E-E182-4B1B-A67D-55832C1A3694}" name="Column13459"/>
    <tableColumn id="13476" xr3:uid="{A61FD530-23B9-4046-9D33-09A2AC07976D}" name="Column13460"/>
    <tableColumn id="13477" xr3:uid="{4A732B81-CCEF-4C21-8FF2-EE2F7CD7318E}" name="Column13461"/>
    <tableColumn id="13478" xr3:uid="{4E3149CC-5D47-4DF3-A4AE-5E2BD3064FBD}" name="Column13462"/>
    <tableColumn id="13479" xr3:uid="{B859D74E-E481-47B7-B769-638AA19D8BC4}" name="Column13463"/>
    <tableColumn id="13480" xr3:uid="{768ACD6A-8432-493B-B69E-C6EE96F7B0CD}" name="Column13464"/>
    <tableColumn id="13481" xr3:uid="{29879A7E-65FA-444B-A093-1825A0FC3B08}" name="Column13465"/>
    <tableColumn id="13482" xr3:uid="{A913640A-7758-4E51-A55F-C9B40494F1CD}" name="Column13466"/>
    <tableColumn id="13483" xr3:uid="{6522747D-F536-4CDC-A8A7-B84F4A5BBC06}" name="Column13467"/>
    <tableColumn id="13484" xr3:uid="{2B3BCF09-9213-4F0F-86F7-EFCEBE94D1D0}" name="Column13468"/>
    <tableColumn id="13485" xr3:uid="{51AD1665-A2E8-4AFA-957F-187C29F8B428}" name="Column13469"/>
    <tableColumn id="13486" xr3:uid="{10500BCE-2C66-4569-BDC0-7D31801FEA77}" name="Column13470"/>
    <tableColumn id="13487" xr3:uid="{A391B0C9-E5E7-464D-8AF5-F1A29053AFE8}" name="Column13471"/>
    <tableColumn id="13488" xr3:uid="{BF7E891A-322D-4200-9AC2-3BDA50242E36}" name="Column13472"/>
    <tableColumn id="13489" xr3:uid="{612E1D9D-C1AC-400E-8262-1B7B0029C18E}" name="Column13473"/>
    <tableColumn id="13490" xr3:uid="{2E9CD5CD-FECE-4E5A-AF9D-796161BAD682}" name="Column13474"/>
    <tableColumn id="13491" xr3:uid="{EC2C69EC-D65B-49B4-8E4D-F572CE9DFB2D}" name="Column13475"/>
    <tableColumn id="13492" xr3:uid="{81B67239-C481-41FF-9CB1-777D1A77E2D1}" name="Column13476"/>
    <tableColumn id="13493" xr3:uid="{C136BDBB-3904-46F5-85FC-D82AA4ED73DE}" name="Column13477"/>
    <tableColumn id="13494" xr3:uid="{1854019E-9196-41F5-810F-6D2C99C8E16F}" name="Column13478"/>
    <tableColumn id="13495" xr3:uid="{352242A0-C52B-486B-A05A-705FAFE47ABF}" name="Column13479"/>
    <tableColumn id="13496" xr3:uid="{7F955EDD-8ED7-47DA-87C4-D4B0E3C8D69C}" name="Column13480"/>
    <tableColumn id="13497" xr3:uid="{20270DBB-E792-4E32-9207-DEB3F3A77EE6}" name="Column13481"/>
    <tableColumn id="13498" xr3:uid="{0A9425E7-FFE4-4942-B547-0033EE282C31}" name="Column13482"/>
    <tableColumn id="13499" xr3:uid="{9AE3B2CE-6980-4CBB-9693-245D2F2D693D}" name="Column13483"/>
    <tableColumn id="13500" xr3:uid="{1E02DB52-5D0E-440C-B362-4ABF9764A890}" name="Column13484"/>
    <tableColumn id="13501" xr3:uid="{5E082829-DFDA-417A-84D5-E84E24581239}" name="Column13485"/>
    <tableColumn id="13502" xr3:uid="{41DD0EE4-0166-48D4-930C-56F43EC421D9}" name="Column13486"/>
    <tableColumn id="13503" xr3:uid="{A7C11B25-CBDB-4B63-9146-91C3C7928435}" name="Column13487"/>
    <tableColumn id="13504" xr3:uid="{566FD2A0-2E22-41C4-9075-92264E35FA27}" name="Column13488"/>
    <tableColumn id="13505" xr3:uid="{F6CBE227-C073-49B5-9A99-9071F5788E45}" name="Column13489"/>
    <tableColumn id="13506" xr3:uid="{8FD101FE-3BED-48F9-8AC2-B5E76ED041AC}" name="Column13490"/>
    <tableColumn id="13507" xr3:uid="{999259B1-8B67-42C4-96F7-AC1E0EF043C4}" name="Column13491"/>
    <tableColumn id="13508" xr3:uid="{6A9EDFEE-10F2-4F5D-A399-E58518ED3072}" name="Column13492"/>
    <tableColumn id="13509" xr3:uid="{790A0F61-1DA7-473D-AA09-2AFCEDA27AC9}" name="Column13493"/>
    <tableColumn id="13510" xr3:uid="{C0B6A802-FAC9-4746-A9C1-434CC4C74177}" name="Column13494"/>
    <tableColumn id="13511" xr3:uid="{61282AC1-B65F-4003-9439-848B8E335A3F}" name="Column13495"/>
    <tableColumn id="13512" xr3:uid="{4AD20437-AB20-4E98-A540-8EFC85D55DF0}" name="Column13496"/>
    <tableColumn id="13513" xr3:uid="{FD7C60C1-1062-439D-A7BE-A90A9B70ABC0}" name="Column13497"/>
    <tableColumn id="13514" xr3:uid="{B34BE9B1-3F68-4698-B6B5-8C658D9B23C4}" name="Column13498"/>
    <tableColumn id="13515" xr3:uid="{0C6EC60C-305E-493F-B56A-D2E5F24A7370}" name="Column13499"/>
    <tableColumn id="13516" xr3:uid="{66C098BA-CC5D-4BDC-9845-7292FEDA65A5}" name="Column13500"/>
    <tableColumn id="13517" xr3:uid="{79051A09-C092-44D9-9161-54EB5CE5C813}" name="Column13501"/>
    <tableColumn id="13518" xr3:uid="{8FE4AE27-FEFA-4708-BB8D-494D330A62FA}" name="Column13502"/>
    <tableColumn id="13519" xr3:uid="{AA312377-3A18-40BE-BAE7-EC6EFB71002B}" name="Column13503"/>
    <tableColumn id="13520" xr3:uid="{7AF622EC-98B9-4354-B209-CAE7CC9AD5A8}" name="Column13504"/>
    <tableColumn id="13521" xr3:uid="{D7D019B7-2DC1-460D-8417-6218C7564248}" name="Column13505"/>
    <tableColumn id="13522" xr3:uid="{6BE00DF5-39D3-4FAF-81DF-01471129A7AF}" name="Column13506"/>
    <tableColumn id="13523" xr3:uid="{37BEAC50-6597-43F5-B9A3-486F2C0754CF}" name="Column13507"/>
    <tableColumn id="13524" xr3:uid="{105BAF2D-FA45-4453-A32E-7613A1792608}" name="Column13508"/>
    <tableColumn id="13525" xr3:uid="{6965E5B5-808A-476D-92C3-B21D726BF237}" name="Column13509"/>
    <tableColumn id="13526" xr3:uid="{530A6E19-A240-4F17-A17F-944C6C3EFCB4}" name="Column13510"/>
    <tableColumn id="13527" xr3:uid="{6CA1BF40-1AE1-4097-888F-6E57969BF827}" name="Column13511"/>
    <tableColumn id="13528" xr3:uid="{B56F259B-BED6-4EB4-82E7-F35FE2863766}" name="Column13512"/>
    <tableColumn id="13529" xr3:uid="{8078DB68-530C-42D3-B2E5-151EAAE6AD2D}" name="Column13513"/>
    <tableColumn id="13530" xr3:uid="{CCDB5072-5151-432D-AFFE-E5973F4386DD}" name="Column13514"/>
    <tableColumn id="13531" xr3:uid="{EF8D1EE1-196D-4252-A345-C006F5DBB445}" name="Column13515"/>
    <tableColumn id="13532" xr3:uid="{D3E2F737-783A-4837-B009-AE03B52E2B91}" name="Column13516"/>
    <tableColumn id="13533" xr3:uid="{7D8D1FF3-3F4D-4F9C-836C-29FC057FBD21}" name="Column13517"/>
    <tableColumn id="13534" xr3:uid="{EF4A241E-D4A2-4BB8-9E1F-429E58EDC686}" name="Column13518"/>
    <tableColumn id="13535" xr3:uid="{3F651E0B-8C1B-48F5-B78E-8092B1710935}" name="Column13519"/>
    <tableColumn id="13536" xr3:uid="{D7189D3C-29E0-4217-B234-733FD340194A}" name="Column13520"/>
    <tableColumn id="13537" xr3:uid="{89719917-4D50-4F3D-8C59-FAF499CC3C1A}" name="Column13521"/>
    <tableColumn id="13538" xr3:uid="{BA96159E-9268-46F3-8FED-9D8C62998D71}" name="Column13522"/>
    <tableColumn id="13539" xr3:uid="{E353261D-47F5-4E93-9F21-7C04789A2C3D}" name="Column13523"/>
    <tableColumn id="13540" xr3:uid="{ACB08587-9BE5-4C66-855D-ABB8DC33672C}" name="Column13524"/>
    <tableColumn id="13541" xr3:uid="{E0F21DA1-5695-4B6F-B434-0B07C3144E95}" name="Column13525"/>
    <tableColumn id="13542" xr3:uid="{F91F7A6D-858F-496E-8A08-CE6DFA8216B7}" name="Column13526"/>
    <tableColumn id="13543" xr3:uid="{AAFAE9F8-7DDB-4BC7-8C01-CC4AB498ACCD}" name="Column13527"/>
    <tableColumn id="13544" xr3:uid="{9BDAA803-3067-4131-92A9-D4E474B72111}" name="Column13528"/>
    <tableColumn id="13545" xr3:uid="{06A049B6-0085-416C-AE8D-9F361AA04BAF}" name="Column13529"/>
    <tableColumn id="13546" xr3:uid="{8A4DA09F-D5FD-40D8-9F5C-8B3C2208A324}" name="Column13530"/>
    <tableColumn id="13547" xr3:uid="{8C121612-B3D2-4630-B379-323C1DDA99DD}" name="Column13531"/>
    <tableColumn id="13548" xr3:uid="{187593D8-419D-47E5-82B8-03545F5962F2}" name="Column13532"/>
    <tableColumn id="13549" xr3:uid="{F672B3AE-FD1F-4808-A53A-2AE9FCDB146B}" name="Column13533"/>
    <tableColumn id="13550" xr3:uid="{0D81190F-6963-4BA7-BE69-BA793B16F35B}" name="Column13534"/>
    <tableColumn id="13551" xr3:uid="{DBC4D811-FDD5-49C0-91D1-8AB9726EA0AC}" name="Column13535"/>
    <tableColumn id="13552" xr3:uid="{B54B561F-D512-411A-AA56-DE08F7CAAE22}" name="Column13536"/>
    <tableColumn id="13553" xr3:uid="{E3F922CF-4D16-4EE4-A905-BD5987ABE517}" name="Column13537"/>
    <tableColumn id="13554" xr3:uid="{007F12EF-F00E-4EE9-9100-6C4215D2A39E}" name="Column13538"/>
    <tableColumn id="13555" xr3:uid="{34198BC8-4088-4440-84E5-D41A77872B41}" name="Column13539"/>
    <tableColumn id="13556" xr3:uid="{2A8130DA-BD48-4125-98E7-3EA8C212A965}" name="Column13540"/>
    <tableColumn id="13557" xr3:uid="{9C7B4863-E929-4FC0-82AB-9C52C1978744}" name="Column13541"/>
    <tableColumn id="13558" xr3:uid="{EE504876-9AC7-4EA3-83AB-1CB1E8725D6B}" name="Column13542"/>
    <tableColumn id="13559" xr3:uid="{C10DE1F9-37BD-456A-9581-8F324B60F727}" name="Column13543"/>
    <tableColumn id="13560" xr3:uid="{00310FB6-DD47-459C-9BBB-3E75200F010D}" name="Column13544"/>
    <tableColumn id="13561" xr3:uid="{14B8F13B-0C85-4D26-AAD3-0051449C01B7}" name="Column13545"/>
    <tableColumn id="13562" xr3:uid="{163D6484-E61A-4032-B37A-B8F953E3D841}" name="Column13546"/>
    <tableColumn id="13563" xr3:uid="{93447987-AFEB-4A4F-BBE2-A71304F78A87}" name="Column13547"/>
    <tableColumn id="13564" xr3:uid="{913E66D9-984B-4EDD-A3CB-5EF88BBFBF2D}" name="Column13548"/>
    <tableColumn id="13565" xr3:uid="{5BD3C911-5E01-4570-A333-DB39865EED27}" name="Column13549"/>
    <tableColumn id="13566" xr3:uid="{31BC0438-8D07-49AA-89E4-16B8254D6D7F}" name="Column13550"/>
    <tableColumn id="13567" xr3:uid="{CD9D6BFA-C156-4AED-B305-48E1C186375E}" name="Column13551"/>
    <tableColumn id="13568" xr3:uid="{B8C00FED-675C-4A2F-927F-53D5DAED4C40}" name="Column13552"/>
    <tableColumn id="13569" xr3:uid="{0D22B98F-41D2-4ACE-8914-1DDC2137FE81}" name="Column13553"/>
    <tableColumn id="13570" xr3:uid="{5D9221DB-0AE6-41F4-B09D-5ACE17552045}" name="Column13554"/>
    <tableColumn id="13571" xr3:uid="{B7E94629-9FC2-43B6-A121-49D9DC46F1CD}" name="Column13555"/>
    <tableColumn id="13572" xr3:uid="{E64A5A8F-35E3-458C-A10A-3CF0BE1B689B}" name="Column13556"/>
    <tableColumn id="13573" xr3:uid="{4CF3FBDC-F032-405E-A1E4-F750A39C7BD2}" name="Column13557"/>
    <tableColumn id="13574" xr3:uid="{76A8429F-05D0-41E3-942E-A91BB2AAE639}" name="Column13558"/>
    <tableColumn id="13575" xr3:uid="{6B30334E-8915-4472-B4A5-475D3AE6B3F1}" name="Column13559"/>
    <tableColumn id="13576" xr3:uid="{A5C9070D-45BC-49AC-87C7-D0FAEFD5ADA0}" name="Column13560"/>
    <tableColumn id="13577" xr3:uid="{CABA17EF-80F0-4CA9-8FEE-81C8432A8250}" name="Column13561"/>
    <tableColumn id="13578" xr3:uid="{3D36B5B7-2692-4BD3-A5CE-C0329423662A}" name="Column13562"/>
    <tableColumn id="13579" xr3:uid="{16E273F9-C1C8-4611-B785-B70BDA78B042}" name="Column13563"/>
    <tableColumn id="13580" xr3:uid="{E90AB0B8-E34A-464C-9C7E-C64DF148DB46}" name="Column13564"/>
    <tableColumn id="13581" xr3:uid="{94872C71-FAE5-4D5C-B780-43AC20565715}" name="Column13565"/>
    <tableColumn id="13582" xr3:uid="{6CD15676-32D6-4801-939B-E41EC9A09754}" name="Column13566"/>
    <tableColumn id="13583" xr3:uid="{84290B61-1597-4814-A149-D3793FE7A367}" name="Column13567"/>
    <tableColumn id="13584" xr3:uid="{F124C9AA-27A5-466F-B739-010497367221}" name="Column13568"/>
    <tableColumn id="13585" xr3:uid="{FB1B6EA3-1462-46DD-B225-F13E61EC6997}" name="Column13569"/>
    <tableColumn id="13586" xr3:uid="{34FFFD2E-ECD0-4D77-BA0E-B1C0FCCFAF0B}" name="Column13570"/>
    <tableColumn id="13587" xr3:uid="{960B6B6D-5553-4002-9CAA-194E4330FF35}" name="Column13571"/>
    <tableColumn id="13588" xr3:uid="{DF8AFD91-C28F-4D9C-8650-3D0108C9D26E}" name="Column13572"/>
    <tableColumn id="13589" xr3:uid="{7ED1E9BF-EFAA-45BC-B2A9-E455821FFB44}" name="Column13573"/>
    <tableColumn id="13590" xr3:uid="{28F2EDB2-272A-478E-859D-25EF13B93A9C}" name="Column13574"/>
    <tableColumn id="13591" xr3:uid="{33DECA72-1627-4B46-BC0C-855D460AAF51}" name="Column13575"/>
    <tableColumn id="13592" xr3:uid="{1A9A7226-569D-4126-A43C-15CADF24D52D}" name="Column13576"/>
    <tableColumn id="13593" xr3:uid="{71A880EF-713B-4CBA-83C4-C2BEA1ADA58C}" name="Column13577"/>
    <tableColumn id="13594" xr3:uid="{9CA530B7-518A-4B83-9D2B-C12E5D7C1B2B}" name="Column13578"/>
    <tableColumn id="13595" xr3:uid="{00A468ED-5268-47DE-8D08-F68EC740A1CF}" name="Column13579"/>
    <tableColumn id="13596" xr3:uid="{9C5E7341-7A52-49AB-9D20-869E329C7010}" name="Column13580"/>
    <tableColumn id="13597" xr3:uid="{A2BE177F-838E-409B-922B-7A0C82BE0AE0}" name="Column13581"/>
    <tableColumn id="13598" xr3:uid="{95A1B76D-CBF9-42AC-83F9-24D45921CAE9}" name="Column13582"/>
    <tableColumn id="13599" xr3:uid="{D39A79BB-5021-4AEF-8A58-EFE855493A33}" name="Column13583"/>
    <tableColumn id="13600" xr3:uid="{BABDA89C-4939-45AE-9F9D-B6AFA8C985B3}" name="Column13584"/>
    <tableColumn id="13601" xr3:uid="{ADDBDD75-457F-4135-8FFE-073C57E81961}" name="Column13585"/>
    <tableColumn id="13602" xr3:uid="{0A637BA4-28DB-4BE6-B50B-DA56AFC3B9DE}" name="Column13586"/>
    <tableColumn id="13603" xr3:uid="{20926A4F-C14B-49E1-99BC-C3883BFC2B1D}" name="Column13587"/>
    <tableColumn id="13604" xr3:uid="{D6DF298F-5146-4D23-93BD-5CCB048C0838}" name="Column13588"/>
    <tableColumn id="13605" xr3:uid="{77598DAB-B239-4535-8FD9-F57A8D2DD1BF}" name="Column13589"/>
    <tableColumn id="13606" xr3:uid="{48DC3B25-4948-445A-B2CA-FCF86AD7C6AC}" name="Column13590"/>
    <tableColumn id="13607" xr3:uid="{FC716B87-3785-49F5-859A-E5F8EDE4EE61}" name="Column13591"/>
    <tableColumn id="13608" xr3:uid="{166B17C9-D58F-4067-91EA-CBF332EB6869}" name="Column13592"/>
    <tableColumn id="13609" xr3:uid="{0B86C5E9-5AD6-4286-9F37-C91458E32325}" name="Column13593"/>
    <tableColumn id="13610" xr3:uid="{39C0D9C6-A887-4743-B6FB-7750963A4CEC}" name="Column13594"/>
    <tableColumn id="13611" xr3:uid="{97CD1527-C7D8-44DA-A372-1A5921994DC9}" name="Column13595"/>
    <tableColumn id="13612" xr3:uid="{82726865-0106-4D74-A1C2-C5187B448B08}" name="Column13596"/>
    <tableColumn id="13613" xr3:uid="{1B1383FC-6315-4560-A3A3-7D5E4EC9718C}" name="Column13597"/>
    <tableColumn id="13614" xr3:uid="{DCD14B3B-93DA-4935-A7AB-30437D0614D9}" name="Column13598"/>
    <tableColumn id="13615" xr3:uid="{202D9C14-073D-4841-949F-DD5BAE923493}" name="Column13599"/>
    <tableColumn id="13616" xr3:uid="{43CC24FA-9D30-44FC-92F2-3E3B3A30B307}" name="Column13600"/>
    <tableColumn id="13617" xr3:uid="{92C1DFE1-C842-4C9F-B4F4-35AD71F440C6}" name="Column13601"/>
    <tableColumn id="13618" xr3:uid="{53F3E189-57B5-43F8-91C7-D39A7F37AA06}" name="Column13602"/>
    <tableColumn id="13619" xr3:uid="{76F42CC0-2CBB-48C1-A0F0-7F52DE2A1743}" name="Column13603"/>
    <tableColumn id="13620" xr3:uid="{B363656E-FA60-4401-8D3D-35F886C1ABFF}" name="Column13604"/>
    <tableColumn id="13621" xr3:uid="{EECCFE14-67B1-4117-92BD-84311C730103}" name="Column13605"/>
    <tableColumn id="13622" xr3:uid="{3191C9A7-D67C-43F0-9F36-A236D18BB924}" name="Column13606"/>
    <tableColumn id="13623" xr3:uid="{C32A6129-53C0-48FE-88B2-E2B12492956E}" name="Column13607"/>
    <tableColumn id="13624" xr3:uid="{1FC37781-AD7A-4F6C-B80F-5E168338D11A}" name="Column13608"/>
    <tableColumn id="13625" xr3:uid="{2DADEB2A-FDB9-4EC7-9D5E-848507DE3E32}" name="Column13609"/>
    <tableColumn id="13626" xr3:uid="{CB1B44B7-0BA5-44DD-B2FD-BBEF63DA410F}" name="Column13610"/>
    <tableColumn id="13627" xr3:uid="{6CCE176B-A30F-4038-A4B6-798D63B35795}" name="Column13611"/>
    <tableColumn id="13628" xr3:uid="{0ED46C20-DDDC-4544-9F9C-44066370B538}" name="Column13612"/>
    <tableColumn id="13629" xr3:uid="{6C626FF6-35FF-4B8F-A503-5A3D65B4F283}" name="Column13613"/>
    <tableColumn id="13630" xr3:uid="{F9B7166B-820C-4426-8F48-2ACBAABC3049}" name="Column13614"/>
    <tableColumn id="13631" xr3:uid="{02D5055E-CCA5-4C98-907B-C2A8B9F224AE}" name="Column13615"/>
    <tableColumn id="13632" xr3:uid="{5EE92098-C30C-46B4-91A0-73DCDC12622D}" name="Column13616"/>
    <tableColumn id="13633" xr3:uid="{B58075DA-4E2A-4C50-BDC6-545D439F62EB}" name="Column13617"/>
    <tableColumn id="13634" xr3:uid="{7758DEBB-F423-4577-AB51-7BED06C0AD6C}" name="Column13618"/>
    <tableColumn id="13635" xr3:uid="{1AC03C5B-409E-448E-9170-A7F42141C3B7}" name="Column13619"/>
    <tableColumn id="13636" xr3:uid="{6F6C0931-D67F-4879-A916-37289C08D28C}" name="Column13620"/>
    <tableColumn id="13637" xr3:uid="{B895A5FD-774E-4F04-B6D1-9DA2788806F5}" name="Column13621"/>
    <tableColumn id="13638" xr3:uid="{51CB778B-1EE9-419E-A8A1-9948B87F9A5F}" name="Column13622"/>
    <tableColumn id="13639" xr3:uid="{8E1FE7A4-7B04-4796-B8DB-25BAF2CE492B}" name="Column13623"/>
    <tableColumn id="13640" xr3:uid="{4889F951-E528-4EA1-ADB6-DA88CB383C36}" name="Column13624"/>
    <tableColumn id="13641" xr3:uid="{4D7631E8-9978-4511-B0BD-3D113072453A}" name="Column13625"/>
    <tableColumn id="13642" xr3:uid="{10341E6F-4B1D-49B4-82AD-8A395970AD11}" name="Column13626"/>
    <tableColumn id="13643" xr3:uid="{F5116337-D5EA-4E93-A26E-C6E05F1BF9B6}" name="Column13627"/>
    <tableColumn id="13644" xr3:uid="{A5C6B711-D1EA-47BB-8C51-4172EFFF840B}" name="Column13628"/>
    <tableColumn id="13645" xr3:uid="{9DC4A59C-0777-4442-8098-BD27567A0A6C}" name="Column13629"/>
    <tableColumn id="13646" xr3:uid="{1AE4F7E8-E8AC-4651-9730-96C3789F1F31}" name="Column13630"/>
    <tableColumn id="13647" xr3:uid="{1A47FDBE-EAB1-484C-814A-E77C3F4C1582}" name="Column13631"/>
    <tableColumn id="13648" xr3:uid="{01BA1F9D-254C-40AF-8689-E7DB061BC157}" name="Column13632"/>
    <tableColumn id="13649" xr3:uid="{67C27DE0-DCDF-4B25-89F0-EEFB1458F64E}" name="Column13633"/>
    <tableColumn id="13650" xr3:uid="{CF8B7EA3-F156-458A-8A72-96911A32FBD1}" name="Column13634"/>
    <tableColumn id="13651" xr3:uid="{1144AC9B-A420-409C-AC10-7CB476F4A824}" name="Column13635"/>
    <tableColumn id="13652" xr3:uid="{8AFD5DB2-F663-4C2F-A418-F80914C3790B}" name="Column13636"/>
    <tableColumn id="13653" xr3:uid="{D0F591FD-0C07-44EA-B41B-930DD20B1680}" name="Column13637"/>
    <tableColumn id="13654" xr3:uid="{4AD36140-ECEB-4792-A3DA-9F54DE5A8FB4}" name="Column13638"/>
    <tableColumn id="13655" xr3:uid="{996D5AEA-065F-4E6A-A1AB-44C7F5C1A029}" name="Column13639"/>
    <tableColumn id="13656" xr3:uid="{B04ADF93-6848-422E-B799-3318234FE3CB}" name="Column13640"/>
    <tableColumn id="13657" xr3:uid="{2E7AF9B9-8F36-42B6-A38D-F4642D91F4AF}" name="Column13641"/>
    <tableColumn id="13658" xr3:uid="{16789B8A-2349-4224-9F86-35727E207139}" name="Column13642"/>
    <tableColumn id="13659" xr3:uid="{F47F326B-926B-4FE7-BAFD-45932DD296C0}" name="Column13643"/>
    <tableColumn id="13660" xr3:uid="{26A865DB-0204-42AD-81B9-8C70D9E77F69}" name="Column13644"/>
    <tableColumn id="13661" xr3:uid="{92AACA38-EBEA-48DE-919E-499200237824}" name="Column13645"/>
    <tableColumn id="13662" xr3:uid="{FBEBD858-BE3D-454A-8BB9-8BF5375549B2}" name="Column13646"/>
    <tableColumn id="13663" xr3:uid="{006FD5C8-F50A-4AB3-8E20-ADE0818223E9}" name="Column13647"/>
    <tableColumn id="13664" xr3:uid="{1D56DF47-A7F5-4F9F-A265-5320E5410E36}" name="Column13648"/>
    <tableColumn id="13665" xr3:uid="{8F35FFEF-EBAD-44C9-8861-C386677E444D}" name="Column13649"/>
    <tableColumn id="13666" xr3:uid="{2F22D5BE-4604-4703-BDFA-5B60B0B48AA7}" name="Column13650"/>
    <tableColumn id="13667" xr3:uid="{A0E28A27-A179-4953-A2EC-8C1A0058490E}" name="Column13651"/>
    <tableColumn id="13668" xr3:uid="{A017E31B-EEC8-43C0-98DC-464F7BDFAF93}" name="Column13652"/>
    <tableColumn id="13669" xr3:uid="{3EEE4AB1-9C0B-458C-BA9E-C69EE666B0A2}" name="Column13653"/>
    <tableColumn id="13670" xr3:uid="{83CA09EC-4EA5-4CFA-A46F-5CD5635E48EC}" name="Column13654"/>
    <tableColumn id="13671" xr3:uid="{079FD0B9-7B2B-432B-BFE2-D711CD67CB01}" name="Column13655"/>
    <tableColumn id="13672" xr3:uid="{4585388C-BF20-45EA-82F0-683B8ABE4B8F}" name="Column13656"/>
    <tableColumn id="13673" xr3:uid="{50341702-D56B-4142-BFA1-02BF8EE900F2}" name="Column13657"/>
    <tableColumn id="13674" xr3:uid="{F4EE44ED-E004-40EE-B269-537EF6551727}" name="Column13658"/>
    <tableColumn id="13675" xr3:uid="{A029C9E8-F7C5-46FE-BFB0-84FD30A676D1}" name="Column13659"/>
    <tableColumn id="13676" xr3:uid="{0105702A-6757-4D20-84EF-48F5D7A83841}" name="Column13660"/>
    <tableColumn id="13677" xr3:uid="{96C4F25D-54D4-4232-8BDE-DA174652A427}" name="Column13661"/>
    <tableColumn id="13678" xr3:uid="{C4D1F08C-5195-409F-9AFD-539CE6255EF2}" name="Column13662"/>
    <tableColumn id="13679" xr3:uid="{2826EED0-C861-4743-83F4-58BE133D5B64}" name="Column13663"/>
    <tableColumn id="13680" xr3:uid="{B7099CB5-A2F2-49AC-ACDC-A8374F3DD290}" name="Column13664"/>
    <tableColumn id="13681" xr3:uid="{1A5F46DB-49E7-4203-AC90-01AC794B86FB}" name="Column13665"/>
    <tableColumn id="13682" xr3:uid="{8FC035D7-B411-4F56-BAB3-C4DBBBCF8CF7}" name="Column13666"/>
    <tableColumn id="13683" xr3:uid="{195458B0-83F2-4619-8033-6745CF31A194}" name="Column13667"/>
    <tableColumn id="13684" xr3:uid="{850036AB-8927-4D90-A6A9-310AFCCB630A}" name="Column13668"/>
    <tableColumn id="13685" xr3:uid="{4E5D968E-E1FD-4D4A-842F-7A7493BB9BCD}" name="Column13669"/>
    <tableColumn id="13686" xr3:uid="{3F9EE458-FC34-4E09-B891-4A6AB58FF9AB}" name="Column13670"/>
    <tableColumn id="13687" xr3:uid="{6F800AF8-C2A1-442F-AB23-830716D02357}" name="Column13671"/>
    <tableColumn id="13688" xr3:uid="{860F140E-84FC-41DF-90ED-725991A0F4A3}" name="Column13672"/>
    <tableColumn id="13689" xr3:uid="{E24E96CE-72A2-47FE-B2D3-4DC4D91F0CEF}" name="Column13673"/>
    <tableColumn id="13690" xr3:uid="{647CA292-6CDA-44AA-8607-4D10FA8999EE}" name="Column13674"/>
    <tableColumn id="13691" xr3:uid="{20CF417B-5294-4CB8-8582-176519FF53B7}" name="Column13675"/>
    <tableColumn id="13692" xr3:uid="{CCE14E68-3D6E-4C22-B1D1-8D86E857F41D}" name="Column13676"/>
    <tableColumn id="13693" xr3:uid="{FC1D9F12-455F-461D-A993-DF149611FADA}" name="Column13677"/>
    <tableColumn id="13694" xr3:uid="{C9C6F514-F870-42C2-BE4C-35F8B9C2D371}" name="Column13678"/>
    <tableColumn id="13695" xr3:uid="{12C1BF57-2DFA-4823-AAE4-7B2F76EF5001}" name="Column13679"/>
    <tableColumn id="13696" xr3:uid="{6B58CCA8-62AC-45F2-8FE5-C6DF597ADB93}" name="Column13680"/>
    <tableColumn id="13697" xr3:uid="{C510E87D-E802-4B9F-BEF8-48215C72550E}" name="Column13681"/>
    <tableColumn id="13698" xr3:uid="{866C4754-7D59-4419-BA21-79797A672D60}" name="Column13682"/>
    <tableColumn id="13699" xr3:uid="{42FB0F53-D358-41B5-B752-1CE65F680E82}" name="Column13683"/>
    <tableColumn id="13700" xr3:uid="{0F05948A-F67F-4567-96FF-8FEB222FD108}" name="Column13684"/>
    <tableColumn id="13701" xr3:uid="{ADA01009-A8FC-4171-86EB-8148A72CF515}" name="Column13685"/>
    <tableColumn id="13702" xr3:uid="{D02464F4-5AC0-4199-9FEE-6C16FED6F8D3}" name="Column13686"/>
    <tableColumn id="13703" xr3:uid="{D0180426-7BB3-4D12-85F9-1FFE2A567751}" name="Column13687"/>
    <tableColumn id="13704" xr3:uid="{46DC3687-22EF-4571-BE30-EEC5AC53A810}" name="Column13688"/>
    <tableColumn id="13705" xr3:uid="{C460E808-F3A2-4F75-AA61-BC5799C1E8D2}" name="Column13689"/>
    <tableColumn id="13706" xr3:uid="{475E3E15-81C7-4B93-8EEE-D0B4CC70773A}" name="Column13690"/>
    <tableColumn id="13707" xr3:uid="{599855A0-19D1-4820-A1E4-5D58003CCA82}" name="Column13691"/>
    <tableColumn id="13708" xr3:uid="{65DE9E3F-D3DA-4B88-B225-C40CFED92B47}" name="Column13692"/>
    <tableColumn id="13709" xr3:uid="{CF4F4294-5215-4D0B-959C-589824D6C9F0}" name="Column13693"/>
    <tableColumn id="13710" xr3:uid="{604B7563-86C1-447D-A5BC-E712F5B9643B}" name="Column13694"/>
    <tableColumn id="13711" xr3:uid="{C28CE975-D173-4845-9B35-448ED1789AD1}" name="Column13695"/>
    <tableColumn id="13712" xr3:uid="{AC947332-7DD1-4A80-B246-CF1133B24810}" name="Column13696"/>
    <tableColumn id="13713" xr3:uid="{B37EDC38-0981-4783-A4D9-ACBA5904F7FC}" name="Column13697"/>
    <tableColumn id="13714" xr3:uid="{579F5367-FD7B-421F-B6DF-2F8F107FA22C}" name="Column13698"/>
    <tableColumn id="13715" xr3:uid="{A04E865F-FF4B-4CA0-BEA8-DC3D6BE0A80B}" name="Column13699"/>
    <tableColumn id="13716" xr3:uid="{7376173D-F67D-4938-B44D-A882A45313F5}" name="Column13700"/>
    <tableColumn id="13717" xr3:uid="{F75077F7-60B9-45BD-8892-E3874B7DFEDC}" name="Column13701"/>
    <tableColumn id="13718" xr3:uid="{EE4687C4-74CD-4A5D-ACA2-AFD806AEA2D5}" name="Column13702"/>
    <tableColumn id="13719" xr3:uid="{09B09981-E63B-44D2-93F0-7E2FAD34111E}" name="Column13703"/>
    <tableColumn id="13720" xr3:uid="{A24231C5-13DE-48C4-A3C0-02C682579957}" name="Column13704"/>
    <tableColumn id="13721" xr3:uid="{AF71AFE4-FB10-46AB-A358-61E4A6BEF59A}" name="Column13705"/>
    <tableColumn id="13722" xr3:uid="{DDE35662-4E8A-4A03-96AA-DA655DF589D0}" name="Column13706"/>
    <tableColumn id="13723" xr3:uid="{579400A1-E3A1-4D4E-80C2-09BB56431D0A}" name="Column13707"/>
    <tableColumn id="13724" xr3:uid="{2F9463C3-8EBA-4717-AF70-25050F649A79}" name="Column13708"/>
    <tableColumn id="13725" xr3:uid="{CBEFC95C-6C31-4514-9C4C-44411BBAEC44}" name="Column13709"/>
    <tableColumn id="13726" xr3:uid="{CF6C8F76-59BE-408B-A1C9-9289FF1BE659}" name="Column13710"/>
    <tableColumn id="13727" xr3:uid="{0B6D5985-FC62-4851-8336-1AAA541BE18F}" name="Column13711"/>
    <tableColumn id="13728" xr3:uid="{4F38F4CA-F6EA-49D1-B1EF-84A74846BAA7}" name="Column13712"/>
    <tableColumn id="13729" xr3:uid="{410AE82A-A382-480F-B32F-D172E5ED1067}" name="Column13713"/>
    <tableColumn id="13730" xr3:uid="{0E17F268-EF57-40E6-AEEF-D1E282D7E035}" name="Column13714"/>
    <tableColumn id="13731" xr3:uid="{DF7785AF-BC66-460C-BD4D-C6C125299DAD}" name="Column13715"/>
    <tableColumn id="13732" xr3:uid="{27AB0B85-7168-430C-9526-8B4AFFCAE589}" name="Column13716"/>
    <tableColumn id="13733" xr3:uid="{90DCC909-4B3C-46C4-A3D2-016CDD780BE8}" name="Column13717"/>
    <tableColumn id="13734" xr3:uid="{EA60C3E5-7561-4E35-A3A9-23179A0C816F}" name="Column13718"/>
    <tableColumn id="13735" xr3:uid="{0949B1D5-DD6A-4D45-9B79-5628B906A358}" name="Column13719"/>
    <tableColumn id="13736" xr3:uid="{C1E208CD-37A8-4874-A370-0FF7211BEA03}" name="Column13720"/>
    <tableColumn id="13737" xr3:uid="{0B12097C-B543-44DC-9AC8-418DA16C07FC}" name="Column13721"/>
    <tableColumn id="13738" xr3:uid="{9CFB5E75-CFFB-4504-9995-6E39C890FBF9}" name="Column13722"/>
    <tableColumn id="13739" xr3:uid="{39A3C2C3-B82A-453F-8530-39D9BDC5F5B6}" name="Column13723"/>
    <tableColumn id="13740" xr3:uid="{26A16FB1-91C2-4911-91D0-77E3AC6B9052}" name="Column13724"/>
    <tableColumn id="13741" xr3:uid="{555BACE3-FE85-4F9E-8A9C-F9B46D80E898}" name="Column13725"/>
    <tableColumn id="13742" xr3:uid="{708B642E-4F6A-4907-8BE3-78ABFA33CA3F}" name="Column13726"/>
    <tableColumn id="13743" xr3:uid="{2A507C28-5324-4B36-8080-19209BCC28E8}" name="Column13727"/>
    <tableColumn id="13744" xr3:uid="{B72B0E0F-EE1A-42DE-AD9E-E55CA386583C}" name="Column13728"/>
    <tableColumn id="13745" xr3:uid="{BECC7CDF-368F-4384-9934-D246E2EDB100}" name="Column13729"/>
    <tableColumn id="13746" xr3:uid="{352572AF-FB7F-4FA1-9F74-CD18211B1CF2}" name="Column13730"/>
    <tableColumn id="13747" xr3:uid="{C99995FE-2245-4B12-89DC-6F726FFBFFBA}" name="Column13731"/>
    <tableColumn id="13748" xr3:uid="{A76C631F-2745-4A53-AE91-092B54E4D2C0}" name="Column13732"/>
    <tableColumn id="13749" xr3:uid="{5BF5FF25-FEA8-4741-87B0-5CBE3AB479FC}" name="Column13733"/>
    <tableColumn id="13750" xr3:uid="{B87D2E57-D2E8-45A6-B186-2F1761287E55}" name="Column13734"/>
    <tableColumn id="13751" xr3:uid="{546DA66A-7C20-4284-B0FB-9348568A60F5}" name="Column13735"/>
    <tableColumn id="13752" xr3:uid="{A1384868-6D7A-45E9-9319-366C9F18ED0F}" name="Column13736"/>
    <tableColumn id="13753" xr3:uid="{E46452A7-A7BA-4E59-B359-5468A7DBFD83}" name="Column13737"/>
    <tableColumn id="13754" xr3:uid="{81D4E46D-8648-437C-A13A-9F37023CCBBB}" name="Column13738"/>
    <tableColumn id="13755" xr3:uid="{671EEDE1-3F01-42DF-AB8F-C2AC91BD6E99}" name="Column13739"/>
    <tableColumn id="13756" xr3:uid="{7F6D35DD-408D-46E1-8DCE-99765CBCDD9D}" name="Column13740"/>
    <tableColumn id="13757" xr3:uid="{46454FB1-B8FF-4DB7-A4D8-C52CAA0AE73E}" name="Column13741"/>
    <tableColumn id="13758" xr3:uid="{F1C5CEC8-5D56-4B4C-A84B-13C66DAD65ED}" name="Column13742"/>
    <tableColumn id="13759" xr3:uid="{6EDC9556-78AD-4CE6-88C0-AF001107D023}" name="Column13743"/>
    <tableColumn id="13760" xr3:uid="{752D8BA3-6E83-4492-AD75-7DC917E22F02}" name="Column13744"/>
    <tableColumn id="13761" xr3:uid="{B7E240D5-1F9E-4D39-9D66-4089A36F4081}" name="Column13745"/>
    <tableColumn id="13762" xr3:uid="{DAB2AC16-1FF0-409B-B51D-9F1934548278}" name="Column13746"/>
    <tableColumn id="13763" xr3:uid="{6166C896-38AA-4BC9-B760-B4BD4557C856}" name="Column13747"/>
    <tableColumn id="13764" xr3:uid="{08DF49E7-1A53-47B0-83CB-B28FC81373AC}" name="Column13748"/>
    <tableColumn id="13765" xr3:uid="{096833B9-CD4A-43CA-AA2D-D1AA85D60916}" name="Column13749"/>
    <tableColumn id="13766" xr3:uid="{F5CA6BCF-1701-43BA-AA77-75B95EDCB35E}" name="Column13750"/>
    <tableColumn id="13767" xr3:uid="{15F69E1C-6F30-4DDB-B9B8-2D8DF148C9D1}" name="Column13751"/>
    <tableColumn id="13768" xr3:uid="{495FFF62-629B-4049-BC51-E4B3AC76C429}" name="Column13752"/>
    <tableColumn id="13769" xr3:uid="{E601C926-9EA4-46FB-BBB3-0066B8E84049}" name="Column13753"/>
    <tableColumn id="13770" xr3:uid="{3058EC4C-2751-469B-9A6C-5CD9382B4FA8}" name="Column13754"/>
    <tableColumn id="13771" xr3:uid="{DCC3EDDF-D698-4C6F-A77F-FE1108AC83EF}" name="Column13755"/>
    <tableColumn id="13772" xr3:uid="{05BF5FE5-62DD-4153-B7B5-ADACE53D3A68}" name="Column13756"/>
    <tableColumn id="13773" xr3:uid="{439AE585-9179-4991-B4ED-F0AD6C3CBD5A}" name="Column13757"/>
    <tableColumn id="13774" xr3:uid="{61C332F8-31E6-498A-BF6E-F4175538F4E1}" name="Column13758"/>
    <tableColumn id="13775" xr3:uid="{0EFB6140-AC67-4BC2-8A79-13E7FED37078}" name="Column13759"/>
    <tableColumn id="13776" xr3:uid="{0A42F11E-49DD-4B48-8E88-BD4A8DC502D4}" name="Column13760"/>
    <tableColumn id="13777" xr3:uid="{1CB3D999-35DB-415E-BB15-774FBE914301}" name="Column13761"/>
    <tableColumn id="13778" xr3:uid="{6BB669EB-701C-4C4A-BD8E-AC2C215D2C32}" name="Column13762"/>
    <tableColumn id="13779" xr3:uid="{8413666A-FAE8-490B-94D0-B484BE783612}" name="Column13763"/>
    <tableColumn id="13780" xr3:uid="{52B59796-294A-43C2-860C-0AD96BC12DE9}" name="Column13764"/>
    <tableColumn id="13781" xr3:uid="{FDEFD8F1-7408-40A8-B743-D387C82FCB1D}" name="Column13765"/>
    <tableColumn id="13782" xr3:uid="{934FB82D-5C9A-4E82-ADEA-A3A024F5D9BA}" name="Column13766"/>
    <tableColumn id="13783" xr3:uid="{A2D6F3D0-6187-4E79-BAB4-2821A8A41AB8}" name="Column13767"/>
    <tableColumn id="13784" xr3:uid="{2CF843DA-B770-4304-BD12-3D6CF745781C}" name="Column13768"/>
    <tableColumn id="13785" xr3:uid="{4CB9BFBA-8DFC-4F69-9DA0-C2F704A67A92}" name="Column13769"/>
    <tableColumn id="13786" xr3:uid="{15426845-85B7-46AC-8A22-C59F2A884510}" name="Column13770"/>
    <tableColumn id="13787" xr3:uid="{F61FB414-541C-49B6-8CC0-5B92821F5691}" name="Column13771"/>
    <tableColumn id="13788" xr3:uid="{E5BD27E6-8B59-4135-B4D0-2829619DE690}" name="Column13772"/>
    <tableColumn id="13789" xr3:uid="{5E9B1EBB-0CAB-4748-964A-E25D01E62AAF}" name="Column13773"/>
    <tableColumn id="13790" xr3:uid="{C579DE3C-0D02-4E4D-A953-A5A4F5B335E2}" name="Column13774"/>
    <tableColumn id="13791" xr3:uid="{A4976CE6-DBF2-4EEB-82A4-0DC8B26EED1E}" name="Column13775"/>
    <tableColumn id="13792" xr3:uid="{9EF02668-E452-4DB3-860A-FDD44FA46FFC}" name="Column13776"/>
    <tableColumn id="13793" xr3:uid="{BF42BE0E-638A-4070-8190-712180CDE9EA}" name="Column13777"/>
    <tableColumn id="13794" xr3:uid="{9DCA74D3-E4DB-4882-B034-59A3FCE6643F}" name="Column13778"/>
    <tableColumn id="13795" xr3:uid="{FE8E2846-4767-47E3-9C76-9CA8600F04D9}" name="Column13779"/>
    <tableColumn id="13796" xr3:uid="{E929AE35-019A-4F80-AC25-3228F4C1FFD5}" name="Column13780"/>
    <tableColumn id="13797" xr3:uid="{41037E2C-EC8E-4D6D-BB93-2B9727B53A6A}" name="Column13781"/>
    <tableColumn id="13798" xr3:uid="{71A76F18-E93D-4953-B757-84E95FD1B781}" name="Column13782"/>
    <tableColumn id="13799" xr3:uid="{FBF2CF0E-3BE5-4F79-9350-B0F9A43781B5}" name="Column13783"/>
    <tableColumn id="13800" xr3:uid="{9F2920D0-2BCB-4370-9067-EB25396B7BCB}" name="Column13784"/>
    <tableColumn id="13801" xr3:uid="{368DF11B-B9AF-4FAC-987A-06EBF601D87F}" name="Column13785"/>
    <tableColumn id="13802" xr3:uid="{1FDCFE50-1C41-48C6-8BBF-829B5617E83D}" name="Column13786"/>
    <tableColumn id="13803" xr3:uid="{1030B12A-A78F-4471-9E18-7999F11EEDD3}" name="Column13787"/>
    <tableColumn id="13804" xr3:uid="{015ACBCA-C3B6-4737-BEEF-73332D33CF39}" name="Column13788"/>
    <tableColumn id="13805" xr3:uid="{00096E57-EC45-494C-B4E8-CE310F64293E}" name="Column13789"/>
    <tableColumn id="13806" xr3:uid="{C607AF38-7207-4CFA-B6FD-861B8ADEA53D}" name="Column13790"/>
    <tableColumn id="13807" xr3:uid="{AB647107-C91B-41C4-8E01-526E886FF977}" name="Column13791"/>
    <tableColumn id="13808" xr3:uid="{61A54AC1-0FDC-48B7-967C-6AE6A1ADC376}" name="Column13792"/>
    <tableColumn id="13809" xr3:uid="{067A53BB-ECC6-4F8D-B1EF-AE7397FC39C5}" name="Column13793"/>
    <tableColumn id="13810" xr3:uid="{FB26AA93-D314-4814-BD6F-4CDC7188321B}" name="Column13794"/>
    <tableColumn id="13811" xr3:uid="{64A88B7F-228B-438C-B3A1-3776F0A61AA7}" name="Column13795"/>
    <tableColumn id="13812" xr3:uid="{142ABFE2-BF03-4B0D-8279-8303153FDABC}" name="Column13796"/>
    <tableColumn id="13813" xr3:uid="{EF643584-8DB0-4A42-BC89-C6CC676C6400}" name="Column13797"/>
    <tableColumn id="13814" xr3:uid="{0AE25F86-3A72-4FAC-A623-6051A9A0CBC9}" name="Column13798"/>
    <tableColumn id="13815" xr3:uid="{F0EA99AB-F2BB-4C2B-BC9B-1300C4B4979D}" name="Column13799"/>
    <tableColumn id="13816" xr3:uid="{555BB066-B9D4-46D3-9985-4E2A966575F7}" name="Column13800"/>
    <tableColumn id="13817" xr3:uid="{0A976ADA-A3F2-4A52-897E-75AE510F1022}" name="Column13801"/>
    <tableColumn id="13818" xr3:uid="{90251B6A-3D12-4442-816F-C3556DD834D1}" name="Column13802"/>
    <tableColumn id="13819" xr3:uid="{E472B170-D9D3-41D5-B227-FC97456724D7}" name="Column13803"/>
    <tableColumn id="13820" xr3:uid="{852441D8-6962-4898-B0D6-19C9A310BF67}" name="Column13804"/>
    <tableColumn id="13821" xr3:uid="{3A1A2ACD-2187-41BC-B70D-F4A5B7A93CB6}" name="Column13805"/>
    <tableColumn id="13822" xr3:uid="{7128CB52-A582-4781-B293-438A179ACCF1}" name="Column13806"/>
    <tableColumn id="13823" xr3:uid="{4AE338C3-1AC9-43E5-AFA6-07771285B484}" name="Column13807"/>
    <tableColumn id="13824" xr3:uid="{68A0413D-EC42-4D68-B4D9-777D5D970DBF}" name="Column13808"/>
    <tableColumn id="13825" xr3:uid="{B66FF2B5-D96C-49F3-97DD-E58D9B140B0D}" name="Column13809"/>
    <tableColumn id="13826" xr3:uid="{048000BD-EE34-463D-B5FD-CDDE388DD280}" name="Column13810"/>
    <tableColumn id="13827" xr3:uid="{99CD616B-6773-4BD0-8F33-B830BBD14455}" name="Column13811"/>
    <tableColumn id="13828" xr3:uid="{0AE7F59F-9764-4390-AFED-FEE55DD772CD}" name="Column13812"/>
    <tableColumn id="13829" xr3:uid="{23FABF6D-4C22-4FAF-8218-CE878204C4BB}" name="Column13813"/>
    <tableColumn id="13830" xr3:uid="{698C2603-5B64-491D-8377-FA5E77A1A9BE}" name="Column13814"/>
    <tableColumn id="13831" xr3:uid="{9CDBE007-74EE-4FD9-8742-A75DE6273EF9}" name="Column13815"/>
    <tableColumn id="13832" xr3:uid="{B2517533-E645-4201-A282-F0753C10C90F}" name="Column13816"/>
    <tableColumn id="13833" xr3:uid="{6DB81F37-4A69-42D7-B3AA-F8BE614CF0DF}" name="Column13817"/>
    <tableColumn id="13834" xr3:uid="{E2399ECE-2174-45E4-BBCF-6E8CEC1E9E8C}" name="Column13818"/>
    <tableColumn id="13835" xr3:uid="{C2AD4E02-04B2-4158-A1C4-564A692CB957}" name="Column13819"/>
    <tableColumn id="13836" xr3:uid="{59E2038B-5225-433C-B260-E758D96CF79F}" name="Column13820"/>
    <tableColumn id="13837" xr3:uid="{AA08DAB6-E278-4C92-B18D-68191DFF0F3A}" name="Column13821"/>
    <tableColumn id="13838" xr3:uid="{0F9D09AA-5D9B-4A6E-93CC-47C6E61BDC63}" name="Column13822"/>
    <tableColumn id="13839" xr3:uid="{F99E7926-A6E4-439A-B10D-DBF49C1C8964}" name="Column13823"/>
    <tableColumn id="13840" xr3:uid="{25E787FC-F89D-4642-91A3-9B2E4B9B4FF6}" name="Column13824"/>
    <tableColumn id="13841" xr3:uid="{CA8272DB-1B29-485A-9D14-E8B3C2D40B2E}" name="Column13825"/>
    <tableColumn id="13842" xr3:uid="{07EBB8D0-6585-4B2E-BA31-8BC3925CD84D}" name="Column13826"/>
    <tableColumn id="13843" xr3:uid="{063794C7-DDE1-4746-AEE4-D69F65E77F8C}" name="Column13827"/>
    <tableColumn id="13844" xr3:uid="{F1E26BE4-A8D2-40F5-AFE9-C629F260136E}" name="Column13828"/>
    <tableColumn id="13845" xr3:uid="{A1272EAC-775E-4B7C-B7C4-101722F7ADD3}" name="Column13829"/>
    <tableColumn id="13846" xr3:uid="{CB4A3872-AB7E-41CE-B396-314DC05EFB13}" name="Column13830"/>
    <tableColumn id="13847" xr3:uid="{9BEFD6F9-19B5-4E64-A4B7-8A1027FBD618}" name="Column13831"/>
    <tableColumn id="13848" xr3:uid="{9D0418DF-CDEB-40FF-B4D2-D82B16D89890}" name="Column13832"/>
    <tableColumn id="13849" xr3:uid="{160D9B9B-2D2F-481D-BDA0-75D93D8740D2}" name="Column13833"/>
    <tableColumn id="13850" xr3:uid="{F2D9761B-EB26-42D2-8EDA-D72DE1EF5147}" name="Column13834"/>
    <tableColumn id="13851" xr3:uid="{FB493C76-5CA4-4981-8BFD-4A4B5CAA4E01}" name="Column13835"/>
    <tableColumn id="13852" xr3:uid="{C401CCE9-4D09-4AAB-B316-BA4D58B4A4F1}" name="Column13836"/>
    <tableColumn id="13853" xr3:uid="{5C47DD45-EAC4-4DC2-BC6B-C424377CB2EE}" name="Column13837"/>
    <tableColumn id="13854" xr3:uid="{107C2DE8-09EB-4DEF-BDF7-D94B801297BA}" name="Column13838"/>
    <tableColumn id="13855" xr3:uid="{4073EA1C-7207-423F-9FEA-A9CE42AE5446}" name="Column13839"/>
    <tableColumn id="13856" xr3:uid="{5DCEEA6C-22ED-48DE-98F9-B3D75D18ED8F}" name="Column13840"/>
    <tableColumn id="13857" xr3:uid="{84B6B762-3D99-4931-A851-E1E0A8CB0400}" name="Column13841"/>
    <tableColumn id="13858" xr3:uid="{41D0CE96-2A13-493B-8AE0-ECB5E7FA2548}" name="Column13842"/>
    <tableColumn id="13859" xr3:uid="{FB80A992-7E35-4484-96F4-F98B7F118470}" name="Column13843"/>
    <tableColumn id="13860" xr3:uid="{2D8CE94F-AD06-4469-B515-B68BCB6972F4}" name="Column13844"/>
    <tableColumn id="13861" xr3:uid="{A84A8EDE-0016-4D6D-B097-39F76D54778B}" name="Column13845"/>
    <tableColumn id="13862" xr3:uid="{EEB0DBDD-6BC6-41D9-874B-71909A36AF32}" name="Column13846"/>
    <tableColumn id="13863" xr3:uid="{79FB24D7-AF47-4348-BCEE-BED3D4EE5D34}" name="Column13847"/>
    <tableColumn id="13864" xr3:uid="{D8AE74FF-4B2B-4A5C-98BA-C5D72363C15C}" name="Column13848"/>
    <tableColumn id="13865" xr3:uid="{BEC66F46-EA16-4468-9386-ADF8F9DE08DF}" name="Column13849"/>
    <tableColumn id="13866" xr3:uid="{01AF3CB1-3129-492D-99E4-3BEDF45C093A}" name="Column13850"/>
    <tableColumn id="13867" xr3:uid="{00D32E9D-46ED-428E-911F-34B65BE72745}" name="Column13851"/>
    <tableColumn id="13868" xr3:uid="{9EC056F7-0510-4168-A0D4-6DFB3BAE7070}" name="Column13852"/>
    <tableColumn id="13869" xr3:uid="{7FDF668E-AB83-4E58-B319-5EADFB042D6A}" name="Column13853"/>
    <tableColumn id="13870" xr3:uid="{1BF3CE93-5FBF-48C8-BCA4-279E338542DD}" name="Column13854"/>
    <tableColumn id="13871" xr3:uid="{57803A3C-2136-4B48-A286-742A1E920EB4}" name="Column13855"/>
    <tableColumn id="13872" xr3:uid="{D8C0CA47-9B49-4B50-9594-1DFAD09BC0C5}" name="Column13856"/>
    <tableColumn id="13873" xr3:uid="{7A8317C8-DA33-4561-A75C-D0B2C0D7381E}" name="Column13857"/>
    <tableColumn id="13874" xr3:uid="{4DE5EAB0-9066-4F36-9F25-08EB9B07C2A3}" name="Column13858"/>
    <tableColumn id="13875" xr3:uid="{B84C9D6E-158E-4294-B6A2-DAEE40ECECC8}" name="Column13859"/>
    <tableColumn id="13876" xr3:uid="{5BFE175E-7CE6-4EE8-8CC0-361FF77122DE}" name="Column13860"/>
    <tableColumn id="13877" xr3:uid="{BD8AAD91-EC92-425A-9FBD-73DD9F56522C}" name="Column13861"/>
    <tableColumn id="13878" xr3:uid="{2D09BDB5-EAEA-4E34-B3F8-34B85EC59BC3}" name="Column13862"/>
    <tableColumn id="13879" xr3:uid="{6339AE68-63C1-49F2-A3DE-1A19A47ACCAA}" name="Column13863"/>
    <tableColumn id="13880" xr3:uid="{5F0C3C8D-EE8A-46DA-80EB-F529A9829E56}" name="Column13864"/>
    <tableColumn id="13881" xr3:uid="{3EF6090C-2AE1-4179-A2A6-10583DA91ACF}" name="Column13865"/>
    <tableColumn id="13882" xr3:uid="{79018545-194F-483B-A248-F04B31B2AD17}" name="Column13866"/>
    <tableColumn id="13883" xr3:uid="{263A5A74-AA3E-4701-A615-B60BC8653277}" name="Column13867"/>
    <tableColumn id="13884" xr3:uid="{0DEDB943-E1BB-4C69-9D23-0DDB6CCF07E0}" name="Column13868"/>
    <tableColumn id="13885" xr3:uid="{A32F5D79-4181-4FA0-A4FE-00DD4238D85F}" name="Column13869"/>
    <tableColumn id="13886" xr3:uid="{92BDA7B1-8241-4130-AC06-1C52D093EF96}" name="Column13870"/>
    <tableColumn id="13887" xr3:uid="{2A10A43A-3649-4B34-913B-FCC7B068707C}" name="Column13871"/>
    <tableColumn id="13888" xr3:uid="{51DB3282-B69D-49D2-96C0-F87F44CC8EFE}" name="Column13872"/>
    <tableColumn id="13889" xr3:uid="{B39900A2-E15C-4522-9418-E4A1F99CF0C4}" name="Column13873"/>
    <tableColumn id="13890" xr3:uid="{D267D659-2B6F-4E31-BF47-2D80B43C5B9D}" name="Column13874"/>
    <tableColumn id="13891" xr3:uid="{9B85A08B-9A17-4148-8252-857772ED838B}" name="Column13875"/>
    <tableColumn id="13892" xr3:uid="{1A25D1E6-AD43-4B1E-93C2-69E55A2DA8DB}" name="Column13876"/>
    <tableColumn id="13893" xr3:uid="{CEDA7C28-78B4-4356-BA9F-5EDA6B39C587}" name="Column13877"/>
    <tableColumn id="13894" xr3:uid="{DD83BD8C-9AE8-4EE4-B2E7-B48A849BE609}" name="Column13878"/>
    <tableColumn id="13895" xr3:uid="{D3F9980B-BB4B-43F9-BE01-59269FB2B125}" name="Column13879"/>
    <tableColumn id="13896" xr3:uid="{4A41C887-E37E-4111-A006-9AC0378D420C}" name="Column13880"/>
    <tableColumn id="13897" xr3:uid="{F802DE86-3622-4388-B24D-44DEBA1F9916}" name="Column13881"/>
    <tableColumn id="13898" xr3:uid="{3FE365CE-7C5D-4B68-A534-CCA38FE85FD5}" name="Column13882"/>
    <tableColumn id="13899" xr3:uid="{C1F8BDBB-340B-4B56-87D5-8CFB36D64C6B}" name="Column13883"/>
    <tableColumn id="13900" xr3:uid="{35C2AB8A-8F31-4347-950D-B910EC689951}" name="Column13884"/>
    <tableColumn id="13901" xr3:uid="{7AF7EEBA-A6AF-4861-86F2-74A82F81E185}" name="Column13885"/>
    <tableColumn id="13902" xr3:uid="{235F7C35-1A28-42BE-AE6F-F78455E889DC}" name="Column13886"/>
    <tableColumn id="13903" xr3:uid="{9C702285-915C-4355-B84A-E7DE96FE14C3}" name="Column13887"/>
    <tableColumn id="13904" xr3:uid="{2E68B8B0-BAD9-4DC8-A5CC-43A833F2DB8C}" name="Column13888"/>
    <tableColumn id="13905" xr3:uid="{3C8393FB-8914-4C6A-9A6F-F9C6AD73B8F5}" name="Column13889"/>
    <tableColumn id="13906" xr3:uid="{D2E01C43-2E4D-41BC-953B-0BC881B92610}" name="Column13890"/>
    <tableColumn id="13907" xr3:uid="{07CCD783-CF33-49EC-822F-C6C160D503E4}" name="Column13891"/>
    <tableColumn id="13908" xr3:uid="{70FF7C88-DD11-4012-8E8C-D193BC4D24A1}" name="Column13892"/>
    <tableColumn id="13909" xr3:uid="{5CCABF81-15FF-4FA6-8636-0A723B8D9A98}" name="Column13893"/>
    <tableColumn id="13910" xr3:uid="{E49EE63C-2B40-4393-A213-7735C8F875C5}" name="Column13894"/>
    <tableColumn id="13911" xr3:uid="{6C4527EE-0174-4741-9310-4661DB7D7CDF}" name="Column13895"/>
    <tableColumn id="13912" xr3:uid="{38CF13F9-B223-4DE2-8738-86C4508C152B}" name="Column13896"/>
    <tableColumn id="13913" xr3:uid="{306A7936-28D0-4630-822A-9387629D3F84}" name="Column13897"/>
    <tableColumn id="13914" xr3:uid="{33570645-8F7A-43F6-B477-02D5FEA9A3A9}" name="Column13898"/>
    <tableColumn id="13915" xr3:uid="{7FA65377-EFEF-4073-9F40-A16D8ED45B10}" name="Column13899"/>
    <tableColumn id="13916" xr3:uid="{A812BBD8-1BA3-4881-A617-55BB6747CF4E}" name="Column13900"/>
    <tableColumn id="13917" xr3:uid="{006D5FA0-57AB-4CE8-8981-23E7D9C241E0}" name="Column13901"/>
    <tableColumn id="13918" xr3:uid="{DEA0B7AB-5038-42BC-B2B9-198F75F163B4}" name="Column13902"/>
    <tableColumn id="13919" xr3:uid="{2DB6A110-492E-47A3-A4D1-8C85FD9A31B3}" name="Column13903"/>
    <tableColumn id="13920" xr3:uid="{2F14B028-EE68-47A1-88CF-E5381660A651}" name="Column13904"/>
    <tableColumn id="13921" xr3:uid="{B619E076-A75E-405A-B8F4-6A7C763CEE7B}" name="Column13905"/>
    <tableColumn id="13922" xr3:uid="{BA434CB5-4408-4678-A968-0618F9C25F27}" name="Column13906"/>
    <tableColumn id="13923" xr3:uid="{91306B13-FFFB-41CC-BD3A-FC1055C4B7A7}" name="Column13907"/>
    <tableColumn id="13924" xr3:uid="{0E026B3A-034E-4EBB-B513-EDE8F44E0C02}" name="Column13908"/>
    <tableColumn id="13925" xr3:uid="{47A4BCC7-F3EB-494B-B1EF-491615E02FB3}" name="Column13909"/>
    <tableColumn id="13926" xr3:uid="{3A212BB1-454D-4D2A-9F4E-94BCD0D32F46}" name="Column13910"/>
    <tableColumn id="13927" xr3:uid="{C12A5FC9-5F0B-4BD3-B9F0-7C499BED65FB}" name="Column13911"/>
    <tableColumn id="13928" xr3:uid="{DEDE3FF1-65EC-43A1-B2E2-04223AF18EF3}" name="Column13912"/>
    <tableColumn id="13929" xr3:uid="{354C9CE1-AED7-4683-A49B-952F7713301B}" name="Column13913"/>
    <tableColumn id="13930" xr3:uid="{91DEFB4B-C099-4B8D-8269-C7034236E98A}" name="Column13914"/>
    <tableColumn id="13931" xr3:uid="{0319D5A3-22FF-4380-BC21-66EB7A79F273}" name="Column13915"/>
    <tableColumn id="13932" xr3:uid="{AEDE0B42-7BAA-4E11-8AA7-97E64E9DF0F9}" name="Column13916"/>
    <tableColumn id="13933" xr3:uid="{DCD98150-F965-43F2-AB06-C00B5B6EE276}" name="Column13917"/>
    <tableColumn id="13934" xr3:uid="{A061C6C9-46CF-45B6-9C8A-2C2A40301514}" name="Column13918"/>
    <tableColumn id="13935" xr3:uid="{73AAF785-B230-4F01-80A8-1FBBF4EB614F}" name="Column13919"/>
    <tableColumn id="13936" xr3:uid="{0E50FE85-371F-4EE1-9C02-8420463077D1}" name="Column13920"/>
    <tableColumn id="13937" xr3:uid="{9DAFC571-096E-4C90-ACC3-825BA27FF77A}" name="Column13921"/>
    <tableColumn id="13938" xr3:uid="{975C0F49-481F-4418-8FAB-474D1800F7BC}" name="Column13922"/>
    <tableColumn id="13939" xr3:uid="{834D68A8-E982-40CD-A9B8-FC5CDCCD98DE}" name="Column13923"/>
    <tableColumn id="13940" xr3:uid="{D7BF30F5-E6D3-4475-B543-2DF51EDB82CC}" name="Column13924"/>
    <tableColumn id="13941" xr3:uid="{977D5017-9A9D-4D4B-A36D-5BF90C6BD519}" name="Column13925"/>
    <tableColumn id="13942" xr3:uid="{FFB296E3-77F2-4507-9014-4DEC02C3770F}" name="Column13926"/>
    <tableColumn id="13943" xr3:uid="{DD08D83F-B101-4157-B9B1-21BB1E364A63}" name="Column13927"/>
    <tableColumn id="13944" xr3:uid="{E89185DB-DAB3-42D7-88E1-6AEDD6E20647}" name="Column13928"/>
    <tableColumn id="13945" xr3:uid="{364D1D65-9C95-43E0-9195-AA28C83F3051}" name="Column13929"/>
    <tableColumn id="13946" xr3:uid="{5CD870B6-8BC5-4AA2-B921-AEBD021894EB}" name="Column13930"/>
    <tableColumn id="13947" xr3:uid="{F59DB092-284A-43EF-A07B-5174F6FAAB5F}" name="Column13931"/>
    <tableColumn id="13948" xr3:uid="{4F83AED3-1F76-4C5F-911B-B4351261AB4A}" name="Column13932"/>
    <tableColumn id="13949" xr3:uid="{5BA43531-91A9-41DE-9FCC-AF27263E3760}" name="Column13933"/>
    <tableColumn id="13950" xr3:uid="{9C06CF57-1BCF-416B-9E2A-050BCB64DA44}" name="Column13934"/>
    <tableColumn id="13951" xr3:uid="{51F695CA-1DC2-4CB5-9716-30A10752E837}" name="Column13935"/>
    <tableColumn id="13952" xr3:uid="{E8E6FC43-C849-483B-81F1-32D90244EE19}" name="Column13936"/>
    <tableColumn id="13953" xr3:uid="{72F452C1-9394-4AEC-A2DE-3531EEB9D2FC}" name="Column13937"/>
    <tableColumn id="13954" xr3:uid="{A62DCC10-DBD0-4DF0-97EB-E71348EF5938}" name="Column13938"/>
    <tableColumn id="13955" xr3:uid="{30CC6A9E-0D15-4B63-BE1E-C2C94DE5370A}" name="Column13939"/>
    <tableColumn id="13956" xr3:uid="{044BECA9-D5C9-434E-BB51-2793125C2901}" name="Column13940"/>
    <tableColumn id="13957" xr3:uid="{6B6AEAA7-B95A-4C1A-A52B-B465DAF15F9C}" name="Column13941"/>
    <tableColumn id="13958" xr3:uid="{02C77D44-5978-4048-B3C3-7D5A2E13DDF3}" name="Column13942"/>
    <tableColumn id="13959" xr3:uid="{0BBDC95D-597F-4B3D-B704-BCBD37C9244E}" name="Column13943"/>
    <tableColumn id="13960" xr3:uid="{7F9C2651-85A2-41D7-B9E7-555CBDA3F36C}" name="Column13944"/>
    <tableColumn id="13961" xr3:uid="{B5CF3021-938E-42E1-8958-3C26F163A431}" name="Column13945"/>
    <tableColumn id="13962" xr3:uid="{C206112C-7C23-4402-8B3B-E69378F35737}" name="Column13946"/>
    <tableColumn id="13963" xr3:uid="{15623D0F-D46A-4531-8236-6C802B78A37D}" name="Column13947"/>
    <tableColumn id="13964" xr3:uid="{4040F097-3B3C-4B85-A841-B18A5D2E91A8}" name="Column13948"/>
    <tableColumn id="13965" xr3:uid="{AA1A5193-781B-48C3-84D4-2C4FC0516339}" name="Column13949"/>
    <tableColumn id="13966" xr3:uid="{EA1DB60F-3A46-4340-ABE2-A6E0440FEA8D}" name="Column13950"/>
    <tableColumn id="13967" xr3:uid="{8DC61750-B522-4399-93CC-006F6AF2A3BF}" name="Column13951"/>
    <tableColumn id="13968" xr3:uid="{46642F06-20F6-4DEB-B784-1791FAA2CC75}" name="Column13952"/>
    <tableColumn id="13969" xr3:uid="{89B6E2C6-2889-41BB-9EAF-38EEA16BCF18}" name="Column13953"/>
    <tableColumn id="13970" xr3:uid="{ACE12B8E-3319-439E-8420-AE4252FDEEFE}" name="Column13954"/>
    <tableColumn id="13971" xr3:uid="{B3BACE02-E249-48C0-A6C5-33ED6AB632C7}" name="Column13955"/>
    <tableColumn id="13972" xr3:uid="{FFBB75DB-5D4A-4BD3-8D4D-BD24F01DBB77}" name="Column13956"/>
    <tableColumn id="13973" xr3:uid="{83EA12E1-626F-41E7-8AE7-350F98256848}" name="Column13957"/>
    <tableColumn id="13974" xr3:uid="{2FBADA11-9BFB-4AFE-91BF-FD0EBF79B783}" name="Column13958"/>
    <tableColumn id="13975" xr3:uid="{770297D5-2E14-4A74-B197-EA2337C38122}" name="Column13959"/>
    <tableColumn id="13976" xr3:uid="{382449A5-A22E-4DDF-8B04-8FAF2519D2E3}" name="Column13960"/>
    <tableColumn id="13977" xr3:uid="{61E65B8B-783C-42D0-B935-4858A98D1A7E}" name="Column13961"/>
    <tableColumn id="13978" xr3:uid="{5DE96452-2D7C-4BFB-B193-3879DA082118}" name="Column13962"/>
    <tableColumn id="13979" xr3:uid="{DD349956-F804-434B-86F2-D1AC649A777E}" name="Column13963"/>
    <tableColumn id="13980" xr3:uid="{822B00D1-C877-4AA4-9A7E-2C6C0355EACE}" name="Column13964"/>
    <tableColumn id="13981" xr3:uid="{FCDE9714-4C27-4CB1-BEE3-041B62E959CE}" name="Column13965"/>
    <tableColumn id="13982" xr3:uid="{F9DCB354-818F-42C6-BE25-07E94B7CD03B}" name="Column13966"/>
    <tableColumn id="13983" xr3:uid="{E9F55368-969E-466B-8900-014C7CBA9200}" name="Column13967"/>
    <tableColumn id="13984" xr3:uid="{83045F18-A2DC-45CC-B76C-4EC930E9370B}" name="Column13968"/>
    <tableColumn id="13985" xr3:uid="{8B96466F-8EA3-4910-801C-80E44EE6E9CB}" name="Column13969"/>
    <tableColumn id="13986" xr3:uid="{53936B1A-EB2F-4388-B38B-EACF795AC4EC}" name="Column13970"/>
    <tableColumn id="13987" xr3:uid="{40AEE40E-02F2-4804-9CCD-AF4EB31CBFAC}" name="Column13971"/>
    <tableColumn id="13988" xr3:uid="{526A0DF1-125C-4E1F-A3AD-0402ED20FBF1}" name="Column13972"/>
    <tableColumn id="13989" xr3:uid="{3FAB4198-9F8E-4144-93AA-2DFF08194F8B}" name="Column13973"/>
    <tableColumn id="13990" xr3:uid="{67C16D68-CF3A-4DD8-8C55-A5C2B857836B}" name="Column13974"/>
    <tableColumn id="13991" xr3:uid="{A08107F6-A9A5-40C6-BA47-2435FBF545D6}" name="Column13975"/>
    <tableColumn id="13992" xr3:uid="{EDC65380-3C6B-46B3-BED6-8A10D1157CFF}" name="Column13976"/>
    <tableColumn id="13993" xr3:uid="{38AEBF15-4839-48D2-9458-B17AEDAD5951}" name="Column13977"/>
    <tableColumn id="13994" xr3:uid="{56CBCBAA-660D-494C-B3AD-E6C1430FD400}" name="Column13978"/>
    <tableColumn id="13995" xr3:uid="{9544F448-DC76-4E64-A4ED-1D8A639392D9}" name="Column13979"/>
    <tableColumn id="13996" xr3:uid="{3300FEE7-C36E-453F-8EBC-2E804CBB6613}" name="Column13980"/>
    <tableColumn id="13997" xr3:uid="{2BDDD16B-761A-4D95-B066-C9A703B00D2F}" name="Column13981"/>
    <tableColumn id="13998" xr3:uid="{D6A6EFF6-775B-4C8B-8D6D-B0A73826D178}" name="Column13982"/>
    <tableColumn id="13999" xr3:uid="{C992A2BA-6B4A-449C-9041-022937173DE6}" name="Column13983"/>
    <tableColumn id="14000" xr3:uid="{A6C803BE-03BA-4212-BAC8-E8A14F888AEB}" name="Column13984"/>
    <tableColumn id="14001" xr3:uid="{41E3BAC3-3F4E-4C68-ABB4-4DE8F9DB21B9}" name="Column13985"/>
    <tableColumn id="14002" xr3:uid="{412DA937-2184-45AE-8043-6C9C5F7C76CF}" name="Column13986"/>
    <tableColumn id="14003" xr3:uid="{A64CECF8-C7CB-4915-B565-5E7F48D9C5D3}" name="Column13987"/>
    <tableColumn id="14004" xr3:uid="{DC51E60A-8688-48E8-B392-FE76D0147F4C}" name="Column13988"/>
    <tableColumn id="14005" xr3:uid="{B14731A2-431B-440F-A150-D37EEB0C944C}" name="Column13989"/>
    <tableColumn id="14006" xr3:uid="{F820F059-E4B7-46ED-81AA-B950D0406C74}" name="Column13990"/>
    <tableColumn id="14007" xr3:uid="{76AF6BB6-B173-4BC0-AF89-0AC677799985}" name="Column13991"/>
    <tableColumn id="14008" xr3:uid="{ABE4C0FC-A11D-4C2A-94ED-F4316FAB5C54}" name="Column13992"/>
    <tableColumn id="14009" xr3:uid="{C147BFFA-1CCC-4A99-85C6-DF786D038B79}" name="Column13993"/>
    <tableColumn id="14010" xr3:uid="{4BE2E8C4-9FAF-42AD-A479-87D8D30BBD9D}" name="Column13994"/>
    <tableColumn id="14011" xr3:uid="{B7DC32C0-9E2C-45EB-8AF7-542421CC3033}" name="Column13995"/>
    <tableColumn id="14012" xr3:uid="{3CF681CF-6017-40D3-AE73-90C1C8B02351}" name="Column13996"/>
    <tableColumn id="14013" xr3:uid="{C80C4E2A-5DD5-4EAB-AFB4-071B36D83B84}" name="Column13997"/>
    <tableColumn id="14014" xr3:uid="{B5D4B4A9-0775-4E4C-AAF8-777D402361D4}" name="Column13998"/>
    <tableColumn id="14015" xr3:uid="{BCCDFE1B-552D-412F-B3CE-4192060A6BAE}" name="Column13999"/>
    <tableColumn id="14016" xr3:uid="{EB3F84C9-276B-4C9C-B9E0-E11422256788}" name="Column14000"/>
    <tableColumn id="14017" xr3:uid="{C5F21841-907C-4D38-8713-4F8653A3C928}" name="Column14001"/>
    <tableColumn id="14018" xr3:uid="{93CAC137-373A-40D0-9AE4-1C5D5FE71A90}" name="Column14002"/>
    <tableColumn id="14019" xr3:uid="{2AB7B19D-D7A0-43AE-BBF7-29B2C90A9E25}" name="Column14003"/>
    <tableColumn id="14020" xr3:uid="{DBE6B8FC-4C99-48DB-BDE4-5775F1038487}" name="Column14004"/>
    <tableColumn id="14021" xr3:uid="{1E0698D5-F2B6-4D63-BA95-EFAE50EFCE3C}" name="Column14005"/>
    <tableColumn id="14022" xr3:uid="{1C0B691E-2846-4DCB-B432-DD2C2DCA0939}" name="Column14006"/>
    <tableColumn id="14023" xr3:uid="{385D7243-5583-40C1-ACFB-2F0901ABB7E4}" name="Column14007"/>
    <tableColumn id="14024" xr3:uid="{A1CBD7C4-990A-4004-9A5E-7D380F5AFDCE}" name="Column14008"/>
    <tableColumn id="14025" xr3:uid="{3DE7012F-212C-44EC-B277-C40C9B4EA65A}" name="Column14009"/>
    <tableColumn id="14026" xr3:uid="{8CD81EFC-2E3B-4C4B-998A-60C7CA419986}" name="Column14010"/>
    <tableColumn id="14027" xr3:uid="{230E4357-0CA0-4393-9C52-F2901D17D412}" name="Column14011"/>
    <tableColumn id="14028" xr3:uid="{264D84C2-5D76-434D-9650-25DCF5031420}" name="Column14012"/>
    <tableColumn id="14029" xr3:uid="{E8B3037B-E7EB-4027-B505-2685470A933F}" name="Column14013"/>
    <tableColumn id="14030" xr3:uid="{A1703AF8-5434-45BD-A975-A720F3C2C02C}" name="Column14014"/>
    <tableColumn id="14031" xr3:uid="{F6986428-2514-41F1-B25F-49C1E7094DEB}" name="Column14015"/>
    <tableColumn id="14032" xr3:uid="{BDD9848B-196C-453D-8E91-915B8F46D1C3}" name="Column14016"/>
    <tableColumn id="14033" xr3:uid="{ADE2FE06-6851-4962-897B-ABA8B9F27C2B}" name="Column14017"/>
    <tableColumn id="14034" xr3:uid="{C32C636D-27F3-484A-8763-07A879569C78}" name="Column14018"/>
    <tableColumn id="14035" xr3:uid="{114A5968-C556-428A-BF8F-E1FEA88E0586}" name="Column14019"/>
    <tableColumn id="14036" xr3:uid="{12857CEF-99A4-46E9-AF0C-297B3C3E1171}" name="Column14020"/>
    <tableColumn id="14037" xr3:uid="{C3A045D7-C1EE-4BA2-9811-A10821132C23}" name="Column14021"/>
    <tableColumn id="14038" xr3:uid="{FA1BF814-D841-42CF-BE61-C82562FCC543}" name="Column14022"/>
    <tableColumn id="14039" xr3:uid="{20030576-BD47-40E1-A2F2-19A3B06BB203}" name="Column14023"/>
    <tableColumn id="14040" xr3:uid="{D9BEF4FF-5B20-410D-B9CE-7AB498FF4CF4}" name="Column14024"/>
    <tableColumn id="14041" xr3:uid="{C922A38C-7E35-4DF4-B56F-1934D22F447B}" name="Column14025"/>
    <tableColumn id="14042" xr3:uid="{FEBB6CAC-0E26-4EA9-B6AD-2044CA6BDA68}" name="Column14026"/>
    <tableColumn id="14043" xr3:uid="{92BC6364-ED05-4DE0-AB14-B603E07B1FE3}" name="Column14027"/>
    <tableColumn id="14044" xr3:uid="{602EA69F-AF0D-40F2-ABAD-BD8309E5B641}" name="Column14028"/>
    <tableColumn id="14045" xr3:uid="{E70FA43B-B9E4-4A97-8995-D384592B6D2A}" name="Column14029"/>
    <tableColumn id="14046" xr3:uid="{45BC4022-6D27-4D8E-9412-43750608408F}" name="Column14030"/>
    <tableColumn id="14047" xr3:uid="{C1F1BA81-8662-494A-99A8-DFEDD6A8A88C}" name="Column14031"/>
    <tableColumn id="14048" xr3:uid="{64276C93-22B6-4506-ADF8-FF25BEFC814A}" name="Column14032"/>
    <tableColumn id="14049" xr3:uid="{6555D421-E217-41BC-9607-55FA8D8CE8B1}" name="Column14033"/>
    <tableColumn id="14050" xr3:uid="{FA3B1759-552A-4A63-B6BF-FA58FAD05F84}" name="Column14034"/>
    <tableColumn id="14051" xr3:uid="{91FE4F06-7557-44C0-8FF6-4D7ECA3DACFB}" name="Column14035"/>
    <tableColumn id="14052" xr3:uid="{5EB19D81-4D8D-4286-B307-2C6885F4BB98}" name="Column14036"/>
    <tableColumn id="14053" xr3:uid="{3A80F4F3-6181-459A-BA8C-E3630BC90D5B}" name="Column14037"/>
    <tableColumn id="14054" xr3:uid="{0B31E648-8392-4C9D-8780-9ABEE21C9C9B}" name="Column14038"/>
    <tableColumn id="14055" xr3:uid="{F5FF26A4-E816-4FDA-9164-95B2BB116ADC}" name="Column14039"/>
    <tableColumn id="14056" xr3:uid="{66EA1C89-BF99-48EA-9B26-3B90A18B0D6B}" name="Column14040"/>
    <tableColumn id="14057" xr3:uid="{5411B793-5B62-4009-841D-E66C688E5959}" name="Column14041"/>
    <tableColumn id="14058" xr3:uid="{8A7E1A36-E2E6-4A04-A50B-19F13E72C549}" name="Column14042"/>
    <tableColumn id="14059" xr3:uid="{16657C9D-7960-4842-B474-D8D4EAAF038B}" name="Column14043"/>
    <tableColumn id="14060" xr3:uid="{CA4E24A8-72EB-46ED-8CEE-4EB9B3FF8705}" name="Column14044"/>
    <tableColumn id="14061" xr3:uid="{FA3A6F3E-D1D7-4BF8-9CC6-C669D9451AFD}" name="Column14045"/>
    <tableColumn id="14062" xr3:uid="{C97A7FAC-4111-45F1-BF33-8E3301C1992F}" name="Column14046"/>
    <tableColumn id="14063" xr3:uid="{B9BBB0BA-13A4-49E1-A43F-5D58E55107BF}" name="Column14047"/>
    <tableColumn id="14064" xr3:uid="{2683D3B3-1238-4B2C-BD92-35F8A56FB4EE}" name="Column14048"/>
    <tableColumn id="14065" xr3:uid="{8DB99826-82B3-4133-8BBB-F7F4339DF9EA}" name="Column14049"/>
    <tableColumn id="14066" xr3:uid="{CFD33EC4-A218-46D0-A4BC-C1FF51EED0CC}" name="Column14050"/>
    <tableColumn id="14067" xr3:uid="{0DA1B1E8-11F4-4E92-90CF-DE52075E9C48}" name="Column14051"/>
    <tableColumn id="14068" xr3:uid="{5A37D1CC-0E02-42AE-924F-723992A6D787}" name="Column14052"/>
    <tableColumn id="14069" xr3:uid="{7A666CE7-27A0-4E8B-9C96-DCE2C649DEFC}" name="Column14053"/>
    <tableColumn id="14070" xr3:uid="{9B17A6B2-9881-4BA3-92AC-60105892F869}" name="Column14054"/>
    <tableColumn id="14071" xr3:uid="{6FD0D615-677A-4399-8350-75EC5A21A595}" name="Column14055"/>
    <tableColumn id="14072" xr3:uid="{D6299432-AB5A-47D5-8563-5D3005BAC2B3}" name="Column14056"/>
    <tableColumn id="14073" xr3:uid="{44F49A8F-7964-4585-B38B-059A5B561313}" name="Column14057"/>
    <tableColumn id="14074" xr3:uid="{96500D10-F7BE-4D20-BE14-E6F5B5FB4A89}" name="Column14058"/>
    <tableColumn id="14075" xr3:uid="{8F36EC80-5E95-4E78-AA02-A6F2E81FC58F}" name="Column14059"/>
    <tableColumn id="14076" xr3:uid="{23DB0AB3-78C4-47AE-884E-6C7E69F55EFB}" name="Column14060"/>
    <tableColumn id="14077" xr3:uid="{73297609-5F15-4B2C-8411-A02B472F5338}" name="Column14061"/>
    <tableColumn id="14078" xr3:uid="{CBC5AFB0-1021-4BA6-8301-CFE3FE5F87C3}" name="Column14062"/>
    <tableColumn id="14079" xr3:uid="{B573A436-F270-4711-ABD4-224B851846BA}" name="Column14063"/>
    <tableColumn id="14080" xr3:uid="{402DAEEC-BB4C-479F-8248-C6C8F8B612AB}" name="Column14064"/>
    <tableColumn id="14081" xr3:uid="{DF6AFE39-4BF9-4FF8-879B-CA5E89C8F925}" name="Column14065"/>
    <tableColumn id="14082" xr3:uid="{FFC89937-E861-4F41-A78D-A1EB341BD1A1}" name="Column14066"/>
    <tableColumn id="14083" xr3:uid="{0B4D0F41-B3C4-4968-98D6-36BE44D732AF}" name="Column14067"/>
    <tableColumn id="14084" xr3:uid="{9E865E86-5B99-4828-8DC6-C56518E64779}" name="Column14068"/>
    <tableColumn id="14085" xr3:uid="{2CE038D5-A4A3-47E7-9717-21F61F6E76AC}" name="Column14069"/>
    <tableColumn id="14086" xr3:uid="{983668B0-06C5-4D0A-A0BC-33999EC9C2F9}" name="Column14070"/>
    <tableColumn id="14087" xr3:uid="{5902470C-5EDC-49C8-BB83-765710381184}" name="Column14071"/>
    <tableColumn id="14088" xr3:uid="{EC101A65-9434-4BF9-86D0-A6E0B251B3DC}" name="Column14072"/>
    <tableColumn id="14089" xr3:uid="{B5225E6D-2F80-4D33-B98A-51E03F7E97D5}" name="Column14073"/>
    <tableColumn id="14090" xr3:uid="{6A8DFA3D-14F2-4656-90D5-065CA099CD70}" name="Column14074"/>
    <tableColumn id="14091" xr3:uid="{8F8266C1-978A-414D-9722-F5D0F95782C1}" name="Column14075"/>
    <tableColumn id="14092" xr3:uid="{CCB50573-04F5-4911-964E-D99CB645E4E7}" name="Column14076"/>
    <tableColumn id="14093" xr3:uid="{36F44978-0823-4ACC-873B-73F55FFA4164}" name="Column14077"/>
    <tableColumn id="14094" xr3:uid="{5E5D9C95-0B98-490B-9B9C-7AD6AD82F131}" name="Column14078"/>
    <tableColumn id="14095" xr3:uid="{473D60FA-56BD-4627-B993-220A50A7BA4B}" name="Column14079"/>
    <tableColumn id="14096" xr3:uid="{DB94C445-0914-4897-883E-6F002A8EDAF2}" name="Column14080"/>
    <tableColumn id="14097" xr3:uid="{9A97CE37-2392-4421-9181-7471578EE9AA}" name="Column14081"/>
    <tableColumn id="14098" xr3:uid="{BE4F140D-D360-4A25-AF63-313BD06721FE}" name="Column14082"/>
    <tableColumn id="14099" xr3:uid="{6A881442-197C-41E1-98E5-B733EB490532}" name="Column14083"/>
    <tableColumn id="14100" xr3:uid="{EB64B141-AA7F-4813-B148-E95FA1D013F1}" name="Column14084"/>
    <tableColumn id="14101" xr3:uid="{DB0BC89F-8E76-4EB2-BB3B-2BE2438926D3}" name="Column14085"/>
    <tableColumn id="14102" xr3:uid="{0B039864-065F-4BE4-BF80-4C64B45AC783}" name="Column14086"/>
    <tableColumn id="14103" xr3:uid="{F760BDC5-0842-4EF8-A871-741E5C570ACF}" name="Column14087"/>
    <tableColumn id="14104" xr3:uid="{D51C01CD-6BE0-47A3-87C3-031AF5D2245E}" name="Column14088"/>
    <tableColumn id="14105" xr3:uid="{22D64358-DC0B-4B14-B3B5-36F5C3117740}" name="Column14089"/>
    <tableColumn id="14106" xr3:uid="{290BDD6D-ABB6-4782-BFBA-62701A450CFC}" name="Column14090"/>
    <tableColumn id="14107" xr3:uid="{BBE0B0B1-B21F-450C-B334-9F275C63AE0B}" name="Column14091"/>
    <tableColumn id="14108" xr3:uid="{D0D9FBCB-E97F-4EB8-AEE6-D3A580822437}" name="Column14092"/>
    <tableColumn id="14109" xr3:uid="{90C54FA7-767A-4A0A-B44D-1798CED9FEB1}" name="Column14093"/>
    <tableColumn id="14110" xr3:uid="{3ED9390A-26AD-4F96-A0C0-A4338BF30D95}" name="Column14094"/>
    <tableColumn id="14111" xr3:uid="{63BC6287-F3BC-4F3C-8AA0-23E373873D05}" name="Column14095"/>
    <tableColumn id="14112" xr3:uid="{EAB22FC0-1267-4E87-A854-5B13F7A39275}" name="Column14096"/>
    <tableColumn id="14113" xr3:uid="{D7441507-CFC6-484F-AF15-4BFD736CDBB0}" name="Column14097"/>
    <tableColumn id="14114" xr3:uid="{2D2656C9-D85D-495D-93B1-96C49B20188D}" name="Column14098"/>
    <tableColumn id="14115" xr3:uid="{3E1AF19C-C223-4AF9-A7E6-07654BCFFFFD}" name="Column14099"/>
    <tableColumn id="14116" xr3:uid="{7937CA7D-86C3-4FD9-A2C1-FB3E38E1F550}" name="Column14100"/>
    <tableColumn id="14117" xr3:uid="{74F0A2C6-47F8-4323-B6B7-352ECF168808}" name="Column14101"/>
    <tableColumn id="14118" xr3:uid="{B6AB6D12-E20D-4594-981D-A7944A136221}" name="Column14102"/>
    <tableColumn id="14119" xr3:uid="{0C1D6AA7-BE2C-4BE7-8735-C2D9AD17FCB0}" name="Column14103"/>
    <tableColumn id="14120" xr3:uid="{DF1125D3-618F-4F45-98EB-D61987183B1D}" name="Column14104"/>
    <tableColumn id="14121" xr3:uid="{600DB7C3-144A-4394-99D5-B61F8F007A0B}" name="Column14105"/>
    <tableColumn id="14122" xr3:uid="{A298C218-189E-4628-A16D-83F466F2C84A}" name="Column14106"/>
    <tableColumn id="14123" xr3:uid="{364D76D9-9A52-4D81-B70D-68AAB73F69CE}" name="Column14107"/>
    <tableColumn id="14124" xr3:uid="{4C90155F-13F2-4990-A58D-77E334E55453}" name="Column14108"/>
    <tableColumn id="14125" xr3:uid="{40B59665-F32D-4923-B1A2-EC65110628E3}" name="Column14109"/>
    <tableColumn id="14126" xr3:uid="{5756E13D-8E27-441D-892E-A6843E07B83E}" name="Column14110"/>
    <tableColumn id="14127" xr3:uid="{69A84EB1-1D62-49AE-BC79-CE378DAC87C8}" name="Column14111"/>
    <tableColumn id="14128" xr3:uid="{61F75509-6AF6-4EF3-9F1E-BBC042A92D8D}" name="Column14112"/>
    <tableColumn id="14129" xr3:uid="{168FD1FE-EF47-45A3-83BE-F489D32997DE}" name="Column14113"/>
    <tableColumn id="14130" xr3:uid="{C6D4E72B-92EA-4FF7-8828-5D95A9A754FA}" name="Column14114"/>
    <tableColumn id="14131" xr3:uid="{74940194-217F-441D-9A90-3675819EBCD8}" name="Column14115"/>
    <tableColumn id="14132" xr3:uid="{7CBC9CBF-D58A-473A-9D89-0BDEF2523731}" name="Column14116"/>
    <tableColumn id="14133" xr3:uid="{2C04EE83-F6DD-4AEF-BD98-715648048D96}" name="Column14117"/>
    <tableColumn id="14134" xr3:uid="{906A1FC3-58FD-451A-B9E7-CEED1CAB0254}" name="Column14118"/>
    <tableColumn id="14135" xr3:uid="{6DB89B58-67D9-4808-AFCB-F3F4696063B6}" name="Column14119"/>
    <tableColumn id="14136" xr3:uid="{18B661D0-DD36-4739-8BF2-1356AFEFD03A}" name="Column14120"/>
    <tableColumn id="14137" xr3:uid="{6B01DD0B-1691-4A7B-B020-215448A41EB6}" name="Column14121"/>
    <tableColumn id="14138" xr3:uid="{6B384509-D4EC-407E-BAC7-DD9934961B3F}" name="Column14122"/>
    <tableColumn id="14139" xr3:uid="{BFF70A11-FB01-49E9-9417-97E3EE5585E0}" name="Column14123"/>
    <tableColumn id="14140" xr3:uid="{EE6E7983-B18C-4F58-B3F1-9F819721E63E}" name="Column14124"/>
    <tableColumn id="14141" xr3:uid="{83FFDE05-D7E2-4FC6-9263-B0B80D6EB40A}" name="Column14125"/>
    <tableColumn id="14142" xr3:uid="{0DEF2E3E-40B8-4FB8-82C8-324B874179E0}" name="Column14126"/>
    <tableColumn id="14143" xr3:uid="{14D159D5-4978-4C7D-9518-18C3E89D87CE}" name="Column14127"/>
    <tableColumn id="14144" xr3:uid="{7606377B-821B-4E28-A066-7F919BC40F36}" name="Column14128"/>
    <tableColumn id="14145" xr3:uid="{4BB28A73-D4A8-4CD0-8132-0BBCFDD19AA8}" name="Column14129"/>
    <tableColumn id="14146" xr3:uid="{6D446FCC-45FC-4789-AF32-50ECCC86B85A}" name="Column14130"/>
    <tableColumn id="14147" xr3:uid="{F9D2B44D-FD7B-4E5F-93D1-3D2A4A72D136}" name="Column14131"/>
    <tableColumn id="14148" xr3:uid="{523B4EC8-0C6C-41EB-8A7C-7BDF597954E7}" name="Column14132"/>
    <tableColumn id="14149" xr3:uid="{3750477D-D0C6-49CA-A810-6D0C2B05804E}" name="Column14133"/>
    <tableColumn id="14150" xr3:uid="{BFA2E138-0B8A-45B8-A9FA-56F640CDF936}" name="Column14134"/>
    <tableColumn id="14151" xr3:uid="{C420B78F-5D8C-4B47-86D1-689B046AFB83}" name="Column14135"/>
    <tableColumn id="14152" xr3:uid="{FF2B5AC1-24D6-4730-9FC8-C8F3E40B74B1}" name="Column14136"/>
    <tableColumn id="14153" xr3:uid="{DD36B9F7-E623-445F-B4B8-E91B07717753}" name="Column14137"/>
    <tableColumn id="14154" xr3:uid="{C114698C-6898-4AB9-8B19-1D3AB2EFB855}" name="Column14138"/>
    <tableColumn id="14155" xr3:uid="{F555F8B3-C90C-4514-842E-0FF9840BAEAB}" name="Column14139"/>
    <tableColumn id="14156" xr3:uid="{678185A8-32FC-4A26-97BB-F2ED895846B8}" name="Column14140"/>
    <tableColumn id="14157" xr3:uid="{9DF673A2-0B7F-4D85-B021-DA3B90BFAF3A}" name="Column14141"/>
    <tableColumn id="14158" xr3:uid="{CC12F21E-F028-4D7D-8915-64439A3EF53B}" name="Column14142"/>
    <tableColumn id="14159" xr3:uid="{29430266-EF95-4329-B573-6A3D5CA0E0FC}" name="Column14143"/>
    <tableColumn id="14160" xr3:uid="{48F6F886-DB68-41AB-988F-C0F365C542E8}" name="Column14144"/>
    <tableColumn id="14161" xr3:uid="{0282B10C-26D7-4F51-A9F2-3386EB7DC76D}" name="Column14145"/>
    <tableColumn id="14162" xr3:uid="{A0935290-7C0D-4F54-9804-EB49776E430A}" name="Column14146"/>
    <tableColumn id="14163" xr3:uid="{9D62C2AC-47DB-400E-87D5-EBF16C905B97}" name="Column14147"/>
    <tableColumn id="14164" xr3:uid="{DC0DE9DA-732B-4DA0-B961-272CE0A59A67}" name="Column14148"/>
    <tableColumn id="14165" xr3:uid="{A102E628-6EED-4D67-80D2-B48784A04886}" name="Column14149"/>
    <tableColumn id="14166" xr3:uid="{08EABB19-97B1-4630-8DC0-5E4E5F3E3003}" name="Column14150"/>
    <tableColumn id="14167" xr3:uid="{C027FAC4-D4FB-4648-BC2B-585683B33E01}" name="Column14151"/>
    <tableColumn id="14168" xr3:uid="{53C4CDED-B287-4DAE-9319-516B247F744A}" name="Column14152"/>
    <tableColumn id="14169" xr3:uid="{96284D3C-9D6C-4E6C-B1B4-9744A0C2DF9B}" name="Column14153"/>
    <tableColumn id="14170" xr3:uid="{DC08D67A-63C3-4166-A460-79E03D6DDA5B}" name="Column14154"/>
    <tableColumn id="14171" xr3:uid="{79790F4B-B960-43AB-81A9-AD8996ED88DA}" name="Column14155"/>
    <tableColumn id="14172" xr3:uid="{E5E7D968-D797-4556-BA87-EE7D02792A09}" name="Column14156"/>
    <tableColumn id="14173" xr3:uid="{6F276B62-23DF-41ED-964F-15ECA0850BDE}" name="Column14157"/>
    <tableColumn id="14174" xr3:uid="{CB6F5BCE-66BE-47E7-BE5F-A48CD35BA100}" name="Column14158"/>
    <tableColumn id="14175" xr3:uid="{09A56B0E-CDDC-4C93-A63E-D5050C098DB5}" name="Column14159"/>
    <tableColumn id="14176" xr3:uid="{4C6071FF-A094-4D62-BCC6-1221B2261268}" name="Column14160"/>
    <tableColumn id="14177" xr3:uid="{65092907-E125-423E-BE74-3181395EB507}" name="Column14161"/>
    <tableColumn id="14178" xr3:uid="{A4CF1D1F-3ECC-4885-A501-57348FA2479B}" name="Column14162"/>
    <tableColumn id="14179" xr3:uid="{C8601CBC-F3EE-4480-8B50-F1B10CB2E804}" name="Column14163"/>
    <tableColumn id="14180" xr3:uid="{1B43EC82-E3C3-487D-8A05-FA06B9F1DE83}" name="Column14164"/>
    <tableColumn id="14181" xr3:uid="{B28F1F76-F9DA-4614-9804-967DC5B158AB}" name="Column14165"/>
    <tableColumn id="14182" xr3:uid="{AF82FBA1-388D-42C1-AFBE-C5DF9D1CA8D4}" name="Column14166"/>
    <tableColumn id="14183" xr3:uid="{C502E91F-3CD9-43FF-9894-8F55C42A697C}" name="Column14167"/>
    <tableColumn id="14184" xr3:uid="{014DF065-7170-4A2B-8E95-0BE94A3D4F67}" name="Column14168"/>
    <tableColumn id="14185" xr3:uid="{04AA47AD-55C6-4740-98C7-65A8D322C802}" name="Column14169"/>
    <tableColumn id="14186" xr3:uid="{C574D696-A003-4940-ACED-5D22033CDEA9}" name="Column14170"/>
    <tableColumn id="14187" xr3:uid="{1AADB877-6AFB-4017-BEEE-81E21829C2F9}" name="Column14171"/>
    <tableColumn id="14188" xr3:uid="{94C8DC20-4C34-45C3-A183-9B94CAAF39AF}" name="Column14172"/>
    <tableColumn id="14189" xr3:uid="{86918A46-58A0-4192-9E4E-F62B2349C131}" name="Column14173"/>
    <tableColumn id="14190" xr3:uid="{F4F9B880-DF4D-4802-8C95-4A0ACA546067}" name="Column14174"/>
    <tableColumn id="14191" xr3:uid="{9E82D68D-4AD3-41E8-8015-10033252E68F}" name="Column14175"/>
    <tableColumn id="14192" xr3:uid="{AE8B575C-8428-4196-97F8-40C62DB6E621}" name="Column14176"/>
    <tableColumn id="14193" xr3:uid="{4741F6BF-68EA-40AD-A7B4-749CE33307CB}" name="Column14177"/>
    <tableColumn id="14194" xr3:uid="{416FCCF7-85C3-4CBD-BBFE-98A050940133}" name="Column14178"/>
    <tableColumn id="14195" xr3:uid="{F942FF59-E1BB-4464-B835-06B52A192FE0}" name="Column14179"/>
    <tableColumn id="14196" xr3:uid="{6DC2E836-6151-4840-8B67-B1006417752A}" name="Column14180"/>
    <tableColumn id="14197" xr3:uid="{1E7E1BBF-62E8-41F7-9DE2-B006B3B2DDC6}" name="Column14181"/>
    <tableColumn id="14198" xr3:uid="{F142A992-5DCD-4918-967E-25774DBB7D92}" name="Column14182"/>
    <tableColumn id="14199" xr3:uid="{D779F172-2709-4A22-A538-D0D5C4F2EBFD}" name="Column14183"/>
    <tableColumn id="14200" xr3:uid="{3D46EF0C-9855-4FEB-AFC8-1019C3879261}" name="Column14184"/>
    <tableColumn id="14201" xr3:uid="{F65D821F-96F3-4D98-A4CC-0E624536209A}" name="Column14185"/>
    <tableColumn id="14202" xr3:uid="{2346DFDE-A91D-472C-B6CC-0B6042B46A18}" name="Column14186"/>
    <tableColumn id="14203" xr3:uid="{92D5E992-D288-4110-95F1-C863360C1C06}" name="Column14187"/>
    <tableColumn id="14204" xr3:uid="{8755575C-56ED-4F5E-8C19-66D4003C6CD4}" name="Column14188"/>
    <tableColumn id="14205" xr3:uid="{A9086461-7976-4662-BC7E-143247AE5FBC}" name="Column14189"/>
    <tableColumn id="14206" xr3:uid="{FB75CB50-6D45-44AC-B92E-8BE18C752F12}" name="Column14190"/>
    <tableColumn id="14207" xr3:uid="{4D8449E6-D3C8-4A2E-8246-F0B4F066F30A}" name="Column14191"/>
    <tableColumn id="14208" xr3:uid="{21DF39F4-631B-4EE1-BB90-E2B3BDFBAD08}" name="Column14192"/>
    <tableColumn id="14209" xr3:uid="{366E66D7-D417-4115-B84A-381316A46105}" name="Column14193"/>
    <tableColumn id="14210" xr3:uid="{1C6DC95E-2043-43A1-8B15-B98F4AB85534}" name="Column14194"/>
    <tableColumn id="14211" xr3:uid="{6ED10E91-AA9A-47F1-847F-E8B3C9CB1823}" name="Column14195"/>
    <tableColumn id="14212" xr3:uid="{0750133C-865A-4D27-9738-D8CC22BC14DE}" name="Column14196"/>
    <tableColumn id="14213" xr3:uid="{F907531C-E839-4A7E-9E0E-CF295C59F017}" name="Column14197"/>
    <tableColumn id="14214" xr3:uid="{C2A9AF58-35B2-4077-8593-1449DBF0A533}" name="Column14198"/>
    <tableColumn id="14215" xr3:uid="{94F203C7-A3B5-4253-A47D-9DEFC1550AFE}" name="Column14199"/>
    <tableColumn id="14216" xr3:uid="{BB7280FF-3351-4FFE-8C0D-F3051612E2D6}" name="Column14200"/>
    <tableColumn id="14217" xr3:uid="{457E9F73-7239-43F5-A60B-0323195C66C2}" name="Column14201"/>
    <tableColumn id="14218" xr3:uid="{954DBD19-FA92-4E17-9799-6AEECAF41862}" name="Column14202"/>
    <tableColumn id="14219" xr3:uid="{B9B5ADEF-7A14-4988-8FDA-C8FF8320323A}" name="Column14203"/>
    <tableColumn id="14220" xr3:uid="{E408360A-20B0-41FD-A9FF-1D88D6378B02}" name="Column14204"/>
    <tableColumn id="14221" xr3:uid="{9EA700AA-6EA9-424B-ACD8-D57FBE7DF878}" name="Column14205"/>
    <tableColumn id="14222" xr3:uid="{6F088614-2D68-43BE-A48E-ABF9389778EA}" name="Column14206"/>
    <tableColumn id="14223" xr3:uid="{06D157A2-3102-472D-A1A1-E95FE10C31F5}" name="Column14207"/>
    <tableColumn id="14224" xr3:uid="{995915D1-7EEC-4F5A-B675-2DB702B18AAE}" name="Column14208"/>
    <tableColumn id="14225" xr3:uid="{2253EB93-B74E-4E44-B14C-A50A71D92D3E}" name="Column14209"/>
    <tableColumn id="14226" xr3:uid="{8083C468-CCA5-4FD1-8416-D8EFC40CC6E5}" name="Column14210"/>
    <tableColumn id="14227" xr3:uid="{29DD82F5-625F-4508-A7AB-5D0CB49CF3EE}" name="Column14211"/>
    <tableColumn id="14228" xr3:uid="{600E3106-8C8D-4B1E-B6AE-1C97F98194BE}" name="Column14212"/>
    <tableColumn id="14229" xr3:uid="{96B03745-E157-473C-B9FC-BE5239E34E48}" name="Column14213"/>
    <tableColumn id="14230" xr3:uid="{C4833D60-CB9E-49EA-971E-909B7D8E2FEF}" name="Column14214"/>
    <tableColumn id="14231" xr3:uid="{9CBF80AD-E7A0-4C36-968E-523849939304}" name="Column14215"/>
    <tableColumn id="14232" xr3:uid="{2CED127B-7A37-4482-A639-B7BEDBD5C14A}" name="Column14216"/>
    <tableColumn id="14233" xr3:uid="{E9AA6116-D989-41CE-8236-E696FC74C7B5}" name="Column14217"/>
    <tableColumn id="14234" xr3:uid="{1A035F2F-115A-48A5-8010-A7C530D22005}" name="Column14218"/>
    <tableColumn id="14235" xr3:uid="{7BF9AB2A-4F07-4898-99CE-D9EEDBBF0890}" name="Column14219"/>
    <tableColumn id="14236" xr3:uid="{0E90B1EE-DB49-4100-ABC1-BFA473BE18E4}" name="Column14220"/>
    <tableColumn id="14237" xr3:uid="{DFEC7944-AD4C-4291-8765-DCC7E3574FED}" name="Column14221"/>
    <tableColumn id="14238" xr3:uid="{F59FB992-BFF2-41CC-AD50-641D5A3B43FD}" name="Column14222"/>
    <tableColumn id="14239" xr3:uid="{5A24B188-3420-4717-9434-D2BDAF97966C}" name="Column14223"/>
    <tableColumn id="14240" xr3:uid="{7ABC597A-B7AE-4E7D-B6CB-78D94EA6D1F4}" name="Column14224"/>
    <tableColumn id="14241" xr3:uid="{68A805CE-948B-48E8-9827-BB6B54C278CE}" name="Column14225"/>
    <tableColumn id="14242" xr3:uid="{18563E1D-DCD1-41EA-AABB-BF2BF0E07D2D}" name="Column14226"/>
    <tableColumn id="14243" xr3:uid="{E520C4A5-1A30-4E9E-8AB0-EAEA1F0F8FA6}" name="Column14227"/>
    <tableColumn id="14244" xr3:uid="{88DB5781-DCDE-4F47-94EE-59683682A3BF}" name="Column14228"/>
    <tableColumn id="14245" xr3:uid="{1EDEE502-4620-499F-8E85-18DA60419E56}" name="Column14229"/>
    <tableColumn id="14246" xr3:uid="{787410A5-4418-49B5-A9A8-0E37D944B92A}" name="Column14230"/>
    <tableColumn id="14247" xr3:uid="{0E3C6FD3-88AB-4735-9BB6-3D10A110B81E}" name="Column14231"/>
    <tableColumn id="14248" xr3:uid="{23CD3B84-8816-4D6C-B1A3-5F29122AD344}" name="Column14232"/>
    <tableColumn id="14249" xr3:uid="{7C97C8DD-7207-4813-BFB2-4E30FBE15B3B}" name="Column14233"/>
    <tableColumn id="14250" xr3:uid="{5ED9503D-B5A6-436A-A75F-9394FB6DBF82}" name="Column14234"/>
    <tableColumn id="14251" xr3:uid="{1DC11C1A-8ACF-436C-8090-6082BCAD457E}" name="Column14235"/>
    <tableColumn id="14252" xr3:uid="{D4F3029D-6A33-4B9A-B651-2CA22E3B3888}" name="Column14236"/>
    <tableColumn id="14253" xr3:uid="{C478FB10-6376-438F-8596-429F6AAA9B3D}" name="Column14237"/>
    <tableColumn id="14254" xr3:uid="{59AB757D-2872-4635-82BC-9EC4E616AC7E}" name="Column14238"/>
    <tableColumn id="14255" xr3:uid="{2464CF9A-93BA-45F8-8B1A-03A2B2857F98}" name="Column14239"/>
    <tableColumn id="14256" xr3:uid="{593B1F1A-5203-4383-B8D1-524CF19AA3A9}" name="Column14240"/>
    <tableColumn id="14257" xr3:uid="{ABC6EA4E-7964-455A-AF18-4D37FC5CBEF0}" name="Column14241"/>
    <tableColumn id="14258" xr3:uid="{4E567C4A-44A3-480C-8DF1-B3F69018F061}" name="Column14242"/>
    <tableColumn id="14259" xr3:uid="{1CED4594-480C-49B7-BF76-F2DED041F934}" name="Column14243"/>
    <tableColumn id="14260" xr3:uid="{874014DB-F5DE-4ABD-A061-CFB1986238C5}" name="Column14244"/>
    <tableColumn id="14261" xr3:uid="{41215AB4-53BD-4898-813D-451F23C3515E}" name="Column14245"/>
    <tableColumn id="14262" xr3:uid="{E722C60D-833F-4E77-8787-4F59FAB88C40}" name="Column14246"/>
    <tableColumn id="14263" xr3:uid="{E00CDEEF-0084-4380-BBAA-8682E22AF247}" name="Column14247"/>
    <tableColumn id="14264" xr3:uid="{E33EEBA6-96C1-46CE-BBA5-7C0E3E1B8566}" name="Column14248"/>
    <tableColumn id="14265" xr3:uid="{E20113C1-17FE-45CE-8D2A-A4E69AA8FA8D}" name="Column14249"/>
    <tableColumn id="14266" xr3:uid="{6CA325BB-DFAD-4122-B4F9-DABDBC1C2D94}" name="Column14250"/>
    <tableColumn id="14267" xr3:uid="{2E5609D9-87D4-4AFE-B8F2-688B937710D0}" name="Column14251"/>
    <tableColumn id="14268" xr3:uid="{B99A76B2-D0B5-46F3-95EE-3783DD4FAB6C}" name="Column14252"/>
    <tableColumn id="14269" xr3:uid="{62B85476-3220-47DA-ACCE-C67F668FC062}" name="Column14253"/>
    <tableColumn id="14270" xr3:uid="{5F6204B2-2FDE-4513-B85C-AD31D705F50C}" name="Column14254"/>
    <tableColumn id="14271" xr3:uid="{5F62F7F0-FE9E-4130-BCC8-44EB6E2CCB54}" name="Column14255"/>
    <tableColumn id="14272" xr3:uid="{8B010F65-E9F0-47D7-8B60-24FDCAD165FB}" name="Column14256"/>
    <tableColumn id="14273" xr3:uid="{FF5BC0E9-BFC2-4CAE-8484-9EF1452EC6AA}" name="Column14257"/>
    <tableColumn id="14274" xr3:uid="{152BD385-6767-41D8-B68D-898A8A480BED}" name="Column14258"/>
    <tableColumn id="14275" xr3:uid="{F409FADC-5C7D-4487-BA4F-D2D016BA22CA}" name="Column14259"/>
    <tableColumn id="14276" xr3:uid="{9F9B5EA8-3F55-49EE-A466-18597C2F4827}" name="Column14260"/>
    <tableColumn id="14277" xr3:uid="{D3720DD1-C69A-4F57-9CB2-FF831DD25E3D}" name="Column14261"/>
    <tableColumn id="14278" xr3:uid="{CB0E77FB-EB0C-41C3-B95A-A47ED467FB9B}" name="Column14262"/>
    <tableColumn id="14279" xr3:uid="{C9106BBC-2504-4E85-9E30-E0DD716C5934}" name="Column14263"/>
    <tableColumn id="14280" xr3:uid="{7DCCD90D-CEA9-4FAF-ABB6-1A4D1D4C2183}" name="Column14264"/>
    <tableColumn id="14281" xr3:uid="{6868C9A6-FDB0-4EEE-8B45-B3FB54DC4700}" name="Column14265"/>
    <tableColumn id="14282" xr3:uid="{6A7FA4ED-09FA-4AAD-B8C4-C2AB49321B66}" name="Column14266"/>
    <tableColumn id="14283" xr3:uid="{20D1AB9B-1649-4945-8954-C65EF1290B4C}" name="Column14267"/>
    <tableColumn id="14284" xr3:uid="{D95098C3-C5D2-4405-9CE2-5E9FE2D02C41}" name="Column14268"/>
    <tableColumn id="14285" xr3:uid="{A1F634F5-BDCA-40A3-806E-001545C5B7F4}" name="Column14269"/>
    <tableColumn id="14286" xr3:uid="{310A1E98-B503-4ADC-BDAC-06D8E0127A88}" name="Column14270"/>
    <tableColumn id="14287" xr3:uid="{E1B15ECC-4590-4310-8D3C-D95204050D94}" name="Column14271"/>
    <tableColumn id="14288" xr3:uid="{DA376AD0-16FF-4BB8-B310-AE23D2549E69}" name="Column14272"/>
    <tableColumn id="14289" xr3:uid="{410065C1-3F20-4D2F-A06D-6B3BF8EBFF80}" name="Column14273"/>
    <tableColumn id="14290" xr3:uid="{51DB19BE-5A3A-4390-8060-18A91C181B59}" name="Column14274"/>
    <tableColumn id="14291" xr3:uid="{4BCE26F6-C417-47AC-BBA1-738018E368B8}" name="Column14275"/>
    <tableColumn id="14292" xr3:uid="{81CAD3E6-5DF1-461D-B126-0ECD04A7341B}" name="Column14276"/>
    <tableColumn id="14293" xr3:uid="{08FA38FF-9A42-4A3D-B8E0-70EFCD1353A6}" name="Column14277"/>
    <tableColumn id="14294" xr3:uid="{DB36843C-5065-4F47-ADA2-A05C5247A6EF}" name="Column14278"/>
    <tableColumn id="14295" xr3:uid="{B33ED2CB-B3AB-40B2-804F-D6791AD9962A}" name="Column14279"/>
    <tableColumn id="14296" xr3:uid="{342DD3FE-D072-4834-A503-28E6A7CD87C4}" name="Column14280"/>
    <tableColumn id="14297" xr3:uid="{F6722555-EADF-475D-8114-8B52A8A72C79}" name="Column14281"/>
    <tableColumn id="14298" xr3:uid="{1FF22032-CC81-4E6F-B1B2-EE089F414316}" name="Column14282"/>
    <tableColumn id="14299" xr3:uid="{61221516-67C7-436C-A17F-B7567863C19F}" name="Column14283"/>
    <tableColumn id="14300" xr3:uid="{A9E7C92D-725A-4DD4-8C0C-92D1B1373710}" name="Column14284"/>
    <tableColumn id="14301" xr3:uid="{3DFD220A-26FC-42F1-A1B6-DC4232E33A5A}" name="Column14285"/>
    <tableColumn id="14302" xr3:uid="{94B0DF07-7DB1-45D1-9749-E9317B8328A3}" name="Column14286"/>
    <tableColumn id="14303" xr3:uid="{0ED491AF-100D-41DC-AF5E-345F7C1F1490}" name="Column14287"/>
    <tableColumn id="14304" xr3:uid="{7F8181F4-630F-4BC5-9FBF-629C1FAB5CDF}" name="Column14288"/>
    <tableColumn id="14305" xr3:uid="{21E67984-B9B3-4FF5-B72D-089025FE5610}" name="Column14289"/>
    <tableColumn id="14306" xr3:uid="{81FFF0ED-6A66-4A71-95BC-902464499DA7}" name="Column14290"/>
    <tableColumn id="14307" xr3:uid="{5AD6F5E4-C4B3-4665-BF9F-C7A93154A6AF}" name="Column14291"/>
    <tableColumn id="14308" xr3:uid="{060AEAA7-79BB-4529-8433-FD8FAC082542}" name="Column14292"/>
    <tableColumn id="14309" xr3:uid="{D8C027B1-1ED8-4CF4-AA5B-8452512809D3}" name="Column14293"/>
    <tableColumn id="14310" xr3:uid="{738CEBF7-0B5F-40C8-9AAF-B360A873F374}" name="Column14294"/>
    <tableColumn id="14311" xr3:uid="{1DBC7CC6-94EA-4D02-A111-4D4F378E0D0E}" name="Column14295"/>
    <tableColumn id="14312" xr3:uid="{0FFAE7A9-0084-4DD6-BE73-BFE01A11C1AA}" name="Column14296"/>
    <tableColumn id="14313" xr3:uid="{FAA60772-8F39-4013-8AAD-2B58077EC1AA}" name="Column14297"/>
    <tableColumn id="14314" xr3:uid="{135C54BF-5B78-45D1-935F-8C06BF14EF45}" name="Column14298"/>
    <tableColumn id="14315" xr3:uid="{6FEE4111-4D44-4F58-95F5-875301E2894F}" name="Column14299"/>
    <tableColumn id="14316" xr3:uid="{FC50B46B-590F-40D4-91D0-F188375B20AE}" name="Column14300"/>
    <tableColumn id="14317" xr3:uid="{721CE7B7-87FD-43F4-994E-7C76CF89609B}" name="Column14301"/>
    <tableColumn id="14318" xr3:uid="{CBF6C519-8D20-4C1E-A01F-2C473993D9B6}" name="Column14302"/>
    <tableColumn id="14319" xr3:uid="{EBFAB701-6B98-427F-82F9-5FCB555A5AB9}" name="Column14303"/>
    <tableColumn id="14320" xr3:uid="{E2C2058A-3C8E-4DF5-B0EB-5E5DE5027C0F}" name="Column14304"/>
    <tableColumn id="14321" xr3:uid="{6D0AFD4E-E2B9-4BDE-9F95-9C0A48BF77AC}" name="Column14305"/>
    <tableColumn id="14322" xr3:uid="{044A9929-D37E-4653-A63D-0A9B6CFF7F65}" name="Column14306"/>
    <tableColumn id="14323" xr3:uid="{CB100B74-B0D1-4B29-B3F5-26A7B0EEDAD0}" name="Column14307"/>
    <tableColumn id="14324" xr3:uid="{CA1AFB76-3237-491A-9E95-1B43E2A7E05D}" name="Column14308"/>
    <tableColumn id="14325" xr3:uid="{1C9A8177-7DD2-46FA-A92D-2FCD0BB2F177}" name="Column14309"/>
    <tableColumn id="14326" xr3:uid="{9BCDDA9D-E1D4-4760-836D-0F0DFED29D72}" name="Column14310"/>
    <tableColumn id="14327" xr3:uid="{5E7CB56B-192A-4ABD-93E2-A17F5401DD4C}" name="Column14311"/>
    <tableColumn id="14328" xr3:uid="{66C0814E-E7BC-4416-9E08-FE5521180200}" name="Column14312"/>
    <tableColumn id="14329" xr3:uid="{FEFCBE4D-2A34-4552-A27D-8E320EAF2CBA}" name="Column14313"/>
    <tableColumn id="14330" xr3:uid="{AB56DC80-9803-43B4-9170-FBCE3EEE9856}" name="Column14314"/>
    <tableColumn id="14331" xr3:uid="{E9C3239C-4BDA-4025-918C-4395F12E5C69}" name="Column14315"/>
    <tableColumn id="14332" xr3:uid="{734FFB36-047D-4EF4-9930-C515C3EAACB6}" name="Column14316"/>
    <tableColumn id="14333" xr3:uid="{270AF582-F407-4F27-98A3-CD3DA7C0B0DD}" name="Column14317"/>
    <tableColumn id="14334" xr3:uid="{19C7553F-8DDA-4A9F-B8A8-AE820B18012E}" name="Column14318"/>
    <tableColumn id="14335" xr3:uid="{5B133303-98F1-4777-92E9-37BDF26F7AC3}" name="Column14319"/>
    <tableColumn id="14336" xr3:uid="{9E1E2035-5435-4F33-8BD2-7D2D21D9FE29}" name="Column14320"/>
    <tableColumn id="14337" xr3:uid="{7DBC29BE-FF0F-46F7-955B-62E818806771}" name="Column14321"/>
    <tableColumn id="14338" xr3:uid="{D1D02884-8170-40C5-9C3A-D75596897198}" name="Column14322"/>
    <tableColumn id="14339" xr3:uid="{2FBA4C35-D535-43C6-9C9E-7EF5BF952CC4}" name="Column14323"/>
    <tableColumn id="14340" xr3:uid="{138E1BC6-3165-4FDE-A636-7584F11A14C8}" name="Column14324"/>
    <tableColumn id="14341" xr3:uid="{368EAF45-F715-4E1E-932A-C49520813C0E}" name="Column14325"/>
    <tableColumn id="14342" xr3:uid="{27456103-D327-4D63-A7EE-8BC1B366BB35}" name="Column14326"/>
    <tableColumn id="14343" xr3:uid="{1D476812-1170-4035-8531-C184363EDAFC}" name="Column14327"/>
    <tableColumn id="14344" xr3:uid="{3CFDF512-ABED-4054-94ED-468C47BDD85F}" name="Column14328"/>
    <tableColumn id="14345" xr3:uid="{2365AC96-56CD-4AD9-8F08-AC639B8B1061}" name="Column14329"/>
    <tableColumn id="14346" xr3:uid="{E4671E14-2AA1-4445-8B4A-BBB3D7ECF4C4}" name="Column14330"/>
    <tableColumn id="14347" xr3:uid="{49C4A002-B6E1-4B7D-B860-838228F9D124}" name="Column14331"/>
    <tableColumn id="14348" xr3:uid="{591D47EE-6A64-431A-99B0-135F3E077A56}" name="Column14332"/>
    <tableColumn id="14349" xr3:uid="{91DFA2B2-A64F-4A9A-BA03-C81F6CD6E677}" name="Column14333"/>
    <tableColumn id="14350" xr3:uid="{B0165235-DF8C-4C7D-BB0C-12B5A01E58E7}" name="Column14334"/>
    <tableColumn id="14351" xr3:uid="{528EE75A-9C87-45DD-B69F-DCC1BF92AA7A}" name="Column14335"/>
    <tableColumn id="14352" xr3:uid="{B8C73CC6-4999-4353-86F4-21D3C4C55DAA}" name="Column14336"/>
    <tableColumn id="14353" xr3:uid="{366018B6-C657-45D6-A7EC-ACC8947B71C6}" name="Column14337"/>
    <tableColumn id="14354" xr3:uid="{41C1CCE2-DEE5-445C-92D2-59DEAF7BFE0E}" name="Column14338"/>
    <tableColumn id="14355" xr3:uid="{9730A952-F125-419E-B220-09273553A88E}" name="Column14339"/>
    <tableColumn id="14356" xr3:uid="{8170C871-3D82-45F5-998A-8257D7ADEF57}" name="Column14340"/>
    <tableColumn id="14357" xr3:uid="{C12BCABF-B1C2-40F1-82F2-409292A0DD76}" name="Column14341"/>
    <tableColumn id="14358" xr3:uid="{ACD60276-D580-4E22-A059-B6121681F9FB}" name="Column14342"/>
    <tableColumn id="14359" xr3:uid="{B643D483-614E-44D1-8385-C0DDCA79E530}" name="Column14343"/>
    <tableColumn id="14360" xr3:uid="{49C7F6E1-7E68-4951-8847-6F50DBF9DDD2}" name="Column14344"/>
    <tableColumn id="14361" xr3:uid="{8F83D99A-2186-47D3-B4B8-A0FFB14396D8}" name="Column14345"/>
    <tableColumn id="14362" xr3:uid="{BDA6C145-53D7-4259-B74F-6625CDCA7E00}" name="Column14346"/>
    <tableColumn id="14363" xr3:uid="{25745D9A-5424-4109-95C5-73B08BA7D6DF}" name="Column14347"/>
    <tableColumn id="14364" xr3:uid="{0FC555E7-939B-459D-95D9-07D1B4E674AF}" name="Column14348"/>
    <tableColumn id="14365" xr3:uid="{C88F9FFC-F285-4296-A5EC-D4375C4B89B3}" name="Column14349"/>
    <tableColumn id="14366" xr3:uid="{8A7AD1DB-A0A5-4428-A7A8-82DCD385E7CC}" name="Column14350"/>
    <tableColumn id="14367" xr3:uid="{8235BFC2-0D5C-4632-BE02-C90A41825844}" name="Column14351"/>
    <tableColumn id="14368" xr3:uid="{177396B8-3470-4978-A268-2D1DDD3C0591}" name="Column14352"/>
    <tableColumn id="14369" xr3:uid="{4FA2FF67-5EAF-4A1E-A806-B99C17E3B7C3}" name="Column14353"/>
    <tableColumn id="14370" xr3:uid="{ECA5FD85-36A0-424E-9696-4CFA8E9D8315}" name="Column14354"/>
    <tableColumn id="14371" xr3:uid="{0A0BB053-5132-4194-AEA2-90CF7927BBDA}" name="Column14355"/>
    <tableColumn id="14372" xr3:uid="{2BC91A71-7C76-41CA-B745-F1552DB8E387}" name="Column14356"/>
    <tableColumn id="14373" xr3:uid="{554D5BB3-8939-49A6-9BFE-3F517944A63D}" name="Column14357"/>
    <tableColumn id="14374" xr3:uid="{D4E26B39-71BE-48C8-8A4E-947411A2D66F}" name="Column14358"/>
    <tableColumn id="14375" xr3:uid="{005C75F2-4E19-4431-BC9D-9FBC3A0C7C3F}" name="Column14359"/>
    <tableColumn id="14376" xr3:uid="{5EB68273-53C8-4D50-B731-ED2727F1E718}" name="Column14360"/>
    <tableColumn id="14377" xr3:uid="{6CE4BE8B-9484-44D2-B5A1-80EE6954E662}" name="Column14361"/>
    <tableColumn id="14378" xr3:uid="{CB6CCD33-CF87-40E7-BAAC-D57D448D4384}" name="Column14362"/>
    <tableColumn id="14379" xr3:uid="{73FD7481-2B0F-48FA-AFD8-E70189A732DB}" name="Column14363"/>
    <tableColumn id="14380" xr3:uid="{3D5F6443-E5B0-4100-B6F3-CBAA702803BA}" name="Column14364"/>
    <tableColumn id="14381" xr3:uid="{05F83031-4BC1-4772-81D7-03EFEBA371E2}" name="Column14365"/>
    <tableColumn id="14382" xr3:uid="{9F1BF94F-8D02-4B0C-9F99-B86876135C6F}" name="Column14366"/>
    <tableColumn id="14383" xr3:uid="{454BB1BA-7881-46AC-9F2A-986AF444E160}" name="Column14367"/>
    <tableColumn id="14384" xr3:uid="{485DD557-A4DF-470D-92D1-5A91DA002BB7}" name="Column14368"/>
    <tableColumn id="14385" xr3:uid="{0B36FD93-5835-462D-B900-61A3060DCBDD}" name="Column14369"/>
    <tableColumn id="14386" xr3:uid="{71E12707-2877-41C1-8FB6-BB7D96A13072}" name="Column14370"/>
    <tableColumn id="14387" xr3:uid="{115AD754-752E-471C-B36C-19C795E1CE0E}" name="Column14371"/>
    <tableColumn id="14388" xr3:uid="{76F3C8E5-CCDE-4FFD-A012-57A897E2ED19}" name="Column14372"/>
    <tableColumn id="14389" xr3:uid="{E35013D2-094D-4DA6-AFB9-C5D4266FA2E1}" name="Column14373"/>
    <tableColumn id="14390" xr3:uid="{704DE037-6CDB-4CC6-9649-327A853DA906}" name="Column14374"/>
    <tableColumn id="14391" xr3:uid="{ADFECAD7-B91E-4D7C-8485-39B82B477617}" name="Column14375"/>
    <tableColumn id="14392" xr3:uid="{98A81A58-B531-4EBA-8589-BE1DD72BB58A}" name="Column14376"/>
    <tableColumn id="14393" xr3:uid="{812CDC57-8C83-4A8E-9BDE-D5CF4AFB48D1}" name="Column14377"/>
    <tableColumn id="14394" xr3:uid="{DC89A59D-A4BF-42F7-9C3B-931640A5B1C8}" name="Column14378"/>
    <tableColumn id="14395" xr3:uid="{8F072F1C-E8D0-421E-B829-85F782484A31}" name="Column14379"/>
    <tableColumn id="14396" xr3:uid="{FFCFC593-0F79-4384-AB63-E0CE0D5A0D78}" name="Column14380"/>
    <tableColumn id="14397" xr3:uid="{EED1CFE8-749B-44EB-A1E1-80C6184911B4}" name="Column14381"/>
    <tableColumn id="14398" xr3:uid="{FEF7FB19-7289-4BAB-BDF0-0D55BA758C7A}" name="Column14382"/>
    <tableColumn id="14399" xr3:uid="{FCCCCD8C-4522-41C2-A3AC-6A35D9618481}" name="Column14383"/>
    <tableColumn id="14400" xr3:uid="{339D0678-87F8-461D-A038-858DE6FC5D9A}" name="Column14384"/>
    <tableColumn id="14401" xr3:uid="{3BD5D3A6-A493-4612-B683-A77A0ADB8C01}" name="Column14385"/>
    <tableColumn id="14402" xr3:uid="{6A8C2548-4FCA-4C97-9810-AB6FB8FF0494}" name="Column14386"/>
    <tableColumn id="14403" xr3:uid="{3E60428B-54C9-4C15-84C8-AECBA78ACAC3}" name="Column14387"/>
    <tableColumn id="14404" xr3:uid="{515D85AC-D6C4-41F7-AAF4-E884B72FBA6A}" name="Column14388"/>
    <tableColumn id="14405" xr3:uid="{3819CE22-A90B-489B-8B45-78E74ABFEB96}" name="Column14389"/>
    <tableColumn id="14406" xr3:uid="{39D1D198-6969-4493-B348-A730BD0A8A62}" name="Column14390"/>
    <tableColumn id="14407" xr3:uid="{FF3B6566-CCD8-482B-A1B9-7B08D4072D83}" name="Column14391"/>
    <tableColumn id="14408" xr3:uid="{1D8F1438-9950-47BC-AA99-9A51CC28AD52}" name="Column14392"/>
    <tableColumn id="14409" xr3:uid="{C2C7EDEC-D7E3-468A-8E61-07AF209F5BBB}" name="Column14393"/>
    <tableColumn id="14410" xr3:uid="{AEC8C73C-41CE-4FA4-9C73-76E39B89F3A9}" name="Column14394"/>
    <tableColumn id="14411" xr3:uid="{CE0782F0-3FC8-4B78-95AB-BC7822519CEF}" name="Column14395"/>
    <tableColumn id="14412" xr3:uid="{49D3CB90-527D-4987-B54D-DE7A6DF749F8}" name="Column14396"/>
    <tableColumn id="14413" xr3:uid="{18D852BB-6DB1-4A21-B954-A510CDA70D0A}" name="Column14397"/>
    <tableColumn id="14414" xr3:uid="{BD826E4F-2300-4C52-BB98-8BDADC3A4AD5}" name="Column14398"/>
    <tableColumn id="14415" xr3:uid="{98D0A3DA-D42F-49F6-A29A-28B0F608533B}" name="Column14399"/>
    <tableColumn id="14416" xr3:uid="{69A05CAC-C8CE-4616-95A1-074368975AE2}" name="Column14400"/>
    <tableColumn id="14417" xr3:uid="{B8CCEBDD-0236-414C-96C6-08C122349AE8}" name="Column14401"/>
    <tableColumn id="14418" xr3:uid="{B6B160B9-75B3-44FB-BFD1-212CEABB6E1E}" name="Column14402"/>
    <tableColumn id="14419" xr3:uid="{91287655-CC1C-4BD5-BF23-E748330F8BF9}" name="Column14403"/>
    <tableColumn id="14420" xr3:uid="{C16A96B0-83F2-448F-8E52-6A0F0C290DF0}" name="Column14404"/>
    <tableColumn id="14421" xr3:uid="{2AF6D10F-1036-4198-8A92-BD2C7C8AD88C}" name="Column14405"/>
    <tableColumn id="14422" xr3:uid="{5188709C-6B8A-4A0E-BF3B-9139AC93EB8F}" name="Column14406"/>
    <tableColumn id="14423" xr3:uid="{D4AE961D-6C8B-4194-9187-33629AE6CF7F}" name="Column14407"/>
    <tableColumn id="14424" xr3:uid="{A9300ADA-CAE3-405B-BAEA-A3A3DF8D1FE3}" name="Column14408"/>
    <tableColumn id="14425" xr3:uid="{2C3AA693-9463-4603-ADCC-6BD285607C9D}" name="Column14409"/>
    <tableColumn id="14426" xr3:uid="{D1E0B846-42E4-4AD2-97B5-E3ED68486D2D}" name="Column14410"/>
    <tableColumn id="14427" xr3:uid="{721652F8-CFDD-4BA4-AB23-97E1CAE27869}" name="Column14411"/>
    <tableColumn id="14428" xr3:uid="{1A1FC0F1-0789-4385-85A8-D48D231BCC8B}" name="Column14412"/>
    <tableColumn id="14429" xr3:uid="{EE207E95-BE0C-4D0C-B15E-C7E3F6B92337}" name="Column14413"/>
    <tableColumn id="14430" xr3:uid="{58DBAADD-82D6-4504-B290-7D9AE4B39638}" name="Column14414"/>
    <tableColumn id="14431" xr3:uid="{AA2295D4-A1CC-422F-802D-463996990E66}" name="Column14415"/>
    <tableColumn id="14432" xr3:uid="{68C61F95-AE15-40CF-B709-F3038535F21E}" name="Column14416"/>
    <tableColumn id="14433" xr3:uid="{50C3F263-7ACB-4344-AF04-218C1320049E}" name="Column14417"/>
    <tableColumn id="14434" xr3:uid="{4E625112-6852-4F84-A0AC-5B3031A4C4E7}" name="Column14418"/>
    <tableColumn id="14435" xr3:uid="{82A3CF67-BE80-4804-A646-3CF030F95B2D}" name="Column14419"/>
    <tableColumn id="14436" xr3:uid="{06CA8D99-DD83-40AF-B634-CD2F749D8DEC}" name="Column14420"/>
    <tableColumn id="14437" xr3:uid="{0D8FE518-BE4A-4DC5-A697-E39B4CE73AB1}" name="Column14421"/>
    <tableColumn id="14438" xr3:uid="{D27BE907-4508-4D27-B2CC-186EF6496F1B}" name="Column14422"/>
    <tableColumn id="14439" xr3:uid="{4E50CC47-188F-467D-9D73-DB28BE15CCCB}" name="Column14423"/>
    <tableColumn id="14440" xr3:uid="{22C41D35-E2B7-4395-A15E-DF8BD5907C98}" name="Column14424"/>
    <tableColumn id="14441" xr3:uid="{CD0154EC-3ACB-4341-BF30-B39457049C7A}" name="Column14425"/>
    <tableColumn id="14442" xr3:uid="{1EFC4B8E-95DF-4938-BF43-4E34A1036BE1}" name="Column14426"/>
    <tableColumn id="14443" xr3:uid="{EF6DD67D-AE00-4F39-BCF0-BCF135A25776}" name="Column14427"/>
    <tableColumn id="14444" xr3:uid="{97776A10-F715-40DF-8688-275A04958831}" name="Column14428"/>
    <tableColumn id="14445" xr3:uid="{05796507-45A4-4E54-8094-75703421DCDC}" name="Column14429"/>
    <tableColumn id="14446" xr3:uid="{15790DDF-8226-4337-A193-853CDA5F75BA}" name="Column14430"/>
    <tableColumn id="14447" xr3:uid="{8CDC1191-AA55-43DA-A664-C580224337CF}" name="Column14431"/>
    <tableColumn id="14448" xr3:uid="{86E17540-C840-4C56-840C-B23F1E3C4DE9}" name="Column14432"/>
    <tableColumn id="14449" xr3:uid="{EE79BC8C-5F5A-4427-A6FD-34D92EC6D23E}" name="Column14433"/>
    <tableColumn id="14450" xr3:uid="{876BAEA0-6D5A-4D3C-84FA-2BAA8C8FDBC9}" name="Column14434"/>
    <tableColumn id="14451" xr3:uid="{B616A546-48E5-4ABC-87EE-BE11B6F7B9D3}" name="Column14435"/>
    <tableColumn id="14452" xr3:uid="{C511F830-44DD-4498-932C-5B599CC40541}" name="Column14436"/>
    <tableColumn id="14453" xr3:uid="{97EC107D-06EB-4BA6-A962-FD25955C6334}" name="Column14437"/>
    <tableColumn id="14454" xr3:uid="{650D261F-5955-49D8-A53E-63FFCD5BD345}" name="Column14438"/>
    <tableColumn id="14455" xr3:uid="{FBCC349B-60B2-46C8-81B6-F97FC8169FEB}" name="Column14439"/>
    <tableColumn id="14456" xr3:uid="{E46D2004-D181-4607-9BA7-726BB9611520}" name="Column14440"/>
    <tableColumn id="14457" xr3:uid="{8CCBEA54-038C-415F-9434-228F739E3261}" name="Column14441"/>
    <tableColumn id="14458" xr3:uid="{AE55E5F5-D228-4DC0-B3A0-2DD32A1BA8E6}" name="Column14442"/>
    <tableColumn id="14459" xr3:uid="{6AB8A87E-4105-4591-ABC6-156E70E7F277}" name="Column14443"/>
    <tableColumn id="14460" xr3:uid="{EA714DA7-4549-4FDA-BCFF-0364C3F985ED}" name="Column14444"/>
    <tableColumn id="14461" xr3:uid="{3E6B3EFF-2FFB-49D0-A310-F386CC3BDA9D}" name="Column14445"/>
    <tableColumn id="14462" xr3:uid="{AA4B52F3-A2F2-4CDF-81E6-A3E2398EB3EB}" name="Column14446"/>
    <tableColumn id="14463" xr3:uid="{DC7E1B9E-5B44-4F20-A1A3-AA01E883461C}" name="Column14447"/>
    <tableColumn id="14464" xr3:uid="{E9A9B38A-9F6A-4017-8C98-E6BDA56DFFAD}" name="Column14448"/>
    <tableColumn id="14465" xr3:uid="{B4965776-0037-48EC-AD59-A276B1D763BD}" name="Column14449"/>
    <tableColumn id="14466" xr3:uid="{71276CB1-F0CA-408C-A906-2EC8475C1A72}" name="Column14450"/>
    <tableColumn id="14467" xr3:uid="{4B8E37BF-88B9-4F5C-9F9B-4D786EF50A6A}" name="Column14451"/>
    <tableColumn id="14468" xr3:uid="{3DC12260-9198-4245-A3F8-BC5CDF1F6038}" name="Column14452"/>
    <tableColumn id="14469" xr3:uid="{138E6E2F-4CF9-43DE-A076-E8A9FF67DCE2}" name="Column14453"/>
    <tableColumn id="14470" xr3:uid="{60E919C8-1C59-494E-AF08-26E1159C2B56}" name="Column14454"/>
    <tableColumn id="14471" xr3:uid="{A7D2CFA7-CBDA-4DE8-BD57-E48951A0E0D0}" name="Column14455"/>
    <tableColumn id="14472" xr3:uid="{AEE5061D-0565-489F-91B6-240784A2774D}" name="Column14456"/>
    <tableColumn id="14473" xr3:uid="{05943B84-66A4-4BD4-B9E2-95B8A00583AA}" name="Column14457"/>
    <tableColumn id="14474" xr3:uid="{8DC3C2D8-43DA-4B9C-9667-8063D9369C78}" name="Column14458"/>
    <tableColumn id="14475" xr3:uid="{977E1130-9283-4534-B01A-EAB0B4366458}" name="Column14459"/>
    <tableColumn id="14476" xr3:uid="{12EB5961-1DB1-4F2B-A9A9-84FC8119045D}" name="Column14460"/>
    <tableColumn id="14477" xr3:uid="{A370D516-1F8D-4CD1-8760-CA3B135EF7D3}" name="Column14461"/>
    <tableColumn id="14478" xr3:uid="{D4B24069-02CC-417F-A659-6EF5C35CC425}" name="Column14462"/>
    <tableColumn id="14479" xr3:uid="{9FC24F3E-F395-4417-8DA4-83693AB8D746}" name="Column14463"/>
    <tableColumn id="14480" xr3:uid="{D041A1EB-66A6-47D4-829A-62CC7B98D9B5}" name="Column14464"/>
    <tableColumn id="14481" xr3:uid="{B0A82DE3-4E2E-4519-A00B-28F365A0D465}" name="Column14465"/>
    <tableColumn id="14482" xr3:uid="{1CDE0283-9E9A-4DD7-B694-97A8B1146CB2}" name="Column14466"/>
    <tableColumn id="14483" xr3:uid="{F180D564-6259-4CB6-9AE8-A59FB6844AF1}" name="Column14467"/>
    <tableColumn id="14484" xr3:uid="{C92B0D13-8FE1-423D-8194-AE199E53106B}" name="Column14468"/>
    <tableColumn id="14485" xr3:uid="{03FA791D-6CBB-47E9-9725-D05E85F32AFD}" name="Column14469"/>
    <tableColumn id="14486" xr3:uid="{70FB8347-5E4A-46E6-B4BD-1B2A36A641B4}" name="Column14470"/>
    <tableColumn id="14487" xr3:uid="{29FFBBA7-CAF3-4972-8A68-167ECD31C555}" name="Column14471"/>
    <tableColumn id="14488" xr3:uid="{106BAFD9-2B6F-422E-95F2-9B218381B608}" name="Column14472"/>
    <tableColumn id="14489" xr3:uid="{00F0670F-30EF-42D5-A02D-303067F1E235}" name="Column14473"/>
    <tableColumn id="14490" xr3:uid="{FD75EE21-D486-46DE-B99B-DDF89CDEABBC}" name="Column14474"/>
    <tableColumn id="14491" xr3:uid="{C24EC368-1FB6-4372-98AA-ADD0F7F3B94A}" name="Column14475"/>
    <tableColumn id="14492" xr3:uid="{973AAB88-12C3-4FFB-93E6-E0406E7173E0}" name="Column14476"/>
    <tableColumn id="14493" xr3:uid="{CA694E58-E5AD-4CF3-8DE0-18FE6A08C2CB}" name="Column14477"/>
    <tableColumn id="14494" xr3:uid="{C7D2B582-975B-4A1F-A262-9DE6688BB34C}" name="Column14478"/>
    <tableColumn id="14495" xr3:uid="{91A2EED0-BA69-4F8A-B373-8B5E89040BB8}" name="Column14479"/>
    <tableColumn id="14496" xr3:uid="{3E2FD495-5899-411C-BE68-F2472C1C15A4}" name="Column14480"/>
    <tableColumn id="14497" xr3:uid="{9AE35AFB-0ECE-44FF-BB76-10C39A2A5B00}" name="Column14481"/>
    <tableColumn id="14498" xr3:uid="{159756DC-D055-4566-9C16-29E05224091C}" name="Column14482"/>
    <tableColumn id="14499" xr3:uid="{4BE31ED5-8655-4F8A-A3FF-6C0B8E27FD20}" name="Column14483"/>
    <tableColumn id="14500" xr3:uid="{73BF2281-5E35-4475-A876-4085F7995BC0}" name="Column14484"/>
    <tableColumn id="14501" xr3:uid="{6DDCE708-CF97-4A31-BF63-2E0B11C796A5}" name="Column14485"/>
    <tableColumn id="14502" xr3:uid="{19634F49-74E2-45CE-92ED-474C479EDB33}" name="Column14486"/>
    <tableColumn id="14503" xr3:uid="{54F4ACFB-3CB2-41FE-B1AC-1DDFBE285786}" name="Column14487"/>
    <tableColumn id="14504" xr3:uid="{0A4110ED-8289-4A40-9B9F-EFD4977D4CDB}" name="Column14488"/>
    <tableColumn id="14505" xr3:uid="{5EBF866D-6B16-456E-9AF0-32433E3FA4BF}" name="Column14489"/>
    <tableColumn id="14506" xr3:uid="{949CEC66-0C9F-4FC5-85C7-FD2578A0E5AB}" name="Column14490"/>
    <tableColumn id="14507" xr3:uid="{4A22F09D-2619-4657-8325-A2269AA432C8}" name="Column14491"/>
    <tableColumn id="14508" xr3:uid="{FA56EB79-F4DE-464C-A6A5-CC8BFDD56F8A}" name="Column14492"/>
    <tableColumn id="14509" xr3:uid="{1F489B06-D9BB-4184-B8A3-BE6444E75277}" name="Column14493"/>
    <tableColumn id="14510" xr3:uid="{F549AD64-318F-49BE-BC94-C390D1FB6C20}" name="Column14494"/>
    <tableColumn id="14511" xr3:uid="{35BA1797-9442-47B3-A34F-0C37680B671B}" name="Column14495"/>
    <tableColumn id="14512" xr3:uid="{311C1E41-F90D-4631-A62F-20BCF059CCAE}" name="Column14496"/>
    <tableColumn id="14513" xr3:uid="{E19CED6D-33D9-4115-A197-6DD02C773417}" name="Column14497"/>
    <tableColumn id="14514" xr3:uid="{3B6C30FC-1B47-4A00-AF56-38FC12FFC5ED}" name="Column14498"/>
    <tableColumn id="14515" xr3:uid="{3ADDCD00-5494-4DF1-A04B-A2D643711155}" name="Column14499"/>
    <tableColumn id="14516" xr3:uid="{5D49AF31-218E-47D6-8766-BBF569E31B90}" name="Column14500"/>
    <tableColumn id="14517" xr3:uid="{416F3F94-10C2-4942-99EC-CD1973079ABB}" name="Column14501"/>
    <tableColumn id="14518" xr3:uid="{14F211A4-518C-4254-BAD1-C4CDF843E3FF}" name="Column14502"/>
    <tableColumn id="14519" xr3:uid="{198F87CD-3382-4EA6-9935-EF6473EA9A83}" name="Column14503"/>
    <tableColumn id="14520" xr3:uid="{2BD69408-FB72-46C2-AD2F-9BB7638F3627}" name="Column14504"/>
    <tableColumn id="14521" xr3:uid="{8E3A32BE-6831-4F1D-BB0A-EF6F54653CEB}" name="Column14505"/>
    <tableColumn id="14522" xr3:uid="{97CECEEA-EB1B-4FBF-818D-B729D8AF8F96}" name="Column14506"/>
    <tableColumn id="14523" xr3:uid="{E3651F4C-793E-4D8C-A3E5-22072F7B4CAB}" name="Column14507"/>
    <tableColumn id="14524" xr3:uid="{8FCED04C-A0A0-4707-BD90-6A3BB83EB88C}" name="Column14508"/>
    <tableColumn id="14525" xr3:uid="{9262FB07-2F8D-4F7D-B858-D91037D3EE89}" name="Column14509"/>
    <tableColumn id="14526" xr3:uid="{2DBF5D4E-0E27-4D48-8818-7EDF2681CBD7}" name="Column14510"/>
    <tableColumn id="14527" xr3:uid="{2C08EBA0-2648-4BC8-9EDB-4AA0824379F5}" name="Column14511"/>
    <tableColumn id="14528" xr3:uid="{07390189-8CBF-414C-9176-01CA25FF89FA}" name="Column14512"/>
    <tableColumn id="14529" xr3:uid="{EBF5E49B-D65A-42CC-B4F5-73CE6F8D98BA}" name="Column14513"/>
    <tableColumn id="14530" xr3:uid="{D447927A-A527-48DF-A03C-A20478F8FCD9}" name="Column14514"/>
    <tableColumn id="14531" xr3:uid="{055E504A-9A61-410C-8940-D3A95A9CC791}" name="Column14515"/>
    <tableColumn id="14532" xr3:uid="{75978353-1603-41F3-91CE-60869BFF94B8}" name="Column14516"/>
    <tableColumn id="14533" xr3:uid="{656B9D42-3515-4E07-9F01-DA8BB119B520}" name="Column14517"/>
    <tableColumn id="14534" xr3:uid="{89310FBA-F3DC-4BCD-BABA-03B0127891DD}" name="Column14518"/>
    <tableColumn id="14535" xr3:uid="{93356DCB-288F-442F-83C4-D3AF9FB546EA}" name="Column14519"/>
    <tableColumn id="14536" xr3:uid="{DB73D951-30DA-46C4-945F-A82208DA6553}" name="Column14520"/>
    <tableColumn id="14537" xr3:uid="{24294E4B-8C52-44B4-8A5E-2EFD85E392DD}" name="Column14521"/>
    <tableColumn id="14538" xr3:uid="{6516F2EF-1CB6-4772-9D18-635677D5E568}" name="Column14522"/>
    <tableColumn id="14539" xr3:uid="{86807F08-3C8C-402D-9BB5-A51FAFE9682A}" name="Column14523"/>
    <tableColumn id="14540" xr3:uid="{AD3A9B30-7E71-4EB6-8CCF-883EE7295B0F}" name="Column14524"/>
    <tableColumn id="14541" xr3:uid="{536E3A52-6223-4EA0-85CD-80CC4BA0CC7C}" name="Column14525"/>
    <tableColumn id="14542" xr3:uid="{B19D58E3-AB76-4C32-AC07-9A5BBDA829D7}" name="Column14526"/>
    <tableColumn id="14543" xr3:uid="{D86B30EB-9617-4C51-8B9A-C74D7BFDEEB7}" name="Column14527"/>
    <tableColumn id="14544" xr3:uid="{5AE01477-61F0-4DCB-8C9D-A8AAA6913AE2}" name="Column14528"/>
    <tableColumn id="14545" xr3:uid="{EFBD39E2-A320-4C30-90E1-31A590AA4F83}" name="Column14529"/>
    <tableColumn id="14546" xr3:uid="{E0054C02-2642-4353-9831-C87B30458E75}" name="Column14530"/>
    <tableColumn id="14547" xr3:uid="{9B39A8AD-3955-4417-8229-CCA7DF2F50B1}" name="Column14531"/>
    <tableColumn id="14548" xr3:uid="{CA09C6AC-F06A-4A8A-A017-5902B3CB8BD6}" name="Column14532"/>
    <tableColumn id="14549" xr3:uid="{4AADF19C-83D3-42D2-94E4-02E6B7EC2341}" name="Column14533"/>
    <tableColumn id="14550" xr3:uid="{ADCCE062-4894-4CAC-9EA8-B0171DC82DBB}" name="Column14534"/>
    <tableColumn id="14551" xr3:uid="{0B95FFD8-DA5B-46EF-BAB5-215E4F38C857}" name="Column14535"/>
    <tableColumn id="14552" xr3:uid="{FF4CA771-EB95-4EE2-8E2E-DED906DCDD4F}" name="Column14536"/>
    <tableColumn id="14553" xr3:uid="{C3A977C8-F6F9-4C3E-B884-8AEE1434976D}" name="Column14537"/>
    <tableColumn id="14554" xr3:uid="{3C894DC6-E7E2-4EDD-A27F-08D078372BC4}" name="Column14538"/>
    <tableColumn id="14555" xr3:uid="{B91223A7-88C5-4A51-B3E1-6279138A44CD}" name="Column14539"/>
    <tableColumn id="14556" xr3:uid="{B6210A15-725E-4D28-A6BA-B993779D6756}" name="Column14540"/>
    <tableColumn id="14557" xr3:uid="{E1CA3470-7E32-4A19-874D-B0581F2F8211}" name="Column14541"/>
    <tableColumn id="14558" xr3:uid="{B22F4E52-A10A-419F-B12B-7B2B03054241}" name="Column14542"/>
    <tableColumn id="14559" xr3:uid="{241BDE47-07DA-400A-8F79-4ED8F2872485}" name="Column14543"/>
    <tableColumn id="14560" xr3:uid="{70F02115-D43A-405B-9A4B-32D13BD1B804}" name="Column14544"/>
    <tableColumn id="14561" xr3:uid="{8CC7DE0A-800F-48D4-B5BC-01DF304027A7}" name="Column14545"/>
    <tableColumn id="14562" xr3:uid="{D4C8E704-CB0F-4D53-AB74-51499906C8AF}" name="Column14546"/>
    <tableColumn id="14563" xr3:uid="{BD17EC75-C92F-416E-A2ED-9072B57FB4A3}" name="Column14547"/>
    <tableColumn id="14564" xr3:uid="{BAF5C9A7-D86C-4143-AC10-935A32F077F8}" name="Column14548"/>
    <tableColumn id="14565" xr3:uid="{77131D55-05C8-485D-B6F8-2AED32F698A6}" name="Column14549"/>
    <tableColumn id="14566" xr3:uid="{482E12AA-546B-4303-B191-8500ABB545AF}" name="Column14550"/>
    <tableColumn id="14567" xr3:uid="{818DA069-096B-4FBB-A013-C28A5A86FC29}" name="Column14551"/>
    <tableColumn id="14568" xr3:uid="{238EF751-80B0-4050-A16B-57A93E8DB5F1}" name="Column14552"/>
    <tableColumn id="14569" xr3:uid="{2AD2C891-6C4F-4F4C-A486-8544D0F9A6A4}" name="Column14553"/>
    <tableColumn id="14570" xr3:uid="{7B7F85D1-9009-46B6-AB08-FDD3AC65B5C3}" name="Column14554"/>
    <tableColumn id="14571" xr3:uid="{8D5FE672-F138-474E-90BB-836A58798CFA}" name="Column14555"/>
    <tableColumn id="14572" xr3:uid="{4E910201-F891-4C49-91E0-A18649A793AA}" name="Column14556"/>
    <tableColumn id="14573" xr3:uid="{2F947592-78E1-4434-B14C-204F5CCD228A}" name="Column14557"/>
    <tableColumn id="14574" xr3:uid="{4353D098-734D-497C-AD01-2BF4D947C22C}" name="Column14558"/>
    <tableColumn id="14575" xr3:uid="{D15E63A0-9334-43BB-A68D-99123BB2F4E7}" name="Column14559"/>
    <tableColumn id="14576" xr3:uid="{B7161541-BC00-4E31-8ACD-7E053238AB2A}" name="Column14560"/>
    <tableColumn id="14577" xr3:uid="{0D6C4DDC-7A68-44DD-8CE0-D89E43032B0B}" name="Column14561"/>
    <tableColumn id="14578" xr3:uid="{9F837455-3E3C-463F-95C6-AD4C026F398F}" name="Column14562"/>
    <tableColumn id="14579" xr3:uid="{063AEC21-E958-4447-B1AA-53B1D23D8C47}" name="Column14563"/>
    <tableColumn id="14580" xr3:uid="{62A1E2E2-B9E1-43C1-9155-F73C25DB3C9B}" name="Column14564"/>
    <tableColumn id="14581" xr3:uid="{1E91D1DA-A122-4B2C-8D6F-78B73E9B460E}" name="Column14565"/>
    <tableColumn id="14582" xr3:uid="{C3398D05-9E97-4DC3-9A53-CC96C54C4735}" name="Column14566"/>
    <tableColumn id="14583" xr3:uid="{98FB50A2-8177-472F-BB53-065DBBA0AC5D}" name="Column14567"/>
    <tableColumn id="14584" xr3:uid="{6905563B-0E85-4B53-95A3-945B6578FB0F}" name="Column14568"/>
    <tableColumn id="14585" xr3:uid="{E8D46026-A910-4D95-B93A-B97026A6413E}" name="Column14569"/>
    <tableColumn id="14586" xr3:uid="{3A6A58B0-A8C4-4E20-9ECE-2FC9FEFCBFDA}" name="Column14570"/>
    <tableColumn id="14587" xr3:uid="{4C64DAA4-6543-47C2-9A04-2221E5208DFE}" name="Column14571"/>
    <tableColumn id="14588" xr3:uid="{0CC86A16-3241-4D94-A84C-6179923BB2D1}" name="Column14572"/>
    <tableColumn id="14589" xr3:uid="{1A7C7E4F-8CE8-4416-9221-A82ACC7FFF09}" name="Column14573"/>
    <tableColumn id="14590" xr3:uid="{FF5069FF-1452-4F78-B708-1CD230CF0EDB}" name="Column14574"/>
    <tableColumn id="14591" xr3:uid="{57322B01-627A-46E2-B47A-129FE4D09AFE}" name="Column14575"/>
    <tableColumn id="14592" xr3:uid="{AE39B8D1-E35E-4FD2-B200-4A493CCC38B9}" name="Column14576"/>
    <tableColumn id="14593" xr3:uid="{CC457B9D-241F-45C8-A3A1-EFDE4EAFABB7}" name="Column14577"/>
    <tableColumn id="14594" xr3:uid="{4DAF83C9-5847-4B36-82EE-E5CE8C59D411}" name="Column14578"/>
    <tableColumn id="14595" xr3:uid="{EF16B31D-2C31-4E53-BAEC-14E3618EEEC9}" name="Column14579"/>
    <tableColumn id="14596" xr3:uid="{13B94ED3-0148-4CE7-B4ED-319C66214E73}" name="Column14580"/>
    <tableColumn id="14597" xr3:uid="{6952A57B-7719-4C30-A4C8-8C9A64063FB1}" name="Column14581"/>
    <tableColumn id="14598" xr3:uid="{636E838E-C80D-4178-8359-82715DB74FED}" name="Column14582"/>
    <tableColumn id="14599" xr3:uid="{B2C11257-C5A6-449C-A3C7-406D544E9074}" name="Column14583"/>
    <tableColumn id="14600" xr3:uid="{BF496704-1A59-4F0C-82DA-F80D17B5DAF8}" name="Column14584"/>
    <tableColumn id="14601" xr3:uid="{3A4F3728-9BCE-49BE-AFCE-A8BB7A9AB279}" name="Column14585"/>
    <tableColumn id="14602" xr3:uid="{0C534DD2-B1F4-46CC-9F64-587D79B9EB5B}" name="Column14586"/>
    <tableColumn id="14603" xr3:uid="{7DD23408-402E-4D2F-9A7F-DDD421CABB47}" name="Column14587"/>
    <tableColumn id="14604" xr3:uid="{D757C626-E4C9-4FF2-BBDA-F84454279C70}" name="Column14588"/>
    <tableColumn id="14605" xr3:uid="{69EFF7B5-88EE-46D7-9093-AF84DDB54448}" name="Column14589"/>
    <tableColumn id="14606" xr3:uid="{E9D9C05E-4A10-493E-9328-400E0AD641BD}" name="Column14590"/>
    <tableColumn id="14607" xr3:uid="{144E43C4-F684-4759-9BDD-170E456DC54A}" name="Column14591"/>
    <tableColumn id="14608" xr3:uid="{4B7ED4EF-E65A-47B9-AD4D-C58C15758233}" name="Column14592"/>
    <tableColumn id="14609" xr3:uid="{46E01D9F-C376-4BEE-8631-1E082D1BE8F1}" name="Column14593"/>
    <tableColumn id="14610" xr3:uid="{B62A4B45-2C35-456E-BCCE-12D8695B8659}" name="Column14594"/>
    <tableColumn id="14611" xr3:uid="{9386FD7F-653D-4A34-89FA-0FF727572072}" name="Column14595"/>
    <tableColumn id="14612" xr3:uid="{0CF13D3B-24B8-4881-BDF9-336171D98CD5}" name="Column14596"/>
    <tableColumn id="14613" xr3:uid="{C1F0C057-2774-4BCE-9B43-0C44849D7F12}" name="Column14597"/>
    <tableColumn id="14614" xr3:uid="{D060A710-C457-4F00-882C-62DE3C149DEC}" name="Column14598"/>
    <tableColumn id="14615" xr3:uid="{1EFCBA1D-D8E6-497D-84B0-DE5363531FD1}" name="Column14599"/>
    <tableColumn id="14616" xr3:uid="{42BE63C9-66D1-46F2-BD30-05FD5719FD67}" name="Column14600"/>
    <tableColumn id="14617" xr3:uid="{E882FCB2-2C17-4B9A-BBC7-9F8F775ADECB}" name="Column14601"/>
    <tableColumn id="14618" xr3:uid="{384364E1-2990-437E-AA84-91335E3E9E99}" name="Column14602"/>
    <tableColumn id="14619" xr3:uid="{41295D43-8A55-4C31-A4CA-4BEA78A8268A}" name="Column14603"/>
    <tableColumn id="14620" xr3:uid="{0A03F630-7D62-42A3-BCC6-A5A1994B54F6}" name="Column14604"/>
    <tableColumn id="14621" xr3:uid="{2B863D4D-DA76-444C-B6A3-C15C2C6E41BB}" name="Column14605"/>
    <tableColumn id="14622" xr3:uid="{2FB7F6F1-29E0-4C39-BEFD-9BB9E1E724C7}" name="Column14606"/>
    <tableColumn id="14623" xr3:uid="{1CDDC74A-FB86-4E21-9504-97B744541239}" name="Column14607"/>
    <tableColumn id="14624" xr3:uid="{114BAADF-C1F5-4BE1-AD00-BE38EBDDED54}" name="Column14608"/>
    <tableColumn id="14625" xr3:uid="{8D04AC53-6172-4D6C-ADD1-40C62257F802}" name="Column14609"/>
    <tableColumn id="14626" xr3:uid="{2CE1173C-7D21-4A22-A0EA-F16EE35AFC3C}" name="Column14610"/>
    <tableColumn id="14627" xr3:uid="{FA272055-88F5-4E35-8464-6EEF600F566A}" name="Column14611"/>
    <tableColumn id="14628" xr3:uid="{557F0423-662F-40C2-8AA0-3EC6057C207B}" name="Column14612"/>
    <tableColumn id="14629" xr3:uid="{8DFC2559-CB8D-4237-9294-FBB26F5D68D9}" name="Column14613"/>
    <tableColumn id="14630" xr3:uid="{1559A73F-60D6-4F36-86A6-3E31CE0D3B26}" name="Column14614"/>
    <tableColumn id="14631" xr3:uid="{F11A640B-E4F1-4656-9707-4C1A51DFD671}" name="Column14615"/>
    <tableColumn id="14632" xr3:uid="{03AECA65-2D41-4A7D-B264-5FC7955910D5}" name="Column14616"/>
    <tableColumn id="14633" xr3:uid="{0127C7DB-AAB7-49DF-91A1-9AAB824060AB}" name="Column14617"/>
    <tableColumn id="14634" xr3:uid="{B7F7D4B3-F8B7-471C-9665-0C8E7DFAF118}" name="Column14618"/>
    <tableColumn id="14635" xr3:uid="{98DFEF85-7669-48F2-99DC-3B85852F0F10}" name="Column14619"/>
    <tableColumn id="14636" xr3:uid="{8A8CD8CD-54D7-4082-BEF8-2AF6FC4CFD3A}" name="Column14620"/>
    <tableColumn id="14637" xr3:uid="{B6AC0DC7-0B78-41AA-B734-54D8C63C7B3D}" name="Column14621"/>
    <tableColumn id="14638" xr3:uid="{58C00C8D-EE8C-4301-A7E4-95A765C588DD}" name="Column14622"/>
    <tableColumn id="14639" xr3:uid="{09C1E399-CB55-4373-838D-FE64E1B23A1F}" name="Column14623"/>
    <tableColumn id="14640" xr3:uid="{B45F0F6E-8D38-49F7-95FE-01EAC8AD3E06}" name="Column14624"/>
    <tableColumn id="14641" xr3:uid="{C0C23340-3AC4-4C16-AE85-8E3ABDF32D78}" name="Column14625"/>
    <tableColumn id="14642" xr3:uid="{0A817943-287E-4322-A1E6-9D498B23A189}" name="Column14626"/>
    <tableColumn id="14643" xr3:uid="{BC7BF515-5924-4031-B16A-928A5D3D5F67}" name="Column14627"/>
    <tableColumn id="14644" xr3:uid="{5A1630E1-12F7-4CE6-8606-EACD55F8FE53}" name="Column14628"/>
    <tableColumn id="14645" xr3:uid="{6BC67733-7F51-4A5F-9596-B4A09DD285AD}" name="Column14629"/>
    <tableColumn id="14646" xr3:uid="{C0753CB2-C8DF-48D2-8FD7-6700246DF36C}" name="Column14630"/>
    <tableColumn id="14647" xr3:uid="{FB1C3DE9-10BD-4548-B8C2-06E00883BCE2}" name="Column14631"/>
    <tableColumn id="14648" xr3:uid="{F1F587CD-EDE2-4571-9E6B-973D24B59798}" name="Column14632"/>
    <tableColumn id="14649" xr3:uid="{D128125E-C949-4913-BA41-880E4742B1BF}" name="Column14633"/>
    <tableColumn id="14650" xr3:uid="{85765220-9D29-4C1E-8076-51C24DB98995}" name="Column14634"/>
    <tableColumn id="14651" xr3:uid="{84556B2E-F42A-4958-8609-2B0F532244EF}" name="Column14635"/>
    <tableColumn id="14652" xr3:uid="{9558FCEF-21C5-43C8-8C88-B7D2F3D41FFE}" name="Column14636"/>
    <tableColumn id="14653" xr3:uid="{02FE59ED-DF12-44A9-9B97-943E9D5A4F3C}" name="Column14637"/>
    <tableColumn id="14654" xr3:uid="{89638DEB-F3F3-41AC-9084-855956898997}" name="Column14638"/>
    <tableColumn id="14655" xr3:uid="{505003CA-DDD9-4F9D-9526-5E2AAB06670B}" name="Column14639"/>
    <tableColumn id="14656" xr3:uid="{2F414FF2-99F9-4A9F-96F8-893DAAA56421}" name="Column14640"/>
    <tableColumn id="14657" xr3:uid="{1D7A1491-7F3E-45A4-8DFF-AA6C36BDF185}" name="Column14641"/>
    <tableColumn id="14658" xr3:uid="{A92C13A9-F328-4EE2-A48C-1AFF6394929F}" name="Column14642"/>
    <tableColumn id="14659" xr3:uid="{449BAA6C-C8C5-4335-B5D6-7DDC93953B85}" name="Column14643"/>
    <tableColumn id="14660" xr3:uid="{0CAB4B1F-A82A-4C4C-8580-A2475EA6C55D}" name="Column14644"/>
    <tableColumn id="14661" xr3:uid="{F4B2D1BF-99BD-431B-8210-26A30E48E981}" name="Column14645"/>
    <tableColumn id="14662" xr3:uid="{00674A66-6754-47B6-A544-A2517803721F}" name="Column14646"/>
    <tableColumn id="14663" xr3:uid="{B5CF1195-01C8-46BC-A1CE-0D18BEEF49AB}" name="Column14647"/>
    <tableColumn id="14664" xr3:uid="{15BF2A20-73CB-46CA-BD33-6BFB514C746D}" name="Column14648"/>
    <tableColumn id="14665" xr3:uid="{E758142C-7B0A-418A-A68F-76A05EC4D47F}" name="Column14649"/>
    <tableColumn id="14666" xr3:uid="{62EC4324-D7DF-43F6-8F71-5D5A0545C5BA}" name="Column14650"/>
    <tableColumn id="14667" xr3:uid="{283D1022-DBE8-43E3-920D-C2ECA78FF5A6}" name="Column14651"/>
    <tableColumn id="14668" xr3:uid="{72A1B40E-E88C-4F6D-84D1-C2F4579CBE92}" name="Column14652"/>
    <tableColumn id="14669" xr3:uid="{14841032-9235-47F8-B37D-D8370CB6C45C}" name="Column14653"/>
    <tableColumn id="14670" xr3:uid="{EE85302E-F9BF-4109-AE2A-CA9AD968CCC9}" name="Column14654"/>
    <tableColumn id="14671" xr3:uid="{73D503B3-DAAF-4DF4-8D35-BCE6A51C1432}" name="Column14655"/>
    <tableColumn id="14672" xr3:uid="{B928D6FE-4135-4B2E-A58E-53C07C284C98}" name="Column14656"/>
    <tableColumn id="14673" xr3:uid="{2151C7B1-5093-4BE8-8495-6D58FFFB3E9E}" name="Column14657"/>
    <tableColumn id="14674" xr3:uid="{BF1C25EF-DE22-4952-A38E-74702BB2DCD4}" name="Column14658"/>
    <tableColumn id="14675" xr3:uid="{5E31BDDB-B1C5-421B-A915-25FC757AAA23}" name="Column14659"/>
    <tableColumn id="14676" xr3:uid="{3C38A03C-6E3C-4B89-95F3-773DB4CB43B7}" name="Column14660"/>
    <tableColumn id="14677" xr3:uid="{1CC0B071-2C57-4050-89A4-19D11155B3EE}" name="Column14661"/>
    <tableColumn id="14678" xr3:uid="{662B7CC0-5D75-4D3E-B79E-02CAF8EA2A0B}" name="Column14662"/>
    <tableColumn id="14679" xr3:uid="{F5662C75-8E6E-42D8-86B8-5FF05B93B44C}" name="Column14663"/>
    <tableColumn id="14680" xr3:uid="{9129B4E6-6C9D-43E3-A83C-D62434BC0DAC}" name="Column14664"/>
    <tableColumn id="14681" xr3:uid="{241135D0-E7AF-4995-899A-34B652F94B55}" name="Column14665"/>
    <tableColumn id="14682" xr3:uid="{F6252AFA-FA5C-4AC2-B160-B9D0477FF0BE}" name="Column14666"/>
    <tableColumn id="14683" xr3:uid="{7CC92E0E-D1AC-43A0-8592-3DEED2DE3B00}" name="Column14667"/>
    <tableColumn id="14684" xr3:uid="{B807BE4E-8A93-4B28-9A3B-AD8B4C109ECB}" name="Column14668"/>
    <tableColumn id="14685" xr3:uid="{8204DFFD-17B9-4FF2-9F89-6B652E414D73}" name="Column14669"/>
    <tableColumn id="14686" xr3:uid="{EAB5E1CA-B85A-40F6-8FF0-9DE8687F81CF}" name="Column14670"/>
    <tableColumn id="14687" xr3:uid="{9D14FBE5-0270-4CD6-BEC5-9EA64074706D}" name="Column14671"/>
    <tableColumn id="14688" xr3:uid="{A5487FF1-B2BF-4ECB-ACB4-EA346909F673}" name="Column14672"/>
    <tableColumn id="14689" xr3:uid="{563D05B7-445C-4B40-9493-408D4846EB36}" name="Column14673"/>
    <tableColumn id="14690" xr3:uid="{64085006-C5FF-48DF-9EFA-E645F3B16C13}" name="Column14674"/>
    <tableColumn id="14691" xr3:uid="{C26FD9DD-9C2B-4F4E-BC77-767959545F0B}" name="Column14675"/>
    <tableColumn id="14692" xr3:uid="{04301C8D-D1C5-4610-BA60-58451F147D8C}" name="Column14676"/>
    <tableColumn id="14693" xr3:uid="{17A998AC-337A-43A8-B629-CB97B2D33EF6}" name="Column14677"/>
    <tableColumn id="14694" xr3:uid="{F3208039-A607-4AA9-A1B6-60CE72E3C7FD}" name="Column14678"/>
    <tableColumn id="14695" xr3:uid="{9E1404B9-1E6D-4956-810C-3B65AB6283D8}" name="Column14679"/>
    <tableColumn id="14696" xr3:uid="{B6A79412-071A-423B-90EC-00ECDCA96435}" name="Column14680"/>
    <tableColumn id="14697" xr3:uid="{6B5DD3CC-DBE3-4078-94E9-88A92B724E3D}" name="Column14681"/>
    <tableColumn id="14698" xr3:uid="{278025FA-DD55-4F64-A23F-06206494F740}" name="Column14682"/>
    <tableColumn id="14699" xr3:uid="{61D9A40B-7E59-460E-A901-29108431254C}" name="Column14683"/>
    <tableColumn id="14700" xr3:uid="{6485F905-8E16-454A-9BD6-A0448BD62371}" name="Column14684"/>
    <tableColumn id="14701" xr3:uid="{2EF6D13C-AE1E-415C-9882-88D1961B1F48}" name="Column14685"/>
    <tableColumn id="14702" xr3:uid="{37B14E99-633C-4354-9E4A-09358B53A500}" name="Column14686"/>
    <tableColumn id="14703" xr3:uid="{70FB838F-C2FE-4A7A-A2D4-BDFB88921859}" name="Column14687"/>
    <tableColumn id="14704" xr3:uid="{7D1A1BA9-AC7B-4046-980C-A0F70B88844B}" name="Column14688"/>
    <tableColumn id="14705" xr3:uid="{6A9AE9B2-B617-4D4E-B128-70CFBBE87EE3}" name="Column14689"/>
    <tableColumn id="14706" xr3:uid="{8695AD57-4F95-4938-8A25-A498FDB72F32}" name="Column14690"/>
    <tableColumn id="14707" xr3:uid="{C44EF243-998A-4B3F-B814-91F69A69A0AC}" name="Column14691"/>
    <tableColumn id="14708" xr3:uid="{1134CC77-5D0D-4769-8CFD-46174101B179}" name="Column14692"/>
    <tableColumn id="14709" xr3:uid="{830FE165-5311-4926-9879-CA6297605427}" name="Column14693"/>
    <tableColumn id="14710" xr3:uid="{DA1D042D-0C21-4F71-994D-A0E244DD7B5E}" name="Column14694"/>
    <tableColumn id="14711" xr3:uid="{9C076671-DD3F-4BFE-A8CD-07E80E456685}" name="Column14695"/>
    <tableColumn id="14712" xr3:uid="{B2FBCD25-EFD1-493E-AB43-E0C5A56DC7B1}" name="Column14696"/>
    <tableColumn id="14713" xr3:uid="{29B32F20-6090-4D38-9A60-8A044C5B0707}" name="Column14697"/>
    <tableColumn id="14714" xr3:uid="{5391773E-E91C-4C51-9411-0F984A06064C}" name="Column14698"/>
    <tableColumn id="14715" xr3:uid="{FFC272E7-8FAE-4979-8747-6625EA7C0966}" name="Column14699"/>
    <tableColumn id="14716" xr3:uid="{95148AB1-F047-4C87-9C06-399448B054A5}" name="Column14700"/>
    <tableColumn id="14717" xr3:uid="{078EE29E-9F46-49E9-9227-4E335C68FF5A}" name="Column14701"/>
    <tableColumn id="14718" xr3:uid="{6DE3251A-6476-44C1-9991-183594DC7723}" name="Column14702"/>
    <tableColumn id="14719" xr3:uid="{7FEE79DD-BD3A-45E3-A270-3CAD7AB72B06}" name="Column14703"/>
    <tableColumn id="14720" xr3:uid="{F2E7F698-8A09-4306-80DD-333FAD84CB38}" name="Column14704"/>
    <tableColumn id="14721" xr3:uid="{C7865F5E-2A61-42E2-8392-76C80E025BC1}" name="Column14705"/>
    <tableColumn id="14722" xr3:uid="{522B0423-1DD2-41F4-AB17-F2BED031616E}" name="Column14706"/>
    <tableColumn id="14723" xr3:uid="{44F4690A-8C9E-429C-8912-641C85C67D32}" name="Column14707"/>
    <tableColumn id="14724" xr3:uid="{A087F72A-F905-4497-8D3B-36269B05B007}" name="Column14708"/>
    <tableColumn id="14725" xr3:uid="{7D018525-E102-40E1-90DB-7D1B9E4E2BCF}" name="Column14709"/>
    <tableColumn id="14726" xr3:uid="{37E1AA98-86AE-48A3-BA43-009E157A5AC9}" name="Column14710"/>
    <tableColumn id="14727" xr3:uid="{44D16EBB-57FA-4F44-AC80-8AEEFD43F19A}" name="Column14711"/>
    <tableColumn id="14728" xr3:uid="{C4E78D94-386E-4747-A76E-D7E64B624FDB}" name="Column14712"/>
    <tableColumn id="14729" xr3:uid="{C0F52236-23BA-47E2-B34E-9016EDDA7E18}" name="Column14713"/>
    <tableColumn id="14730" xr3:uid="{3A868C85-34F4-426F-B45C-CBFB4577D29C}" name="Column14714"/>
    <tableColumn id="14731" xr3:uid="{10BC1665-9364-456B-B953-BBF26E14B6A7}" name="Column14715"/>
    <tableColumn id="14732" xr3:uid="{9880A811-60AA-4D2B-8504-4F9D05C34C5A}" name="Column14716"/>
    <tableColumn id="14733" xr3:uid="{8F791F43-E37C-491C-9B08-835AF939F794}" name="Column14717"/>
    <tableColumn id="14734" xr3:uid="{4B3C3EB5-EE09-418C-B001-638685208D9E}" name="Column14718"/>
    <tableColumn id="14735" xr3:uid="{DEF3642F-31E1-43B9-88A9-6030010E0522}" name="Column14719"/>
    <tableColumn id="14736" xr3:uid="{C82895AC-DD18-49A6-BF0D-02A72163B97D}" name="Column14720"/>
    <tableColumn id="14737" xr3:uid="{BED872DC-6156-47EE-BC0B-E1EC7B4BBA5B}" name="Column14721"/>
    <tableColumn id="14738" xr3:uid="{86C5D9CA-1847-42C2-BFE1-C14C19A42BF4}" name="Column14722"/>
    <tableColumn id="14739" xr3:uid="{E7E3BCEC-4433-4C09-9C8F-14EA718080FD}" name="Column14723"/>
    <tableColumn id="14740" xr3:uid="{D75A62E1-A9C6-4C80-8A7F-4D1E9E33FE9F}" name="Column14724"/>
    <tableColumn id="14741" xr3:uid="{2E0BD13D-6FDA-4F1D-958A-D9A47DDE64B7}" name="Column14725"/>
    <tableColumn id="14742" xr3:uid="{7AE26F43-45C4-4253-9D02-E7FDD959237E}" name="Column14726"/>
    <tableColumn id="14743" xr3:uid="{9DB15BB2-DFED-4BE1-9E8E-BF50177FA43C}" name="Column14727"/>
    <tableColumn id="14744" xr3:uid="{BA29642B-C905-4766-AA3A-1BFE78972A82}" name="Column14728"/>
    <tableColumn id="14745" xr3:uid="{1DC0AC23-66CF-4452-A395-AF185A3B0425}" name="Column14729"/>
    <tableColumn id="14746" xr3:uid="{914792E2-EE82-43C5-94D6-C730B5BEC890}" name="Column14730"/>
    <tableColumn id="14747" xr3:uid="{FAA7FB19-0DA9-4D69-87FC-D90609E13A4A}" name="Column14731"/>
    <tableColumn id="14748" xr3:uid="{3BA97656-20A5-4F71-994D-5BBEE61EE03C}" name="Column14732"/>
    <tableColumn id="14749" xr3:uid="{358B444E-B4B5-44AC-9F71-EF2E0ADE6061}" name="Column14733"/>
    <tableColumn id="14750" xr3:uid="{44BB3213-B981-4E49-9D98-C6AFA7E91D67}" name="Column14734"/>
    <tableColumn id="14751" xr3:uid="{2D03DC47-B500-46A7-88DA-AC1B83640ED6}" name="Column14735"/>
    <tableColumn id="14752" xr3:uid="{7ECB3F16-5E91-4E2E-A393-8762CBE0B4C6}" name="Column14736"/>
    <tableColumn id="14753" xr3:uid="{234060EE-ABCD-4B6E-AC4C-6659DB989739}" name="Column14737"/>
    <tableColumn id="14754" xr3:uid="{E36552E6-F045-4977-AB20-DFE3AED40F33}" name="Column14738"/>
    <tableColumn id="14755" xr3:uid="{54003E21-F51D-4077-B223-F360D9AFE1DE}" name="Column14739"/>
    <tableColumn id="14756" xr3:uid="{57185243-9A7B-4636-AF24-281DE1AEA9FB}" name="Column14740"/>
    <tableColumn id="14757" xr3:uid="{ED9175D4-0BAB-486C-BDDD-9984A986E15A}" name="Column14741"/>
    <tableColumn id="14758" xr3:uid="{C43E25CE-ED1E-4380-A6BE-7F3E75F57EC9}" name="Column14742"/>
    <tableColumn id="14759" xr3:uid="{1D809DAF-0859-475B-A0BF-C68342863481}" name="Column14743"/>
    <tableColumn id="14760" xr3:uid="{E6290100-FB5C-4ECE-A306-30781D9C24AA}" name="Column14744"/>
    <tableColumn id="14761" xr3:uid="{5B777922-9664-4F99-9598-7037724AAA36}" name="Column14745"/>
    <tableColumn id="14762" xr3:uid="{C818B091-6B35-4245-AAE5-7DE45936EB44}" name="Column14746"/>
    <tableColumn id="14763" xr3:uid="{392C17A1-D2E1-45F3-A893-BEC2580D3FA3}" name="Column14747"/>
    <tableColumn id="14764" xr3:uid="{A1E7C2B8-DFFD-414F-BBF2-2009402BC64B}" name="Column14748"/>
    <tableColumn id="14765" xr3:uid="{FE2939EF-5FF6-4E38-93E9-9B81B3974477}" name="Column14749"/>
    <tableColumn id="14766" xr3:uid="{1C9002B0-2DC1-4E8D-B129-FC67EA3CF47D}" name="Column14750"/>
    <tableColumn id="14767" xr3:uid="{CC0AE25C-E9E4-4008-BFB8-E69E0683850D}" name="Column14751"/>
    <tableColumn id="14768" xr3:uid="{155EBB0B-7806-4CBF-A3DE-D25C9ECF3E8D}" name="Column14752"/>
    <tableColumn id="14769" xr3:uid="{69DECCE1-C8F9-43C5-9154-D9A1241F00C4}" name="Column14753"/>
    <tableColumn id="14770" xr3:uid="{132E6644-7FCC-4BF5-8D3E-12DF0B44CC4D}" name="Column14754"/>
    <tableColumn id="14771" xr3:uid="{BFEB939F-4705-49DF-824E-5CA830D8052C}" name="Column14755"/>
    <tableColumn id="14772" xr3:uid="{76606422-3F25-4ED6-8252-B9F2704FABD5}" name="Column14756"/>
    <tableColumn id="14773" xr3:uid="{52E6097E-EA6A-42B7-889E-4D63B4C36BFC}" name="Column14757"/>
    <tableColumn id="14774" xr3:uid="{02C5CAAD-87DE-45B8-B313-EADDD93097FB}" name="Column14758"/>
    <tableColumn id="14775" xr3:uid="{6B0129B3-2E98-4EF3-A218-CE339FC51BF6}" name="Column14759"/>
    <tableColumn id="14776" xr3:uid="{61FDFC2B-54FD-447B-9E60-99D76B30F1FD}" name="Column14760"/>
    <tableColumn id="14777" xr3:uid="{3ACF9494-76BD-4742-9355-01E0585BD890}" name="Column14761"/>
    <tableColumn id="14778" xr3:uid="{0E07112C-F8F6-4A1C-AF57-7B4426BB50B1}" name="Column14762"/>
    <tableColumn id="14779" xr3:uid="{99ABC1E2-A617-47E1-962F-6B1A28E84EA2}" name="Column14763"/>
    <tableColumn id="14780" xr3:uid="{7D44E2BB-BE85-4A7E-8B10-03D51EF06AD3}" name="Column14764"/>
    <tableColumn id="14781" xr3:uid="{3F34A64A-0297-4341-BF66-F0DD5A57A30D}" name="Column14765"/>
    <tableColumn id="14782" xr3:uid="{CEFA3B01-1B66-44F5-BBE9-3711EEF9D6E6}" name="Column14766"/>
    <tableColumn id="14783" xr3:uid="{7CBCA0B8-B8CA-401F-A84D-A6A8DE46D706}" name="Column14767"/>
    <tableColumn id="14784" xr3:uid="{EB67CCC0-B1E6-4699-BFA8-32ECFC41399E}" name="Column14768"/>
    <tableColumn id="14785" xr3:uid="{59B896CB-5923-4041-B9C3-1D54D8AA048D}" name="Column14769"/>
    <tableColumn id="14786" xr3:uid="{D52D320E-829C-4841-B044-0EADECA07761}" name="Column14770"/>
    <tableColumn id="14787" xr3:uid="{24359D61-56CF-4158-935F-BC29974A5979}" name="Column14771"/>
    <tableColumn id="14788" xr3:uid="{51C6B8AB-EB90-40F9-B6DA-396CE4F707C1}" name="Column14772"/>
    <tableColumn id="14789" xr3:uid="{8093E348-376A-4FC2-925F-712AA19EFB94}" name="Column14773"/>
    <tableColumn id="14790" xr3:uid="{138B8568-BF9F-4FA4-BD01-62CA82C3DA81}" name="Column14774"/>
    <tableColumn id="14791" xr3:uid="{D37510F0-7A01-4CD9-9192-60B34D7B9EF2}" name="Column14775"/>
    <tableColumn id="14792" xr3:uid="{34C96BC7-CAC6-4EC6-9F2B-C94642C20CD5}" name="Column14776"/>
    <tableColumn id="14793" xr3:uid="{76A3AF7C-6664-4286-B038-60D9C82113D5}" name="Column14777"/>
    <tableColumn id="14794" xr3:uid="{6459C5D9-A3EB-4BB3-BF58-5F9F830E401E}" name="Column14778"/>
    <tableColumn id="14795" xr3:uid="{63AEA185-6CE3-4667-AD1A-5158FDD864B6}" name="Column14779"/>
    <tableColumn id="14796" xr3:uid="{D673A76C-DCA1-46D6-84E3-85BE879E1032}" name="Column14780"/>
    <tableColumn id="14797" xr3:uid="{59AD8EDE-468B-46D1-8808-8C37B3E098D5}" name="Column14781"/>
    <tableColumn id="14798" xr3:uid="{1BBFE7B1-B85A-4606-A1D1-EC38506643BE}" name="Column14782"/>
    <tableColumn id="14799" xr3:uid="{A3C722C6-A840-4C49-BC73-BF23B1651A32}" name="Column14783"/>
    <tableColumn id="14800" xr3:uid="{1CB95E8B-CC4D-4D27-B3A0-F5DF4C94CB02}" name="Column14784"/>
    <tableColumn id="14801" xr3:uid="{B328C493-DF86-4B74-8B3F-A87DCF4707D3}" name="Column14785"/>
    <tableColumn id="14802" xr3:uid="{A88D4A6A-B0EA-4345-980A-9607A27FED72}" name="Column14786"/>
    <tableColumn id="14803" xr3:uid="{C1BC93A9-06C0-431A-98F9-1589DA1C063D}" name="Column14787"/>
    <tableColumn id="14804" xr3:uid="{CE9BFFF3-7002-4008-BDCD-52AB29FBC71E}" name="Column14788"/>
    <tableColumn id="14805" xr3:uid="{21BFD940-46AF-4A65-81B5-18656ED4AB66}" name="Column14789"/>
    <tableColumn id="14806" xr3:uid="{C0846139-51FE-4A8C-9474-FE9F80DECF76}" name="Column14790"/>
    <tableColumn id="14807" xr3:uid="{2FC341AE-C01A-4F1A-9C3A-1ED6E76FE5CF}" name="Column14791"/>
    <tableColumn id="14808" xr3:uid="{4A3C5BFA-642C-4286-BC73-6B84EA6B350A}" name="Column14792"/>
    <tableColumn id="14809" xr3:uid="{978ACC6B-7FCD-437E-B503-34C48B98E658}" name="Column14793"/>
    <tableColumn id="14810" xr3:uid="{A3E70BE7-B735-4873-B4CD-B71E775CBB54}" name="Column14794"/>
    <tableColumn id="14811" xr3:uid="{B7C618FE-4CC9-48B6-9AD7-85047AF6A409}" name="Column14795"/>
    <tableColumn id="14812" xr3:uid="{4BDE55D7-4CD2-4200-BCC3-994D4FA1C460}" name="Column14796"/>
    <tableColumn id="14813" xr3:uid="{C0436D5B-C50E-4F63-8A6E-09C96B85E564}" name="Column14797"/>
    <tableColumn id="14814" xr3:uid="{7CAF0943-05A5-4FDD-93BB-617AFA1DAD6C}" name="Column14798"/>
    <tableColumn id="14815" xr3:uid="{01ACACE1-A756-4E91-895E-4E91B9B9D9D0}" name="Column14799"/>
    <tableColumn id="14816" xr3:uid="{4CE66075-EA64-4597-BAC3-25B805D4CF14}" name="Column14800"/>
    <tableColumn id="14817" xr3:uid="{FF8B1FB0-8599-4155-9FC3-E8E744620537}" name="Column14801"/>
    <tableColumn id="14818" xr3:uid="{BC84FFA7-8879-4651-93C5-B784AF55193E}" name="Column14802"/>
    <tableColumn id="14819" xr3:uid="{BB71A2F6-40E9-4FCE-8169-C7FB1A9836F0}" name="Column14803"/>
    <tableColumn id="14820" xr3:uid="{CA8D5F12-8C88-49ED-BB4A-3B6C80FC10EB}" name="Column14804"/>
    <tableColumn id="14821" xr3:uid="{7407353F-830E-4890-ACB0-5693F113D345}" name="Column14805"/>
    <tableColumn id="14822" xr3:uid="{CC7E9FC8-26CF-45CA-8525-83E608CB6CFA}" name="Column14806"/>
    <tableColumn id="14823" xr3:uid="{8783397B-6604-4D30-9AAA-F0A8C14B7BB8}" name="Column14807"/>
    <tableColumn id="14824" xr3:uid="{D4C628C2-76D7-4139-8213-BEC63B25637F}" name="Column14808"/>
    <tableColumn id="14825" xr3:uid="{A6BA6204-CF61-417C-A7FD-84E49A74F2FA}" name="Column14809"/>
    <tableColumn id="14826" xr3:uid="{12D5BC91-1182-42A9-8E78-F59535DACF90}" name="Column14810"/>
    <tableColumn id="14827" xr3:uid="{2379E504-B0FE-4C75-9D82-EF36E9703105}" name="Column14811"/>
    <tableColumn id="14828" xr3:uid="{8382A8CC-3410-4372-8877-367C435308CE}" name="Column14812"/>
    <tableColumn id="14829" xr3:uid="{7E2AA90F-2922-4E63-ABC5-F2634BA6DCFB}" name="Column14813"/>
    <tableColumn id="14830" xr3:uid="{8A2EAC67-A5A6-4E9F-B212-0A43DFCB7DFC}" name="Column14814"/>
    <tableColumn id="14831" xr3:uid="{BF84D3FE-3119-4A97-AF97-5156FB7A9F12}" name="Column14815"/>
    <tableColumn id="14832" xr3:uid="{D51363CA-0880-4A6D-B91B-9A40A5396157}" name="Column14816"/>
    <tableColumn id="14833" xr3:uid="{93C60CF3-F2F1-4D8F-A180-86826E5D1FAA}" name="Column14817"/>
    <tableColumn id="14834" xr3:uid="{0426A2CD-FF8D-4228-BD30-4CE8BA2DE8F5}" name="Column14818"/>
    <tableColumn id="14835" xr3:uid="{AF3FEE8C-E9A7-40E3-814C-57B09409EA5B}" name="Column14819"/>
    <tableColumn id="14836" xr3:uid="{0D33F6B5-AD58-4EF0-8C0A-8804F07A050F}" name="Column14820"/>
    <tableColumn id="14837" xr3:uid="{534F1292-1D95-43D0-A007-F5218A82CE4B}" name="Column14821"/>
    <tableColumn id="14838" xr3:uid="{0FD8E768-63EA-49D6-B1F3-B367651AE6FD}" name="Column14822"/>
    <tableColumn id="14839" xr3:uid="{6C07B412-2E32-4230-AF31-2374EF5CC699}" name="Column14823"/>
    <tableColumn id="14840" xr3:uid="{F43D2E13-88D3-4CEA-90B7-6974A3A9E985}" name="Column14824"/>
    <tableColumn id="14841" xr3:uid="{7492FDAD-E06E-4556-B48C-12B62A32682F}" name="Column14825"/>
    <tableColumn id="14842" xr3:uid="{6AAD404A-DA0A-4629-B683-0660744F6F11}" name="Column14826"/>
    <tableColumn id="14843" xr3:uid="{FA4FAE70-8772-43BE-8119-1472B91FFECC}" name="Column14827"/>
    <tableColumn id="14844" xr3:uid="{9088AC5B-56F0-4EB8-89AC-5A923C7E6744}" name="Column14828"/>
    <tableColumn id="14845" xr3:uid="{A00A7648-EBA0-41EC-B5FF-E34C4F62D9AA}" name="Column14829"/>
    <tableColumn id="14846" xr3:uid="{727BC6F2-25F9-47A1-B139-D06BBCCDCD83}" name="Column14830"/>
    <tableColumn id="14847" xr3:uid="{E5AD4001-CBE5-43B6-819E-2CC4926B71A1}" name="Column14831"/>
    <tableColumn id="14848" xr3:uid="{8FB12EDF-EE8F-4FDD-BADF-5AE58A2BAFD3}" name="Column14832"/>
    <tableColumn id="14849" xr3:uid="{E7775C88-8E58-405D-90FF-92DE15B1969A}" name="Column14833"/>
    <tableColumn id="14850" xr3:uid="{7E337425-2DF1-409F-A297-E4438AF8FF7F}" name="Column14834"/>
    <tableColumn id="14851" xr3:uid="{701AD64B-063A-493D-8B3A-13E901697132}" name="Column14835"/>
    <tableColumn id="14852" xr3:uid="{24EC697B-CFDA-4D52-B4A1-E0EB85D48E9C}" name="Column14836"/>
    <tableColumn id="14853" xr3:uid="{B2AAF06F-676A-439B-8FBF-C7233FBCAC90}" name="Column14837"/>
    <tableColumn id="14854" xr3:uid="{E178C7ED-C3A7-4A47-BE66-D18520C927CF}" name="Column14838"/>
    <tableColumn id="14855" xr3:uid="{6BA611B4-D520-45C0-B90E-5F937518EC7F}" name="Column14839"/>
    <tableColumn id="14856" xr3:uid="{072D39EA-4E53-436C-B740-2BAB59F89D68}" name="Column14840"/>
    <tableColumn id="14857" xr3:uid="{82247883-72F5-4E90-80EB-140F88239B27}" name="Column14841"/>
    <tableColumn id="14858" xr3:uid="{4E30C5EE-D13B-4335-B555-4C3DDA335C4D}" name="Column14842"/>
    <tableColumn id="14859" xr3:uid="{C54DE06F-6FFB-400A-AF81-2F39A6A262D5}" name="Column14843"/>
    <tableColumn id="14860" xr3:uid="{174B9EC0-F13E-4D9B-AD75-F4B78E325DBB}" name="Column14844"/>
    <tableColumn id="14861" xr3:uid="{B6DBDA32-1225-44BE-95DB-4180B3E706E3}" name="Column14845"/>
    <tableColumn id="14862" xr3:uid="{EE02CDD6-55B3-4634-913E-6287A394E8D4}" name="Column14846"/>
    <tableColumn id="14863" xr3:uid="{6DAFBE47-509E-4E56-8DB4-E3345824EA36}" name="Column14847"/>
    <tableColumn id="14864" xr3:uid="{97854E63-A13F-42A1-831A-75BA33CBEF8E}" name="Column14848"/>
    <tableColumn id="14865" xr3:uid="{D665F55A-306D-41E5-8078-BD3CF4FB738D}" name="Column14849"/>
    <tableColumn id="14866" xr3:uid="{53C101D8-2B1A-4F4B-AD69-16106A530919}" name="Column14850"/>
    <tableColumn id="14867" xr3:uid="{64CD0BF3-6AAF-4ACB-8533-E5F695263A9A}" name="Column14851"/>
    <tableColumn id="14868" xr3:uid="{5A53CF5B-C161-4BCE-B56D-318ACC4A0BD9}" name="Column14852"/>
    <tableColumn id="14869" xr3:uid="{905A85CF-690A-4520-B391-8D606C3DB57E}" name="Column14853"/>
    <tableColumn id="14870" xr3:uid="{54999240-0FD9-475A-9EF7-067C131915A2}" name="Column14854"/>
    <tableColumn id="14871" xr3:uid="{F04D9818-7A9F-42D6-A954-D6EA42AB91EF}" name="Column14855"/>
    <tableColumn id="14872" xr3:uid="{161BAEC2-D22C-4E49-A05C-4BB562D23CB1}" name="Column14856"/>
    <tableColumn id="14873" xr3:uid="{E57384A4-6EC2-425C-8A31-5E7C5AFAD629}" name="Column14857"/>
    <tableColumn id="14874" xr3:uid="{2B2DDA43-E739-41B4-8267-DB3BD001F150}" name="Column14858"/>
    <tableColumn id="14875" xr3:uid="{D7A3630F-3FB2-4AFE-8977-830F6D5E4027}" name="Column14859"/>
    <tableColumn id="14876" xr3:uid="{837971CC-3EBE-49F3-9439-137D4EEDA45E}" name="Column14860"/>
    <tableColumn id="14877" xr3:uid="{76439051-4A8B-483B-AC5D-0C1ECB09797F}" name="Column14861"/>
    <tableColumn id="14878" xr3:uid="{582A9992-971D-4509-8814-66CCFB4736F5}" name="Column14862"/>
    <tableColumn id="14879" xr3:uid="{B8B51211-0B42-4374-B7C0-AF860336D883}" name="Column14863"/>
    <tableColumn id="14880" xr3:uid="{EDD927F0-9136-4D83-BC41-E1440D99029D}" name="Column14864"/>
    <tableColumn id="14881" xr3:uid="{90448CF4-2ACE-4968-9F23-AF24791A0F70}" name="Column14865"/>
    <tableColumn id="14882" xr3:uid="{F14A5098-AC84-4655-82B5-DFCBEE3FF54E}" name="Column14866"/>
    <tableColumn id="14883" xr3:uid="{667AB3D2-7E8B-4F1E-B2C5-95C68EF6CDE2}" name="Column14867"/>
    <tableColumn id="14884" xr3:uid="{0FF9895D-1A15-41EF-89CF-87C4CC615687}" name="Column14868"/>
    <tableColumn id="14885" xr3:uid="{EB8FAA6F-5663-4177-8DD5-EA5239D638D9}" name="Column14869"/>
    <tableColumn id="14886" xr3:uid="{A245077F-1195-4EBB-8FAE-03CE6FE933F9}" name="Column14870"/>
    <tableColumn id="14887" xr3:uid="{0A6427D8-DA9D-46A8-8A9C-EC5736868665}" name="Column14871"/>
    <tableColumn id="14888" xr3:uid="{FCFAAAF0-DCA4-4435-97BF-91896832DE04}" name="Column14872"/>
    <tableColumn id="14889" xr3:uid="{92F24D53-3349-4554-88FD-143ECECEAE33}" name="Column14873"/>
    <tableColumn id="14890" xr3:uid="{B927E0CA-D227-4833-8272-BFBC3D6267A6}" name="Column14874"/>
    <tableColumn id="14891" xr3:uid="{51FF8535-A1C5-4636-B2E6-664D4A4BFD13}" name="Column14875"/>
    <tableColumn id="14892" xr3:uid="{6896C648-96E2-4502-BB12-54AD763CCD8E}" name="Column14876"/>
    <tableColumn id="14893" xr3:uid="{24CD0A6A-4B76-4DB4-B271-B41E8FB450E7}" name="Column14877"/>
    <tableColumn id="14894" xr3:uid="{2FEEFB7E-6C44-4045-8226-307375E9080B}" name="Column14878"/>
    <tableColumn id="14895" xr3:uid="{FC0DB130-7D1D-4B1F-BBE8-6A2D253E48F5}" name="Column14879"/>
    <tableColumn id="14896" xr3:uid="{5F1C4A0A-EA4E-4875-93A1-AABC580D5485}" name="Column14880"/>
    <tableColumn id="14897" xr3:uid="{D61CDA31-73C6-45E9-B0D4-DC3C6C0B47C0}" name="Column14881"/>
    <tableColumn id="14898" xr3:uid="{EDBFE38C-FA9F-40B3-9599-A509D9F45590}" name="Column14882"/>
    <tableColumn id="14899" xr3:uid="{BB690E9D-0EA8-404E-9FC9-D1E6BF8DF32E}" name="Column14883"/>
    <tableColumn id="14900" xr3:uid="{0445ED45-09B4-4AC0-B3BE-2F44A291C1B6}" name="Column14884"/>
    <tableColumn id="14901" xr3:uid="{04C7C884-CDD5-4928-9E5E-3039AC4A632C}" name="Column14885"/>
    <tableColumn id="14902" xr3:uid="{8F8676DE-4CE0-4F00-AE1A-D48CFDBBCD8B}" name="Column14886"/>
    <tableColumn id="14903" xr3:uid="{82007274-93A9-4F1F-84DA-6AA5621597CB}" name="Column14887"/>
    <tableColumn id="14904" xr3:uid="{BCF38145-CC60-4305-B839-356FBAB59BAC}" name="Column14888"/>
    <tableColumn id="14905" xr3:uid="{29D32D11-93CE-4E4B-B2BC-4C888178BFC7}" name="Column14889"/>
    <tableColumn id="14906" xr3:uid="{FFA7A772-3BEE-4AEA-95AD-10B577147A16}" name="Column14890"/>
    <tableColumn id="14907" xr3:uid="{5E2EA4CC-7970-4979-9D50-992D1D3D1346}" name="Column14891"/>
    <tableColumn id="14908" xr3:uid="{D39C962B-362A-46C3-9EE0-6646F675934E}" name="Column14892"/>
    <tableColumn id="14909" xr3:uid="{D5A2094E-8401-446B-9114-671681A4BEB1}" name="Column14893"/>
    <tableColumn id="14910" xr3:uid="{28BB8116-F508-40F9-B9DC-A0C345935822}" name="Column14894"/>
    <tableColumn id="14911" xr3:uid="{40847128-8054-4EDD-A260-1038AAF0851A}" name="Column14895"/>
    <tableColumn id="14912" xr3:uid="{CDAAFC48-4EE8-402B-A6EE-E0804C58108B}" name="Column14896"/>
    <tableColumn id="14913" xr3:uid="{4FB3E2DE-EB3F-445A-A717-D5D5BA9B7E47}" name="Column14897"/>
    <tableColumn id="14914" xr3:uid="{6CA157E3-B750-4EC8-86A9-04572B53FF0A}" name="Column14898"/>
    <tableColumn id="14915" xr3:uid="{218167AF-ADAE-401D-BFB9-F60014A69281}" name="Column14899"/>
    <tableColumn id="14916" xr3:uid="{B17CD963-D5A0-4DF7-8D39-C22C356720F7}" name="Column14900"/>
    <tableColumn id="14917" xr3:uid="{D9CD878C-95F7-49E7-AD00-7D86264C3C29}" name="Column14901"/>
    <tableColumn id="14918" xr3:uid="{89FE6213-1CF7-4063-8E5E-A1073C4A4C3F}" name="Column14902"/>
    <tableColumn id="14919" xr3:uid="{2E6E0986-95CD-4764-BBC2-56BA6CA32227}" name="Column14903"/>
    <tableColumn id="14920" xr3:uid="{783C8941-4B13-4909-A059-F229129A0F15}" name="Column14904"/>
    <tableColumn id="14921" xr3:uid="{4E5AD443-5213-4EA4-B855-0D2FBAEB491B}" name="Column14905"/>
    <tableColumn id="14922" xr3:uid="{8AE76F68-60AF-44C0-AF22-BADBC8E62FE3}" name="Column14906"/>
    <tableColumn id="14923" xr3:uid="{972BF2CD-BC1B-4F55-A2D0-0C89BC285691}" name="Column14907"/>
    <tableColumn id="14924" xr3:uid="{3DB1B368-EE9E-4923-89FD-D21481555535}" name="Column14908"/>
    <tableColumn id="14925" xr3:uid="{DDD75EFE-0892-4654-8623-5055041CC9CC}" name="Column14909"/>
    <tableColumn id="14926" xr3:uid="{C9C3B6B8-B13B-47C2-8162-66BCADCB27D0}" name="Column14910"/>
    <tableColumn id="14927" xr3:uid="{0B79A4E4-4FA6-420B-A23D-5894E509715E}" name="Column14911"/>
    <tableColumn id="14928" xr3:uid="{60475CAD-2F5F-4BA5-8FF7-294D83664256}" name="Column14912"/>
    <tableColumn id="14929" xr3:uid="{24EFDD2D-F01D-4FBF-BC42-1A7CBB3D6208}" name="Column14913"/>
    <tableColumn id="14930" xr3:uid="{9CE08009-6759-40E0-A1C5-99CF4C4F167B}" name="Column14914"/>
    <tableColumn id="14931" xr3:uid="{0D09F211-C42A-4322-8968-D3EB29B2EF65}" name="Column14915"/>
    <tableColumn id="14932" xr3:uid="{330975EB-5167-4E35-B2D1-C4948212B0D6}" name="Column14916"/>
    <tableColumn id="14933" xr3:uid="{53A5B1F3-CE1E-4BAC-939E-C74A50E066C7}" name="Column14917"/>
    <tableColumn id="14934" xr3:uid="{DA6C2526-FD23-4D9F-9637-5D2E96B214EE}" name="Column14918"/>
    <tableColumn id="14935" xr3:uid="{66631578-92B1-41EF-88F6-84841A489B35}" name="Column14919"/>
    <tableColumn id="14936" xr3:uid="{3A7BDCD8-4BDE-4DBC-9739-CA2547BAAA76}" name="Column14920"/>
    <tableColumn id="14937" xr3:uid="{F93AB3B5-AE81-47B4-8EAA-705B851FD56E}" name="Column14921"/>
    <tableColumn id="14938" xr3:uid="{76C0423E-77FD-45D7-8479-0528AD98CB29}" name="Column14922"/>
    <tableColumn id="14939" xr3:uid="{18F7502A-BF3D-4263-8E80-17D0E9EAB17F}" name="Column14923"/>
    <tableColumn id="14940" xr3:uid="{994CE627-1DC8-49ED-A29B-9AC1D278222C}" name="Column14924"/>
    <tableColumn id="14941" xr3:uid="{34917C15-8710-4B5A-A9D2-6833863C87DA}" name="Column14925"/>
    <tableColumn id="14942" xr3:uid="{8FDC291D-0934-4079-B871-DFBA47DF4A0C}" name="Column14926"/>
    <tableColumn id="14943" xr3:uid="{57F3310B-5902-4428-9544-7507B7D303EF}" name="Column14927"/>
    <tableColumn id="14944" xr3:uid="{281BB7CA-F829-424B-A61F-4CC1AD590DA3}" name="Column14928"/>
    <tableColumn id="14945" xr3:uid="{F40FE9F8-6D7E-489D-A3CE-053010BAC912}" name="Column14929"/>
    <tableColumn id="14946" xr3:uid="{FBAEEAD0-5135-48CC-9037-28083D7FFFFD}" name="Column14930"/>
    <tableColumn id="14947" xr3:uid="{38237782-829F-4CEB-8405-75AEC4E58FE4}" name="Column14931"/>
    <tableColumn id="14948" xr3:uid="{12B48DB4-FCF4-4A58-98DF-77D77D56F724}" name="Column14932"/>
    <tableColumn id="14949" xr3:uid="{7143D80D-2223-425F-B2AC-913C2A51DE1A}" name="Column14933"/>
    <tableColumn id="14950" xr3:uid="{D8E14444-0084-4C47-A30B-B711B225FE58}" name="Column14934"/>
    <tableColumn id="14951" xr3:uid="{D182E824-E7B9-4C02-9320-A1615B17179B}" name="Column14935"/>
    <tableColumn id="14952" xr3:uid="{2B9B2529-EDBB-4A9A-8171-554F48303F3E}" name="Column14936"/>
    <tableColumn id="14953" xr3:uid="{C346F413-F1C9-4F0B-9321-11AAE9AE0F6D}" name="Column14937"/>
    <tableColumn id="14954" xr3:uid="{EEBA789A-0ECA-4E63-92D1-FEEE23FE1E11}" name="Column14938"/>
    <tableColumn id="14955" xr3:uid="{2802F9F0-D56E-4A56-B430-A881F7C2CD6D}" name="Column14939"/>
    <tableColumn id="14956" xr3:uid="{D9290175-CB35-4D0C-83BB-C062B258C6F7}" name="Column14940"/>
    <tableColumn id="14957" xr3:uid="{2B887BE4-E3CA-4C47-AC6D-394332F69080}" name="Column14941"/>
    <tableColumn id="14958" xr3:uid="{4E153C3D-D952-423D-B50A-4A6E39693DCD}" name="Column14942"/>
    <tableColumn id="14959" xr3:uid="{4E299A8A-05E7-4EF5-8454-2E2A0172AE5B}" name="Column14943"/>
    <tableColumn id="14960" xr3:uid="{C2565D9C-D2BE-4BDD-809C-561173FC8B0C}" name="Column14944"/>
    <tableColumn id="14961" xr3:uid="{88937115-C230-4158-B1A6-12CDAB708044}" name="Column14945"/>
    <tableColumn id="14962" xr3:uid="{3DEB7EA1-D793-40C1-8A55-D57880826D37}" name="Column14946"/>
    <tableColumn id="14963" xr3:uid="{A03C7240-F13D-4DFE-908A-53C698091114}" name="Column14947"/>
    <tableColumn id="14964" xr3:uid="{D075E24C-3F2D-40FE-9779-C16B7BE82C8C}" name="Column14948"/>
    <tableColumn id="14965" xr3:uid="{76D49D94-0A13-41B3-A0EF-B889F748AED7}" name="Column14949"/>
    <tableColumn id="14966" xr3:uid="{49D67FD2-7A45-47C4-8ECE-B57221C2A202}" name="Column14950"/>
    <tableColumn id="14967" xr3:uid="{963D8806-AAFE-486E-A1AE-7F2937C6576C}" name="Column14951"/>
    <tableColumn id="14968" xr3:uid="{5F91CFB1-5D62-4D17-8B1E-05B7E2BF0C69}" name="Column14952"/>
    <tableColumn id="14969" xr3:uid="{C741343F-B377-430D-9A78-9D45EC8C0A33}" name="Column14953"/>
    <tableColumn id="14970" xr3:uid="{956D0F07-6945-4F27-A254-AA1BCCE405FF}" name="Column14954"/>
    <tableColumn id="14971" xr3:uid="{EB86D028-2D66-42A8-A678-D986B665A90A}" name="Column14955"/>
    <tableColumn id="14972" xr3:uid="{A6F9BE07-0CDC-47AA-8A5E-17D98EFA043A}" name="Column14956"/>
    <tableColumn id="14973" xr3:uid="{41FFEB1C-3E0B-478D-B7D3-6F427CFF519F}" name="Column14957"/>
    <tableColumn id="14974" xr3:uid="{D453C8D9-EC1B-4237-B6E7-26CE2F7E1FDE}" name="Column14958"/>
    <tableColumn id="14975" xr3:uid="{700879A8-59B1-4DE0-A9E1-E7578FFBBAEA}" name="Column14959"/>
    <tableColumn id="14976" xr3:uid="{7D9F5154-8A1A-4999-A3E8-4ED41C3087D7}" name="Column14960"/>
    <tableColumn id="14977" xr3:uid="{6A8B078C-50F9-4841-9D3E-A12499FE9B1A}" name="Column14961"/>
    <tableColumn id="14978" xr3:uid="{C96A8F5F-BC4C-495D-99E6-D0576461CB96}" name="Column14962"/>
    <tableColumn id="14979" xr3:uid="{1F648C24-20C9-4D09-A5CD-8BC2901B3360}" name="Column14963"/>
    <tableColumn id="14980" xr3:uid="{D548FC62-1875-4CCB-BB53-0A09B0CC3D91}" name="Column14964"/>
    <tableColumn id="14981" xr3:uid="{3DC646CA-57DB-4674-AEC4-DD1AE0A51662}" name="Column14965"/>
    <tableColumn id="14982" xr3:uid="{6CB4ABF2-DA76-49A9-85CD-947E410374D5}" name="Column14966"/>
    <tableColumn id="14983" xr3:uid="{CE0BB2B1-624C-43F8-B3D2-76A33371AC96}" name="Column14967"/>
    <tableColumn id="14984" xr3:uid="{0B6F01B6-4646-4F75-BADC-F108F5188358}" name="Column14968"/>
    <tableColumn id="14985" xr3:uid="{84D67B11-A4A1-4706-8A6A-A529AF19F980}" name="Column14969"/>
    <tableColumn id="14986" xr3:uid="{EA34C9C4-5CAF-462A-8768-286379D8F407}" name="Column14970"/>
    <tableColumn id="14987" xr3:uid="{F8304837-E703-4F29-80CB-369F94D3F9E7}" name="Column14971"/>
    <tableColumn id="14988" xr3:uid="{2D136E3F-1953-49A5-AD31-545E35532CF3}" name="Column14972"/>
    <tableColumn id="14989" xr3:uid="{0CD098BD-ECBB-4638-AAF4-08300DA0352D}" name="Column14973"/>
    <tableColumn id="14990" xr3:uid="{21B2D6A5-6A2A-4312-8356-776DF3AFB5BE}" name="Column14974"/>
    <tableColumn id="14991" xr3:uid="{4E656DAD-4D90-4770-B17A-C5925546FD55}" name="Column14975"/>
    <tableColumn id="14992" xr3:uid="{84E97246-82A0-4969-832A-B08365C92006}" name="Column14976"/>
    <tableColumn id="14993" xr3:uid="{6B271304-8F34-43CE-961F-F8F8A2A65842}" name="Column14977"/>
    <tableColumn id="14994" xr3:uid="{0FC36A40-2E7B-47C3-BDC8-DC5CBDE5AE30}" name="Column14978"/>
    <tableColumn id="14995" xr3:uid="{A0A0A8D4-B071-43B9-923F-954E207974A0}" name="Column14979"/>
    <tableColumn id="14996" xr3:uid="{10ED7A1E-F433-48B1-88DB-BE735A57A7D0}" name="Column14980"/>
    <tableColumn id="14997" xr3:uid="{D1489B51-97F5-4F93-9C67-F2B279F43EBF}" name="Column14981"/>
    <tableColumn id="14998" xr3:uid="{1F4F7140-B5AF-44E9-A6DD-E5F5FA660AE7}" name="Column14982"/>
    <tableColumn id="14999" xr3:uid="{97740B08-A3BC-4131-AE9B-16DF5353EBFC}" name="Column14983"/>
    <tableColumn id="15000" xr3:uid="{4D7A77FF-2873-4CA8-8025-ECB5D596EDF4}" name="Column14984"/>
    <tableColumn id="15001" xr3:uid="{16A63E37-1CF7-469D-BF83-6F33295BD631}" name="Column14985"/>
    <tableColumn id="15002" xr3:uid="{4C725621-6973-496C-BE59-E2D632502150}" name="Column14986"/>
    <tableColumn id="15003" xr3:uid="{D5F33841-65DA-48D7-ABB6-7156D9A39CF8}" name="Column14987"/>
    <tableColumn id="15004" xr3:uid="{D8096314-F51A-430B-8528-E310738D662F}" name="Column14988"/>
    <tableColumn id="15005" xr3:uid="{CD9A94C8-F8C1-485D-A821-B3A0E6C319B0}" name="Column14989"/>
    <tableColumn id="15006" xr3:uid="{ABF74C30-AA81-47C5-9670-A09AE49726CE}" name="Column14990"/>
    <tableColumn id="15007" xr3:uid="{D6199201-3B2F-40DD-B6F9-66E84C429555}" name="Column14991"/>
    <tableColumn id="15008" xr3:uid="{5D082365-3C5A-4A66-A4D3-1FA8CD1C47D0}" name="Column14992"/>
    <tableColumn id="15009" xr3:uid="{76E3216A-CF26-4BD9-B3ED-CBB3FA4E866E}" name="Column14993"/>
    <tableColumn id="15010" xr3:uid="{22BFFA8D-064A-4BD9-87CC-92977C14A07B}" name="Column14994"/>
    <tableColumn id="15011" xr3:uid="{A47BDAC4-4AB4-41F9-BCE9-77B77C6521A1}" name="Column14995"/>
    <tableColumn id="15012" xr3:uid="{42B1BBA5-781B-4F6C-9C74-E1B3155E52A4}" name="Column14996"/>
    <tableColumn id="15013" xr3:uid="{2CBE1177-4D4A-4136-A7FA-6A89DEA7447C}" name="Column14997"/>
    <tableColumn id="15014" xr3:uid="{5052C2FB-CA9C-4B37-85E2-BCACDE646C38}" name="Column14998"/>
    <tableColumn id="15015" xr3:uid="{30DCC8D9-AE97-4F11-83EB-C9C1340190BB}" name="Column14999"/>
    <tableColumn id="15016" xr3:uid="{373AACEB-B035-493C-A96A-EFB9563FABAF}" name="Column15000"/>
    <tableColumn id="15017" xr3:uid="{CC8C3860-B715-4C40-9C1D-5508444DF442}" name="Column15001"/>
    <tableColumn id="15018" xr3:uid="{14DCFF7C-4B84-49E6-9AA2-5981F1B644B6}" name="Column15002"/>
    <tableColumn id="15019" xr3:uid="{FEF2BCBD-307C-49E0-8C74-5436C6AEDB77}" name="Column15003"/>
    <tableColumn id="15020" xr3:uid="{0B5CC912-1BF4-4DC5-86CF-FE5B9CFAEB8D}" name="Column15004"/>
    <tableColumn id="15021" xr3:uid="{C13FDEA2-DD92-4031-B02F-0B5CFA538757}" name="Column15005"/>
    <tableColumn id="15022" xr3:uid="{DEEA6E06-797E-49C8-93F9-5068BC7AB639}" name="Column15006"/>
    <tableColumn id="15023" xr3:uid="{0B6E0997-1462-4C05-AC68-59E479676DAB}" name="Column15007"/>
    <tableColumn id="15024" xr3:uid="{15F04072-7C5A-4AF0-95B3-7F7D5C5E0869}" name="Column15008"/>
    <tableColumn id="15025" xr3:uid="{2B51D08C-8356-444A-AEEE-611BC21EFACB}" name="Column15009"/>
    <tableColumn id="15026" xr3:uid="{9454F272-9F8E-4D19-9270-73E02D52E72E}" name="Column15010"/>
    <tableColumn id="15027" xr3:uid="{575E666E-01E6-4CC8-B4D2-D51BF8EFFF11}" name="Column15011"/>
    <tableColumn id="15028" xr3:uid="{A29960D3-A686-4BCE-9B6C-F4A12BE74DF0}" name="Column15012"/>
    <tableColumn id="15029" xr3:uid="{17FD438E-587E-41A4-A9B6-C325CD2D5D24}" name="Column15013"/>
    <tableColumn id="15030" xr3:uid="{FD6A6EAC-DAB8-40BC-849F-14B161799BA3}" name="Column15014"/>
    <tableColumn id="15031" xr3:uid="{B6024F24-BAAF-4A92-97A9-19F39697AD5D}" name="Column15015"/>
    <tableColumn id="15032" xr3:uid="{664DE0D5-070E-48D5-A14F-D1DE5DDA21FC}" name="Column15016"/>
    <tableColumn id="15033" xr3:uid="{2470A1ED-097D-4A51-A9D2-EF93B7F3B6DD}" name="Column15017"/>
    <tableColumn id="15034" xr3:uid="{E8416E31-0C40-4CF3-85EE-565BD30628D2}" name="Column15018"/>
    <tableColumn id="15035" xr3:uid="{2E60239B-7459-4B5E-9059-BCC55AB19271}" name="Column15019"/>
    <tableColumn id="15036" xr3:uid="{96A084C5-DA46-43E3-BAFC-C4D3661C900E}" name="Column15020"/>
    <tableColumn id="15037" xr3:uid="{4280C904-EECA-4B17-A5A1-D74D1A7D8907}" name="Column15021"/>
    <tableColumn id="15038" xr3:uid="{232C306E-9263-4B6E-8732-2B8B0ABEB888}" name="Column15022"/>
    <tableColumn id="15039" xr3:uid="{6ADE1ACD-538A-4042-B5FA-B5A95225E97E}" name="Column15023"/>
    <tableColumn id="15040" xr3:uid="{B0F21E6C-14E7-4C30-BC97-BFC96E9A031A}" name="Column15024"/>
    <tableColumn id="15041" xr3:uid="{E940B196-84D3-4990-87E2-869C38F6DA13}" name="Column15025"/>
    <tableColumn id="15042" xr3:uid="{A17A95A2-864A-412B-865B-F63A6681B2A8}" name="Column15026"/>
    <tableColumn id="15043" xr3:uid="{2E25A7D1-D31D-4CDE-9561-4CE726FFF455}" name="Column15027"/>
    <tableColumn id="15044" xr3:uid="{EA710BAC-F50F-46BE-B3B7-8FE76E9ECD43}" name="Column15028"/>
    <tableColumn id="15045" xr3:uid="{4B0FA163-444A-4D6F-ABC1-4F48A46C5997}" name="Column15029"/>
    <tableColumn id="15046" xr3:uid="{7AA74A0F-3C64-49D4-9014-F8FBD59D676A}" name="Column15030"/>
    <tableColumn id="15047" xr3:uid="{BAA37E5C-56F2-41C4-91CE-5AB5652B5C7F}" name="Column15031"/>
    <tableColumn id="15048" xr3:uid="{97776D20-933F-49E5-AC44-180EC4734891}" name="Column15032"/>
    <tableColumn id="15049" xr3:uid="{6B5C0206-A81D-4FD9-8335-C30AD5DDB88C}" name="Column15033"/>
    <tableColumn id="15050" xr3:uid="{BE2FAFF6-4CB3-4941-8847-1C2DE6B83A84}" name="Column15034"/>
    <tableColumn id="15051" xr3:uid="{CE6AFDE2-299D-46A4-97E7-6B4FD24BA6AC}" name="Column15035"/>
    <tableColumn id="15052" xr3:uid="{65BD1BC8-7544-4220-A0AB-59D7074A2DF4}" name="Column15036"/>
    <tableColumn id="15053" xr3:uid="{5E550A6F-FC0C-4AFE-A29B-630EFECF9E0C}" name="Column15037"/>
    <tableColumn id="15054" xr3:uid="{D37D90C6-ECE0-4997-A93C-4A1EFA11E613}" name="Column15038"/>
    <tableColumn id="15055" xr3:uid="{450E2BFD-69EC-49C0-9A42-36A9E8BD20F9}" name="Column15039"/>
    <tableColumn id="15056" xr3:uid="{2DCCB475-C368-48CF-A726-F3587742F5E6}" name="Column15040"/>
    <tableColumn id="15057" xr3:uid="{6F06A1FC-AA33-47C0-8072-1CC3D629CC37}" name="Column15041"/>
    <tableColumn id="15058" xr3:uid="{6F20792B-3441-4C76-923A-1DBECF524251}" name="Column15042"/>
    <tableColumn id="15059" xr3:uid="{E69D22B0-6C4D-480E-A8F0-1C5DD84E2590}" name="Column15043"/>
    <tableColumn id="15060" xr3:uid="{B1A75FDE-4F6E-4E85-A6BC-4B5B4B832AD9}" name="Column15044"/>
    <tableColumn id="15061" xr3:uid="{1FED1B1B-7F18-45D4-97FB-D66BD671D095}" name="Column15045"/>
    <tableColumn id="15062" xr3:uid="{D4D93F08-4A00-4446-9321-09DF611900C8}" name="Column15046"/>
    <tableColumn id="15063" xr3:uid="{4DA106F5-A568-4B60-AD76-1D379A04A7CE}" name="Column15047"/>
    <tableColumn id="15064" xr3:uid="{AD8A1141-AB42-42DE-946C-5BC253B706A7}" name="Column15048"/>
    <tableColumn id="15065" xr3:uid="{AB82E8D6-7FE3-4CBE-A469-12DD30AC5E3D}" name="Column15049"/>
    <tableColumn id="15066" xr3:uid="{86415AD9-26AA-4FAD-82CB-2A500F04C182}" name="Column15050"/>
    <tableColumn id="15067" xr3:uid="{69CEFA01-0A76-4C68-9FE8-F62F38657C9A}" name="Column15051"/>
    <tableColumn id="15068" xr3:uid="{ED082955-8C64-4410-A491-6D9A0AD8D5FF}" name="Column15052"/>
    <tableColumn id="15069" xr3:uid="{3D2D00AE-E963-4A21-A95A-E25207424C3F}" name="Column15053"/>
    <tableColumn id="15070" xr3:uid="{C4402E90-5EFE-4002-81E2-635759D790B1}" name="Column15054"/>
    <tableColumn id="15071" xr3:uid="{F3AD555B-F3D2-46A2-A847-EB56F33BF086}" name="Column15055"/>
    <tableColumn id="15072" xr3:uid="{CD8B9BD6-5708-4DCA-B624-2243926885AD}" name="Column15056"/>
    <tableColumn id="15073" xr3:uid="{6D93336E-A6D3-4146-B7D4-66BA21A41542}" name="Column15057"/>
    <tableColumn id="15074" xr3:uid="{F3BAD50A-655F-44CD-B0B0-E2AF691B5C30}" name="Column15058"/>
    <tableColumn id="15075" xr3:uid="{5914AF32-2D4A-4747-9366-9464008D9200}" name="Column15059"/>
    <tableColumn id="15076" xr3:uid="{C3F76433-0B3C-4135-B8B6-2354683EB87A}" name="Column15060"/>
    <tableColumn id="15077" xr3:uid="{FC1DC9CA-5456-4BB3-9460-495CC1894049}" name="Column15061"/>
    <tableColumn id="15078" xr3:uid="{49764430-34F4-4F18-AF70-8178CA5B550A}" name="Column15062"/>
    <tableColumn id="15079" xr3:uid="{CDFCFB11-C39B-4B30-8709-A101515DF33A}" name="Column15063"/>
    <tableColumn id="15080" xr3:uid="{12B1C93B-D763-4A35-B4FE-54616925A9BA}" name="Column15064"/>
    <tableColumn id="15081" xr3:uid="{9800E4E2-AC3F-4C20-93DA-D4F56C4F84EB}" name="Column15065"/>
    <tableColumn id="15082" xr3:uid="{628AC08A-0720-4BF2-810F-F0D0A64E7D42}" name="Column15066"/>
    <tableColumn id="15083" xr3:uid="{326CFF27-0F53-4A15-BF76-3D857F8B97A1}" name="Column15067"/>
    <tableColumn id="15084" xr3:uid="{6D3D5F45-7551-4D99-9C87-2518FD2D17C5}" name="Column15068"/>
    <tableColumn id="15085" xr3:uid="{51D34CD1-8845-4BE5-A8BC-C3F170A23ED2}" name="Column15069"/>
    <tableColumn id="15086" xr3:uid="{240E0678-5ADA-4564-88FC-E53C646EAD9F}" name="Column15070"/>
    <tableColumn id="15087" xr3:uid="{15D8E953-2F83-473F-9EF7-BC68E02770ED}" name="Column15071"/>
    <tableColumn id="15088" xr3:uid="{BFC1DBD5-BEF4-4899-B59E-4C07129E75EC}" name="Column15072"/>
    <tableColumn id="15089" xr3:uid="{CF9007F0-16E7-4611-8C61-4DD0E9468C01}" name="Column15073"/>
    <tableColumn id="15090" xr3:uid="{33045F86-AF0C-476B-9AEB-AC51BB938586}" name="Column15074"/>
    <tableColumn id="15091" xr3:uid="{6792B837-9CE9-4900-81C6-EE2FF97A140A}" name="Column15075"/>
    <tableColumn id="15092" xr3:uid="{42108ABE-5DEF-4317-9D07-3C24E78AEA6C}" name="Column15076"/>
    <tableColumn id="15093" xr3:uid="{10B4ED63-A39F-4467-B153-F858F3E83050}" name="Column15077"/>
    <tableColumn id="15094" xr3:uid="{69BFDDBC-1DBB-4D45-82CD-6A065BC89918}" name="Column15078"/>
    <tableColumn id="15095" xr3:uid="{30C2133D-BC6F-42FF-B21C-BE65C31BB015}" name="Column15079"/>
    <tableColumn id="15096" xr3:uid="{A5115609-4EAC-4405-80CB-A24253D3CCB9}" name="Column15080"/>
    <tableColumn id="15097" xr3:uid="{7410871E-2C67-41CC-9B46-CD6413AB6FDC}" name="Column15081"/>
    <tableColumn id="15098" xr3:uid="{62A613A2-FEE6-4CF8-BE38-795AC6014E09}" name="Column15082"/>
    <tableColumn id="15099" xr3:uid="{D733F75D-931F-4461-914C-F85C4770A5F6}" name="Column15083"/>
    <tableColumn id="15100" xr3:uid="{5799968E-E829-4859-ACD6-1E201FEBD91A}" name="Column15084"/>
    <tableColumn id="15101" xr3:uid="{BE975187-6BD4-41AC-AF69-801144A7342C}" name="Column15085"/>
    <tableColumn id="15102" xr3:uid="{21AF78D5-2835-406E-8032-DD1454AEAE3F}" name="Column15086"/>
    <tableColumn id="15103" xr3:uid="{1278E42E-8F34-4E9C-AE06-123279F644C9}" name="Column15087"/>
    <tableColumn id="15104" xr3:uid="{B59530F5-884A-4537-B18B-399ED7FC3261}" name="Column15088"/>
    <tableColumn id="15105" xr3:uid="{70BE4044-CD16-4026-AD08-600E5A66D4D6}" name="Column15089"/>
    <tableColumn id="15106" xr3:uid="{C3462E3B-F4D1-45CD-906F-CE99616598CF}" name="Column15090"/>
    <tableColumn id="15107" xr3:uid="{F3B2D8F8-BD23-4A56-B637-E6E741DECFF8}" name="Column15091"/>
    <tableColumn id="15108" xr3:uid="{D24BB1E0-C21C-4917-8C8F-5EC1431AA2CE}" name="Column15092"/>
    <tableColumn id="15109" xr3:uid="{06FC9D20-A5AC-4794-ADF5-F0778B57577F}" name="Column15093"/>
    <tableColumn id="15110" xr3:uid="{0AF826B3-593D-42CB-BA8C-3BC205EE3DD8}" name="Column15094"/>
    <tableColumn id="15111" xr3:uid="{FCDF98E9-BD67-44B3-8AC0-CF1DA9CD58EC}" name="Column15095"/>
    <tableColumn id="15112" xr3:uid="{B581A77E-EDE4-41F0-A0F1-712A6253CD41}" name="Column15096"/>
    <tableColumn id="15113" xr3:uid="{0DD44E21-255A-464C-8048-23B07E03AC46}" name="Column15097"/>
    <tableColumn id="15114" xr3:uid="{3885C467-8A6D-4F6F-9127-6F621876AEF8}" name="Column15098"/>
    <tableColumn id="15115" xr3:uid="{17B65A4A-7E39-4551-9863-73F53214BE31}" name="Column15099"/>
    <tableColumn id="15116" xr3:uid="{8C082281-B149-4E1F-9C34-0DC8ED06C1F4}" name="Column15100"/>
    <tableColumn id="15117" xr3:uid="{00BA353A-8B20-425E-9127-CD3938FFF528}" name="Column15101"/>
    <tableColumn id="15118" xr3:uid="{CAB75457-DF82-435C-A42F-8406D612D8E0}" name="Column15102"/>
    <tableColumn id="15119" xr3:uid="{B55E98D8-C0B6-45DE-A6DE-4BC977D34045}" name="Column15103"/>
    <tableColumn id="15120" xr3:uid="{75E8F38B-6250-455A-94C4-5C637FD2A313}" name="Column15104"/>
    <tableColumn id="15121" xr3:uid="{6E38C059-30EE-4E40-A06C-924BF54577BD}" name="Column15105"/>
    <tableColumn id="15122" xr3:uid="{A470CE74-8CCC-4A10-9196-5A985F648E6C}" name="Column15106"/>
    <tableColumn id="15123" xr3:uid="{46A6A671-DB34-4A3B-8DBD-EC89EE619F5F}" name="Column15107"/>
    <tableColumn id="15124" xr3:uid="{D7A87198-DB04-4F7D-A324-DA9E971DFE4E}" name="Column15108"/>
    <tableColumn id="15125" xr3:uid="{F5B6A586-C6A3-4DB6-945F-F7878E4B0646}" name="Column15109"/>
    <tableColumn id="15126" xr3:uid="{CC0CAC5D-9629-418D-A1F3-1416CBC82E88}" name="Column15110"/>
    <tableColumn id="15127" xr3:uid="{45F7CC00-3208-4918-9E81-E191B07665AF}" name="Column15111"/>
    <tableColumn id="15128" xr3:uid="{A69EAA1D-63DC-4464-8799-8C5A0B009019}" name="Column15112"/>
    <tableColumn id="15129" xr3:uid="{23329D2D-0AD4-4AD8-8E74-0C4B9EC557C3}" name="Column15113"/>
    <tableColumn id="15130" xr3:uid="{016BDDD3-296E-4C96-846C-B9FC3196649E}" name="Column15114"/>
    <tableColumn id="15131" xr3:uid="{43BD15A1-81B8-4152-8189-0C259986EB16}" name="Column15115"/>
    <tableColumn id="15132" xr3:uid="{6F802EA2-C011-4A27-A689-01308CE61505}" name="Column15116"/>
    <tableColumn id="15133" xr3:uid="{85A222AD-55EC-4412-9FD2-E0431D146549}" name="Column15117"/>
    <tableColumn id="15134" xr3:uid="{8DB59E23-B71A-43BE-87EE-04F04BAD78D6}" name="Column15118"/>
    <tableColumn id="15135" xr3:uid="{6263B485-5309-4D70-8927-C162B9AB3B7B}" name="Column15119"/>
    <tableColumn id="15136" xr3:uid="{2FF8707B-6D02-417C-A6BE-2ADF13446243}" name="Column15120"/>
    <tableColumn id="15137" xr3:uid="{305E18E3-9C50-41DC-8E17-EA56359C5732}" name="Column15121"/>
    <tableColumn id="15138" xr3:uid="{9978FDAD-76C6-4356-ACEB-FEB8BCF6470F}" name="Column15122"/>
    <tableColumn id="15139" xr3:uid="{4C810F86-B460-4FB3-8EDF-44056F300A8C}" name="Column15123"/>
    <tableColumn id="15140" xr3:uid="{AEC4E08E-9DD9-4002-BAB7-AEF45DC5CE87}" name="Column15124"/>
    <tableColumn id="15141" xr3:uid="{51DD86C2-E250-44C2-A6AA-D96E6D52A8F0}" name="Column15125"/>
    <tableColumn id="15142" xr3:uid="{3E5A22AA-080C-4A5D-A586-2BCB22915F58}" name="Column15126"/>
    <tableColumn id="15143" xr3:uid="{EAA96965-402D-4013-BC9F-22172A34D388}" name="Column15127"/>
    <tableColumn id="15144" xr3:uid="{861DCB03-759C-4A98-825A-8A11E79577A3}" name="Column15128"/>
    <tableColumn id="15145" xr3:uid="{626EC266-967A-4AB6-B1E3-83FE054FCE49}" name="Column15129"/>
    <tableColumn id="15146" xr3:uid="{3563BF0F-D4DC-47BF-8070-490431172407}" name="Column15130"/>
    <tableColumn id="15147" xr3:uid="{1E7608A4-312A-4A06-9364-251594E4A3B9}" name="Column15131"/>
    <tableColumn id="15148" xr3:uid="{C6DE01A2-103A-4721-82C5-F98B8D349140}" name="Column15132"/>
    <tableColumn id="15149" xr3:uid="{DBA0D0C9-F649-4B6C-B159-CACBC5AF2C4E}" name="Column15133"/>
    <tableColumn id="15150" xr3:uid="{1D315D64-7A11-49EB-B2CF-9D5C9FD35F0F}" name="Column15134"/>
    <tableColumn id="15151" xr3:uid="{1FAC68A7-9B2C-40A6-BD85-1510E7CBAA5C}" name="Column15135"/>
    <tableColumn id="15152" xr3:uid="{209E4572-BAFC-4035-B7FB-94B48D24669F}" name="Column15136"/>
    <tableColumn id="15153" xr3:uid="{361F3074-D4FD-4889-9ADC-C13EC2F0C731}" name="Column15137"/>
    <tableColumn id="15154" xr3:uid="{ABF8B577-1211-47A2-B6BF-0FCD0C6CDCEA}" name="Column15138"/>
    <tableColumn id="15155" xr3:uid="{2BB96E63-CEE3-46C5-B1A6-ECE17DAD7733}" name="Column15139"/>
    <tableColumn id="15156" xr3:uid="{261F9267-3B1A-40E6-BF1B-945FC45A4F2C}" name="Column15140"/>
    <tableColumn id="15157" xr3:uid="{F55A91C1-6D18-42F1-B1B0-BFA5B84DABB8}" name="Column15141"/>
    <tableColumn id="15158" xr3:uid="{291256DE-4774-4BDA-ACFF-1F9AFC46FCD0}" name="Column15142"/>
    <tableColumn id="15159" xr3:uid="{D69659A8-5366-419D-871A-187A8A4FA2BC}" name="Column15143"/>
    <tableColumn id="15160" xr3:uid="{BD2FCAB4-6AFE-4F7D-A4F8-879E73805660}" name="Column15144"/>
    <tableColumn id="15161" xr3:uid="{8F205C18-461C-4EAE-8424-D397BF21B1D4}" name="Column15145"/>
    <tableColumn id="15162" xr3:uid="{7676DD0F-2CFB-4E05-804D-0D2AEB96B2AF}" name="Column15146"/>
    <tableColumn id="15163" xr3:uid="{155A7208-80F4-48FC-8880-EC981B31DF4B}" name="Column15147"/>
    <tableColumn id="15164" xr3:uid="{4C2517A0-86B2-421D-888E-000DDF15E441}" name="Column15148"/>
    <tableColumn id="15165" xr3:uid="{699052A6-1246-4986-9E66-16DDB40F98AE}" name="Column15149"/>
    <tableColumn id="15166" xr3:uid="{3E9BD30F-D263-45BE-9FDA-C5C20451F92F}" name="Column15150"/>
    <tableColumn id="15167" xr3:uid="{6E58AAC8-20DC-4560-92D9-55F66D67B10E}" name="Column15151"/>
    <tableColumn id="15168" xr3:uid="{792AC6A6-2A71-42C9-89EC-093AF2EC273A}" name="Column15152"/>
    <tableColumn id="15169" xr3:uid="{612A225D-6398-4587-8B16-97F2F0FCE906}" name="Column15153"/>
    <tableColumn id="15170" xr3:uid="{2C6EB3ED-B499-42AB-9973-1BE0066DCDBC}" name="Column15154"/>
    <tableColumn id="15171" xr3:uid="{26D0FFE8-289A-419F-9EA8-7724FB7AC5B8}" name="Column15155"/>
    <tableColumn id="15172" xr3:uid="{EC606447-77BC-40C8-80D6-43EDD1DD4909}" name="Column15156"/>
    <tableColumn id="15173" xr3:uid="{2F05CC0E-56F5-4503-BEF4-8C3D219A412F}" name="Column15157"/>
    <tableColumn id="15174" xr3:uid="{99CC0AC5-ED7B-4364-80A2-A479FB9FCF02}" name="Column15158"/>
    <tableColumn id="15175" xr3:uid="{E468650F-5853-45F1-B740-F9E84B824EBA}" name="Column15159"/>
    <tableColumn id="15176" xr3:uid="{CF6C015C-EE0C-4950-BEF3-73672A0F2CF3}" name="Column15160"/>
    <tableColumn id="15177" xr3:uid="{B32BA967-3CCE-44DB-9823-CBF038B9D841}" name="Column15161"/>
    <tableColumn id="15178" xr3:uid="{D2AEDBD5-808A-4CD1-8E73-B72AAC577D8A}" name="Column15162"/>
    <tableColumn id="15179" xr3:uid="{B9E30923-0D95-4DDC-9F4F-65A71FAB6BA6}" name="Column15163"/>
    <tableColumn id="15180" xr3:uid="{03A953BA-9AAC-46E6-B6DA-A05147FD1C97}" name="Column15164"/>
    <tableColumn id="15181" xr3:uid="{F1CDE513-DCFD-47C2-9CDF-1EE6D383BE85}" name="Column15165"/>
    <tableColumn id="15182" xr3:uid="{46AA1E84-0A9D-4864-8549-DEBA9F8CD953}" name="Column15166"/>
    <tableColumn id="15183" xr3:uid="{F2957A0A-E543-463C-A1DD-C49D415DE2C5}" name="Column15167"/>
    <tableColumn id="15184" xr3:uid="{C19D3B18-E1A6-44A7-9F4F-032EA7A16B59}" name="Column15168"/>
    <tableColumn id="15185" xr3:uid="{974668FF-199B-4CE9-92F5-5892425A780F}" name="Column15169"/>
    <tableColumn id="15186" xr3:uid="{0112513A-CDFD-4358-BA7A-779BD88EE0DC}" name="Column15170"/>
    <tableColumn id="15187" xr3:uid="{BED327F4-D963-41FD-A079-3FDEFE81F3A5}" name="Column15171"/>
    <tableColumn id="15188" xr3:uid="{4612B153-64A5-40EF-860E-0E472BE731EF}" name="Column15172"/>
    <tableColumn id="15189" xr3:uid="{D5D866F7-C7E0-497A-9540-DB3EADF8A220}" name="Column15173"/>
    <tableColumn id="15190" xr3:uid="{3CD32122-0466-4BA2-8C5F-E15E79FDEB22}" name="Column15174"/>
    <tableColumn id="15191" xr3:uid="{1A37FDB1-75C7-4087-A148-F1C2D4B642A0}" name="Column15175"/>
    <tableColumn id="15192" xr3:uid="{71DA7F63-F9A8-4EBC-ABFC-61C44D3B3D6C}" name="Column15176"/>
    <tableColumn id="15193" xr3:uid="{50DFE3F4-9C2D-4AA0-89C7-19D7E2803F37}" name="Column15177"/>
    <tableColumn id="15194" xr3:uid="{D381C46A-DBDC-472E-AE01-B08B7CE99A4D}" name="Column15178"/>
    <tableColumn id="15195" xr3:uid="{A95DF28A-718E-4E2C-8F14-BBE35DEBDB94}" name="Column15179"/>
    <tableColumn id="15196" xr3:uid="{DC9EFDBF-2C40-473B-BE41-1C2F14A944CD}" name="Column15180"/>
    <tableColumn id="15197" xr3:uid="{751154DB-7174-4D2F-A29C-8BB1F63BA5AA}" name="Column15181"/>
    <tableColumn id="15198" xr3:uid="{DE9CDAE3-72BD-4E9B-81A6-5F0772DE6613}" name="Column15182"/>
    <tableColumn id="15199" xr3:uid="{A8D71DE5-2AEA-45F2-AD98-7C80D48712A6}" name="Column15183"/>
    <tableColumn id="15200" xr3:uid="{D1787271-6070-4D5C-B7C0-189A6010B588}" name="Column15184"/>
    <tableColumn id="15201" xr3:uid="{BE828E30-3FF2-4EA0-BABE-8306C5F31D2E}" name="Column15185"/>
    <tableColumn id="15202" xr3:uid="{193D4228-DBC2-42B0-BEF9-0E4203EF4B04}" name="Column15186"/>
    <tableColumn id="15203" xr3:uid="{26585BB0-F9E8-4B14-9452-940220101170}" name="Column15187"/>
    <tableColumn id="15204" xr3:uid="{8B8A977B-A5D4-48D8-859A-26263532533C}" name="Column15188"/>
    <tableColumn id="15205" xr3:uid="{E8C02D4A-7CD5-4366-B4DB-983D008D4653}" name="Column15189"/>
    <tableColumn id="15206" xr3:uid="{032075CA-00E7-42C7-A0FF-7EFA6F44ABFA}" name="Column15190"/>
    <tableColumn id="15207" xr3:uid="{A7141CB5-F123-4893-908A-5408B2FD1B0B}" name="Column15191"/>
    <tableColumn id="15208" xr3:uid="{F98D0EDF-9EE5-4FFF-BECB-E62096FCB23B}" name="Column15192"/>
    <tableColumn id="15209" xr3:uid="{CEEB8F7B-58AC-4F65-934A-E5D79B60D258}" name="Column15193"/>
    <tableColumn id="15210" xr3:uid="{042BA9D3-0031-4886-B687-40B59CC535B5}" name="Column15194"/>
    <tableColumn id="15211" xr3:uid="{AAEF4E20-E882-42EE-BFE4-7BB9035D229F}" name="Column15195"/>
    <tableColumn id="15212" xr3:uid="{FE7E2358-F149-4B85-A05F-AFCB313CE896}" name="Column15196"/>
    <tableColumn id="15213" xr3:uid="{FF00FF93-CEE6-4CB9-BCD6-DD7B1C5DEB0B}" name="Column15197"/>
    <tableColumn id="15214" xr3:uid="{11019BF8-A48B-4094-8977-376656662523}" name="Column15198"/>
    <tableColumn id="15215" xr3:uid="{E3AE1BC9-3D83-40C1-BF40-B7800C9DA748}" name="Column15199"/>
    <tableColumn id="15216" xr3:uid="{C02A00BB-6C27-4E43-BF47-6C0B62969739}" name="Column15200"/>
    <tableColumn id="15217" xr3:uid="{FF8192E9-AF81-40DE-A2A1-DF67D1C68A93}" name="Column15201"/>
    <tableColumn id="15218" xr3:uid="{72FA5C08-E936-4F81-B5C4-49D7E1D8F56C}" name="Column15202"/>
    <tableColumn id="15219" xr3:uid="{468A4ADE-4194-4DC9-A4BC-79A3397F265E}" name="Column15203"/>
    <tableColumn id="15220" xr3:uid="{F4403D0A-1959-4C18-AFC9-98E678EBF801}" name="Column15204"/>
    <tableColumn id="15221" xr3:uid="{551665B0-8F96-4236-9E76-6A81A3A098C5}" name="Column15205"/>
    <tableColumn id="15222" xr3:uid="{0D239D33-D355-41F7-BCD7-F1C93E2434D3}" name="Column15206"/>
    <tableColumn id="15223" xr3:uid="{6B7D5DA2-1A03-4BBF-8BA4-8E6E91586980}" name="Column15207"/>
    <tableColumn id="15224" xr3:uid="{712732D0-6E5F-44A6-92F8-FF00ED9456ED}" name="Column15208"/>
    <tableColumn id="15225" xr3:uid="{5B76DFC8-241F-45DE-860B-6F70ED54A4B0}" name="Column15209"/>
    <tableColumn id="15226" xr3:uid="{FEB6105B-5F9D-4E5F-AB9E-8B168B83C770}" name="Column15210"/>
    <tableColumn id="15227" xr3:uid="{9024219E-DC5D-43EB-93BD-EE0DA39D8D17}" name="Column15211"/>
    <tableColumn id="15228" xr3:uid="{EF3C5001-ADF7-40FB-A717-5DBA70A51708}" name="Column15212"/>
    <tableColumn id="15229" xr3:uid="{0CFCDDA3-D5E2-4E6D-9E60-E405FCAE25CE}" name="Column15213"/>
    <tableColumn id="15230" xr3:uid="{B4A5C1A2-CC04-40E5-8FDB-1B310770AB69}" name="Column15214"/>
    <tableColumn id="15231" xr3:uid="{38273624-A358-4707-8172-A69C725A705A}" name="Column15215"/>
    <tableColumn id="15232" xr3:uid="{1629C5AC-7F60-4436-87D2-B40E451159FA}" name="Column15216"/>
    <tableColumn id="15233" xr3:uid="{3CEDD7D9-ED25-4FEF-98A1-B29C58E72FF6}" name="Column15217"/>
    <tableColumn id="15234" xr3:uid="{E642D28E-ED50-4B81-8043-F058542DF160}" name="Column15218"/>
    <tableColumn id="15235" xr3:uid="{F80FDCEA-A5BF-4E70-97B8-6C685BCF67F6}" name="Column15219"/>
    <tableColumn id="15236" xr3:uid="{53CBB3CB-08AF-42F7-A816-8345DACAF523}" name="Column15220"/>
    <tableColumn id="15237" xr3:uid="{82F8275F-4CC0-4235-8968-E4B515F0F612}" name="Column15221"/>
    <tableColumn id="15238" xr3:uid="{A58BA6EB-9502-46C0-9D2A-5F8066C91BAB}" name="Column15222"/>
    <tableColumn id="15239" xr3:uid="{933D9A85-FBBE-42EC-9034-723758A92729}" name="Column15223"/>
    <tableColumn id="15240" xr3:uid="{FDDA5B8E-EE20-48A9-AC52-56A2631060D5}" name="Column15224"/>
    <tableColumn id="15241" xr3:uid="{CDB9E41A-42E0-4D4E-BBC7-B0C5D6806665}" name="Column15225"/>
    <tableColumn id="15242" xr3:uid="{C0EC95CA-57E1-48F6-BE1D-B769EBC4354A}" name="Column15226"/>
    <tableColumn id="15243" xr3:uid="{2193EFEC-4E73-4304-9423-20A897719D36}" name="Column15227"/>
    <tableColumn id="15244" xr3:uid="{B31FDD8C-A056-4247-ACE3-D87BA7D75AEB}" name="Column15228"/>
    <tableColumn id="15245" xr3:uid="{280B9085-9130-461B-8C12-53AB542C947D}" name="Column15229"/>
    <tableColumn id="15246" xr3:uid="{E2C8B68A-3B0C-48C1-A07E-9D4A8D2EBC50}" name="Column15230"/>
    <tableColumn id="15247" xr3:uid="{CF5C7976-B4A9-49EF-B7D5-2948B026F346}" name="Column15231"/>
    <tableColumn id="15248" xr3:uid="{46D48F55-7E48-451A-88B6-CC9DBD9970F1}" name="Column15232"/>
    <tableColumn id="15249" xr3:uid="{A7D68804-7A83-4912-94E2-82C2709CC234}" name="Column15233"/>
    <tableColumn id="15250" xr3:uid="{F2C3D736-8BDB-4027-A145-B06F2C724B8C}" name="Column15234"/>
    <tableColumn id="15251" xr3:uid="{E5DADD0F-7718-420E-B8C6-3E9DD028B28E}" name="Column15235"/>
    <tableColumn id="15252" xr3:uid="{20E3546D-8880-490F-BE4A-DE02BA73146D}" name="Column15236"/>
    <tableColumn id="15253" xr3:uid="{26E6AE93-2B7A-4E99-A220-60943F06CCBB}" name="Column15237"/>
    <tableColumn id="15254" xr3:uid="{3CDBDD76-8A15-4C4C-ADBF-8D21EE54170A}" name="Column15238"/>
    <tableColumn id="15255" xr3:uid="{ED240604-55E8-428A-8C28-FF49FA3D50AF}" name="Column15239"/>
    <tableColumn id="15256" xr3:uid="{A487F013-59C1-4898-8883-B435CC4702DB}" name="Column15240"/>
    <tableColumn id="15257" xr3:uid="{EA5164EA-AC73-4E97-B347-6152780C18D6}" name="Column15241"/>
    <tableColumn id="15258" xr3:uid="{B2B4447D-4820-44E1-AD3A-F2E6EF2CFEF4}" name="Column15242"/>
    <tableColumn id="15259" xr3:uid="{16CF12D3-EC74-4C2E-B585-F607BBE51375}" name="Column15243"/>
    <tableColumn id="15260" xr3:uid="{7C4B6FB6-94C5-456C-8127-ECCF53D9DE8C}" name="Column15244"/>
    <tableColumn id="15261" xr3:uid="{527ED51E-A695-46DF-9A87-A6DB58BF11C4}" name="Column15245"/>
    <tableColumn id="15262" xr3:uid="{E6413E62-5FDA-4D4F-8CEF-53418D0404DB}" name="Column15246"/>
    <tableColumn id="15263" xr3:uid="{2341FED7-89AD-439D-92E5-82677A7E4FAF}" name="Column15247"/>
    <tableColumn id="15264" xr3:uid="{19EA2DC5-78AB-4F06-BAE2-D5B018C326CC}" name="Column15248"/>
    <tableColumn id="15265" xr3:uid="{65A783C8-F9E6-4DC3-AC59-9DF5A790FB16}" name="Column15249"/>
    <tableColumn id="15266" xr3:uid="{0F654A2F-34FD-4023-BDE7-EF154193B7C0}" name="Column15250"/>
    <tableColumn id="15267" xr3:uid="{44731BD4-37D0-4868-8645-0083D31AAD46}" name="Column15251"/>
    <tableColumn id="15268" xr3:uid="{C7BD47E7-D573-484D-A320-3C7B1C51CA48}" name="Column15252"/>
    <tableColumn id="15269" xr3:uid="{18F3D0E5-7D16-4693-A13D-261B0BDA7C81}" name="Column15253"/>
    <tableColumn id="15270" xr3:uid="{C1015CFC-678F-4F3B-996B-2F7BBC6B0D60}" name="Column15254"/>
    <tableColumn id="15271" xr3:uid="{0C58FCC3-E392-45EB-AC64-8DF135BE9546}" name="Column15255"/>
    <tableColumn id="15272" xr3:uid="{06C23406-9412-421A-92A2-225D2324783D}" name="Column15256"/>
    <tableColumn id="15273" xr3:uid="{C3DD1430-C325-42E6-BA68-DDD6068E390F}" name="Column15257"/>
    <tableColumn id="15274" xr3:uid="{5C144E41-A5CA-4668-9178-0BDE7B2EE3F3}" name="Column15258"/>
    <tableColumn id="15275" xr3:uid="{874D9801-B9E8-49E3-A76A-99F995A95680}" name="Column15259"/>
    <tableColumn id="15276" xr3:uid="{C7582CDD-8DBA-4360-9F5C-005688DCD1F2}" name="Column15260"/>
    <tableColumn id="15277" xr3:uid="{B8CC69FB-9D29-41AE-AB0A-0690BF912F0B}" name="Column15261"/>
    <tableColumn id="15278" xr3:uid="{0626F666-F3A5-4B74-ABF6-95FDAE2897B6}" name="Column15262"/>
    <tableColumn id="15279" xr3:uid="{999FAA35-2A45-4723-9E0D-AA6253E5CBD8}" name="Column15263"/>
    <tableColumn id="15280" xr3:uid="{CA09FDC5-7071-4C5E-A8A9-5E985F489796}" name="Column15264"/>
    <tableColumn id="15281" xr3:uid="{052E0EC2-FCE3-49E0-B111-63FD8066A3ED}" name="Column15265"/>
    <tableColumn id="15282" xr3:uid="{8577C830-CD82-437B-B971-D9CC2331AABA}" name="Column15266"/>
    <tableColumn id="15283" xr3:uid="{E0E8078F-D5C3-4C89-A166-758BE3A7AA25}" name="Column15267"/>
    <tableColumn id="15284" xr3:uid="{BA092315-3E1B-4016-BF8A-39A1B52C7A22}" name="Column15268"/>
    <tableColumn id="15285" xr3:uid="{8FFDE3AA-A89B-421D-889E-F3B43197185A}" name="Column15269"/>
    <tableColumn id="15286" xr3:uid="{B18DF76C-A14A-494E-9112-C54CBC0285B3}" name="Column15270"/>
    <tableColumn id="15287" xr3:uid="{3139C388-9303-4060-964E-BB8AC1B27178}" name="Column15271"/>
    <tableColumn id="15288" xr3:uid="{695444E4-DD92-45EF-83DE-627C214D9662}" name="Column15272"/>
    <tableColumn id="15289" xr3:uid="{1AA21F70-B8F7-4E3A-B6C6-4DB52C78DFC9}" name="Column15273"/>
    <tableColumn id="15290" xr3:uid="{2E544A4E-14C6-40BD-A44D-2E2DB6E1BE71}" name="Column15274"/>
    <tableColumn id="15291" xr3:uid="{3EA817B7-0BC7-47A8-8ECC-A1476CA92010}" name="Column15275"/>
    <tableColumn id="15292" xr3:uid="{A05DAA95-587D-4C99-A6D4-68BDB2DFAF06}" name="Column15276"/>
    <tableColumn id="15293" xr3:uid="{66A2CB7A-8DBD-48D5-9776-5827C04C5478}" name="Column15277"/>
    <tableColumn id="15294" xr3:uid="{8F86B028-44A5-4F6A-8577-72EE3CC2BA31}" name="Column15278"/>
    <tableColumn id="15295" xr3:uid="{C03CDE30-40BD-4EC9-92B6-816FE970631D}" name="Column15279"/>
    <tableColumn id="15296" xr3:uid="{78471DE7-1D89-4321-A8B8-D5534594B8C9}" name="Column15280"/>
    <tableColumn id="15297" xr3:uid="{97253421-CD05-4CEA-A675-53FE4CD785C9}" name="Column15281"/>
    <tableColumn id="15298" xr3:uid="{62F7469D-C786-49B1-BF2D-7B59CB637DFB}" name="Column15282"/>
    <tableColumn id="15299" xr3:uid="{7091CE81-5DC0-4141-8856-77E4F6016848}" name="Column15283"/>
    <tableColumn id="15300" xr3:uid="{60A106D0-2FC3-46B1-AE75-0D3B5366274A}" name="Column15284"/>
    <tableColumn id="15301" xr3:uid="{6F6B7E96-7C6E-4FF8-B605-C82CD2264AB3}" name="Column15285"/>
    <tableColumn id="15302" xr3:uid="{411AFEE5-2B70-4AAF-95A3-ED6160EC028B}" name="Column15286"/>
    <tableColumn id="15303" xr3:uid="{A66E6874-839D-4018-BAEA-A988BA08C663}" name="Column15287"/>
    <tableColumn id="15304" xr3:uid="{63475A98-8975-4A5C-802D-850C85C9F150}" name="Column15288"/>
    <tableColumn id="15305" xr3:uid="{70D486B1-420A-4D73-8195-E3A0E9E86C5D}" name="Column15289"/>
    <tableColumn id="15306" xr3:uid="{48389B09-3D13-47D3-A66D-AEBB32C43E69}" name="Column15290"/>
    <tableColumn id="15307" xr3:uid="{FA34B307-19F5-493E-9791-98D41BBFD7EF}" name="Column15291"/>
    <tableColumn id="15308" xr3:uid="{576D5029-98FB-42BB-81B0-32F8287C5B24}" name="Column15292"/>
    <tableColumn id="15309" xr3:uid="{13E03334-ACF8-4081-BD5E-F98467E1B207}" name="Column15293"/>
    <tableColumn id="15310" xr3:uid="{7B035BFA-C6AE-4359-9DC1-00E58BADB0C4}" name="Column15294"/>
    <tableColumn id="15311" xr3:uid="{D771A055-7EAD-4CBA-935B-EA0E52539C89}" name="Column15295"/>
    <tableColumn id="15312" xr3:uid="{3841DAEC-7960-488D-8E0C-11482C22841B}" name="Column15296"/>
    <tableColumn id="15313" xr3:uid="{603D79C4-F803-499C-97DE-6EC1E5344BF7}" name="Column15297"/>
    <tableColumn id="15314" xr3:uid="{8783C412-A21C-4EB8-A213-3EEFA9E3FE20}" name="Column15298"/>
    <tableColumn id="15315" xr3:uid="{1A1DC0D8-B6C8-4197-82FB-6A8769867ED8}" name="Column15299"/>
    <tableColumn id="15316" xr3:uid="{9E08ED79-42CD-4535-A278-0B6EB2F23C84}" name="Column15300"/>
    <tableColumn id="15317" xr3:uid="{0AFB2037-2591-479D-8915-2015D18B222C}" name="Column15301"/>
    <tableColumn id="15318" xr3:uid="{5CC31BC1-8A56-4E35-98BB-7B3D22F0684B}" name="Column15302"/>
    <tableColumn id="15319" xr3:uid="{41177B56-067A-45D5-86A1-D91CB5534F9E}" name="Column15303"/>
    <tableColumn id="15320" xr3:uid="{F1222203-E0D5-46CE-B0F8-B94DBD05FA03}" name="Column15304"/>
    <tableColumn id="15321" xr3:uid="{C14B6D6B-B5C7-4686-B68F-47DFE5DE86FE}" name="Column15305"/>
    <tableColumn id="15322" xr3:uid="{90760CAA-B19A-4880-8385-84949FD2C0F9}" name="Column15306"/>
    <tableColumn id="15323" xr3:uid="{6302A1DE-FA47-4504-9FD6-03CD1AE11A21}" name="Column15307"/>
    <tableColumn id="15324" xr3:uid="{CD563C0F-9389-4D29-AFF7-7D9BFF038BED}" name="Column15308"/>
    <tableColumn id="15325" xr3:uid="{54541215-EADF-499C-8E78-845E113D520A}" name="Column15309"/>
    <tableColumn id="15326" xr3:uid="{0C1861C7-4F5E-4FA1-9444-817C0C52EA70}" name="Column15310"/>
    <tableColumn id="15327" xr3:uid="{72525DA2-E96F-4600-9988-9F6CE5C3F86E}" name="Column15311"/>
    <tableColumn id="15328" xr3:uid="{86EE86D4-6996-4EC0-8B05-40264395BEBB}" name="Column15312"/>
    <tableColumn id="15329" xr3:uid="{7EEDF01D-7EBB-46F2-BDFA-6EDB7BF98638}" name="Column15313"/>
    <tableColumn id="15330" xr3:uid="{08090BC9-1C5B-49A5-9C77-F91BE71C5BA0}" name="Column15314"/>
    <tableColumn id="15331" xr3:uid="{41DFEE3A-AA12-4A98-9D79-81911E8047E7}" name="Column15315"/>
    <tableColumn id="15332" xr3:uid="{7C05ECEB-0A73-4883-8A16-0CDFAF644FF7}" name="Column15316"/>
    <tableColumn id="15333" xr3:uid="{6542765F-731B-4DC9-9D04-E6B8773239AF}" name="Column15317"/>
    <tableColumn id="15334" xr3:uid="{297C4AA9-F95E-4EB0-9992-78846D5B9DC6}" name="Column15318"/>
    <tableColumn id="15335" xr3:uid="{9D33097B-8E06-4F43-89D9-A7F0E728DF98}" name="Column15319"/>
    <tableColumn id="15336" xr3:uid="{0D082113-B08A-49FC-9075-5DB04388153F}" name="Column15320"/>
    <tableColumn id="15337" xr3:uid="{8345D212-74ED-416A-B66F-6B90656EBC01}" name="Column15321"/>
    <tableColumn id="15338" xr3:uid="{C5990584-79D3-41D6-B1F4-38E38FBB3940}" name="Column15322"/>
    <tableColumn id="15339" xr3:uid="{0A7EC736-BCB2-45DE-8494-F03AB6C016DD}" name="Column15323"/>
    <tableColumn id="15340" xr3:uid="{87AD31BA-4D5D-4FD9-88F4-0CEF39885827}" name="Column15324"/>
    <tableColumn id="15341" xr3:uid="{F02E274F-FBD3-43FD-9F6C-5CD19FF96680}" name="Column15325"/>
    <tableColumn id="15342" xr3:uid="{7D2864CA-89EC-412A-997C-1BA1AA59147D}" name="Column15326"/>
    <tableColumn id="15343" xr3:uid="{9904C014-A4EF-4C27-8681-23F8D48ED364}" name="Column15327"/>
    <tableColumn id="15344" xr3:uid="{C3759956-7458-4372-B1D6-464A5997613D}" name="Column15328"/>
    <tableColumn id="15345" xr3:uid="{AF8819EE-5117-4000-A0AA-A3E4B40FFAAE}" name="Column15329"/>
    <tableColumn id="15346" xr3:uid="{35A035B4-7D72-4E4F-9FB9-B4B794042B82}" name="Column15330"/>
    <tableColumn id="15347" xr3:uid="{AFE15FFB-BCA5-4016-84E9-F7A045905650}" name="Column15331"/>
    <tableColumn id="15348" xr3:uid="{1FFE4EB0-A09E-404D-92A4-27039C7716E4}" name="Column15332"/>
    <tableColumn id="15349" xr3:uid="{85A2F6B3-B03C-46C3-AADD-5D8613FBCDDE}" name="Column15333"/>
    <tableColumn id="15350" xr3:uid="{92D66857-CC9D-4954-8D3C-4B57362D30DC}" name="Column15334"/>
    <tableColumn id="15351" xr3:uid="{0E65131E-9CF5-4090-89DE-EE41A3841B03}" name="Column15335"/>
    <tableColumn id="15352" xr3:uid="{D2751E05-8ECF-4BF9-AFC5-AD342DEFE733}" name="Column15336"/>
    <tableColumn id="15353" xr3:uid="{1FA801AA-EF0E-4E1B-BDD3-B8402D72136D}" name="Column15337"/>
    <tableColumn id="15354" xr3:uid="{574B66FD-BCFD-4F84-A554-3DE33A11C9ED}" name="Column15338"/>
    <tableColumn id="15355" xr3:uid="{7A683523-956B-489F-A547-8BCDD41AFA98}" name="Column15339"/>
    <tableColumn id="15356" xr3:uid="{EB5CDE9F-CB4E-438D-97DE-E780E62A7673}" name="Column15340"/>
    <tableColumn id="15357" xr3:uid="{DB6F345A-AF4C-4048-860D-B137EC654D75}" name="Column15341"/>
    <tableColumn id="15358" xr3:uid="{540FD36F-FA57-4087-8785-12D0200FBBA2}" name="Column15342"/>
    <tableColumn id="15359" xr3:uid="{63A9FCA3-B80E-4E8B-8F85-03CA255CCEBA}" name="Column15343"/>
    <tableColumn id="15360" xr3:uid="{B730D777-B66F-4B56-AAA9-0F5C9555832C}" name="Column15344"/>
    <tableColumn id="15361" xr3:uid="{A1E30E9E-C46C-44D2-981C-DF2D78AB4738}" name="Column15345"/>
    <tableColumn id="15362" xr3:uid="{A6393C20-F611-4765-9074-F2F0C552A483}" name="Column15346"/>
    <tableColumn id="15363" xr3:uid="{E6861021-B07D-4244-BAD6-D591B39E5C00}" name="Column15347"/>
    <tableColumn id="15364" xr3:uid="{AA58DE71-173B-4318-B1FA-E8C555DE4957}" name="Column15348"/>
    <tableColumn id="15365" xr3:uid="{7C0DBD63-8BCA-4581-B0FD-65163EE3C0C6}" name="Column15349"/>
    <tableColumn id="15366" xr3:uid="{529DF3E1-3650-43CE-93B8-885276C43D40}" name="Column15350"/>
    <tableColumn id="15367" xr3:uid="{66681F22-32C5-4136-8666-67EC183270B1}" name="Column15351"/>
    <tableColumn id="15368" xr3:uid="{82F6D749-BDF1-4333-A91C-F83949412144}" name="Column15352"/>
    <tableColumn id="15369" xr3:uid="{2B089711-D90E-48A2-9587-C0C76E7C3B40}" name="Column15353"/>
    <tableColumn id="15370" xr3:uid="{D5AE28C0-32AD-44B3-BCC3-4BA96925157D}" name="Column15354"/>
    <tableColumn id="15371" xr3:uid="{3E2F78DB-492E-4B97-A9D8-9EC501F66F2D}" name="Column15355"/>
    <tableColumn id="15372" xr3:uid="{8D2A8BB9-3036-416A-B587-374EF16C5EDB}" name="Column15356"/>
    <tableColumn id="15373" xr3:uid="{154ECBF9-FB90-42BF-A3F2-868C263DF3D8}" name="Column15357"/>
    <tableColumn id="15374" xr3:uid="{FADC722A-FA0A-4168-BBB7-1DC90B73C933}" name="Column15358"/>
    <tableColumn id="15375" xr3:uid="{5CBF3153-5F85-4BEE-88A1-3CCD50F54260}" name="Column15359"/>
    <tableColumn id="15376" xr3:uid="{69105DFB-930B-4058-B173-B373FDCD7A6F}" name="Column15360"/>
    <tableColumn id="15377" xr3:uid="{0D4507EB-EFE5-4CBF-A315-216EB8221696}" name="Column15361"/>
    <tableColumn id="15378" xr3:uid="{DACFE4B0-E117-4F28-9BAE-2DBDE925EC44}" name="Column15362"/>
    <tableColumn id="15379" xr3:uid="{51B09AB0-815F-4CEA-9FA7-4F2DE996A0BF}" name="Column15363"/>
    <tableColumn id="15380" xr3:uid="{469DA219-99F1-43B7-8FD6-A35E7E3C86EE}" name="Column15364"/>
    <tableColumn id="15381" xr3:uid="{5797EEF4-7474-490D-8CE1-E0A28D949828}" name="Column15365"/>
    <tableColumn id="15382" xr3:uid="{0CC4BD32-578B-4304-BCBB-27A93BA7E6E0}" name="Column15366"/>
    <tableColumn id="15383" xr3:uid="{036E2BF3-F03A-486F-A590-F350DF62D5F3}" name="Column15367"/>
    <tableColumn id="15384" xr3:uid="{AD808D10-1DEA-472F-8F41-15D970888736}" name="Column15368"/>
    <tableColumn id="15385" xr3:uid="{9835A487-3B33-4EEB-8AD0-4C3F87DE3846}" name="Column15369"/>
    <tableColumn id="15386" xr3:uid="{51F32387-C73D-40F0-AD29-5C0A2D247DBF}" name="Column15370"/>
    <tableColumn id="15387" xr3:uid="{DC967EC1-03CE-4D3B-B8F6-593438462B52}" name="Column15371"/>
    <tableColumn id="15388" xr3:uid="{30E9E067-79A4-4A77-98A7-3C276ECA237D}" name="Column15372"/>
    <tableColumn id="15389" xr3:uid="{224BFD13-267C-4886-B4AB-AF5CF622F6F7}" name="Column15373"/>
    <tableColumn id="15390" xr3:uid="{59299140-91FB-4B57-90DD-9CD1336E05DE}" name="Column15374"/>
    <tableColumn id="15391" xr3:uid="{AEAFA25B-87E0-425F-B17B-7CDF16F0E4FF}" name="Column15375"/>
    <tableColumn id="15392" xr3:uid="{DBF3A972-2141-42D1-80EE-6A72DCBF7D17}" name="Column15376"/>
    <tableColumn id="15393" xr3:uid="{92D98CE1-F5EA-4238-B7E4-2353053DD343}" name="Column15377"/>
    <tableColumn id="15394" xr3:uid="{04E9BD3F-C355-4EAD-A43D-40B9B6FB644A}" name="Column15378"/>
    <tableColumn id="15395" xr3:uid="{3520ADA0-2756-430A-80CA-01B6E50F5F56}" name="Column15379"/>
    <tableColumn id="15396" xr3:uid="{0C8B7155-DC32-42AE-A833-9987C6C10D31}" name="Column15380"/>
    <tableColumn id="15397" xr3:uid="{FAE405D4-D66F-4755-9105-81BE7A426407}" name="Column15381"/>
    <tableColumn id="15398" xr3:uid="{585F337A-C129-468A-B696-A7C34B86343C}" name="Column15382"/>
    <tableColumn id="15399" xr3:uid="{D674143B-161F-4D03-8697-DE92D5663DED}" name="Column15383"/>
    <tableColumn id="15400" xr3:uid="{F817394E-DEF9-4F68-AE23-34FB93EBCB3C}" name="Column15384"/>
    <tableColumn id="15401" xr3:uid="{3A315CC0-5E6F-4892-B1D7-1FC832B56E14}" name="Column15385"/>
    <tableColumn id="15402" xr3:uid="{6A3AD7AE-A5CA-42FB-BD06-765EDFF84047}" name="Column15386"/>
    <tableColumn id="15403" xr3:uid="{9809418B-9D41-4E5F-82A8-0A022D8EE82F}" name="Column15387"/>
    <tableColumn id="15404" xr3:uid="{CBF28C47-9661-4F85-B553-28F01ECB78DB}" name="Column15388"/>
    <tableColumn id="15405" xr3:uid="{454E862B-F71F-4BB1-A015-22491E015F13}" name="Column15389"/>
    <tableColumn id="15406" xr3:uid="{93DF7BD7-E715-4035-AAD7-3737B58AC85F}" name="Column15390"/>
    <tableColumn id="15407" xr3:uid="{AD7259FB-9B20-40A9-8578-AE71BEAB3AE0}" name="Column15391"/>
    <tableColumn id="15408" xr3:uid="{C64084D1-A9DD-458E-BF3F-A5E8EC7CD80B}" name="Column15392"/>
    <tableColumn id="15409" xr3:uid="{C8942B3F-089B-4882-BAB5-22DA2B7E219B}" name="Column15393"/>
    <tableColumn id="15410" xr3:uid="{5FA4BBDD-414A-47E0-8CDB-B2D3EC3EAE29}" name="Column15394"/>
    <tableColumn id="15411" xr3:uid="{0BDB33D9-2EA5-4856-BA6A-C271F3C0658B}" name="Column15395"/>
    <tableColumn id="15412" xr3:uid="{FD382A72-FD2D-4807-9024-A97604204A29}" name="Column15396"/>
    <tableColumn id="15413" xr3:uid="{B6954975-EB67-42E9-9757-B54454934FB9}" name="Column15397"/>
    <tableColumn id="15414" xr3:uid="{9EF475DE-2DF2-4BC0-AB11-F21C7CAFE1CF}" name="Column15398"/>
    <tableColumn id="15415" xr3:uid="{98D72595-C424-4A2D-8B3F-212E99BF2976}" name="Column15399"/>
    <tableColumn id="15416" xr3:uid="{41606ED4-B757-4553-BE60-D762CC20425E}" name="Column15400"/>
    <tableColumn id="15417" xr3:uid="{8C75D859-9055-4A37-9C76-F5B36745C742}" name="Column15401"/>
    <tableColumn id="15418" xr3:uid="{A54741BE-030E-42D3-A919-0F77640EBFCE}" name="Column15402"/>
    <tableColumn id="15419" xr3:uid="{FDB7F666-DEE7-492C-B8A7-F68C32C4500C}" name="Column15403"/>
    <tableColumn id="15420" xr3:uid="{B6E23B97-00A5-41F0-A221-7EC97677809A}" name="Column15404"/>
    <tableColumn id="15421" xr3:uid="{BB43028E-1A79-4B23-ADD9-CF1627D3D338}" name="Column15405"/>
    <tableColumn id="15422" xr3:uid="{611B28A8-8773-469E-AAEB-451CDD9D2D80}" name="Column15406"/>
    <tableColumn id="15423" xr3:uid="{CE7289C5-708B-4D86-9C04-F5ACA9326384}" name="Column15407"/>
    <tableColumn id="15424" xr3:uid="{3B4DBE8B-DC31-4EE6-9970-6119BE98073E}" name="Column15408"/>
    <tableColumn id="15425" xr3:uid="{113DE2CA-B0E9-444C-9FA1-1B14980FEEFE}" name="Column15409"/>
    <tableColumn id="15426" xr3:uid="{84E04BAD-A45A-443F-9DEC-1731DDBAFEA8}" name="Column15410"/>
    <tableColumn id="15427" xr3:uid="{7279DB05-5AA5-4E56-9A4D-9E2D8801269E}" name="Column15411"/>
    <tableColumn id="15428" xr3:uid="{1B526026-3E82-4883-89D4-F1866703EE31}" name="Column15412"/>
    <tableColumn id="15429" xr3:uid="{E9F401D8-4DA1-444C-8913-CED9532D76BD}" name="Column15413"/>
    <tableColumn id="15430" xr3:uid="{EA80FE60-989A-4C16-8665-2BA65EE190F0}" name="Column15414"/>
    <tableColumn id="15431" xr3:uid="{498F59BB-55B9-4A68-ADD8-14BE584A9254}" name="Column15415"/>
    <tableColumn id="15432" xr3:uid="{4E76DB4F-E540-4224-8AD8-BBE1FC19F90E}" name="Column15416"/>
    <tableColumn id="15433" xr3:uid="{11AF2BC3-1FF1-49A6-B7F3-31020E9459F7}" name="Column15417"/>
    <tableColumn id="15434" xr3:uid="{DDF78713-A616-458B-91AE-D54FD9B3CE6C}" name="Column15418"/>
    <tableColumn id="15435" xr3:uid="{316E8282-8ACD-438A-AFE2-AE731C3F87A4}" name="Column15419"/>
    <tableColumn id="15436" xr3:uid="{59A11259-6C07-4F40-8397-677799C6FA3E}" name="Column15420"/>
    <tableColumn id="15437" xr3:uid="{7EB37960-CA44-4D1E-9FAC-90ABCE9A4ECD}" name="Column15421"/>
    <tableColumn id="15438" xr3:uid="{DFC89A75-4DE7-4C30-A5F6-CAA735DAA258}" name="Column15422"/>
    <tableColumn id="15439" xr3:uid="{ED8786FA-D0D4-4AAA-BBBB-CEA2C580BEF2}" name="Column15423"/>
    <tableColumn id="15440" xr3:uid="{5CCE4870-D251-43DD-A57E-7FF64F562FED}" name="Column15424"/>
    <tableColumn id="15441" xr3:uid="{EBA7839B-AC20-4EC8-BBD6-0A543B7B5485}" name="Column15425"/>
    <tableColumn id="15442" xr3:uid="{44F6DA50-EE9B-44AA-AB1F-15BDD9D2E884}" name="Column15426"/>
    <tableColumn id="15443" xr3:uid="{8165DB8B-471F-4101-BE07-7AD2711F8C59}" name="Column15427"/>
    <tableColumn id="15444" xr3:uid="{AB4A28A0-88AC-46ED-8167-0DB7688B7E81}" name="Column15428"/>
    <tableColumn id="15445" xr3:uid="{3ADBA80B-AC58-45B9-932A-9EE3108A6E75}" name="Column15429"/>
    <tableColumn id="15446" xr3:uid="{419D24B0-125B-42D9-BA6C-A44A8C940ACE}" name="Column15430"/>
    <tableColumn id="15447" xr3:uid="{48239911-F6FA-4A8F-9FEA-E2A2B2121748}" name="Column15431"/>
    <tableColumn id="15448" xr3:uid="{67F748FB-39F5-4345-B4EE-2E05B8045CD0}" name="Column15432"/>
    <tableColumn id="15449" xr3:uid="{BB374D11-3553-44E7-B74A-79ECA1475692}" name="Column15433"/>
    <tableColumn id="15450" xr3:uid="{77E85C24-694F-4E3B-9F2C-8C46F68E1CD5}" name="Column15434"/>
    <tableColumn id="15451" xr3:uid="{BF4EC7A4-0754-451D-8386-DF9D19993389}" name="Column15435"/>
    <tableColumn id="15452" xr3:uid="{CC781A32-7967-4825-95D7-4D6FC985EAAB}" name="Column15436"/>
    <tableColumn id="15453" xr3:uid="{62DDB7EE-5AD4-49C4-89DD-B448EC2AEC20}" name="Column15437"/>
    <tableColumn id="15454" xr3:uid="{DD36F9A7-89F2-4B80-8674-41658A0FE20F}" name="Column15438"/>
    <tableColumn id="15455" xr3:uid="{8C57BF0C-23D0-45C3-A6BE-C63DAAEF8416}" name="Column15439"/>
    <tableColumn id="15456" xr3:uid="{BE545DE2-EDFB-4B44-BCA1-0AAD19A9C639}" name="Column15440"/>
    <tableColumn id="15457" xr3:uid="{6D333AF6-887C-465C-982D-C176987A45AC}" name="Column15441"/>
    <tableColumn id="15458" xr3:uid="{FF7B43A5-27F6-4A2F-B9E9-7EFA86CAF539}" name="Column15442"/>
    <tableColumn id="15459" xr3:uid="{F3662C22-2DDD-46D6-B812-88524E8F18B4}" name="Column15443"/>
    <tableColumn id="15460" xr3:uid="{D492E1C1-68A4-4559-A9C0-13FA266F5738}" name="Column15444"/>
    <tableColumn id="15461" xr3:uid="{0AF02327-017C-4A60-B3B7-24D847B10041}" name="Column15445"/>
    <tableColumn id="15462" xr3:uid="{6B87A07B-2FB5-4533-9274-C49B401F755C}" name="Column15446"/>
    <tableColumn id="15463" xr3:uid="{4159CE16-4339-428A-A5DB-13EE633AF58D}" name="Column15447"/>
    <tableColumn id="15464" xr3:uid="{5DB0C78D-005A-4898-88E9-0526188E3CEA}" name="Column15448"/>
    <tableColumn id="15465" xr3:uid="{F23C55BC-E1CE-4E7C-BB03-E40AD33CC6A7}" name="Column15449"/>
    <tableColumn id="15466" xr3:uid="{B65B39C6-A408-4CCC-BC61-53F3876A669A}" name="Column15450"/>
    <tableColumn id="15467" xr3:uid="{534917E0-8B61-41F0-BEEE-6C39479DB66D}" name="Column15451"/>
    <tableColumn id="15468" xr3:uid="{4FA1A225-DC72-4FC1-AE4D-BB164E84D23C}" name="Column15452"/>
    <tableColumn id="15469" xr3:uid="{8B25475C-FB0A-4004-94CD-42709F94298F}" name="Column15453"/>
    <tableColumn id="15470" xr3:uid="{EBCBEDB1-52C0-4EB3-939B-C3899432A92B}" name="Column15454"/>
    <tableColumn id="15471" xr3:uid="{1A73246B-F944-487D-9873-0570CBE3E79C}" name="Column15455"/>
    <tableColumn id="15472" xr3:uid="{248FD64E-03DD-46F8-8A6E-7C7F7733BA54}" name="Column15456"/>
    <tableColumn id="15473" xr3:uid="{7786B1AB-9FB2-4B20-B7EE-49F4B927938A}" name="Column15457"/>
    <tableColumn id="15474" xr3:uid="{515517B2-ECA7-49EC-AB45-0AE86EC1217B}" name="Column15458"/>
    <tableColumn id="15475" xr3:uid="{CBC90ADE-0AD0-4147-A141-5C3CEC0EC551}" name="Column15459"/>
    <tableColumn id="15476" xr3:uid="{BEB3754D-A55C-4DD3-91AF-B52423B9B71C}" name="Column15460"/>
    <tableColumn id="15477" xr3:uid="{B6D13482-6508-49DF-B9BE-46DD397D7B7F}" name="Column15461"/>
    <tableColumn id="15478" xr3:uid="{6183CCD3-42A8-4523-BA0B-0BCDAE639AEA}" name="Column15462"/>
    <tableColumn id="15479" xr3:uid="{B444B3C0-98EE-4098-8854-BF1BAB0487FC}" name="Column15463"/>
    <tableColumn id="15480" xr3:uid="{AA270339-9E6B-4309-B3C0-DD39CDACB398}" name="Column15464"/>
    <tableColumn id="15481" xr3:uid="{17BE50AD-72DD-4CD4-A050-64121594965B}" name="Column15465"/>
    <tableColumn id="15482" xr3:uid="{9CD051D7-236E-4F52-AA10-5955CC4FCEFE}" name="Column15466"/>
    <tableColumn id="15483" xr3:uid="{6B78330F-3724-47CF-BD68-C8AA9CDB933F}" name="Column15467"/>
    <tableColumn id="15484" xr3:uid="{A1FD08AA-3B6A-42E8-8467-C3F571D43238}" name="Column15468"/>
    <tableColumn id="15485" xr3:uid="{0B731F8D-CFB2-4AA2-9BD8-58716BE777F1}" name="Column15469"/>
    <tableColumn id="15486" xr3:uid="{4BDA76A2-213D-4CBF-A8C9-435F7A0288BF}" name="Column15470"/>
    <tableColumn id="15487" xr3:uid="{DE308E25-3A67-41CD-B105-A8A27B83DE4F}" name="Column15471"/>
    <tableColumn id="15488" xr3:uid="{04ADED87-4FB3-4A3F-9E52-69724FC72E5F}" name="Column15472"/>
    <tableColumn id="15489" xr3:uid="{88F9E3BE-4C67-4C21-AC91-E7CCD246CB06}" name="Column15473"/>
    <tableColumn id="15490" xr3:uid="{CCDE3A4F-DF11-4744-B96B-3A24DBCE1812}" name="Column15474"/>
    <tableColumn id="15491" xr3:uid="{9018F1DC-5236-4046-905B-3DC097435236}" name="Column15475"/>
    <tableColumn id="15492" xr3:uid="{0C1F36C6-EEE3-44B3-BEC4-06C1CDC0884D}" name="Column15476"/>
    <tableColumn id="15493" xr3:uid="{DC32595B-D597-4C4F-9CCF-3EBBA60C95E5}" name="Column15477"/>
    <tableColumn id="15494" xr3:uid="{FBE36339-4649-4DCD-97FA-2DF50B0DF12F}" name="Column15478"/>
    <tableColumn id="15495" xr3:uid="{42A7AAC0-F032-4F9E-A989-F153E02AD542}" name="Column15479"/>
    <tableColumn id="15496" xr3:uid="{0A39977D-9F74-4C25-9946-D22092543DA5}" name="Column15480"/>
    <tableColumn id="15497" xr3:uid="{9423EA94-0C4F-4C63-856F-5637AFB6BD65}" name="Column15481"/>
    <tableColumn id="15498" xr3:uid="{4691D801-E263-42F5-993E-BF1E4BF20603}" name="Column15482"/>
    <tableColumn id="15499" xr3:uid="{22E7D215-840A-430C-AE6B-1B0B379B6737}" name="Column15483"/>
    <tableColumn id="15500" xr3:uid="{13B25D90-320D-42E8-A340-AA2A759A6056}" name="Column15484"/>
    <tableColumn id="15501" xr3:uid="{FA85FAE4-7167-4AEF-870B-DB1DE63E9D6D}" name="Column15485"/>
    <tableColumn id="15502" xr3:uid="{66C13C3F-FFF3-442B-8698-2E7666C3F94F}" name="Column15486"/>
    <tableColumn id="15503" xr3:uid="{46C46DE2-9B66-45C4-94B1-3473CF3CF5EF}" name="Column15487"/>
    <tableColumn id="15504" xr3:uid="{63241D89-2E31-44D2-B691-91E2C4F0DB2E}" name="Column15488"/>
    <tableColumn id="15505" xr3:uid="{1D719BD4-6179-42B1-BBF4-C3110E8E658C}" name="Column15489"/>
    <tableColumn id="15506" xr3:uid="{3E94909B-5696-4CC3-80CA-8850985D4825}" name="Column15490"/>
    <tableColumn id="15507" xr3:uid="{6635D0FD-6791-49F1-AD0B-93FFF07F8AAE}" name="Column15491"/>
    <tableColumn id="15508" xr3:uid="{551388A7-B355-4A3E-B728-CD6E72930D82}" name="Column15492"/>
    <tableColumn id="15509" xr3:uid="{97A30A32-53F6-4DA6-BB02-AEF9D8A7267E}" name="Column15493"/>
    <tableColumn id="15510" xr3:uid="{8058E19F-3371-4FCD-AC0C-FD7F3C1FE3CF}" name="Column15494"/>
    <tableColumn id="15511" xr3:uid="{238E8D19-3E09-48E9-96F4-79FB1A782AA2}" name="Column15495"/>
    <tableColumn id="15512" xr3:uid="{F5F598BD-EC71-4E57-91E6-49BEFB5CD3F7}" name="Column15496"/>
    <tableColumn id="15513" xr3:uid="{DE874761-95E7-483E-B095-4166D2BA96F0}" name="Column15497"/>
    <tableColumn id="15514" xr3:uid="{9FDF3897-F1BB-41D9-9491-82FD98F537A0}" name="Column15498"/>
    <tableColumn id="15515" xr3:uid="{A8CCFDC6-517C-494C-A3F5-D249ABEE243B}" name="Column15499"/>
    <tableColumn id="15516" xr3:uid="{4771C516-2BAC-43ED-A38D-1EA35F355461}" name="Column15500"/>
    <tableColumn id="15517" xr3:uid="{2F8156DC-1E39-4E59-86C4-C84357AF99AE}" name="Column15501"/>
    <tableColumn id="15518" xr3:uid="{D7596E11-64BB-4637-8597-BC7A72B519DC}" name="Column15502"/>
    <tableColumn id="15519" xr3:uid="{6418CC80-B3E3-465C-A346-D4DAE7421394}" name="Column15503"/>
    <tableColumn id="15520" xr3:uid="{D63D9C8B-20E7-40B6-8195-25C623BFCA05}" name="Column15504"/>
    <tableColumn id="15521" xr3:uid="{711786D9-00F4-4695-A557-2ECBDD9E7AAD}" name="Column15505"/>
    <tableColumn id="15522" xr3:uid="{44BC682F-B4F9-4845-94BB-2B1EB861A228}" name="Column15506"/>
    <tableColumn id="15523" xr3:uid="{2AE666CE-04CC-4B1C-8F20-09B425D3DABD}" name="Column15507"/>
    <tableColumn id="15524" xr3:uid="{F934D60C-F2FC-42B0-B60E-E9988CECC60C}" name="Column15508"/>
    <tableColumn id="15525" xr3:uid="{6734DE9C-94B1-40E8-8BB6-1B299F2B2646}" name="Column15509"/>
    <tableColumn id="15526" xr3:uid="{A2E88E74-7BFF-4C4E-867C-D5B526BFB5AA}" name="Column15510"/>
    <tableColumn id="15527" xr3:uid="{E9BCD53A-79B5-45AA-9CFD-04C015D8F50B}" name="Column15511"/>
    <tableColumn id="15528" xr3:uid="{789CDDD3-A474-4C31-8B23-6505171C50A3}" name="Column15512"/>
    <tableColumn id="15529" xr3:uid="{6A2D108C-CC75-41AD-B410-74A686C72509}" name="Column15513"/>
    <tableColumn id="15530" xr3:uid="{0A07D3CA-A7E4-42CE-ACA8-CB958DFE00C7}" name="Column15514"/>
    <tableColumn id="15531" xr3:uid="{7C948126-3E50-4BB3-A903-99BEFCB89512}" name="Column15515"/>
    <tableColumn id="15532" xr3:uid="{EFE88AC6-2FA4-4A5D-905C-A9BE80A6A0F4}" name="Column15516"/>
    <tableColumn id="15533" xr3:uid="{8897AAB2-F631-46A5-A9B7-55C9641F1656}" name="Column15517"/>
    <tableColumn id="15534" xr3:uid="{C9050BDC-C944-486D-8166-87640FA1B941}" name="Column15518"/>
    <tableColumn id="15535" xr3:uid="{4B7ECE30-6A2D-4E50-A4AE-2B7118FE3235}" name="Column15519"/>
    <tableColumn id="15536" xr3:uid="{EC9F7504-FE90-4653-998C-BA7D90F728F2}" name="Column15520"/>
    <tableColumn id="15537" xr3:uid="{D401CBCD-889D-4C4C-868A-276422D1B9AF}" name="Column15521"/>
    <tableColumn id="15538" xr3:uid="{B67694DE-2C7F-4495-9904-5E6D2EDB8C68}" name="Column15522"/>
    <tableColumn id="15539" xr3:uid="{E91584EC-F78B-4C3D-92E4-CA8481F23E32}" name="Column15523"/>
    <tableColumn id="15540" xr3:uid="{40CB9693-28FD-4B15-95B2-6B6447BCFCBC}" name="Column15524"/>
    <tableColumn id="15541" xr3:uid="{0483E435-5170-4062-9875-0DA26C804F8F}" name="Column15525"/>
    <tableColumn id="15542" xr3:uid="{5371C215-321A-4F64-9D7D-3DF7581F75F5}" name="Column15526"/>
    <tableColumn id="15543" xr3:uid="{FCC78A8E-DFE7-4D84-92EC-6F8AF4991839}" name="Column15527"/>
    <tableColumn id="15544" xr3:uid="{2F6BDC92-144B-4031-974A-1315D4637B82}" name="Column15528"/>
    <tableColumn id="15545" xr3:uid="{FC2F4F01-D0DA-44EA-96AD-BFCF77BAD55D}" name="Column15529"/>
    <tableColumn id="15546" xr3:uid="{4EE19918-7EF2-4BEB-AAB2-3678ADE83BA3}" name="Column15530"/>
    <tableColumn id="15547" xr3:uid="{EC3CE382-E7B8-431B-874E-74D501163844}" name="Column15531"/>
    <tableColumn id="15548" xr3:uid="{9CEE5968-E7DF-45ED-BC51-01CEA077ADE1}" name="Column15532"/>
    <tableColumn id="15549" xr3:uid="{2F85E737-4FBF-4898-9A7C-0143D39C6913}" name="Column15533"/>
    <tableColumn id="15550" xr3:uid="{1DF6D757-C189-4758-A729-BB93A0A4D2D1}" name="Column15534"/>
    <tableColumn id="15551" xr3:uid="{D6F79D84-F1F7-4AC8-A468-4F9E5D574F57}" name="Column15535"/>
    <tableColumn id="15552" xr3:uid="{8EA08ED4-3253-4CDB-8095-A67808097CCC}" name="Column15536"/>
    <tableColumn id="15553" xr3:uid="{5B92672D-F34F-4BC1-A038-066E290789F0}" name="Column15537"/>
    <tableColumn id="15554" xr3:uid="{5ECCDDFA-9E36-45E4-8341-9B32C6A13283}" name="Column15538"/>
    <tableColumn id="15555" xr3:uid="{3F63BE4F-63AB-47D8-BE90-44078ED725E3}" name="Column15539"/>
    <tableColumn id="15556" xr3:uid="{421E2DD0-24D7-47FD-90BD-97889B93DDDC}" name="Column15540"/>
    <tableColumn id="15557" xr3:uid="{196D2C08-FCF2-4E0A-A7E5-B9A0CEEFECD9}" name="Column15541"/>
    <tableColumn id="15558" xr3:uid="{9046450D-DA02-4FB3-890E-188B13C8C03E}" name="Column15542"/>
    <tableColumn id="15559" xr3:uid="{766B6E7D-F5EF-4FB1-BE29-714D39C74452}" name="Column15543"/>
    <tableColumn id="15560" xr3:uid="{A5240159-9480-49CB-9849-9A61E41E54E8}" name="Column15544"/>
    <tableColumn id="15561" xr3:uid="{5CB46B14-FB82-41C4-8B5B-ABEFCF7EC663}" name="Column15545"/>
    <tableColumn id="15562" xr3:uid="{0C703F44-BA83-400D-863E-2BC0AD044DD2}" name="Column15546"/>
    <tableColumn id="15563" xr3:uid="{0616179A-A50F-4E62-8175-ABE5804682B4}" name="Column15547"/>
    <tableColumn id="15564" xr3:uid="{CC1D5622-8EF5-4DE1-ACD0-412F7FA8207B}" name="Column15548"/>
    <tableColumn id="15565" xr3:uid="{8CEEF63E-F42B-434E-88B9-950DAB4734EC}" name="Column15549"/>
    <tableColumn id="15566" xr3:uid="{936575C7-EADD-4EF1-87B6-70DAD24F3E24}" name="Column15550"/>
    <tableColumn id="15567" xr3:uid="{2233FB25-3DF8-43D1-84C0-4B2A1E74BA5A}" name="Column15551"/>
    <tableColumn id="15568" xr3:uid="{2A71A9C4-B6E8-4BCB-B8F2-009386D75EDA}" name="Column15552"/>
    <tableColumn id="15569" xr3:uid="{8A4F937D-D16D-4E88-9B7F-DC610D2F48C1}" name="Column15553"/>
    <tableColumn id="15570" xr3:uid="{968D612E-61A1-46BC-933B-D13151293473}" name="Column15554"/>
    <tableColumn id="15571" xr3:uid="{C9EB7830-3A33-4AB3-B788-BE79FD092621}" name="Column15555"/>
    <tableColumn id="15572" xr3:uid="{EC46D412-ADD1-4D3F-B834-287CA33B5925}" name="Column15556"/>
    <tableColumn id="15573" xr3:uid="{933370C2-1A9E-4A2C-A737-CAA66D13A5CF}" name="Column15557"/>
    <tableColumn id="15574" xr3:uid="{44FC3D4D-26A8-45CC-B866-1C97C855E52E}" name="Column15558"/>
    <tableColumn id="15575" xr3:uid="{397C3C7E-AB37-4AAC-A7E0-16DECA099613}" name="Column15559"/>
    <tableColumn id="15576" xr3:uid="{6CD196E4-68B1-4752-AB0B-963973E834F4}" name="Column15560"/>
    <tableColumn id="15577" xr3:uid="{57C99A8F-E05C-43FC-9D79-ABD3B5FEA553}" name="Column15561"/>
    <tableColumn id="15578" xr3:uid="{A991CA09-D64E-4EA7-8A58-B0A444E0938B}" name="Column15562"/>
    <tableColumn id="15579" xr3:uid="{CC15F3D6-5DB2-4071-8C0B-F465F84B22B7}" name="Column15563"/>
    <tableColumn id="15580" xr3:uid="{AE38E98E-C60B-46B2-A837-6B0D308EAB9D}" name="Column15564"/>
    <tableColumn id="15581" xr3:uid="{C672A992-D1E7-4E7E-B622-DF491CAB9772}" name="Column15565"/>
    <tableColumn id="15582" xr3:uid="{5027A479-8A56-4AF8-822A-53684ED6678B}" name="Column15566"/>
    <tableColumn id="15583" xr3:uid="{5EE3CBB0-108B-4E56-92C1-CE4846B6D565}" name="Column15567"/>
    <tableColumn id="15584" xr3:uid="{DD317B5C-FF3B-4535-9824-927D6C0CD05C}" name="Column15568"/>
    <tableColumn id="15585" xr3:uid="{147C5D0D-52B8-4E11-B0C4-18D15C4885FC}" name="Column15569"/>
    <tableColumn id="15586" xr3:uid="{7C1758B8-E396-47EA-ADFC-27E816A38952}" name="Column15570"/>
    <tableColumn id="15587" xr3:uid="{40EE707A-1ED3-403C-A510-C013C163DFCC}" name="Column15571"/>
    <tableColumn id="15588" xr3:uid="{8838217D-6C75-4F86-BD91-FAC5797DBA51}" name="Column15572"/>
    <tableColumn id="15589" xr3:uid="{3DAEDB72-C416-4123-8A75-1AEEE2C14AAA}" name="Column15573"/>
    <tableColumn id="15590" xr3:uid="{D2E7971C-3030-44FF-85A5-C60B027353AB}" name="Column15574"/>
    <tableColumn id="15591" xr3:uid="{E2DEDCB7-A0C3-4865-B77A-A1DC92772DCD}" name="Column15575"/>
    <tableColumn id="15592" xr3:uid="{AA8E83AC-BB1F-4143-92D5-ADD4BC851386}" name="Column15576"/>
    <tableColumn id="15593" xr3:uid="{1073511E-C626-4E9A-8A05-5B4F66809DDF}" name="Column15577"/>
    <tableColumn id="15594" xr3:uid="{647684A2-87D3-4901-BC7F-0B33DF5E7910}" name="Column15578"/>
    <tableColumn id="15595" xr3:uid="{E3989B9F-294B-43CA-AEF7-0D167566E2EA}" name="Column15579"/>
    <tableColumn id="15596" xr3:uid="{133BEB12-F7C5-4AE4-A682-4017D7377658}" name="Column15580"/>
    <tableColumn id="15597" xr3:uid="{DAE5093D-6E79-4529-8C9C-EC54E8030AB1}" name="Column15581"/>
    <tableColumn id="15598" xr3:uid="{03AFBFE1-C425-41F9-B585-537772F7385F}" name="Column15582"/>
    <tableColumn id="15599" xr3:uid="{495ECB43-DB26-4EA0-B506-F7D95C0AA71C}" name="Column15583"/>
    <tableColumn id="15600" xr3:uid="{3F94394A-801D-464B-B917-E6CABE04EEFF}" name="Column15584"/>
    <tableColumn id="15601" xr3:uid="{5C946C55-4836-478F-BA86-83D972978D28}" name="Column15585"/>
    <tableColumn id="15602" xr3:uid="{E6234D39-2C7F-4724-9024-941D60ED589C}" name="Column15586"/>
    <tableColumn id="15603" xr3:uid="{212F72F4-C3AC-417B-B15D-DF8FE4D43526}" name="Column15587"/>
    <tableColumn id="15604" xr3:uid="{42F3DF35-A5C8-4916-9FF7-275C6221B4FF}" name="Column15588"/>
    <tableColumn id="15605" xr3:uid="{A5B83C6F-9CEF-4A0A-A5BC-24B151867C44}" name="Column15589"/>
    <tableColumn id="15606" xr3:uid="{40DE3FA0-686F-4D55-9DDB-09ED5C56CDAA}" name="Column15590"/>
    <tableColumn id="15607" xr3:uid="{14266CD7-514C-41AA-B84A-912036C722AC}" name="Column15591"/>
    <tableColumn id="15608" xr3:uid="{AFBE2B67-D5D9-4535-B193-15E7573FC672}" name="Column15592"/>
    <tableColumn id="15609" xr3:uid="{93B7384D-C305-4896-925E-C1B68F4C6D9A}" name="Column15593"/>
    <tableColumn id="15610" xr3:uid="{C3879456-A57D-44FC-A229-6C9FDD9A8FD9}" name="Column15594"/>
    <tableColumn id="15611" xr3:uid="{2C545624-FC80-46BD-93C0-32FA35ABDB78}" name="Column15595"/>
    <tableColumn id="15612" xr3:uid="{15637A26-9457-45BA-9B36-715F793C8C10}" name="Column15596"/>
    <tableColumn id="15613" xr3:uid="{8D0D49C9-440C-431E-92EF-45D7310005AC}" name="Column15597"/>
    <tableColumn id="15614" xr3:uid="{8E32F831-1C29-4D60-9E44-893CC5E064E8}" name="Column15598"/>
    <tableColumn id="15615" xr3:uid="{F5D9AF2D-8298-4CC3-9320-B7FE61A0D008}" name="Column15599"/>
    <tableColumn id="15616" xr3:uid="{0AF9759C-F009-4F4F-A2E2-F4FADEDDD99D}" name="Column15600"/>
    <tableColumn id="15617" xr3:uid="{862699B7-770B-4C4F-B2ED-C4BEDA60739C}" name="Column15601"/>
    <tableColumn id="15618" xr3:uid="{0189F716-A593-492B-8647-4E06F362DCD5}" name="Column15602"/>
    <tableColumn id="15619" xr3:uid="{D20CE779-4444-4E68-AD68-BC8C08D42750}" name="Column15603"/>
    <tableColumn id="15620" xr3:uid="{3B3184CE-4837-4FEC-91C6-964E37C66577}" name="Column15604"/>
    <tableColumn id="15621" xr3:uid="{9B0E7AE3-3726-4EEF-A3AA-646BBF9403B9}" name="Column15605"/>
    <tableColumn id="15622" xr3:uid="{1005F714-14BB-4079-A9E2-7133C3263C0D}" name="Column15606"/>
    <tableColumn id="15623" xr3:uid="{768EF827-1EC2-47CD-A771-4321D33CEE26}" name="Column15607"/>
    <tableColumn id="15624" xr3:uid="{74916556-60CB-4D20-9BCD-A0E0F32499D0}" name="Column15608"/>
    <tableColumn id="15625" xr3:uid="{7C6FF0D1-4A57-410B-A30B-B0B86278C069}" name="Column15609"/>
    <tableColumn id="15626" xr3:uid="{18196539-8E46-4A2C-81B5-D97809A34BE6}" name="Column15610"/>
    <tableColumn id="15627" xr3:uid="{E577F01E-6789-4B27-99AB-77CB4DB04E1A}" name="Column15611"/>
    <tableColumn id="15628" xr3:uid="{0947130F-CDA0-44F9-A9B6-C467AB8E273D}" name="Column15612"/>
    <tableColumn id="15629" xr3:uid="{79162EC3-D64B-443B-9379-FD7CFA5CA8CC}" name="Column15613"/>
    <tableColumn id="15630" xr3:uid="{6AFE0E5C-68C5-42CB-AD54-5A7FDED59336}" name="Column15614"/>
    <tableColumn id="15631" xr3:uid="{2BB11CC3-0958-4C15-8DBA-E87F3E452D01}" name="Column15615"/>
    <tableColumn id="15632" xr3:uid="{2BD16694-2F49-4D58-AB44-327B5FE29E08}" name="Column15616"/>
    <tableColumn id="15633" xr3:uid="{37482A4B-247F-40EC-8758-10609CD51D7B}" name="Column15617"/>
    <tableColumn id="15634" xr3:uid="{8CDA61F1-3F56-4A4C-9422-4EACAAD4EE52}" name="Column15618"/>
    <tableColumn id="15635" xr3:uid="{BAABC556-974C-453B-835F-CE8613EF046B}" name="Column15619"/>
    <tableColumn id="15636" xr3:uid="{4A420632-C85F-45A8-AC86-9D8D356A034B}" name="Column15620"/>
    <tableColumn id="15637" xr3:uid="{8C90FD22-8CC9-44AA-AA57-3F11B3281B07}" name="Column15621"/>
    <tableColumn id="15638" xr3:uid="{AFBBAD83-A988-4F44-A6F2-FE606C322B52}" name="Column15622"/>
    <tableColumn id="15639" xr3:uid="{03F7657D-DA17-4F75-B932-8FE5BAEE84AD}" name="Column15623"/>
    <tableColumn id="15640" xr3:uid="{5597636C-7E19-45AC-AE24-43F0C8734B39}" name="Column15624"/>
    <tableColumn id="15641" xr3:uid="{E1004F94-D41E-4ABE-ABEE-579C73E8E357}" name="Column15625"/>
    <tableColumn id="15642" xr3:uid="{DB8F5674-C169-4385-86B8-59BA8C5A98B6}" name="Column15626"/>
    <tableColumn id="15643" xr3:uid="{F0AA8B57-F2FD-48EF-850C-5FEFE79544B4}" name="Column15627"/>
    <tableColumn id="15644" xr3:uid="{32A2C253-6CF3-4E10-AE0C-14A1B7AD17E2}" name="Column15628"/>
    <tableColumn id="15645" xr3:uid="{3419AD96-5C42-47ED-ABD3-B403861F07F0}" name="Column15629"/>
    <tableColumn id="15646" xr3:uid="{4A10AA8E-9CFC-4A82-A36B-6F8F4C51700C}" name="Column15630"/>
    <tableColumn id="15647" xr3:uid="{230A6D76-42CC-4DC4-8B11-C87906D329FA}" name="Column15631"/>
    <tableColumn id="15648" xr3:uid="{272CE331-7B64-4D2F-8D4C-25F97774D89C}" name="Column15632"/>
    <tableColumn id="15649" xr3:uid="{CA56075B-1D5B-47FF-B869-A74851120386}" name="Column15633"/>
    <tableColumn id="15650" xr3:uid="{2539056E-0556-4B99-98FD-6F1B6AE52DF4}" name="Column15634"/>
    <tableColumn id="15651" xr3:uid="{92E326A1-6917-429A-9B53-A9F357BD7700}" name="Column15635"/>
    <tableColumn id="15652" xr3:uid="{46022CC3-5B40-408A-A3CC-DEA32B2578B1}" name="Column15636"/>
    <tableColumn id="15653" xr3:uid="{DB6CEEA9-F75A-4F06-B0E1-92121A263F53}" name="Column15637"/>
    <tableColumn id="15654" xr3:uid="{4205D6DF-A506-45E0-9840-D4E7D3A88BA0}" name="Column15638"/>
    <tableColumn id="15655" xr3:uid="{D4D24888-AECE-47D5-BA93-964E3B9A3B2F}" name="Column15639"/>
    <tableColumn id="15656" xr3:uid="{E04D8C7E-9859-4710-830C-6ED6FEC88A69}" name="Column15640"/>
    <tableColumn id="15657" xr3:uid="{CA76E049-C42A-4288-A8D4-9E019F33C12D}" name="Column15641"/>
    <tableColumn id="15658" xr3:uid="{224A7F26-29C3-4657-A4D1-D3326C23F3F0}" name="Column15642"/>
    <tableColumn id="15659" xr3:uid="{33764AC6-47FC-4C95-8D4D-0D2FC6289466}" name="Column15643"/>
    <tableColumn id="15660" xr3:uid="{B9AECDF1-7211-4B55-A7E6-C1957D64A1A4}" name="Column15644"/>
    <tableColumn id="15661" xr3:uid="{869E8B20-C527-41BA-883B-0640E572B317}" name="Column15645"/>
    <tableColumn id="15662" xr3:uid="{B67D05F1-F134-43BA-83A3-776DEBC3FD3C}" name="Column15646"/>
    <tableColumn id="15663" xr3:uid="{AA41F745-568F-447B-AB41-30BC0A714785}" name="Column15647"/>
    <tableColumn id="15664" xr3:uid="{6D20898A-1B41-483A-9BB9-1C5CE794DC47}" name="Column15648"/>
    <tableColumn id="15665" xr3:uid="{687864A0-4AC6-451F-AFB7-E0722196F177}" name="Column15649"/>
    <tableColumn id="15666" xr3:uid="{EFD7E949-5EE9-4F5D-AAD4-15FBC63723FC}" name="Column15650"/>
    <tableColumn id="15667" xr3:uid="{4E470B59-2880-48FC-8294-08647F500091}" name="Column15651"/>
    <tableColumn id="15668" xr3:uid="{DC8C0F39-576A-46D0-9BDE-A46A8094D21A}" name="Column15652"/>
    <tableColumn id="15669" xr3:uid="{A0BB7D49-E2C2-42BE-BFF4-FEE2E9C1EEB7}" name="Column15653"/>
    <tableColumn id="15670" xr3:uid="{DB7856E9-4E83-428E-BB45-05F009741C82}" name="Column15654"/>
    <tableColumn id="15671" xr3:uid="{919E0EF3-0BDD-445B-BA01-5AD7BECAA372}" name="Column15655"/>
    <tableColumn id="15672" xr3:uid="{A2D62344-0641-41EB-B300-F30B00CB9DF4}" name="Column15656"/>
    <tableColumn id="15673" xr3:uid="{5172B0F4-766D-4AF7-B084-C66F3F5D992D}" name="Column15657"/>
    <tableColumn id="15674" xr3:uid="{737D3776-3807-4AE5-90B4-53B3E41CC21E}" name="Column15658"/>
    <tableColumn id="15675" xr3:uid="{A87C972C-2463-4047-8FEB-F222543D0C65}" name="Column15659"/>
    <tableColumn id="15676" xr3:uid="{18A278B7-027D-4D2A-8FB3-1EC35C05C321}" name="Column15660"/>
    <tableColumn id="15677" xr3:uid="{56E9B5C7-C0FC-4E0A-839A-DB0CAD777FEB}" name="Column15661"/>
    <tableColumn id="15678" xr3:uid="{74184C3C-99DA-42D6-ACCA-67F8A88EA974}" name="Column15662"/>
    <tableColumn id="15679" xr3:uid="{48E344DE-25BD-464E-80D1-8A3238422BBE}" name="Column15663"/>
    <tableColumn id="15680" xr3:uid="{66D20FE8-6103-48D7-B892-237B40C1C4DC}" name="Column15664"/>
    <tableColumn id="15681" xr3:uid="{4844AEEA-8D38-4BD6-8077-FA2D48942EA2}" name="Column15665"/>
    <tableColumn id="15682" xr3:uid="{71C87A04-81B1-4141-8611-2156B31361F4}" name="Column15666"/>
    <tableColumn id="15683" xr3:uid="{830ECDA1-6759-4401-89A8-F2E374C8A2EC}" name="Column15667"/>
    <tableColumn id="15684" xr3:uid="{98F7D1B7-4C87-4CCE-8388-5673CF91C1F5}" name="Column15668"/>
    <tableColumn id="15685" xr3:uid="{0344ACD6-3AAC-474D-BC43-C0027B273F5D}" name="Column15669"/>
    <tableColumn id="15686" xr3:uid="{D8AED3AE-C360-4E0F-9048-9711BEDEE31F}" name="Column15670"/>
    <tableColumn id="15687" xr3:uid="{5CCECEB7-F216-4BB0-A491-3C246651AB47}" name="Column15671"/>
    <tableColumn id="15688" xr3:uid="{B2BD1818-1522-4B03-A259-7B8FFE208F19}" name="Column15672"/>
    <tableColumn id="15689" xr3:uid="{57AADC46-EDBF-4938-ACD0-2B801EA9C646}" name="Column15673"/>
    <tableColumn id="15690" xr3:uid="{B6FC9814-8D2C-498A-80B7-4C540DE09858}" name="Column15674"/>
    <tableColumn id="15691" xr3:uid="{859A55DD-5389-4419-A90C-4F5DAF587676}" name="Column15675"/>
    <tableColumn id="15692" xr3:uid="{1890165D-43C7-4E18-8105-B325FE811B90}" name="Column15676"/>
    <tableColumn id="15693" xr3:uid="{01D010EB-8DCA-49E3-A41E-6320CB96605E}" name="Column15677"/>
    <tableColumn id="15694" xr3:uid="{8D5C06BD-EBD9-49F8-8E60-C0C4D3907157}" name="Column15678"/>
    <tableColumn id="15695" xr3:uid="{3F4F2AB5-60E6-42F3-A019-49F9E79B4EA1}" name="Column15679"/>
    <tableColumn id="15696" xr3:uid="{1C16323F-1B5C-4DBE-919C-407B12271449}" name="Column15680"/>
    <tableColumn id="15697" xr3:uid="{FEB97EE5-1391-4F30-9370-D7F9F0298E00}" name="Column15681"/>
    <tableColumn id="15698" xr3:uid="{C23B5442-C83A-4AD8-9797-5971A9C40219}" name="Column15682"/>
    <tableColumn id="15699" xr3:uid="{6974FEFE-9D25-4244-9A7D-C20A25D7A0F5}" name="Column15683"/>
    <tableColumn id="15700" xr3:uid="{585609A5-8AE8-4A5E-AC21-EB9A42F7B195}" name="Column15684"/>
    <tableColumn id="15701" xr3:uid="{F4218BF6-332A-41A8-BFBA-DA840AAE5BC1}" name="Column15685"/>
    <tableColumn id="15702" xr3:uid="{97A49170-DFBF-418D-92FA-56717207505A}" name="Column15686"/>
    <tableColumn id="15703" xr3:uid="{28946B89-79A0-4430-9762-788C97A7FF65}" name="Column15687"/>
    <tableColumn id="15704" xr3:uid="{1AE46DEB-0794-4DD1-95C8-0EF8B444E2BD}" name="Column15688"/>
    <tableColumn id="15705" xr3:uid="{D1778787-DA71-4BF5-9ADA-04AE78B7DCA1}" name="Column15689"/>
    <tableColumn id="15706" xr3:uid="{B982BAFB-BC49-4A2B-96C4-FEA3BDC52F49}" name="Column15690"/>
    <tableColumn id="15707" xr3:uid="{220442A1-A835-46B4-B703-40DB4BA63B10}" name="Column15691"/>
    <tableColumn id="15708" xr3:uid="{B7EF28CE-333A-42D8-AE04-F7D223E9BEED}" name="Column15692"/>
    <tableColumn id="15709" xr3:uid="{CEBC2C91-A849-461D-BE57-A1B93B96E513}" name="Column15693"/>
    <tableColumn id="15710" xr3:uid="{885E4230-7580-42FB-B85B-C3B6E6A322C3}" name="Column15694"/>
    <tableColumn id="15711" xr3:uid="{4F1B4CE5-E749-4479-A087-92D61A7E1263}" name="Column15695"/>
    <tableColumn id="15712" xr3:uid="{250B552A-11BD-4C57-9F94-2BB8017C0AE2}" name="Column15696"/>
    <tableColumn id="15713" xr3:uid="{645FEB2D-EB41-464D-BA70-A94511AC3B3A}" name="Column15697"/>
    <tableColumn id="15714" xr3:uid="{EE90AA40-27E8-42E0-865F-5F127B2B84ED}" name="Column15698"/>
    <tableColumn id="15715" xr3:uid="{000C9477-744A-4F6B-A944-68A261F580DB}" name="Column15699"/>
    <tableColumn id="15716" xr3:uid="{80B66211-9BE0-4971-BEFD-397B2B03DD7B}" name="Column15700"/>
    <tableColumn id="15717" xr3:uid="{AAA11F28-D760-492D-ADE1-B49BBDE3FB93}" name="Column15701"/>
    <tableColumn id="15718" xr3:uid="{E7CB746D-5DED-4A6D-A337-63D6C9092830}" name="Column15702"/>
    <tableColumn id="15719" xr3:uid="{97162A5F-7B8B-48DD-A965-A11A4B98DFB1}" name="Column15703"/>
    <tableColumn id="15720" xr3:uid="{0E2381A6-277D-4213-8BD5-8F3A75F8CF20}" name="Column15704"/>
    <tableColumn id="15721" xr3:uid="{FAD0CCA8-FB54-4824-82EC-1A650813AF5F}" name="Column15705"/>
    <tableColumn id="15722" xr3:uid="{6E3438C2-EF09-42EA-9DEF-A22ABBA3CBD7}" name="Column15706"/>
    <tableColumn id="15723" xr3:uid="{D4AFD0C6-42A3-43CD-A6DB-0A2B234AA67E}" name="Column15707"/>
    <tableColumn id="15724" xr3:uid="{A762D2B5-1591-4C66-A22A-6774170EC70B}" name="Column15708"/>
    <tableColumn id="15725" xr3:uid="{F121AA46-E4C8-4777-B8E8-6925B5AEADDA}" name="Column15709"/>
    <tableColumn id="15726" xr3:uid="{74D9828D-6DB9-4933-8584-24F714F1FF15}" name="Column15710"/>
    <tableColumn id="15727" xr3:uid="{F4D918FC-066D-40E3-8135-3D8A0FE96FA3}" name="Column15711"/>
    <tableColumn id="15728" xr3:uid="{C980F330-813F-4B61-92FF-B233A8DAB9F5}" name="Column15712"/>
    <tableColumn id="15729" xr3:uid="{0907F60F-0901-4B90-BE70-6B3AC6122417}" name="Column15713"/>
    <tableColumn id="15730" xr3:uid="{C5F5EE9C-A2FD-4EEA-B792-73B836305480}" name="Column15714"/>
    <tableColumn id="15731" xr3:uid="{A30EC919-57DE-4ACB-A1AF-3D1CD39859CA}" name="Column15715"/>
    <tableColumn id="15732" xr3:uid="{582AAE94-7C3F-4BD6-8510-515FC9358177}" name="Column15716"/>
    <tableColumn id="15733" xr3:uid="{E716194C-3D94-494B-8CCB-7060E51A774D}" name="Column15717"/>
    <tableColumn id="15734" xr3:uid="{C7E71F75-8679-45F0-A1BF-35FEFDE630C3}" name="Column15718"/>
    <tableColumn id="15735" xr3:uid="{B13A6599-E019-49F6-AD4D-E61BBE37AE64}" name="Column15719"/>
    <tableColumn id="15736" xr3:uid="{D5956616-87A8-4FF4-BDB6-A98AE0107253}" name="Column15720"/>
    <tableColumn id="15737" xr3:uid="{2C2FB587-8CFB-4029-9B0D-E96C70660170}" name="Column15721"/>
    <tableColumn id="15738" xr3:uid="{F9A6BA09-B5BC-4CFD-8670-7A429FBD6D47}" name="Column15722"/>
    <tableColumn id="15739" xr3:uid="{F2E1FBD9-A86E-4AE3-A0CA-E3D3EAED3B32}" name="Column15723"/>
    <tableColumn id="15740" xr3:uid="{5CD4FBFF-90B2-4321-8E09-BE572ECA794D}" name="Column15724"/>
    <tableColumn id="15741" xr3:uid="{DD1B9CB4-C538-41FA-AAF6-BA21E15BF750}" name="Column15725"/>
    <tableColumn id="15742" xr3:uid="{0D16DF6F-94A8-49B2-BCC4-725AA68B1CE9}" name="Column15726"/>
    <tableColumn id="15743" xr3:uid="{B2BB8FCA-659F-4BD9-93F6-8802F4C25124}" name="Column15727"/>
    <tableColumn id="15744" xr3:uid="{E57004F9-812B-4AAA-89D9-EDD0619EC6C1}" name="Column15728"/>
    <tableColumn id="15745" xr3:uid="{CAC3F9B6-F6D7-4AE1-8BFB-45B732EC4B37}" name="Column15729"/>
    <tableColumn id="15746" xr3:uid="{DCA6B025-15AE-47BD-B83E-ECCE95E52869}" name="Column15730"/>
    <tableColumn id="15747" xr3:uid="{5B9D140B-A655-41B6-887F-228C38DC8776}" name="Column15731"/>
    <tableColumn id="15748" xr3:uid="{3B17C460-61F7-4933-B9FD-2F04743969C3}" name="Column15732"/>
    <tableColumn id="15749" xr3:uid="{E784EBEB-2E96-4FDB-8AE9-375A9E287CDC}" name="Column15733"/>
    <tableColumn id="15750" xr3:uid="{6D144980-6F4C-438C-A5CD-923954C7984D}" name="Column15734"/>
    <tableColumn id="15751" xr3:uid="{36211888-0F24-4C9C-B6DA-0738DDAA8664}" name="Column15735"/>
    <tableColumn id="15752" xr3:uid="{1FFCE434-4EDF-430E-9C98-828B98CB6894}" name="Column15736"/>
    <tableColumn id="15753" xr3:uid="{79D74949-686B-48A1-A2E7-AF64B802958D}" name="Column15737"/>
    <tableColumn id="15754" xr3:uid="{7098160E-B33A-4BA4-94AF-2677EEEE2B49}" name="Column15738"/>
    <tableColumn id="15755" xr3:uid="{04801F6C-BA17-43F9-B8C2-76C36F6ECFA6}" name="Column15739"/>
    <tableColumn id="15756" xr3:uid="{88972F47-A1DA-4723-A3FD-D17021A67E11}" name="Column15740"/>
    <tableColumn id="15757" xr3:uid="{B51B3BED-26DC-4E88-9DC1-653729379E03}" name="Column15741"/>
    <tableColumn id="15758" xr3:uid="{B0C5678A-0D68-4F39-A106-FF857EB8B1F4}" name="Column15742"/>
    <tableColumn id="15759" xr3:uid="{E548A807-1C48-4ABC-A92C-B7796295DDF2}" name="Column15743"/>
    <tableColumn id="15760" xr3:uid="{D6BAE2BB-A702-4FC3-AF44-417AD42529A9}" name="Column15744"/>
    <tableColumn id="15761" xr3:uid="{3C2022A6-B0CC-433B-9788-62EC67D6CCD7}" name="Column15745"/>
    <tableColumn id="15762" xr3:uid="{E903F710-B440-4674-BC64-8D3C532F5F1E}" name="Column15746"/>
    <tableColumn id="15763" xr3:uid="{FE126968-4A6D-46C4-8991-6EC1CB4B38DA}" name="Column15747"/>
    <tableColumn id="15764" xr3:uid="{28BF1D01-B505-446C-B3AC-5DBD8DE86FD2}" name="Column15748"/>
    <tableColumn id="15765" xr3:uid="{32237425-6CF3-419E-90F2-D9005DA2DF6E}" name="Column15749"/>
    <tableColumn id="15766" xr3:uid="{2BD0D361-13E4-4F12-A40B-8D12DF12D12D}" name="Column15750"/>
    <tableColumn id="15767" xr3:uid="{E2F5C103-5721-4E93-81BC-E1B081BFC399}" name="Column15751"/>
    <tableColumn id="15768" xr3:uid="{5D8812B0-5781-442A-89BF-9681ABDC89DA}" name="Column15752"/>
    <tableColumn id="15769" xr3:uid="{D18D31BC-F440-46A2-81DD-CA598E6FEFF9}" name="Column15753"/>
    <tableColumn id="15770" xr3:uid="{0709B2B7-6636-4BC4-9F13-55EC6D430C95}" name="Column15754"/>
    <tableColumn id="15771" xr3:uid="{01EDF5D0-7378-4837-AC82-64DCCF6A1085}" name="Column15755"/>
    <tableColumn id="15772" xr3:uid="{80A5C280-8C47-42EA-BB06-EC29CC88924C}" name="Column15756"/>
    <tableColumn id="15773" xr3:uid="{25D200F0-DBD1-4CC3-A8CF-C9F465F6CB74}" name="Column15757"/>
    <tableColumn id="15774" xr3:uid="{433E3E5C-AA5F-48D6-BBC5-CE55FE703974}" name="Column15758"/>
    <tableColumn id="15775" xr3:uid="{24EA5127-2759-407D-BBC5-11A2DB761D8F}" name="Column15759"/>
    <tableColumn id="15776" xr3:uid="{9E4A5C0A-1465-41FA-A599-E6B37B0DCA2C}" name="Column15760"/>
    <tableColumn id="15777" xr3:uid="{CF2B41FC-416D-4E2C-A3A8-D7C43C2311CD}" name="Column15761"/>
    <tableColumn id="15778" xr3:uid="{9FA294AC-8655-46BD-BB8B-2E45401DE5AB}" name="Column15762"/>
    <tableColumn id="15779" xr3:uid="{1FAAB4D3-AD2C-4FD4-AA3E-E8DEBBF62F29}" name="Column15763"/>
    <tableColumn id="15780" xr3:uid="{53C23ACB-6BE7-4F7B-915E-DA1D71E705FC}" name="Column15764"/>
    <tableColumn id="15781" xr3:uid="{58652B65-02A1-46B5-901B-789DCC87C365}" name="Column15765"/>
    <tableColumn id="15782" xr3:uid="{5B51D5D3-3473-417F-A5F9-7BD1A1677423}" name="Column15766"/>
    <tableColumn id="15783" xr3:uid="{0526EC7F-8A29-4565-BC18-A600DCA1B491}" name="Column15767"/>
    <tableColumn id="15784" xr3:uid="{992D79B3-0C8F-4A48-B000-C55107301B60}" name="Column15768"/>
    <tableColumn id="15785" xr3:uid="{193AD89A-F60A-4E06-BF96-FA780E84D8A8}" name="Column15769"/>
    <tableColumn id="15786" xr3:uid="{6A4772EE-E5D9-48B0-BEFB-F643B95E2AE4}" name="Column15770"/>
    <tableColumn id="15787" xr3:uid="{914972CB-81FB-40B2-B38E-21CC5238DB01}" name="Column15771"/>
    <tableColumn id="15788" xr3:uid="{6C268EF2-059D-4DF7-85E7-2B38B64B482C}" name="Column15772"/>
    <tableColumn id="15789" xr3:uid="{700C4E12-8692-433C-A250-EDE8538795B3}" name="Column15773"/>
    <tableColumn id="15790" xr3:uid="{46058BFE-C4AE-498A-B8EC-70BFD7449332}" name="Column15774"/>
    <tableColumn id="15791" xr3:uid="{FBC2FFE2-A462-4EB2-A77E-823F5176D7A8}" name="Column15775"/>
    <tableColumn id="15792" xr3:uid="{22455340-E9DF-4502-A6CB-D2BC13BAC6E8}" name="Column15776"/>
    <tableColumn id="15793" xr3:uid="{A2BA7C27-7344-4CC9-A8E2-9731A6F9962C}" name="Column15777"/>
    <tableColumn id="15794" xr3:uid="{638B2282-9865-4520-A047-91BA0F25AC1F}" name="Column15778"/>
    <tableColumn id="15795" xr3:uid="{53480FA5-6500-40BB-BBE8-AD54AB2A4F8D}" name="Column15779"/>
    <tableColumn id="15796" xr3:uid="{1F8C24E6-F624-412C-9C02-F01B34009755}" name="Column15780"/>
    <tableColumn id="15797" xr3:uid="{2E9026B9-0C96-49DF-A600-E10098C21C7D}" name="Column15781"/>
    <tableColumn id="15798" xr3:uid="{28903472-080B-4A6B-A178-5421FDF12968}" name="Column15782"/>
    <tableColumn id="15799" xr3:uid="{2FAEEF57-3904-4CE3-A21B-77AB83C4502E}" name="Column15783"/>
    <tableColumn id="15800" xr3:uid="{A334E174-D447-45A9-ABF7-23A2BD344B8C}" name="Column15784"/>
    <tableColumn id="15801" xr3:uid="{F2E3C89B-BDF6-4785-9212-974E10B581B7}" name="Column15785"/>
    <tableColumn id="15802" xr3:uid="{9B653C82-51EF-410C-A837-B20D8F90173E}" name="Column15786"/>
    <tableColumn id="15803" xr3:uid="{039C15DE-1C09-4E33-BDBB-81874BC5641E}" name="Column15787"/>
    <tableColumn id="15804" xr3:uid="{1C1FABBB-55B3-4838-85F3-640F1EA8AA73}" name="Column15788"/>
    <tableColumn id="15805" xr3:uid="{227CCF61-E859-4D2A-BB2E-9179432C08DB}" name="Column15789"/>
    <tableColumn id="15806" xr3:uid="{5ED303C0-2E5E-4E20-86ED-55D2FEAD7DD5}" name="Column15790"/>
    <tableColumn id="15807" xr3:uid="{F0A0037D-1F7C-4F55-8D3B-F05676E545A1}" name="Column15791"/>
    <tableColumn id="15808" xr3:uid="{10B38BFB-514E-46D1-A73D-B9D1D8F2FCDB}" name="Column15792"/>
    <tableColumn id="15809" xr3:uid="{18BC1875-5F48-48DB-82CD-B78802031F94}" name="Column15793"/>
    <tableColumn id="15810" xr3:uid="{D311F39A-96FD-4293-B418-40424E4AEB80}" name="Column15794"/>
    <tableColumn id="15811" xr3:uid="{3692C37E-785B-4D04-BC5D-06CE97A9ADDB}" name="Column15795"/>
    <tableColumn id="15812" xr3:uid="{E06672E1-DF67-48CC-8EFA-DB7C7E4FD282}" name="Column15796"/>
    <tableColumn id="15813" xr3:uid="{CA2B3DF4-BBA6-46A4-9E29-8EA50EC7DDF5}" name="Column15797"/>
    <tableColumn id="15814" xr3:uid="{D4894350-CB9C-410E-B910-D49B825463B9}" name="Column15798"/>
    <tableColumn id="15815" xr3:uid="{5BFA46F2-C982-444A-9F72-213936730AD3}" name="Column15799"/>
    <tableColumn id="15816" xr3:uid="{5FF17260-652C-44F8-93B1-DFAA7AF00F0C}" name="Column15800"/>
    <tableColumn id="15817" xr3:uid="{892A4A8F-2780-4DB8-A10A-17133246D238}" name="Column15801"/>
    <tableColumn id="15818" xr3:uid="{D2980443-6C5A-4BA5-A27E-C0EE8FD92B86}" name="Column15802"/>
    <tableColumn id="15819" xr3:uid="{1A491F38-21DA-40DE-AC5E-29681599471E}" name="Column15803"/>
    <tableColumn id="15820" xr3:uid="{3A44C6AE-29C1-4847-937A-7BDCB007F9E1}" name="Column15804"/>
    <tableColumn id="15821" xr3:uid="{BB2600B3-117C-4393-BD58-778C87E8DE32}" name="Column15805"/>
    <tableColumn id="15822" xr3:uid="{E533388D-3B97-422E-A59A-68DD6D5A6343}" name="Column15806"/>
    <tableColumn id="15823" xr3:uid="{54B72ECA-162A-42BF-8FD6-1267D1BD88CF}" name="Column15807"/>
    <tableColumn id="15824" xr3:uid="{BCBFF721-37EF-4D11-B5E1-A3D0E3532871}" name="Column15808"/>
    <tableColumn id="15825" xr3:uid="{D321F28D-2500-47D1-BD7E-9A0FC023ECC9}" name="Column15809"/>
    <tableColumn id="15826" xr3:uid="{124312AD-3CE2-4196-9492-EA93D16551BE}" name="Column15810"/>
    <tableColumn id="15827" xr3:uid="{9D97A697-5433-492B-8712-090E4A7C8EDC}" name="Column15811"/>
    <tableColumn id="15828" xr3:uid="{7F24DBA7-E052-4852-8F5E-036869662093}" name="Column15812"/>
    <tableColumn id="15829" xr3:uid="{1C645504-5C5F-49C1-B0DA-48D9B29A7DEC}" name="Column15813"/>
    <tableColumn id="15830" xr3:uid="{D834CEDD-C223-442C-BCFB-0918292956C2}" name="Column15814"/>
    <tableColumn id="15831" xr3:uid="{163F6000-4042-4A30-A878-D6B5E9D6431D}" name="Column15815"/>
    <tableColumn id="15832" xr3:uid="{6754BF70-7CBC-4F10-BEE2-19F1837C75BF}" name="Column15816"/>
    <tableColumn id="15833" xr3:uid="{38E1A88E-1A66-406E-9348-9DE94D7867B7}" name="Column15817"/>
    <tableColumn id="15834" xr3:uid="{28B70714-F68F-4440-A42D-55604E2EA3CD}" name="Column15818"/>
    <tableColumn id="15835" xr3:uid="{75D7A29D-0575-4A12-9C81-DC49A246C312}" name="Column15819"/>
    <tableColumn id="15836" xr3:uid="{5C3C3131-2ED4-45B6-89E5-FB3951009EB3}" name="Column15820"/>
    <tableColumn id="15837" xr3:uid="{2ED6971D-C6E6-499A-81F8-D927B38BD0E4}" name="Column15821"/>
    <tableColumn id="15838" xr3:uid="{B5203AA8-8E07-4495-800A-887B9C79AEBE}" name="Column15822"/>
    <tableColumn id="15839" xr3:uid="{8757E0B8-C3B0-4048-BD04-E2167FABCD7A}" name="Column15823"/>
    <tableColumn id="15840" xr3:uid="{8FA71FF3-0AAE-4746-99C6-3F776E8D2515}" name="Column15824"/>
    <tableColumn id="15841" xr3:uid="{76462122-BFAD-4F81-8EA0-4107AD2E3003}" name="Column15825"/>
    <tableColumn id="15842" xr3:uid="{949EC7AF-2324-4F1B-A246-6D58D70D6FBD}" name="Column15826"/>
    <tableColumn id="15843" xr3:uid="{D82B3074-0760-499C-B558-14DE8059BF87}" name="Column15827"/>
    <tableColumn id="15844" xr3:uid="{B4284245-37BC-4D76-9589-AFCBD1695284}" name="Column15828"/>
    <tableColumn id="15845" xr3:uid="{1ED6E8B8-7DB5-4C7B-8A92-E7F67450D27F}" name="Column15829"/>
    <tableColumn id="15846" xr3:uid="{24C57576-266F-4968-9C6D-DD7597AB747A}" name="Column15830"/>
    <tableColumn id="15847" xr3:uid="{3B72D5EE-5A94-4594-9DEF-7E01490D7972}" name="Column15831"/>
    <tableColumn id="15848" xr3:uid="{872A1679-5E43-4F2B-84EE-0D2EE1AB540E}" name="Column15832"/>
    <tableColumn id="15849" xr3:uid="{9F12472C-94C0-4F4E-9D94-3874471307BB}" name="Column15833"/>
    <tableColumn id="15850" xr3:uid="{5B2FADFA-7285-4F84-96CF-8733A466D669}" name="Column15834"/>
    <tableColumn id="15851" xr3:uid="{0FB9F3BB-C284-4C42-B0AE-1E0571FF695A}" name="Column15835"/>
    <tableColumn id="15852" xr3:uid="{8E0A2162-3C25-4853-B88C-FDC7C96C6539}" name="Column15836"/>
    <tableColumn id="15853" xr3:uid="{C23F1F05-9482-4A17-82BE-625728BDE78D}" name="Column15837"/>
    <tableColumn id="15854" xr3:uid="{5A5548E3-F692-4D72-AE9E-48B38C6788B8}" name="Column15838"/>
    <tableColumn id="15855" xr3:uid="{762C23A2-A2C6-492C-ACCD-9ADB3008EF18}" name="Column15839"/>
    <tableColumn id="15856" xr3:uid="{4AA88D6E-8868-430F-9BD2-01A31401CFBE}" name="Column15840"/>
    <tableColumn id="15857" xr3:uid="{FBF3F302-B9C2-45A1-85D3-29158B41F9DD}" name="Column15841"/>
    <tableColumn id="15858" xr3:uid="{40A513E7-2F11-40C2-94AD-937E15BA4115}" name="Column15842"/>
    <tableColumn id="15859" xr3:uid="{6CEC424C-4232-4681-AB4B-D8B6771EB3BE}" name="Column15843"/>
    <tableColumn id="15860" xr3:uid="{CC05FE35-91A8-4DEF-8C57-8E2719D36155}" name="Column15844"/>
    <tableColumn id="15861" xr3:uid="{766B97C9-D8A2-4A02-8490-B8EB14ACF65B}" name="Column15845"/>
    <tableColumn id="15862" xr3:uid="{C2E39E87-48A2-4B5E-B4F8-5DE8103865F5}" name="Column15846"/>
    <tableColumn id="15863" xr3:uid="{A9B5B69C-5FC0-4121-9B00-ABD2B2DDC971}" name="Column15847"/>
    <tableColumn id="15864" xr3:uid="{7DC30F5E-B539-4BF1-9DE7-6EFFD3AB1AE7}" name="Column15848"/>
    <tableColumn id="15865" xr3:uid="{237CD485-8518-4264-B1F2-48B61FF46F2D}" name="Column15849"/>
    <tableColumn id="15866" xr3:uid="{905E6BE8-A5AA-4532-BA12-B8EFA143DF4D}" name="Column15850"/>
    <tableColumn id="15867" xr3:uid="{073F8FB2-2C59-41BA-98AD-C019B0E8FC87}" name="Column15851"/>
    <tableColumn id="15868" xr3:uid="{E3238F6B-96A9-44BF-BBDF-4B013B8175A2}" name="Column15852"/>
    <tableColumn id="15869" xr3:uid="{08258CC1-8E89-4DE2-9E6D-C61FD19DF9E0}" name="Column15853"/>
    <tableColumn id="15870" xr3:uid="{E805D223-33DE-493D-A39F-DFEC46D57527}" name="Column15854"/>
    <tableColumn id="15871" xr3:uid="{F2EB8EA0-67F0-4DF7-9CD3-49BCBA9F2D4B}" name="Column15855"/>
    <tableColumn id="15872" xr3:uid="{799842A0-9642-44B5-9571-38C8AC4F9C74}" name="Column15856"/>
    <tableColumn id="15873" xr3:uid="{826D06D0-5CA7-4A9C-9EDE-F08FE1F52ABF}" name="Column15857"/>
    <tableColumn id="15874" xr3:uid="{E594EA97-2020-4DA2-AF80-E1AFFD67C165}" name="Column15858"/>
    <tableColumn id="15875" xr3:uid="{60AA210D-587F-4951-A1B0-F12C0C779936}" name="Column15859"/>
    <tableColumn id="15876" xr3:uid="{C3E6F182-B6BA-48FD-8E5E-D7F044B6DF20}" name="Column15860"/>
    <tableColumn id="15877" xr3:uid="{488CCE46-E9ED-45B6-93D8-73EFBD36BD58}" name="Column15861"/>
    <tableColumn id="15878" xr3:uid="{EA7CC196-36FE-4A08-9383-6DDE570501FB}" name="Column15862"/>
    <tableColumn id="15879" xr3:uid="{3ECFB756-C6AE-4C05-9F13-E6F03E0AE2F8}" name="Column15863"/>
    <tableColumn id="15880" xr3:uid="{CEC60C3F-FE40-43C3-91C5-A9607858742C}" name="Column15864"/>
    <tableColumn id="15881" xr3:uid="{0F2B5E87-F522-4CA3-A5C0-0DDDEE05ED7C}" name="Column15865"/>
    <tableColumn id="15882" xr3:uid="{16BA00BC-817B-4368-B6FC-E499E8916080}" name="Column15866"/>
    <tableColumn id="15883" xr3:uid="{38CBCACE-51EE-4B12-BB26-0C97D82C3FA5}" name="Column15867"/>
    <tableColumn id="15884" xr3:uid="{3E9EC1E8-898E-4DB3-B0F9-AC2B912B0BC3}" name="Column15868"/>
    <tableColumn id="15885" xr3:uid="{DCB86557-3F8D-4A1C-9C8F-646780EC5045}" name="Column15869"/>
    <tableColumn id="15886" xr3:uid="{7025B9EA-D7F0-42D3-A347-7650BAE64722}" name="Column15870"/>
    <tableColumn id="15887" xr3:uid="{3E53EACB-CCCF-4AB1-BAC3-AB5ED15CF9C0}" name="Column15871"/>
    <tableColumn id="15888" xr3:uid="{9FA0283D-B8CC-4BE2-A63B-FCC64F34244C}" name="Column15872"/>
    <tableColumn id="15889" xr3:uid="{9E823C27-3E62-4F68-B00A-366536D49493}" name="Column15873"/>
    <tableColumn id="15890" xr3:uid="{04251825-8E7A-4BAB-8F0F-44BF2AC6F3F9}" name="Column15874"/>
    <tableColumn id="15891" xr3:uid="{DA1B8C76-2A48-42C5-B6E9-CF84BAAAA6C3}" name="Column15875"/>
    <tableColumn id="15892" xr3:uid="{EA6A9C96-B1F5-46EC-ABBA-314F9785C1DD}" name="Column15876"/>
    <tableColumn id="15893" xr3:uid="{5DFEBE19-E302-4467-A230-B37BB3B5E0F0}" name="Column15877"/>
    <tableColumn id="15894" xr3:uid="{DB18E6B4-6AB1-46B3-B9B0-0649D57C7F11}" name="Column15878"/>
    <tableColumn id="15895" xr3:uid="{91815977-1959-4DE5-A7EF-D90B73CD5231}" name="Column15879"/>
    <tableColumn id="15896" xr3:uid="{FFB0546B-3CCB-4BC9-AD4C-FE617BE8BC57}" name="Column15880"/>
    <tableColumn id="15897" xr3:uid="{35738DE1-C314-4CF4-96EC-BD002EB529EC}" name="Column15881"/>
    <tableColumn id="15898" xr3:uid="{B4F1B459-1ABA-4559-ACC8-FB401E5BE762}" name="Column15882"/>
    <tableColumn id="15899" xr3:uid="{0C1C8D7D-B660-4BF2-A273-A4658395E1F1}" name="Column15883"/>
    <tableColumn id="15900" xr3:uid="{9C0D129A-5A96-41B0-8B54-D9113BDE8706}" name="Column15884"/>
    <tableColumn id="15901" xr3:uid="{D02CC3ED-2643-42E7-8906-615C57FA45A9}" name="Column15885"/>
    <tableColumn id="15902" xr3:uid="{0D5C0D53-434F-4241-A807-419024397DD6}" name="Column15886"/>
    <tableColumn id="15903" xr3:uid="{3155A640-79C7-4FAA-B6EE-F50C4CB6B0DC}" name="Column15887"/>
    <tableColumn id="15904" xr3:uid="{1E32A86B-0D32-4B43-806B-AB6FB1FF715F}" name="Column15888"/>
    <tableColumn id="15905" xr3:uid="{FBD556A9-1D01-4D89-A57B-15066871D5C3}" name="Column15889"/>
    <tableColumn id="15906" xr3:uid="{4B4F0997-54F4-4501-88B2-819092AB026B}" name="Column15890"/>
    <tableColumn id="15907" xr3:uid="{9073D1AA-0C35-48CA-AD6B-A0B4BA5346D3}" name="Column15891"/>
    <tableColumn id="15908" xr3:uid="{5BFF5178-7432-4B1E-8416-1E842AE0BF19}" name="Column15892"/>
    <tableColumn id="15909" xr3:uid="{50700AD2-68E5-4861-946D-D87E74261771}" name="Column15893"/>
    <tableColumn id="15910" xr3:uid="{20119036-364F-4FCA-BCE4-701ABAA53B1B}" name="Column15894"/>
    <tableColumn id="15911" xr3:uid="{D212AE2E-773C-4E97-9C43-987E3E5A6336}" name="Column15895"/>
    <tableColumn id="15912" xr3:uid="{7859365A-65C9-4C7C-964B-8617DB3BE403}" name="Column15896"/>
    <tableColumn id="15913" xr3:uid="{51FB8E79-A81D-4EB6-85F1-99C766534474}" name="Column15897"/>
    <tableColumn id="15914" xr3:uid="{55FEF76D-E00B-4B69-8517-545B643FD242}" name="Column15898"/>
    <tableColumn id="15915" xr3:uid="{9F6CD615-D5F2-4902-BF77-17B8816CD9BA}" name="Column15899"/>
    <tableColumn id="15916" xr3:uid="{7F31F8AF-858E-493B-9A45-C15C9DD46FE4}" name="Column15900"/>
    <tableColumn id="15917" xr3:uid="{7C590F7B-DF6F-42E8-9760-B15C379C347D}" name="Column15901"/>
    <tableColumn id="15918" xr3:uid="{6E2C2472-750A-49C6-9A27-C95FB3B201C4}" name="Column15902"/>
    <tableColumn id="15919" xr3:uid="{B103A0A9-1918-427E-9A5A-C96BD6509E7A}" name="Column15903"/>
    <tableColumn id="15920" xr3:uid="{3177B06B-064E-467D-8723-993CC6A4719C}" name="Column15904"/>
    <tableColumn id="15921" xr3:uid="{8BEDE80F-F531-43D7-9DDD-7FFAE47EAB1F}" name="Column15905"/>
    <tableColumn id="15922" xr3:uid="{317817E0-DD2C-47C0-96AC-2BFA15BCEF60}" name="Column15906"/>
    <tableColumn id="15923" xr3:uid="{107A486E-1F04-4C80-929C-2EAEEF23345B}" name="Column15907"/>
    <tableColumn id="15924" xr3:uid="{EEFC1A26-D97C-4865-A2E0-67E5410D706D}" name="Column15908"/>
    <tableColumn id="15925" xr3:uid="{5CB9D940-D111-41E7-BD0D-A879C63B64E4}" name="Column15909"/>
    <tableColumn id="15926" xr3:uid="{0F4797D4-709A-46A2-9B05-8739A75266BA}" name="Column15910"/>
    <tableColumn id="15927" xr3:uid="{18B9C583-90D6-4AE6-9BFB-509228196FAD}" name="Column15911"/>
    <tableColumn id="15928" xr3:uid="{42C35583-B79D-4145-98CF-8601CCC5231B}" name="Column15912"/>
    <tableColumn id="15929" xr3:uid="{379FC233-D5EF-4301-9EBF-28200D91CB9F}" name="Column15913"/>
    <tableColumn id="15930" xr3:uid="{66D1C045-5E16-4B40-890C-0B9A0B50F9EA}" name="Column15914"/>
    <tableColumn id="15931" xr3:uid="{681660C5-965A-4133-81C5-BD5559C79F04}" name="Column15915"/>
    <tableColumn id="15932" xr3:uid="{6EE1631F-1C4A-4AB0-BBE3-D4D672E2B1AF}" name="Column15916"/>
    <tableColumn id="15933" xr3:uid="{8E524ABA-87D0-405A-97FA-719631E3E63E}" name="Column15917"/>
    <tableColumn id="15934" xr3:uid="{AA58FE9D-7F08-4DA6-A386-93C21C5C88EC}" name="Column15918"/>
    <tableColumn id="15935" xr3:uid="{4013DA3E-571E-4C42-9F6D-6CBCE0DF425C}" name="Column15919"/>
    <tableColumn id="15936" xr3:uid="{6B802AE4-7BAF-437D-9D1D-1DCDF5A3FC07}" name="Column15920"/>
    <tableColumn id="15937" xr3:uid="{5953BDBF-E86F-4ACD-858A-EB2CA4E3C6D5}" name="Column15921"/>
    <tableColumn id="15938" xr3:uid="{927C3781-F773-4AFC-AC93-2D09F7EC5EF7}" name="Column15922"/>
    <tableColumn id="15939" xr3:uid="{6D3CDCA4-6F0B-467C-9224-873384AAA76B}" name="Column15923"/>
    <tableColumn id="15940" xr3:uid="{018CE243-9443-4754-A720-7CB2ABA1F1B3}" name="Column15924"/>
    <tableColumn id="15941" xr3:uid="{D8530A1B-B535-4472-A199-79BFFF8BCEBD}" name="Column15925"/>
    <tableColumn id="15942" xr3:uid="{DCE2FF3E-FCB1-410C-856E-27B89D5C98BF}" name="Column15926"/>
    <tableColumn id="15943" xr3:uid="{5BAD8395-B4EA-432C-8B31-F43D7DE1AC1E}" name="Column15927"/>
    <tableColumn id="15944" xr3:uid="{F7050073-3FDE-4323-A77A-754F8C1B748A}" name="Column15928"/>
    <tableColumn id="15945" xr3:uid="{7AB3DCF8-1B9D-44BE-B5DE-B81E9CF4B56A}" name="Column15929"/>
    <tableColumn id="15946" xr3:uid="{424051E3-49F6-4B19-BCDC-702D0284F85F}" name="Column15930"/>
    <tableColumn id="15947" xr3:uid="{0CC7320E-7693-4100-BD3E-6C6861AEB6C0}" name="Column15931"/>
    <tableColumn id="15948" xr3:uid="{3EFCA89C-BFC5-4B0C-954B-6C8C08CFE363}" name="Column15932"/>
    <tableColumn id="15949" xr3:uid="{A2725DDF-E133-4B9B-946B-FD6B84C6CFD8}" name="Column15933"/>
    <tableColumn id="15950" xr3:uid="{B7DF0140-FB5C-4B61-AAFC-511C47809755}" name="Column15934"/>
    <tableColumn id="15951" xr3:uid="{48D8CF09-F3FC-4CC4-8AAB-595F90A22259}" name="Column15935"/>
    <tableColumn id="15952" xr3:uid="{AB228DA6-27F9-4DA9-A01E-876F332015F4}" name="Column15936"/>
    <tableColumn id="15953" xr3:uid="{9BFD9BC0-E727-418A-AFCA-42ECF6F2461D}" name="Column15937"/>
    <tableColumn id="15954" xr3:uid="{7EDEF6F8-486A-4DE9-ACFB-D5D0F0CA02B3}" name="Column15938"/>
    <tableColumn id="15955" xr3:uid="{B96D6C1B-EA45-40E7-B928-B95111AF8CCE}" name="Column15939"/>
    <tableColumn id="15956" xr3:uid="{B4398E14-1F00-49B8-8A02-5BF31FF00EB2}" name="Column15940"/>
    <tableColumn id="15957" xr3:uid="{8EDCDF86-18A0-4A51-9AE1-5C057EE6DDC2}" name="Column15941"/>
    <tableColumn id="15958" xr3:uid="{DF6C19BB-7230-453A-8431-7D1B265E0FA6}" name="Column15942"/>
    <tableColumn id="15959" xr3:uid="{F58B4B4C-2B4D-4E86-8CF5-C5D37CB88A2C}" name="Column15943"/>
    <tableColumn id="15960" xr3:uid="{DCFDAA3C-47EC-40F8-916F-D4036457B349}" name="Column15944"/>
    <tableColumn id="15961" xr3:uid="{8998BBD6-C7FB-46F0-9688-89088659B13A}" name="Column15945"/>
    <tableColumn id="15962" xr3:uid="{C6662697-D92E-4244-AD31-68104F826C57}" name="Column15946"/>
    <tableColumn id="15963" xr3:uid="{004FD17C-E6A0-45BD-8FF6-E61EB35600D2}" name="Column15947"/>
    <tableColumn id="15964" xr3:uid="{F676BE1F-0B45-4CE2-8F6A-A4413818A103}" name="Column15948"/>
    <tableColumn id="15965" xr3:uid="{FAF7A5BD-DAF2-443B-9F5E-FDC0D95BE133}" name="Column15949"/>
    <tableColumn id="15966" xr3:uid="{8A4E5460-0A26-4F04-BD2D-D48356485946}" name="Column15950"/>
    <tableColumn id="15967" xr3:uid="{B5DE7D1D-0521-48A8-8B79-A897292DBCEE}" name="Column15951"/>
    <tableColumn id="15968" xr3:uid="{B1BE9C5D-50E5-4A06-8039-7B5E0EEB9F9E}" name="Column15952"/>
    <tableColumn id="15969" xr3:uid="{C97FA994-E0B8-4884-9B38-DCE01414B58E}" name="Column15953"/>
    <tableColumn id="15970" xr3:uid="{EB99E8F5-7051-4976-88D3-F08C3A595147}" name="Column15954"/>
    <tableColumn id="15971" xr3:uid="{F8B1122C-BA36-47FA-B6E2-3C34F53BB7B8}" name="Column15955"/>
    <tableColumn id="15972" xr3:uid="{3DD1AEA3-4900-4837-9628-C0BF031A0AA5}" name="Column15956"/>
    <tableColumn id="15973" xr3:uid="{3CC96386-F2E1-4133-B4FF-2C6F2525125B}" name="Column15957"/>
    <tableColumn id="15974" xr3:uid="{7DDC9AF6-28D5-4885-8D1E-2221F482159A}" name="Column15958"/>
    <tableColumn id="15975" xr3:uid="{EC39D09E-3B94-4769-BFE4-38DCDC07929A}" name="Column15959"/>
    <tableColumn id="15976" xr3:uid="{AF887FC1-90F5-4228-9D71-B6BFAE895587}" name="Column15960"/>
    <tableColumn id="15977" xr3:uid="{F2F5A78D-A7F5-4258-8560-721C102D161F}" name="Column15961"/>
    <tableColumn id="15978" xr3:uid="{0CF9D0B4-30A0-4C13-8871-7121FB6D7F13}" name="Column15962"/>
    <tableColumn id="15979" xr3:uid="{B45E32E7-5B18-4B21-BA78-64E7FBF505D5}" name="Column15963"/>
    <tableColumn id="15980" xr3:uid="{38AB7B7C-7247-4BEE-8845-F15ABF2CFF9B}" name="Column15964"/>
    <tableColumn id="15981" xr3:uid="{4C051D97-750F-4498-AAC8-FC74100A5F2A}" name="Column15965"/>
    <tableColumn id="15982" xr3:uid="{2916BD0A-B237-46CD-9D15-ACA13A98DD29}" name="Column15966"/>
    <tableColumn id="15983" xr3:uid="{C10208C1-7557-47BB-B213-B3794A88AE9A}" name="Column15967"/>
    <tableColumn id="15984" xr3:uid="{57B8FCFF-3599-40CD-89A8-58F5430C4A59}" name="Column15968"/>
    <tableColumn id="15985" xr3:uid="{195DBB67-862E-4D4C-B213-413F0C91EA4C}" name="Column15969"/>
    <tableColumn id="15986" xr3:uid="{2EFA542B-4FC8-4631-B0E8-EE9E7A50C83E}" name="Column15970"/>
    <tableColumn id="15987" xr3:uid="{CCC359FA-453A-4BE0-A749-ADAA1CFBD888}" name="Column15971"/>
    <tableColumn id="15988" xr3:uid="{93CEACF8-25BC-402D-B851-A50C6D76FE4D}" name="Column15972"/>
    <tableColumn id="15989" xr3:uid="{BDEEF9DF-804B-4DC7-B586-FD9A45C5F075}" name="Column15973"/>
    <tableColumn id="15990" xr3:uid="{82F7D586-8B1B-42D2-8026-BAFE13D28B70}" name="Column15974"/>
    <tableColumn id="15991" xr3:uid="{656E1857-1C1A-4917-860D-5A5CB15453B6}" name="Column15975"/>
    <tableColumn id="15992" xr3:uid="{4689AA97-0951-49ED-82F0-922335E3711A}" name="Column15976"/>
    <tableColumn id="15993" xr3:uid="{24AC0929-3D04-4FAF-84A2-8510658FD40D}" name="Column15977"/>
    <tableColumn id="15994" xr3:uid="{0F5234A7-9D72-4073-AFD3-93BAC2CF54F9}" name="Column15978"/>
    <tableColumn id="15995" xr3:uid="{BF19A860-60A1-4D28-9B7C-46F6C98E22EB}" name="Column15979"/>
    <tableColumn id="15996" xr3:uid="{CB61B0C5-C4D0-411F-A9A2-6BE58847ECB0}" name="Column15980"/>
    <tableColumn id="15997" xr3:uid="{F3D3C4FE-B6FD-420C-9E76-1686ACBFCE62}" name="Column15981"/>
    <tableColumn id="15998" xr3:uid="{28B4B740-6669-4FD0-B48C-0EAD4B656CB6}" name="Column15982"/>
    <tableColumn id="15999" xr3:uid="{1C674534-52F0-40F9-8732-6F962381A0C4}" name="Column15983"/>
    <tableColumn id="16000" xr3:uid="{01FDBEB8-0306-4DA9-B879-BF23A0D5E552}" name="Column15984"/>
    <tableColumn id="16001" xr3:uid="{2B19C929-ECD0-4275-9C3B-41EB1AA37919}" name="Column15985"/>
    <tableColumn id="16002" xr3:uid="{8BF44202-B7F4-43A0-B438-E120FAEB3681}" name="Column15986"/>
    <tableColumn id="16003" xr3:uid="{C71291CC-D56A-4CA8-A610-2BEB3A9E6C58}" name="Column15987"/>
    <tableColumn id="16004" xr3:uid="{A67304D0-964C-463C-B497-98418D318926}" name="Column15988"/>
    <tableColumn id="16005" xr3:uid="{DF09279C-2D2C-4597-9F6A-4D21247E7602}" name="Column15989"/>
    <tableColumn id="16006" xr3:uid="{A36FA903-57F7-42A9-B5FC-00347F50939F}" name="Column15990"/>
    <tableColumn id="16007" xr3:uid="{AA5732B0-0D46-4E55-8452-DAB83A675296}" name="Column15991"/>
    <tableColumn id="16008" xr3:uid="{41CC3866-75AE-44FF-B552-1AF99459CB0F}" name="Column15992"/>
    <tableColumn id="16009" xr3:uid="{97B548BA-4CC8-4649-AAEB-598664D8362F}" name="Column15993"/>
    <tableColumn id="16010" xr3:uid="{79A0C1EC-0B09-4B40-8989-57F20444416A}" name="Column15994"/>
    <tableColumn id="16011" xr3:uid="{CD52F117-EA94-41CB-852D-E535B225E5DB}" name="Column15995"/>
    <tableColumn id="16012" xr3:uid="{2F7DE74D-6688-4667-B8B1-306DE288C11E}" name="Column15996"/>
    <tableColumn id="16013" xr3:uid="{DC7E9DE6-7BD1-411F-9D77-529409D684A7}" name="Column15997"/>
    <tableColumn id="16014" xr3:uid="{68337189-C24C-4D3D-9FAF-65A865382D50}" name="Column15998"/>
    <tableColumn id="16015" xr3:uid="{455260BC-78F5-4D81-81D1-373872082990}" name="Column15999"/>
    <tableColumn id="16016" xr3:uid="{526B828B-3B79-440D-A63E-E54CDD2EE184}" name="Column16000"/>
    <tableColumn id="16017" xr3:uid="{22B41BE4-858E-4D11-BE14-92EEC197BF30}" name="Column16001"/>
    <tableColumn id="16018" xr3:uid="{72CEFEC9-AB67-4DDC-98CE-59BE39732AE5}" name="Column16002"/>
    <tableColumn id="16019" xr3:uid="{F6740A24-413A-458A-994B-7C424E0879FD}" name="Column16003"/>
    <tableColumn id="16020" xr3:uid="{17B2A7AC-9E2F-4936-BADC-3773B33325AD}" name="Column16004"/>
    <tableColumn id="16021" xr3:uid="{67F9EC93-BF28-4E3E-A0D8-015336880BEC}" name="Column16005"/>
    <tableColumn id="16022" xr3:uid="{DBCE9B35-C18E-4BE0-A811-95C7BD92ACFF}" name="Column16006"/>
    <tableColumn id="16023" xr3:uid="{9611D067-DAE8-4DBF-BC7B-EAC0C4B04152}" name="Column16007"/>
    <tableColumn id="16024" xr3:uid="{B9104EBF-274D-4072-AA0F-82775410FB25}" name="Column16008"/>
    <tableColumn id="16025" xr3:uid="{7743A101-CBFE-4FE8-88C1-B9040D2B6824}" name="Column16009"/>
    <tableColumn id="16026" xr3:uid="{04F02904-EDAC-41E2-9CA0-AB96EC716A04}" name="Column16010"/>
    <tableColumn id="16027" xr3:uid="{CABF6999-C4FC-477A-9F9C-3CE2C45B6E0C}" name="Column16011"/>
    <tableColumn id="16028" xr3:uid="{A675508B-A691-4802-8A31-CBF6636C82EE}" name="Column16012"/>
    <tableColumn id="16029" xr3:uid="{ADF26AF1-C6C5-495D-9112-DDCCB9E4DD61}" name="Column16013"/>
    <tableColumn id="16030" xr3:uid="{7C136EE3-41B4-40F8-B048-B4A622A5A776}" name="Column16014"/>
    <tableColumn id="16031" xr3:uid="{E9E5F1F0-6E23-48D6-91DE-4C8E4569D1E4}" name="Column16015"/>
    <tableColumn id="16032" xr3:uid="{E8282623-8EDA-4137-98B6-367361F4AA6D}" name="Column16016"/>
    <tableColumn id="16033" xr3:uid="{EA0E2C12-7360-46D2-94CB-A2E2F5EF45EE}" name="Column16017"/>
    <tableColumn id="16034" xr3:uid="{7EF0FEBC-DB7A-4744-870F-AAE071C2605A}" name="Column16018"/>
    <tableColumn id="16035" xr3:uid="{DF2D13A7-C372-44BB-92EB-99F057D5C4C1}" name="Column16019"/>
    <tableColumn id="16036" xr3:uid="{81015E7A-92EF-40C9-AADD-2E98AAAFE9EA}" name="Column16020"/>
    <tableColumn id="16037" xr3:uid="{1B8B3315-4F6B-4205-8DFE-5C7AE3BB01FB}" name="Column16021"/>
    <tableColumn id="16038" xr3:uid="{E81530D4-84E2-483B-B992-172BB5CF2D62}" name="Column16022"/>
    <tableColumn id="16039" xr3:uid="{F2D24CB7-3888-4449-B710-60AAE0A96BCD}" name="Column16023"/>
    <tableColumn id="16040" xr3:uid="{011112FD-F6E1-4079-A6E9-03BB2461DD41}" name="Column16024"/>
    <tableColumn id="16041" xr3:uid="{8ABC8E5E-4E9E-4B52-BE90-B4927F303A24}" name="Column16025"/>
    <tableColumn id="16042" xr3:uid="{7CD7E822-1F66-453A-A29B-347928E8E5FC}" name="Column16026"/>
    <tableColumn id="16043" xr3:uid="{CEF6FC12-3B38-48A4-9926-8311C49AFD72}" name="Column16027"/>
    <tableColumn id="16044" xr3:uid="{1596F4BA-897F-410F-8A09-4B794458801A}" name="Column16028"/>
    <tableColumn id="16045" xr3:uid="{9985ACB9-3028-47C7-A518-493A85C27E83}" name="Column16029"/>
    <tableColumn id="16046" xr3:uid="{134462B7-957D-474F-A830-E7C6E0C84A68}" name="Column16030"/>
    <tableColumn id="16047" xr3:uid="{EA5C5E06-9F0A-4112-A06C-40FD3D66DD85}" name="Column16031"/>
    <tableColumn id="16048" xr3:uid="{9D1583CF-0B0E-4970-ACB8-BB7527AB1587}" name="Column16032"/>
    <tableColumn id="16049" xr3:uid="{7E223949-28E2-4087-84CB-71E102EFEE1C}" name="Column16033"/>
    <tableColumn id="16050" xr3:uid="{E3B5620B-763E-4AAF-9451-C40850B1E4D1}" name="Column16034"/>
    <tableColumn id="16051" xr3:uid="{1FA1DE41-6304-4925-9374-DF8672CAC90C}" name="Column16035"/>
    <tableColumn id="16052" xr3:uid="{B232E3AB-2416-4F67-A509-740EBA1F00DF}" name="Column16036"/>
    <tableColumn id="16053" xr3:uid="{28655646-0595-493A-B265-444D53FEF738}" name="Column16037"/>
    <tableColumn id="16054" xr3:uid="{9CF0AF6B-2A6B-4A19-A7BD-89316237A1CC}" name="Column16038"/>
    <tableColumn id="16055" xr3:uid="{39204FB2-67DD-45CA-B998-8A0C4E0B1CEB}" name="Column16039"/>
    <tableColumn id="16056" xr3:uid="{5DCA993D-3F89-40BB-83A9-C85C5E9EFD98}" name="Column16040"/>
    <tableColumn id="16057" xr3:uid="{152AB3DA-FD0E-452D-A944-7EC40270BDB0}" name="Column16041"/>
    <tableColumn id="16058" xr3:uid="{C7DF3DE6-3468-434F-B3D9-964F863A3ABB}" name="Column16042"/>
    <tableColumn id="16059" xr3:uid="{CC0E665A-135D-49A9-B21C-44600B614D35}" name="Column16043"/>
    <tableColumn id="16060" xr3:uid="{E761CA9E-E638-4915-BAEA-54E2494C3FAB}" name="Column16044"/>
    <tableColumn id="16061" xr3:uid="{63077746-62DA-4BEC-AA6D-30BBF3EAD072}" name="Column16045"/>
    <tableColumn id="16062" xr3:uid="{65DEE050-5DDC-4061-9C8A-089C8B7B0992}" name="Column16046"/>
    <tableColumn id="16063" xr3:uid="{7AC620D5-D76F-4E7D-8722-702E791BC6DB}" name="Column16047"/>
    <tableColumn id="16064" xr3:uid="{89462782-BC6C-4F96-8408-BDA6B0B417D6}" name="Column16048"/>
    <tableColumn id="16065" xr3:uid="{D70BC376-04D6-41AC-88BA-EAA3CF1C2241}" name="Column16049"/>
    <tableColumn id="16066" xr3:uid="{1482D82F-0A59-4D98-97FF-4C5176D78D03}" name="Column16050"/>
    <tableColumn id="16067" xr3:uid="{FDAFA10E-D33B-4308-844E-F9E6DF3C516F}" name="Column16051"/>
    <tableColumn id="16068" xr3:uid="{A1500D07-781E-4F8D-AD32-06357644E7E5}" name="Column16052"/>
    <tableColumn id="16069" xr3:uid="{C5767FA1-A5BE-4FA8-B4A9-F05049F0228A}" name="Column16053"/>
    <tableColumn id="16070" xr3:uid="{9BF264DE-5CA5-4FD2-8C0A-3E1A41F1C3C8}" name="Column16054"/>
    <tableColumn id="16071" xr3:uid="{3523DBFD-122F-4ED9-B619-DC841E8068A5}" name="Column16055"/>
    <tableColumn id="16072" xr3:uid="{6B4D3FA3-C68D-4331-B95D-CF30FE77B213}" name="Column16056"/>
    <tableColumn id="16073" xr3:uid="{01A1EB0A-227B-4B08-B9E1-CEA55E2B95A7}" name="Column16057"/>
    <tableColumn id="16074" xr3:uid="{304298C6-B568-479C-A596-0D0D1986265E}" name="Column16058"/>
    <tableColumn id="16075" xr3:uid="{A298582A-3380-418D-9A2F-9E23A4F34C45}" name="Column16059"/>
    <tableColumn id="16076" xr3:uid="{6B5338B7-90D8-4521-8311-FBCA3BDBD1B8}" name="Column16060"/>
    <tableColumn id="16077" xr3:uid="{3642D1CD-FC8C-42BD-AE90-9A74909C076C}" name="Column16061"/>
    <tableColumn id="16078" xr3:uid="{09E3D1A9-1D19-4134-9663-48EBA6094E07}" name="Column16062"/>
    <tableColumn id="16079" xr3:uid="{00090CE0-F077-4D27-A7DF-422021040608}" name="Column16063"/>
    <tableColumn id="16080" xr3:uid="{19BB20BE-E724-4F4A-9F39-E42B75971020}" name="Column16064"/>
    <tableColumn id="16081" xr3:uid="{15DD5EDC-6DC7-416F-A2BF-73060BD890C2}" name="Column16065"/>
    <tableColumn id="16082" xr3:uid="{048C89C5-2CB2-4FE5-8725-3A3B8DD9810C}" name="Column16066"/>
    <tableColumn id="16083" xr3:uid="{17096133-DC50-4680-8093-1D51D4A8013B}" name="Column16067"/>
    <tableColumn id="16084" xr3:uid="{F336F183-D46A-466E-B13B-29AE601EA92E}" name="Column16068"/>
    <tableColumn id="16085" xr3:uid="{B0A55582-2FE4-4AFB-A6E0-3E7C434ED64C}" name="Column16069"/>
    <tableColumn id="16086" xr3:uid="{B4D6F432-48BF-44D8-9332-5A6885533D41}" name="Column16070"/>
    <tableColumn id="16087" xr3:uid="{521D674D-59EC-4914-BE2A-B5D25F7EE814}" name="Column16071"/>
    <tableColumn id="16088" xr3:uid="{37CFAF89-4F7F-4735-A125-9F9680C1E417}" name="Column16072"/>
    <tableColumn id="16089" xr3:uid="{09543919-7E23-47E8-AA58-F01876066BBC}" name="Column16073"/>
    <tableColumn id="16090" xr3:uid="{F92E1B6E-F0C4-4C78-AEBE-6A8E3171B8EC}" name="Column16074"/>
    <tableColumn id="16091" xr3:uid="{83CBE512-6C0D-47AF-9A36-8727ADA4BF9B}" name="Column16075"/>
    <tableColumn id="16092" xr3:uid="{F915CEA8-A824-431B-9950-434EE2186435}" name="Column16076"/>
    <tableColumn id="16093" xr3:uid="{972F82F8-ED21-4DDA-9C9C-E4E4C92555B8}" name="Column16077"/>
    <tableColumn id="16094" xr3:uid="{2A44EB8A-BB8B-414B-9A20-5F5B724456F9}" name="Column16078"/>
    <tableColumn id="16095" xr3:uid="{4450A3DC-5E99-4E4D-A358-8E4D972A5AFB}" name="Column16079"/>
    <tableColumn id="16096" xr3:uid="{C7DED117-E329-4303-A099-ED96B597F4A9}" name="Column16080"/>
    <tableColumn id="16097" xr3:uid="{0DAC6796-0129-4C73-97FE-6DEB977563AB}" name="Column16081"/>
    <tableColumn id="16098" xr3:uid="{133042B4-3837-499B-BBE8-DBF4E92466C7}" name="Column16082"/>
    <tableColumn id="16099" xr3:uid="{82753515-B124-40CA-8790-D2F434C26E34}" name="Column16083"/>
    <tableColumn id="16100" xr3:uid="{8F0E7424-D96E-471C-86AA-A4775780CEB5}" name="Column16084"/>
    <tableColumn id="16101" xr3:uid="{1E136BC5-0619-4955-95B9-81EFB9F61CB2}" name="Column16085"/>
    <tableColumn id="16102" xr3:uid="{2927D4FB-55D0-4D91-B367-8D7403854B0C}" name="Column16086"/>
    <tableColumn id="16103" xr3:uid="{1AF8897C-CD67-4551-BA6C-B06836C61A62}" name="Column16087"/>
    <tableColumn id="16104" xr3:uid="{C7C1A027-043E-469E-B4A9-8866E204E73A}" name="Column16088"/>
    <tableColumn id="16105" xr3:uid="{63178DEE-2834-408B-8BC5-CAF6FE648A5B}" name="Column16089"/>
    <tableColumn id="16106" xr3:uid="{54965AF5-DACA-4ED8-8FA0-7131807531C8}" name="Column16090"/>
    <tableColumn id="16107" xr3:uid="{1784AE67-633E-449D-8BA8-57D9BEFF998D}" name="Column16091"/>
    <tableColumn id="16108" xr3:uid="{CC1934F6-7A47-427B-8DD1-F872AC1747F3}" name="Column16092"/>
    <tableColumn id="16109" xr3:uid="{2D703731-CD33-4B0A-8B0E-07AE70163A3D}" name="Column16093"/>
    <tableColumn id="16110" xr3:uid="{838410D8-42CF-480A-AFB2-745398748097}" name="Column16094"/>
    <tableColumn id="16111" xr3:uid="{A7D30D59-1BE4-44A1-B484-D9945968C49A}" name="Column16095"/>
    <tableColumn id="16112" xr3:uid="{3CA5189F-862F-42EB-BAB8-FCFD858A6EFE}" name="Column16096"/>
    <tableColumn id="16113" xr3:uid="{BA8DC14E-92E1-498B-8F53-247BFEDC2743}" name="Column16097"/>
    <tableColumn id="16114" xr3:uid="{51EEE609-FE60-47E7-B251-F4B57D2792A7}" name="Column16098"/>
    <tableColumn id="16115" xr3:uid="{97A1C32F-6F14-44C5-9818-EF1E33D4D29C}" name="Column16099"/>
    <tableColumn id="16116" xr3:uid="{21931EB9-0BE6-4B12-B6D1-C82430CB12B4}" name="Column16100"/>
    <tableColumn id="16117" xr3:uid="{099FD4CA-3FA0-40C1-9DD0-1A8ABE3648BE}" name="Column16101"/>
    <tableColumn id="16118" xr3:uid="{13A41F21-7509-4F42-9902-A0D892CCC1B0}" name="Column16102"/>
    <tableColumn id="16119" xr3:uid="{A8F2EC83-8706-4AEF-ADA5-10FD628E7D16}" name="Column16103"/>
    <tableColumn id="16120" xr3:uid="{1573ECD3-340F-4246-8919-78586BB0FAD0}" name="Column16104"/>
    <tableColumn id="16121" xr3:uid="{B06458D9-2B4F-4253-A6AE-053EEFB071FE}" name="Column16105"/>
    <tableColumn id="16122" xr3:uid="{7346628F-AD88-4C25-AE62-9F564AE0EBF9}" name="Column16106"/>
    <tableColumn id="16123" xr3:uid="{B0B2D588-2B3A-4001-B737-29C17DE1AB59}" name="Column16107"/>
    <tableColumn id="16124" xr3:uid="{473D2D19-884C-48D5-8D26-2FD9BBFA5C6B}" name="Column16108"/>
    <tableColumn id="16125" xr3:uid="{59E91184-FD41-417D-91E1-97A28DDC1CF8}" name="Column16109"/>
    <tableColumn id="16126" xr3:uid="{3D7EB436-436B-4C88-ABFF-F1598478E9C2}" name="Column16110"/>
    <tableColumn id="16127" xr3:uid="{CE79FA8C-4656-4797-8E26-D083AB801045}" name="Column16111"/>
    <tableColumn id="16128" xr3:uid="{BF45452A-D1F3-4443-85AA-2307CF2A3D6C}" name="Column16112"/>
    <tableColumn id="16129" xr3:uid="{F2909939-1D27-4E39-B447-B01078CCB603}" name="Column16113"/>
    <tableColumn id="16130" xr3:uid="{F05003F4-498A-4CB4-85E2-01BCF4C91F3E}" name="Column16114"/>
    <tableColumn id="16131" xr3:uid="{3CA50DFF-2341-4CBD-A1C9-14061C0F5A1D}" name="Column16115"/>
    <tableColumn id="16132" xr3:uid="{EFB4B2A0-3BC1-47F6-A23C-AC661605E2C0}" name="Column16116"/>
    <tableColumn id="16133" xr3:uid="{0E21EFE7-3379-4FEF-A1DD-F39C3F7A9058}" name="Column16117"/>
    <tableColumn id="16134" xr3:uid="{142E09DA-AFBE-4467-B435-4654471400C2}" name="Column16118"/>
    <tableColumn id="16135" xr3:uid="{8AA6F87E-21B6-49C3-A981-936DADB0E043}" name="Column16119"/>
    <tableColumn id="16136" xr3:uid="{5A2CC39D-D9D0-4209-A15C-7D2C4677697A}" name="Column16120"/>
    <tableColumn id="16137" xr3:uid="{DDDA7EB5-CAC3-4C97-8C3F-FC3A1178C879}" name="Column16121"/>
    <tableColumn id="16138" xr3:uid="{E42D2407-084E-4E9E-A896-FA6FE28D11FF}" name="Column16122"/>
    <tableColumn id="16139" xr3:uid="{B2BF1CE8-5E19-43F4-90DB-9E89B3679B4C}" name="Column16123"/>
    <tableColumn id="16140" xr3:uid="{0100E466-2D50-4AFF-B0D7-37B5A66224C1}" name="Column16124"/>
    <tableColumn id="16141" xr3:uid="{E19FEC36-B9D3-4ACF-8917-19E271EC980A}" name="Column16125"/>
    <tableColumn id="16142" xr3:uid="{AD6DE1AB-89F9-41A5-938C-7B52AD2AC914}" name="Column16126"/>
    <tableColumn id="16143" xr3:uid="{4BB76397-205F-43D8-A3C7-927D85D40FC6}" name="Column16127"/>
    <tableColumn id="16144" xr3:uid="{1DDF2A57-4B9C-46F7-9D5A-8AEE4E3870F2}" name="Column16128"/>
    <tableColumn id="16145" xr3:uid="{A86949BE-9FD4-4FC4-B3F6-81710B8057C2}" name="Column16129"/>
    <tableColumn id="16146" xr3:uid="{8706FCAA-F73D-41E8-83D2-4D846E99D24F}" name="Column16130"/>
    <tableColumn id="16147" xr3:uid="{8A51AFB0-A4BB-4A95-B613-50F56A801533}" name="Column16131"/>
    <tableColumn id="16148" xr3:uid="{A5F25C31-7051-4621-9999-9D73787095A6}" name="Column16132"/>
    <tableColumn id="16149" xr3:uid="{CC5B3CF2-27CC-48F9-BB70-6006CF5E1BB9}" name="Column16133"/>
    <tableColumn id="16150" xr3:uid="{3FA9C7FF-1EAD-4A58-9E30-D4ECE0E26BAA}" name="Column16134"/>
    <tableColumn id="16151" xr3:uid="{5AB064E2-9793-4B9E-8C1B-E4DDE73D0245}" name="Column16135"/>
    <tableColumn id="16152" xr3:uid="{AA138B54-8E03-409A-9E2A-F9C2BBED3F92}" name="Column16136"/>
    <tableColumn id="16153" xr3:uid="{BD4DA1FB-EBAD-4514-BE07-29D0074988F5}" name="Column16137"/>
    <tableColumn id="16154" xr3:uid="{CD98CA35-656F-4AB6-B940-CE28AF22A4F8}" name="Column16138"/>
    <tableColumn id="16155" xr3:uid="{45A31B05-6E06-44D0-B62B-625F0C68942A}" name="Column16139"/>
    <tableColumn id="16156" xr3:uid="{2D24128D-7ADC-4459-B962-C55663D6EBE5}" name="Column16140"/>
    <tableColumn id="16157" xr3:uid="{FBBD5908-9962-46CF-A137-67BC8E0C0015}" name="Column16141"/>
    <tableColumn id="16158" xr3:uid="{A48AF0A0-8668-43F6-B15D-4E2C5B855B5E}" name="Column16142"/>
    <tableColumn id="16159" xr3:uid="{20BF108D-847F-4189-B81A-08C473D2D7EE}" name="Column16143"/>
    <tableColumn id="16160" xr3:uid="{9D9BAA7A-39E5-47B6-9384-537D1F5AA12D}" name="Column16144"/>
    <tableColumn id="16161" xr3:uid="{AF5C6BCE-7AAA-4121-9327-907DCDBD5F05}" name="Column16145"/>
    <tableColumn id="16162" xr3:uid="{492BAC45-5A8D-42E4-872E-9B3D4EE431EC}" name="Column16146"/>
    <tableColumn id="16163" xr3:uid="{2AD37FF4-0314-4740-AC88-5C6C470D1B34}" name="Column16147"/>
    <tableColumn id="16164" xr3:uid="{F7FEA7F6-6600-4422-8361-68814C8C1C25}" name="Column16148"/>
    <tableColumn id="16165" xr3:uid="{D4C70978-511B-4D94-960A-C6B32A3D3C46}" name="Column16149"/>
    <tableColumn id="16166" xr3:uid="{1397F664-0CA2-481F-B13F-A291AEE02CC1}" name="Column16150"/>
    <tableColumn id="16167" xr3:uid="{DD9FD18B-570F-4166-B492-6803D04A39DD}" name="Column16151"/>
    <tableColumn id="16168" xr3:uid="{AB9709EE-167A-40BC-81E4-AE4CCB9CDA73}" name="Column16152"/>
    <tableColumn id="16169" xr3:uid="{0BC6C6D2-ABDE-4DE1-A692-8DD5611A98BE}" name="Column16153"/>
    <tableColumn id="16170" xr3:uid="{DC0E87DD-6C6D-4EFE-852B-82B837CD292D}" name="Column16154"/>
    <tableColumn id="16171" xr3:uid="{A395C850-9838-4007-903B-10BF4499B2A3}" name="Column16155"/>
    <tableColumn id="16172" xr3:uid="{3280DF73-8404-488D-B56E-8264514D4AC9}" name="Column16156"/>
    <tableColumn id="16173" xr3:uid="{A86EE2EF-50B5-4D3C-8620-B18C4B1CF67C}" name="Column16157"/>
    <tableColumn id="16174" xr3:uid="{625D30CE-D911-4210-850E-B3699B74A3E6}" name="Column16158"/>
    <tableColumn id="16175" xr3:uid="{B3FE1336-ECD0-4AD7-9326-BC70393EF03E}" name="Column16159"/>
    <tableColumn id="16176" xr3:uid="{B9FE68BB-6BA9-4EC2-9C6D-0A91EEB35529}" name="Column16160"/>
    <tableColumn id="16177" xr3:uid="{D4831C74-3049-4DA9-82E1-0D09B88AB9B2}" name="Column16161"/>
    <tableColumn id="16178" xr3:uid="{7CDD7FC9-C04B-4CAE-8C80-6E2F3171821B}" name="Column16162"/>
    <tableColumn id="16179" xr3:uid="{27797922-C8F5-4707-8263-D0417518D201}" name="Column16163"/>
    <tableColumn id="16180" xr3:uid="{C2C59091-783C-4245-A6F5-00E37F5A8BF8}" name="Column16164"/>
    <tableColumn id="16181" xr3:uid="{BF5EFA57-C75C-4623-9CC8-99A23BD44C91}" name="Column16165"/>
    <tableColumn id="16182" xr3:uid="{514F2A7B-86E8-4EEF-8DFE-FE238254BF2C}" name="Column16166"/>
    <tableColumn id="16183" xr3:uid="{9A7677D9-B7A3-4B9A-ADA2-54C7BBD44894}" name="Column16167"/>
    <tableColumn id="16184" xr3:uid="{C2CD9013-DFC8-432E-9D89-DD36E1A971F7}" name="Column16168"/>
    <tableColumn id="16185" xr3:uid="{B0B8F09C-E7DF-4909-88DD-DF41E5C4F074}" name="Column16169"/>
    <tableColumn id="16186" xr3:uid="{90926D0B-8085-4DF5-B6A9-070B5CE0235A}" name="Column16170"/>
    <tableColumn id="16187" xr3:uid="{0FF9D176-A453-4BAC-B880-E16B33B77430}" name="Column16171"/>
    <tableColumn id="16188" xr3:uid="{6E17A7A5-5897-4592-93D2-0BD40E11501F}" name="Column16172"/>
    <tableColumn id="16189" xr3:uid="{C77E2AC6-0D18-4118-A0D8-F93792EDDC85}" name="Column16173"/>
    <tableColumn id="16190" xr3:uid="{8253A03C-D2D5-499F-BD4D-44F40197DFC4}" name="Column16174"/>
    <tableColumn id="16191" xr3:uid="{8A00B4AE-3E04-4F0B-8564-DD9E9B118901}" name="Column16175"/>
    <tableColumn id="16192" xr3:uid="{FD9BD5F0-6798-4F7D-B9F5-18077C53B26A}" name="Column16176"/>
    <tableColumn id="16193" xr3:uid="{5DA95B06-23B7-4627-9EC1-AC9DC9B9583C}" name="Column16177"/>
    <tableColumn id="16194" xr3:uid="{01FE967F-4B40-4CA5-B43A-A760D4565ED7}" name="Column16178"/>
    <tableColumn id="16195" xr3:uid="{85085915-763E-48F0-98A9-E50EA15E2A5E}" name="Column16179"/>
    <tableColumn id="16196" xr3:uid="{066BB73A-F9F8-43CB-8A5A-FF82CC0D5108}" name="Column16180"/>
    <tableColumn id="16197" xr3:uid="{BC2DB646-FB72-4566-907C-02B5A79D6D2A}" name="Column16181"/>
    <tableColumn id="16198" xr3:uid="{C6A389BC-ADFA-4012-AF75-6264B5A3473B}" name="Column16182"/>
    <tableColumn id="16199" xr3:uid="{FE25DF51-0D90-42A3-B8BD-928007EAAE99}" name="Column16183"/>
    <tableColumn id="16200" xr3:uid="{C57652C5-BFC6-4EC6-82B9-577489589937}" name="Column16184"/>
    <tableColumn id="16201" xr3:uid="{BA46503E-04C5-40C5-99FF-60C2E08A4FAC}" name="Column16185"/>
    <tableColumn id="16202" xr3:uid="{5DD5E4C1-56DD-48A7-971A-F61743810D1E}" name="Column16186"/>
    <tableColumn id="16203" xr3:uid="{FB100698-2E43-49FF-902F-8687BB3098CF}" name="Column16187"/>
    <tableColumn id="16204" xr3:uid="{34158B10-C607-444A-9651-DCBFBF0C9899}" name="Column16188"/>
    <tableColumn id="16205" xr3:uid="{090095F6-480C-405F-9B40-047C625E0E86}" name="Column16189"/>
    <tableColumn id="16206" xr3:uid="{AA759DFC-3CC1-4FB3-9759-7473B212C046}" name="Column16190"/>
    <tableColumn id="16207" xr3:uid="{AD976234-FB3F-4B7E-BA6A-2EA01024B6BF}" name="Column16191"/>
    <tableColumn id="16208" xr3:uid="{300A3574-CE0C-4967-BDD4-48A5D5744221}" name="Column16192"/>
    <tableColumn id="16209" xr3:uid="{C12D85EB-DF5A-41AD-B935-1E17ABDBECB4}" name="Column16193"/>
    <tableColumn id="16210" xr3:uid="{B3BDC722-6C8F-406C-AE85-095EDB03A270}" name="Column16194"/>
    <tableColumn id="16211" xr3:uid="{0FECBBA0-900E-486C-B0CF-BB27AFCD2E68}" name="Column16195"/>
    <tableColumn id="16212" xr3:uid="{BDCCF978-B5EE-4A73-ABA6-B605565B1574}" name="Column16196"/>
    <tableColumn id="16213" xr3:uid="{5189E9B2-AA1B-442F-A36D-DEEED3AF9CD3}" name="Column16197"/>
    <tableColumn id="16214" xr3:uid="{8C2472AD-DB29-4EF5-86A3-A47678C71E08}" name="Column16198"/>
    <tableColumn id="16215" xr3:uid="{9E035228-82F9-4CD6-BA37-C0E12273BDEC}" name="Column16199"/>
    <tableColumn id="16216" xr3:uid="{00B51D20-BE62-477C-92AC-CDC071D64EB1}" name="Column16200"/>
    <tableColumn id="16217" xr3:uid="{D1026EFE-95DA-40CA-8CE8-B6A54CA7CC40}" name="Column16201"/>
    <tableColumn id="16218" xr3:uid="{3286A737-97E7-4ED7-BD80-CB0569E0BBFB}" name="Column16202"/>
    <tableColumn id="16219" xr3:uid="{E738618D-0E52-42DD-B66D-BCD8DC3D4DFF}" name="Column16203"/>
    <tableColumn id="16220" xr3:uid="{BAD6C48B-A028-4895-82F7-9EFBEC94346B}" name="Column16204"/>
    <tableColumn id="16221" xr3:uid="{4AE44EF3-90D4-48AA-B552-9AFBF156C99E}" name="Column16205"/>
    <tableColumn id="16222" xr3:uid="{D81D6E9D-9AE4-4EA7-9327-39FB6C43B280}" name="Column16206"/>
    <tableColumn id="16223" xr3:uid="{2C71C219-0555-4A54-ABA9-780E3FE9A559}" name="Column16207"/>
    <tableColumn id="16224" xr3:uid="{698E7E86-B6FF-4E08-824A-97CD53ACA1F2}" name="Column16208"/>
    <tableColumn id="16225" xr3:uid="{1153221A-F23F-45D1-A737-AF524B508773}" name="Column16209"/>
    <tableColumn id="16226" xr3:uid="{5C2D81DF-1939-45B5-94F4-403DB15BE40A}" name="Column16210"/>
    <tableColumn id="16227" xr3:uid="{12A550E5-EF6C-4C3D-A629-2FB70D754D2D}" name="Column16211"/>
    <tableColumn id="16228" xr3:uid="{A83AAED4-9130-4E7A-8270-01E8BF4B7280}" name="Column16212"/>
    <tableColumn id="16229" xr3:uid="{D77CFDAD-2036-46FB-81C8-67BE74696FEC}" name="Column16213"/>
    <tableColumn id="16230" xr3:uid="{E3742EEC-7C3C-4C55-842D-41425D7E621B}" name="Column16214"/>
    <tableColumn id="16231" xr3:uid="{F3F7A446-F70D-4F1C-BD21-9FE6B47A0C16}" name="Column16215"/>
    <tableColumn id="16232" xr3:uid="{E1E76240-0E73-401D-8578-5C360F30C7AC}" name="Column16216"/>
    <tableColumn id="16233" xr3:uid="{5100148D-757E-491D-9987-3EB607C720E9}" name="Column16217"/>
    <tableColumn id="16234" xr3:uid="{23E58C84-F3EC-47F0-A32F-E4489C1A2531}" name="Column16218"/>
    <tableColumn id="16235" xr3:uid="{882F3A10-5B94-4EEF-9EDB-5CC38629C138}" name="Column16219"/>
    <tableColumn id="16236" xr3:uid="{46958134-53B1-4F3C-96B2-5C7CA588F493}" name="Column16220"/>
    <tableColumn id="16237" xr3:uid="{E654F5F6-F048-4E3E-B9E2-7903686D8FC5}" name="Column16221"/>
    <tableColumn id="16238" xr3:uid="{F98F4C5E-7AD3-434A-9ED7-708586065EB8}" name="Column16222"/>
    <tableColumn id="16239" xr3:uid="{770E4FB1-64D0-4111-9AD1-23BCF05FC7FD}" name="Column16223"/>
    <tableColumn id="16240" xr3:uid="{FE555E14-E051-4DBB-B6CE-5917B2A34549}" name="Column16224"/>
    <tableColumn id="16241" xr3:uid="{70D2AAC9-8751-4125-9EB7-CA1211D289BE}" name="Column16225"/>
    <tableColumn id="16242" xr3:uid="{24081643-3C44-42E7-9178-784E5C40A033}" name="Column16226"/>
    <tableColumn id="16243" xr3:uid="{56B7CFCF-F3B7-4EE3-8DB0-A083191C4A9F}" name="Column16227"/>
    <tableColumn id="16244" xr3:uid="{29CA8309-6CC4-4B2C-ADA5-32614769C114}" name="Column16228"/>
    <tableColumn id="16245" xr3:uid="{757E7FB9-9EA2-4423-A629-B24FA033FED7}" name="Column16229"/>
    <tableColumn id="16246" xr3:uid="{84557177-F3E5-45AF-9962-0A745AE28B75}" name="Column16230"/>
    <tableColumn id="16247" xr3:uid="{8955CBED-A355-4244-B0CB-C6F58D7AE6F0}" name="Column16231"/>
    <tableColumn id="16248" xr3:uid="{378D2A99-3E43-479B-BC54-6620941F1CF5}" name="Column16232"/>
    <tableColumn id="16249" xr3:uid="{700F18BF-84FC-4E5C-ABDB-1E733E66F089}" name="Column16233"/>
    <tableColumn id="16250" xr3:uid="{42D3C827-1B8F-4A66-BFF4-119C17590CD6}" name="Column16234"/>
    <tableColumn id="16251" xr3:uid="{8EB04420-7560-4968-A70E-CFFBCF8E1919}" name="Column16235"/>
    <tableColumn id="16252" xr3:uid="{4154B9A7-9AEF-472B-BC33-211CFB370420}" name="Column16236"/>
    <tableColumn id="16253" xr3:uid="{29D065EC-4A65-452D-A75E-D40B22C4B12B}" name="Column16237"/>
    <tableColumn id="16254" xr3:uid="{FB603B61-CA12-4D87-9AFB-9E3799EF3745}" name="Column16238"/>
    <tableColumn id="16255" xr3:uid="{35F3C8EF-54B9-4D2A-85DA-2F5B25CE6305}" name="Column16239"/>
    <tableColumn id="16256" xr3:uid="{298A6AD7-0728-40E6-8696-E3309629ED79}" name="Column16240"/>
    <tableColumn id="16257" xr3:uid="{B1C43A2F-4B44-4734-B816-22BA797A79AE}" name="Column16241"/>
    <tableColumn id="16258" xr3:uid="{77D3103C-D21B-45F6-86B2-10AC7F13CCEF}" name="Column16242"/>
    <tableColumn id="16259" xr3:uid="{5453684C-BE43-4511-A309-069901F4E69E}" name="Column16243"/>
    <tableColumn id="16260" xr3:uid="{DD07CA3C-6756-4DEF-9AAD-0F715B612DAD}" name="Column16244"/>
    <tableColumn id="16261" xr3:uid="{9A99EAB6-4D7A-4F00-A7AB-5836C6C19EE0}" name="Column16245"/>
    <tableColumn id="16262" xr3:uid="{260D9043-10ED-4DBB-A3F2-855D935C1F86}" name="Column16246"/>
    <tableColumn id="16263" xr3:uid="{F120D1EC-FD81-4F01-98EF-F6DF2B4F6CC4}" name="Column16247"/>
    <tableColumn id="16264" xr3:uid="{12E28B4A-1B7C-403A-ACBE-A8A9FEF0D22C}" name="Column16248"/>
    <tableColumn id="16265" xr3:uid="{6C8C67FC-82DC-42E2-84D8-5F82F19D4B15}" name="Column16249"/>
    <tableColumn id="16266" xr3:uid="{1DEF492C-9677-4344-A2E0-F7DBAA53A31A}" name="Column16250"/>
    <tableColumn id="16267" xr3:uid="{1C38E178-3A2B-43EE-B309-61AD2AA1B37B}" name="Column16251"/>
    <tableColumn id="16268" xr3:uid="{7AD3DF93-48C0-412B-B86D-46AFBDBFD6F3}" name="Column16252"/>
    <tableColumn id="16269" xr3:uid="{2CAC9AF0-2625-4C8F-AA1D-EFA620381C24}" name="Column16253"/>
    <tableColumn id="16270" xr3:uid="{EAC6AC7D-23CF-4C5F-A38E-81231FC0D094}" name="Column16254"/>
    <tableColumn id="16271" xr3:uid="{A0933B6A-6128-44AE-A897-3FC51B9A78FB}" name="Column16255"/>
    <tableColumn id="16272" xr3:uid="{A00F52A4-3E29-4496-B266-5A3A6CD8C058}" name="Column16256"/>
    <tableColumn id="16273" xr3:uid="{87CA9573-3332-4852-AC23-35B2547DE2F6}" name="Column16257"/>
    <tableColumn id="16274" xr3:uid="{0A51E85C-A389-4B37-8C04-82883BF4A51F}" name="Column16258"/>
    <tableColumn id="16275" xr3:uid="{6F3D3230-7B54-4F5A-BB1E-7F6EEA85FFF8}" name="Column16259"/>
    <tableColumn id="16276" xr3:uid="{1876DD06-23AE-4B7A-8501-25EAA1457CEE}" name="Column16260"/>
    <tableColumn id="16277" xr3:uid="{232ADF84-56D2-4945-9ADB-E1E4BE8D4835}" name="Column16261"/>
    <tableColumn id="16278" xr3:uid="{B368416B-457A-450B-936D-A7FEF5D86175}" name="Column16262"/>
    <tableColumn id="16279" xr3:uid="{5BE18509-AAC6-4DE3-96A1-6987413FC7FB}" name="Column16263"/>
    <tableColumn id="16280" xr3:uid="{1832C810-1700-4606-8C4B-4E6C549CE19C}" name="Column16264"/>
    <tableColumn id="16281" xr3:uid="{D5CB7B1C-E605-41D0-A7C5-5B9E4FB93096}" name="Column16265"/>
    <tableColumn id="16282" xr3:uid="{F7D30C65-AE3B-435B-AC74-C06F70333E6C}" name="Column16266"/>
    <tableColumn id="16283" xr3:uid="{6539D318-B714-439D-A0FB-6840D106DA18}" name="Column16267"/>
    <tableColumn id="16284" xr3:uid="{0BCF293C-D778-45DA-AD06-97B8752BD7C1}" name="Column16268"/>
    <tableColumn id="16285" xr3:uid="{5F52135D-FC5D-4E10-BD6F-4E2AEFAAE9F4}" name="Column16269"/>
    <tableColumn id="16286" xr3:uid="{B1DEFFE9-B41D-4C6D-83A6-778A25E5E691}" name="Column16270"/>
    <tableColumn id="16287" xr3:uid="{9058E38D-D537-4DD5-85B9-001BB5844BDB}" name="Column16271"/>
    <tableColumn id="16288" xr3:uid="{43292E73-70C5-4E38-B2E1-12FB378A360E}" name="Column16272"/>
    <tableColumn id="16289" xr3:uid="{C7F9DB0E-D736-4F89-8AC7-B79529690CEE}" name="Column16273"/>
    <tableColumn id="16290" xr3:uid="{6B8E31A4-7743-4F42-BCEE-AB65FCA9BFD0}" name="Column16274"/>
    <tableColumn id="16291" xr3:uid="{1E038EFB-7717-4B1E-95B4-5E002810DF0B}" name="Column16275"/>
    <tableColumn id="16292" xr3:uid="{42E47477-F775-4EA8-B95B-A71A063CB9FF}" name="Column16276"/>
    <tableColumn id="16293" xr3:uid="{60FF8748-31D3-4D62-BA14-BCABE53C7BB1}" name="Column16277"/>
    <tableColumn id="16294" xr3:uid="{6BBDD449-CD52-4BDF-AB48-0CCB165379CE}" name="Column16278"/>
    <tableColumn id="16295" xr3:uid="{7697B4C7-1E2B-4980-B1DA-558B06A96234}" name="Column16279"/>
    <tableColumn id="16296" xr3:uid="{634712D5-7B73-46D6-9E36-40C0BAA0C9B4}" name="Column16280"/>
    <tableColumn id="16297" xr3:uid="{2D06617E-EA81-4A24-ADD2-5B1F648D82C9}" name="Column16281"/>
    <tableColumn id="16298" xr3:uid="{D1E68073-9BAA-4A55-8732-060B9FE29676}" name="Column16282"/>
    <tableColumn id="16299" xr3:uid="{37310EBC-EAAF-41EF-A633-F911C819767B}" name="Column16283"/>
    <tableColumn id="16300" xr3:uid="{D2145428-741B-4F60-82AF-9EBD3F056D7D}" name="Column16284"/>
    <tableColumn id="16301" xr3:uid="{E7C3C576-0793-4343-9666-4672C1CC6435}" name="Column16285"/>
    <tableColumn id="16302" xr3:uid="{5BFC89C1-410C-49E2-95D8-25677E9B9E37}" name="Column16286"/>
    <tableColumn id="16303" xr3:uid="{F86ED742-372C-4333-B230-87D293AFAA66}" name="Column16287"/>
    <tableColumn id="16304" xr3:uid="{2B5299FB-0A81-4F22-815E-91B889A0436C}" name="Column16288"/>
    <tableColumn id="16305" xr3:uid="{FAF8CEA0-2FEA-4FFB-961E-6E54C4C6C1DE}" name="Column16289"/>
    <tableColumn id="16306" xr3:uid="{708C2CC1-A98E-4A08-94FD-7950D8642F05}" name="Column16290"/>
    <tableColumn id="16307" xr3:uid="{40982CCF-28E4-42F4-ABC1-1CCEC11A6F10}" name="Column16291"/>
    <tableColumn id="16308" xr3:uid="{81E4CC3D-38C7-4FAA-821D-4102FE4C5B0B}" name="Column16292"/>
    <tableColumn id="16309" xr3:uid="{DF8D2802-EB47-4916-B004-7CC9147DFCC9}" name="Column16293"/>
    <tableColumn id="16310" xr3:uid="{067350E3-D641-4890-AA23-C9644783BC00}" name="Column16294"/>
    <tableColumn id="16311" xr3:uid="{45E25A6A-BD4E-4BC3-B316-899C9CD9E100}" name="Column16295"/>
    <tableColumn id="16312" xr3:uid="{C96FB8A2-307B-431C-AE8E-C278A16A7F50}" name="Column16296"/>
    <tableColumn id="16313" xr3:uid="{BA4F83ED-D2C1-4DD5-86CB-E786453C9526}" name="Column16297"/>
    <tableColumn id="16314" xr3:uid="{C590E890-F6D1-4B2C-A645-1F84EF99A3A9}" name="Column16298"/>
    <tableColumn id="16315" xr3:uid="{87FBFD88-FC64-4AF5-9FA9-0A0C0C7F0DAA}" name="Column16299"/>
    <tableColumn id="16316" xr3:uid="{55F4923B-E6CB-4D22-B886-70A497749283}" name="Column16300"/>
    <tableColumn id="16317" xr3:uid="{8BC0C2D7-1E67-448C-8FD6-18984F005849}" name="Column16301"/>
    <tableColumn id="16318" xr3:uid="{930304ED-5D84-470A-9300-DAEA92514B5A}" name="Column16302"/>
    <tableColumn id="16319" xr3:uid="{0AA77272-68F2-4F7B-8C02-B796392166B1}" name="Column16303"/>
    <tableColumn id="16320" xr3:uid="{2599449C-D139-40D0-8CCF-14F63526D4E3}" name="Column16304"/>
    <tableColumn id="16321" xr3:uid="{36508730-CB64-407A-8A76-7B8AF923264F}" name="Column16305"/>
    <tableColumn id="16322" xr3:uid="{9235319F-4011-4BC7-B56C-DF2C97E76813}" name="Column16306"/>
    <tableColumn id="16323" xr3:uid="{4579A6C7-6035-4BE2-904E-8F1F151CA34B}" name="Column16307"/>
    <tableColumn id="16324" xr3:uid="{DC323E6F-B98B-4E1D-958B-AA72D3BAB28E}" name="Column16308"/>
    <tableColumn id="16325" xr3:uid="{ED939310-8558-4193-84F5-1787342F64FF}" name="Column16309"/>
    <tableColumn id="16326" xr3:uid="{93FE315E-4674-468B-BD88-3C34566F01DA}" name="Column16310"/>
    <tableColumn id="16327" xr3:uid="{520EFF9B-B57C-4AFD-A001-D0E001920F81}" name="Column16311"/>
    <tableColumn id="16328" xr3:uid="{426E9C38-5A0E-4744-AF80-94451EFF9D47}" name="Column16312"/>
    <tableColumn id="16329" xr3:uid="{DFA72012-437E-4B22-97A8-EF75B9382559}" name="Column16313"/>
    <tableColumn id="16330" xr3:uid="{CA0FD60A-7C33-4EBF-81F1-8C39BEB6E5DE}" name="Column16314"/>
    <tableColumn id="16331" xr3:uid="{44F0C83F-E224-4D7C-A35F-B8D9285A3711}" name="Column16315"/>
    <tableColumn id="16332" xr3:uid="{41AC0B32-EFCC-41BF-A695-A5D4F80EEA84}" name="Column16316"/>
    <tableColumn id="16333" xr3:uid="{C626ACBC-3FEF-4568-9830-CA84D06DBF04}" name="Column16317"/>
    <tableColumn id="16334" xr3:uid="{226DCC3F-48B8-46D6-90B6-DA6E8A27D70B}" name="Column16318"/>
    <tableColumn id="16335" xr3:uid="{19C79A49-7C3C-4FFC-A310-7B49E68AC4A2}" name="Column16319"/>
    <tableColumn id="16336" xr3:uid="{EB63A5C8-68E5-4F67-9E10-2A2EB576BEE1}" name="Column16320"/>
    <tableColumn id="16337" xr3:uid="{0E9E42B0-72C2-43B7-8FA7-72A4A0739AE7}" name="Column16321"/>
    <tableColumn id="16338" xr3:uid="{6FF835C3-DA65-43AB-BEB1-943A72BBDC6B}" name="Column16322"/>
    <tableColumn id="16339" xr3:uid="{2CD2311F-79A3-4088-AFC8-335BEF19EA9C}" name="Column16323"/>
    <tableColumn id="16340" xr3:uid="{E8BBC7D7-2948-4884-961D-4D4909A84195}" name="Column16324"/>
    <tableColumn id="16341" xr3:uid="{7B967A95-1E9E-4125-9ADE-5CE9F98192D2}" name="Column16325"/>
    <tableColumn id="16342" xr3:uid="{B9D708A3-2915-4291-8FE4-E4C7D06E7D1D}" name="Column16326"/>
    <tableColumn id="16343" xr3:uid="{2BCA3E19-C48C-4531-B5E0-9A33D5EBEE79}" name="Column16327"/>
    <tableColumn id="16344" xr3:uid="{E545D2E0-73E5-45F7-9164-52EB3685DB8A}" name="Column16328"/>
    <tableColumn id="16345" xr3:uid="{6132A37A-4577-414D-8765-97807F3C3B32}" name="Column16329"/>
    <tableColumn id="16346" xr3:uid="{5FD53080-2421-4FC3-AE19-AF686CA20440}" name="Column16330"/>
    <tableColumn id="16347" xr3:uid="{B83A4C9A-DE02-4CDF-AE58-AEE3B52153E5}" name="Column16331"/>
    <tableColumn id="16348" xr3:uid="{EA5D15CE-4A15-4529-BF40-39ACD572ED78}" name="Column16332"/>
    <tableColumn id="16349" xr3:uid="{75E8B22E-4BD5-42B7-9ED8-9293A8AB2F5C}" name="Column16333"/>
    <tableColumn id="16350" xr3:uid="{B99C2892-0E79-4275-AD72-EEE02F673E37}" name="Column16334"/>
    <tableColumn id="16351" xr3:uid="{61584001-4148-4B65-A1D9-AEDB83463195}" name="Column16335"/>
    <tableColumn id="16352" xr3:uid="{71F5BACC-FC6C-486D-AF10-76B1955AC6B2}" name="Column16336"/>
    <tableColumn id="16353" xr3:uid="{614BBB1C-E8DF-4192-B4BB-09D0140C6AA8}" name="Column16337"/>
    <tableColumn id="16354" xr3:uid="{DCB935DD-CA99-4E9D-8F30-B760E2B5BC2A}" name="Column16338"/>
    <tableColumn id="16355" xr3:uid="{24167E92-E3A5-440D-8B5A-CD5B6DC1C574}" name="Column16339"/>
    <tableColumn id="16356" xr3:uid="{4F6C0766-9731-4B31-BF39-A403825C843F}" name="Column16340"/>
    <tableColumn id="16357" xr3:uid="{A7288AE7-E365-448B-9FB4-E550A208F691}" name="Column16341"/>
    <tableColumn id="16358" xr3:uid="{6132DA0A-64D8-480A-B6E8-7723E9564E6C}" name="Column16342"/>
    <tableColumn id="16359" xr3:uid="{4E2AA8F7-AA23-4131-AD86-91D1043CEEA4}" name="Column16343"/>
    <tableColumn id="16360" xr3:uid="{EA523701-7018-4098-87DB-BEE1812282C7}" name="Column16344"/>
    <tableColumn id="16361" xr3:uid="{CE60C494-7FAD-4093-A16D-AFB43580C0FA}" name="Column16345"/>
    <tableColumn id="16362" xr3:uid="{8DA5D185-DC21-457D-A69D-0B7C265E1E88}" name="Column16346"/>
    <tableColumn id="16363" xr3:uid="{0D3433E8-0000-4D41-ACC1-5026B4AA741E}" name="Column16347"/>
    <tableColumn id="16364" xr3:uid="{BA343456-4DDF-4055-BABF-C99CB350DEBD}" name="Column16348"/>
    <tableColumn id="16365" xr3:uid="{DACD8B35-5A76-45BA-BD6C-FEF662690A86}" name="Column16349"/>
    <tableColumn id="16366" xr3:uid="{89EBBB6A-C7B6-469B-B1C5-DB3766D9677B}" name="Column16350"/>
    <tableColumn id="16367" xr3:uid="{B3158E66-6BAE-4062-AB53-D26852B86869}" name="Column16351"/>
    <tableColumn id="16368" xr3:uid="{B247EA33-42E2-4EE7-BF14-DDFDF22447DB}" name="Column16352"/>
    <tableColumn id="16369" xr3:uid="{D656EA6C-D4A6-4FBB-9DBE-CEFF12157639}" name="Column16353"/>
    <tableColumn id="16370" xr3:uid="{3F96023B-78B1-48B9-B855-137AF6EFE0CB}" name="Column16354"/>
    <tableColumn id="16371" xr3:uid="{D49B402C-DD3B-4EEC-A527-429E730DD8B8}" name="Column16355"/>
    <tableColumn id="16372" xr3:uid="{89C37B5B-FB89-4638-8C6E-650339E84F13}" name="Column16356"/>
    <tableColumn id="16373" xr3:uid="{495125D0-6124-4DDC-BE7B-A1EAE0150871}" name="Column16357"/>
    <tableColumn id="16374" xr3:uid="{39E57CDE-31EE-4B69-9909-44DE22CD7C1A}" name="Column16358"/>
    <tableColumn id="16375" xr3:uid="{17C9B0CC-7DD0-486F-A549-820333B1E0B9}" name="Column16359"/>
    <tableColumn id="16376" xr3:uid="{614AF259-5ADD-43C5-872B-E7206AD0234E}" name="Column16360"/>
    <tableColumn id="16377" xr3:uid="{FCEC41E3-AA6A-4061-890B-97C981050F42}" name="Column16361"/>
    <tableColumn id="16378" xr3:uid="{4CE5D8FA-B322-41F7-AFCD-F237319FC993}" name="Column16362"/>
    <tableColumn id="16379" xr3:uid="{811436FA-504E-4CAF-95BC-09DC5058666F}" name="Column16363"/>
    <tableColumn id="16380" xr3:uid="{FD2DC105-483F-4AFB-B66A-EAD18CFF9FFA}" name="Column16364"/>
    <tableColumn id="16381" xr3:uid="{896F7780-C26A-48CF-8323-97FD68BB2BC7}" name="Column16365"/>
    <tableColumn id="16382" xr3:uid="{4AE71809-4222-4229-9037-CE444BF981C8}" name="Column16366"/>
    <tableColumn id="16383" xr3:uid="{F45D9056-B956-42EE-B1F1-03F4D9AAEA7B}" name="Column16367"/>
    <tableColumn id="16384" xr3:uid="{0FB23136-DCD4-43AB-82EB-3145DDA925E5}" name="Column16368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7216-8D2E-49EB-B5D1-CD11337E6589}">
  <dimension ref="A1:XFD234"/>
  <sheetViews>
    <sheetView tabSelected="1" topLeftCell="A19" workbookViewId="0">
      <selection activeCell="F29" sqref="F29"/>
    </sheetView>
  </sheetViews>
  <sheetFormatPr defaultRowHeight="15" x14ac:dyDescent="0.25"/>
  <cols>
    <col min="1" max="1" width="16.42578125" customWidth="1"/>
    <col min="2" max="2" width="22.28515625" customWidth="1"/>
    <col min="3" max="3" width="12.140625" customWidth="1"/>
    <col min="4" max="4" width="8" customWidth="1"/>
    <col min="5" max="5" width="7" customWidth="1"/>
    <col min="6" max="6" width="38" style="5" customWidth="1"/>
    <col min="7" max="7" width="127.7109375" hidden="1" customWidth="1"/>
    <col min="8" max="8" width="15.42578125" bestFit="1" customWidth="1"/>
    <col min="9" max="9" width="24.140625" bestFit="1" customWidth="1"/>
    <col min="10" max="10" width="11.85546875" customWidth="1"/>
    <col min="11" max="11" width="14.7109375" customWidth="1"/>
    <col min="12" max="12" width="16" customWidth="1"/>
    <col min="13" max="13" width="11.7109375" customWidth="1"/>
    <col min="14" max="14" width="17.85546875" customWidth="1"/>
    <col min="15" max="15" width="16.5703125" customWidth="1"/>
    <col min="16" max="16" width="14.2851562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6384" s="1" customFormat="1" x14ac:dyDescent="0.25">
      <c r="A1" s="1" t="s">
        <v>0</v>
      </c>
      <c r="B1" s="1" t="s">
        <v>1</v>
      </c>
      <c r="C1" s="1" t="s">
        <v>638</v>
      </c>
      <c r="D1" s="1" t="s">
        <v>2</v>
      </c>
      <c r="E1" s="1" t="s">
        <v>3</v>
      </c>
      <c r="F1" s="4" t="s">
        <v>630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639</v>
      </c>
      <c r="R1" s="1" t="s">
        <v>640</v>
      </c>
      <c r="S1" s="1" t="s">
        <v>641</v>
      </c>
      <c r="T1" s="1" t="s">
        <v>642</v>
      </c>
      <c r="U1" s="1" t="s">
        <v>643</v>
      </c>
      <c r="V1" s="1" t="s">
        <v>644</v>
      </c>
      <c r="W1" s="1" t="s">
        <v>645</v>
      </c>
      <c r="X1" s="1" t="s">
        <v>646</v>
      </c>
      <c r="Y1" s="1" t="s">
        <v>647</v>
      </c>
      <c r="Z1" s="1" t="s">
        <v>648</v>
      </c>
      <c r="AA1" s="1" t="s">
        <v>649</v>
      </c>
      <c r="AB1" s="1" t="s">
        <v>650</v>
      </c>
      <c r="AC1" s="1" t="s">
        <v>651</v>
      </c>
      <c r="AD1" s="1" t="s">
        <v>652</v>
      </c>
      <c r="AE1" s="1" t="s">
        <v>653</v>
      </c>
      <c r="AF1" s="1" t="s">
        <v>654</v>
      </c>
      <c r="AG1" s="1" t="s">
        <v>655</v>
      </c>
      <c r="AH1" s="1" t="s">
        <v>656</v>
      </c>
      <c r="AI1" s="1" t="s">
        <v>657</v>
      </c>
      <c r="AJ1" s="1" t="s">
        <v>658</v>
      </c>
      <c r="AK1" s="1" t="s">
        <v>659</v>
      </c>
      <c r="AL1" s="1" t="s">
        <v>660</v>
      </c>
      <c r="AM1" s="1" t="s">
        <v>661</v>
      </c>
      <c r="AN1" s="1" t="s">
        <v>662</v>
      </c>
      <c r="AO1" s="1" t="s">
        <v>663</v>
      </c>
      <c r="AP1" s="1" t="s">
        <v>664</v>
      </c>
      <c r="AQ1" s="1" t="s">
        <v>665</v>
      </c>
      <c r="AR1" s="1" t="s">
        <v>666</v>
      </c>
      <c r="AS1" s="1" t="s">
        <v>667</v>
      </c>
      <c r="AT1" s="1" t="s">
        <v>668</v>
      </c>
      <c r="AU1" s="1" t="s">
        <v>669</v>
      </c>
      <c r="AV1" s="1" t="s">
        <v>670</v>
      </c>
      <c r="AW1" s="1" t="s">
        <v>671</v>
      </c>
      <c r="AX1" s="1" t="s">
        <v>672</v>
      </c>
      <c r="AY1" s="1" t="s">
        <v>673</v>
      </c>
      <c r="AZ1" s="1" t="s">
        <v>674</v>
      </c>
      <c r="BA1" s="1" t="s">
        <v>675</v>
      </c>
      <c r="BB1" s="1" t="s">
        <v>676</v>
      </c>
      <c r="BC1" s="1" t="s">
        <v>677</v>
      </c>
      <c r="BD1" s="1" t="s">
        <v>678</v>
      </c>
      <c r="BE1" s="1" t="s">
        <v>679</v>
      </c>
      <c r="BF1" s="1" t="s">
        <v>680</v>
      </c>
      <c r="BG1" s="1" t="s">
        <v>681</v>
      </c>
      <c r="BH1" s="1" t="s">
        <v>682</v>
      </c>
      <c r="BI1" s="1" t="s">
        <v>683</v>
      </c>
      <c r="BJ1" s="1" t="s">
        <v>684</v>
      </c>
      <c r="BK1" s="1" t="s">
        <v>685</v>
      </c>
      <c r="BL1" s="1" t="s">
        <v>686</v>
      </c>
      <c r="BM1" s="1" t="s">
        <v>687</v>
      </c>
      <c r="BN1" s="1" t="s">
        <v>688</v>
      </c>
      <c r="BO1" s="1" t="s">
        <v>689</v>
      </c>
      <c r="BP1" s="1" t="s">
        <v>690</v>
      </c>
      <c r="BQ1" s="1" t="s">
        <v>691</v>
      </c>
      <c r="BR1" s="1" t="s">
        <v>692</v>
      </c>
      <c r="BS1" s="1" t="s">
        <v>693</v>
      </c>
      <c r="BT1" s="1" t="s">
        <v>694</v>
      </c>
      <c r="BU1" s="1" t="s">
        <v>695</v>
      </c>
      <c r="BV1" s="1" t="s">
        <v>696</v>
      </c>
      <c r="BW1" s="1" t="s">
        <v>697</v>
      </c>
      <c r="BX1" s="1" t="s">
        <v>698</v>
      </c>
      <c r="BY1" s="1" t="s">
        <v>699</v>
      </c>
      <c r="BZ1" s="1" t="s">
        <v>700</v>
      </c>
      <c r="CA1" s="1" t="s">
        <v>701</v>
      </c>
      <c r="CB1" s="1" t="s">
        <v>702</v>
      </c>
      <c r="CC1" s="1" t="s">
        <v>703</v>
      </c>
      <c r="CD1" s="1" t="s">
        <v>704</v>
      </c>
      <c r="CE1" s="1" t="s">
        <v>705</v>
      </c>
      <c r="CF1" s="1" t="s">
        <v>706</v>
      </c>
      <c r="CG1" s="1" t="s">
        <v>707</v>
      </c>
      <c r="CH1" s="1" t="s">
        <v>708</v>
      </c>
      <c r="CI1" s="1" t="s">
        <v>709</v>
      </c>
      <c r="CJ1" s="1" t="s">
        <v>710</v>
      </c>
      <c r="CK1" s="1" t="s">
        <v>711</v>
      </c>
      <c r="CL1" s="1" t="s">
        <v>712</v>
      </c>
      <c r="CM1" s="1" t="s">
        <v>713</v>
      </c>
      <c r="CN1" s="1" t="s">
        <v>714</v>
      </c>
      <c r="CO1" s="1" t="s">
        <v>715</v>
      </c>
      <c r="CP1" s="1" t="s">
        <v>716</v>
      </c>
      <c r="CQ1" s="1" t="s">
        <v>717</v>
      </c>
      <c r="CR1" s="1" t="s">
        <v>718</v>
      </c>
      <c r="CS1" s="1" t="s">
        <v>719</v>
      </c>
      <c r="CT1" s="1" t="s">
        <v>720</v>
      </c>
      <c r="CU1" s="1" t="s">
        <v>721</v>
      </c>
      <c r="CV1" s="1" t="s">
        <v>722</v>
      </c>
      <c r="CW1" s="1" t="s">
        <v>723</v>
      </c>
      <c r="CX1" s="1" t="s">
        <v>724</v>
      </c>
      <c r="CY1" s="1" t="s">
        <v>725</v>
      </c>
      <c r="CZ1" s="1" t="s">
        <v>726</v>
      </c>
      <c r="DA1" s="1" t="s">
        <v>727</v>
      </c>
      <c r="DB1" s="1" t="s">
        <v>728</v>
      </c>
      <c r="DC1" s="1" t="s">
        <v>729</v>
      </c>
      <c r="DD1" s="1" t="s">
        <v>730</v>
      </c>
      <c r="DE1" s="1" t="s">
        <v>731</v>
      </c>
      <c r="DF1" s="1" t="s">
        <v>732</v>
      </c>
      <c r="DG1" s="1" t="s">
        <v>733</v>
      </c>
      <c r="DH1" s="1" t="s">
        <v>734</v>
      </c>
      <c r="DI1" s="1" t="s">
        <v>735</v>
      </c>
      <c r="DJ1" s="1" t="s">
        <v>736</v>
      </c>
      <c r="DK1" s="1" t="s">
        <v>737</v>
      </c>
      <c r="DL1" s="1" t="s">
        <v>738</v>
      </c>
      <c r="DM1" s="1" t="s">
        <v>739</v>
      </c>
      <c r="DN1" s="1" t="s">
        <v>740</v>
      </c>
      <c r="DO1" s="1" t="s">
        <v>741</v>
      </c>
      <c r="DP1" s="1" t="s">
        <v>742</v>
      </c>
      <c r="DQ1" s="1" t="s">
        <v>743</v>
      </c>
      <c r="DR1" s="1" t="s">
        <v>744</v>
      </c>
      <c r="DS1" s="1" t="s">
        <v>745</v>
      </c>
      <c r="DT1" s="1" t="s">
        <v>746</v>
      </c>
      <c r="DU1" s="1" t="s">
        <v>747</v>
      </c>
      <c r="DV1" s="1" t="s">
        <v>748</v>
      </c>
      <c r="DW1" s="1" t="s">
        <v>749</v>
      </c>
      <c r="DX1" s="1" t="s">
        <v>750</v>
      </c>
      <c r="DY1" s="1" t="s">
        <v>751</v>
      </c>
      <c r="DZ1" s="1" t="s">
        <v>752</v>
      </c>
      <c r="EA1" s="1" t="s">
        <v>753</v>
      </c>
      <c r="EB1" s="1" t="s">
        <v>754</v>
      </c>
      <c r="EC1" s="1" t="s">
        <v>755</v>
      </c>
      <c r="ED1" s="1" t="s">
        <v>756</v>
      </c>
      <c r="EE1" s="1" t="s">
        <v>757</v>
      </c>
      <c r="EF1" s="1" t="s">
        <v>758</v>
      </c>
      <c r="EG1" s="1" t="s">
        <v>759</v>
      </c>
      <c r="EH1" s="1" t="s">
        <v>760</v>
      </c>
      <c r="EI1" s="1" t="s">
        <v>761</v>
      </c>
      <c r="EJ1" s="1" t="s">
        <v>762</v>
      </c>
      <c r="EK1" s="1" t="s">
        <v>763</v>
      </c>
      <c r="EL1" s="1" t="s">
        <v>764</v>
      </c>
      <c r="EM1" s="1" t="s">
        <v>765</v>
      </c>
      <c r="EN1" s="1" t="s">
        <v>766</v>
      </c>
      <c r="EO1" s="1" t="s">
        <v>767</v>
      </c>
      <c r="EP1" s="1" t="s">
        <v>768</v>
      </c>
      <c r="EQ1" s="1" t="s">
        <v>769</v>
      </c>
      <c r="ER1" s="1" t="s">
        <v>770</v>
      </c>
      <c r="ES1" s="1" t="s">
        <v>771</v>
      </c>
      <c r="ET1" s="1" t="s">
        <v>772</v>
      </c>
      <c r="EU1" s="1" t="s">
        <v>773</v>
      </c>
      <c r="EV1" s="1" t="s">
        <v>774</v>
      </c>
      <c r="EW1" s="1" t="s">
        <v>775</v>
      </c>
      <c r="EX1" s="1" t="s">
        <v>776</v>
      </c>
      <c r="EY1" s="1" t="s">
        <v>777</v>
      </c>
      <c r="EZ1" s="1" t="s">
        <v>778</v>
      </c>
      <c r="FA1" s="1" t="s">
        <v>779</v>
      </c>
      <c r="FB1" s="1" t="s">
        <v>780</v>
      </c>
      <c r="FC1" s="1" t="s">
        <v>781</v>
      </c>
      <c r="FD1" s="1" t="s">
        <v>782</v>
      </c>
      <c r="FE1" s="1" t="s">
        <v>783</v>
      </c>
      <c r="FF1" s="1" t="s">
        <v>784</v>
      </c>
      <c r="FG1" s="1" t="s">
        <v>785</v>
      </c>
      <c r="FH1" s="1" t="s">
        <v>786</v>
      </c>
      <c r="FI1" s="1" t="s">
        <v>787</v>
      </c>
      <c r="FJ1" s="1" t="s">
        <v>788</v>
      </c>
      <c r="FK1" s="1" t="s">
        <v>789</v>
      </c>
      <c r="FL1" s="1" t="s">
        <v>790</v>
      </c>
      <c r="FM1" s="1" t="s">
        <v>791</v>
      </c>
      <c r="FN1" s="1" t="s">
        <v>792</v>
      </c>
      <c r="FO1" s="1" t="s">
        <v>793</v>
      </c>
      <c r="FP1" s="1" t="s">
        <v>794</v>
      </c>
      <c r="FQ1" s="1" t="s">
        <v>795</v>
      </c>
      <c r="FR1" s="1" t="s">
        <v>796</v>
      </c>
      <c r="FS1" s="1" t="s">
        <v>797</v>
      </c>
      <c r="FT1" s="1" t="s">
        <v>798</v>
      </c>
      <c r="FU1" s="1" t="s">
        <v>799</v>
      </c>
      <c r="FV1" s="1" t="s">
        <v>800</v>
      </c>
      <c r="FW1" s="1" t="s">
        <v>801</v>
      </c>
      <c r="FX1" s="1" t="s">
        <v>802</v>
      </c>
      <c r="FY1" s="1" t="s">
        <v>803</v>
      </c>
      <c r="FZ1" s="1" t="s">
        <v>804</v>
      </c>
      <c r="GA1" s="1" t="s">
        <v>805</v>
      </c>
      <c r="GB1" s="1" t="s">
        <v>806</v>
      </c>
      <c r="GC1" s="1" t="s">
        <v>807</v>
      </c>
      <c r="GD1" s="1" t="s">
        <v>808</v>
      </c>
      <c r="GE1" s="1" t="s">
        <v>809</v>
      </c>
      <c r="GF1" s="1" t="s">
        <v>810</v>
      </c>
      <c r="GG1" s="1" t="s">
        <v>811</v>
      </c>
      <c r="GH1" s="1" t="s">
        <v>812</v>
      </c>
      <c r="GI1" s="1" t="s">
        <v>813</v>
      </c>
      <c r="GJ1" s="1" t="s">
        <v>814</v>
      </c>
      <c r="GK1" s="1" t="s">
        <v>815</v>
      </c>
      <c r="GL1" s="1" t="s">
        <v>816</v>
      </c>
      <c r="GM1" s="1" t="s">
        <v>817</v>
      </c>
      <c r="GN1" s="1" t="s">
        <v>818</v>
      </c>
      <c r="GO1" s="1" t="s">
        <v>819</v>
      </c>
      <c r="GP1" s="1" t="s">
        <v>820</v>
      </c>
      <c r="GQ1" s="1" t="s">
        <v>821</v>
      </c>
      <c r="GR1" s="1" t="s">
        <v>822</v>
      </c>
      <c r="GS1" s="1" t="s">
        <v>823</v>
      </c>
      <c r="GT1" s="1" t="s">
        <v>824</v>
      </c>
      <c r="GU1" s="1" t="s">
        <v>825</v>
      </c>
      <c r="GV1" s="1" t="s">
        <v>826</v>
      </c>
      <c r="GW1" s="1" t="s">
        <v>827</v>
      </c>
      <c r="GX1" s="1" t="s">
        <v>828</v>
      </c>
      <c r="GY1" s="1" t="s">
        <v>829</v>
      </c>
      <c r="GZ1" s="1" t="s">
        <v>830</v>
      </c>
      <c r="HA1" s="1" t="s">
        <v>831</v>
      </c>
      <c r="HB1" s="1" t="s">
        <v>832</v>
      </c>
      <c r="HC1" s="1" t="s">
        <v>833</v>
      </c>
      <c r="HD1" s="1" t="s">
        <v>834</v>
      </c>
      <c r="HE1" s="1" t="s">
        <v>835</v>
      </c>
      <c r="HF1" s="1" t="s">
        <v>836</v>
      </c>
      <c r="HG1" s="1" t="s">
        <v>837</v>
      </c>
      <c r="HH1" s="1" t="s">
        <v>838</v>
      </c>
      <c r="HI1" s="1" t="s">
        <v>839</v>
      </c>
      <c r="HJ1" s="1" t="s">
        <v>840</v>
      </c>
      <c r="HK1" s="1" t="s">
        <v>841</v>
      </c>
      <c r="HL1" s="1" t="s">
        <v>842</v>
      </c>
      <c r="HM1" s="1" t="s">
        <v>843</v>
      </c>
      <c r="HN1" s="1" t="s">
        <v>844</v>
      </c>
      <c r="HO1" s="1" t="s">
        <v>845</v>
      </c>
      <c r="HP1" s="1" t="s">
        <v>846</v>
      </c>
      <c r="HQ1" s="1" t="s">
        <v>847</v>
      </c>
      <c r="HR1" s="1" t="s">
        <v>848</v>
      </c>
      <c r="HS1" s="1" t="s">
        <v>849</v>
      </c>
      <c r="HT1" s="1" t="s">
        <v>850</v>
      </c>
      <c r="HU1" s="1" t="s">
        <v>851</v>
      </c>
      <c r="HV1" s="1" t="s">
        <v>852</v>
      </c>
      <c r="HW1" s="1" t="s">
        <v>853</v>
      </c>
      <c r="HX1" s="1" t="s">
        <v>854</v>
      </c>
      <c r="HY1" s="1" t="s">
        <v>855</v>
      </c>
      <c r="HZ1" s="1" t="s">
        <v>856</v>
      </c>
      <c r="IA1" s="1" t="s">
        <v>857</v>
      </c>
      <c r="IB1" s="1" t="s">
        <v>858</v>
      </c>
      <c r="IC1" s="1" t="s">
        <v>859</v>
      </c>
      <c r="ID1" s="1" t="s">
        <v>860</v>
      </c>
      <c r="IE1" s="1" t="s">
        <v>861</v>
      </c>
      <c r="IF1" s="1" t="s">
        <v>862</v>
      </c>
      <c r="IG1" s="1" t="s">
        <v>863</v>
      </c>
      <c r="IH1" s="1" t="s">
        <v>864</v>
      </c>
      <c r="II1" s="1" t="s">
        <v>865</v>
      </c>
      <c r="IJ1" s="1" t="s">
        <v>866</v>
      </c>
      <c r="IK1" s="1" t="s">
        <v>867</v>
      </c>
      <c r="IL1" s="1" t="s">
        <v>868</v>
      </c>
      <c r="IM1" s="1" t="s">
        <v>869</v>
      </c>
      <c r="IN1" s="1" t="s">
        <v>870</v>
      </c>
      <c r="IO1" s="1" t="s">
        <v>871</v>
      </c>
      <c r="IP1" s="1" t="s">
        <v>872</v>
      </c>
      <c r="IQ1" s="1" t="s">
        <v>873</v>
      </c>
      <c r="IR1" s="1" t="s">
        <v>874</v>
      </c>
      <c r="IS1" s="1" t="s">
        <v>875</v>
      </c>
      <c r="IT1" s="1" t="s">
        <v>876</v>
      </c>
      <c r="IU1" s="1" t="s">
        <v>877</v>
      </c>
      <c r="IV1" s="1" t="s">
        <v>878</v>
      </c>
      <c r="IW1" s="1" t="s">
        <v>879</v>
      </c>
      <c r="IX1" s="1" t="s">
        <v>880</v>
      </c>
      <c r="IY1" s="1" t="s">
        <v>881</v>
      </c>
      <c r="IZ1" s="1" t="s">
        <v>882</v>
      </c>
      <c r="JA1" s="1" t="s">
        <v>883</v>
      </c>
      <c r="JB1" s="1" t="s">
        <v>884</v>
      </c>
      <c r="JC1" s="1" t="s">
        <v>885</v>
      </c>
      <c r="JD1" s="1" t="s">
        <v>886</v>
      </c>
      <c r="JE1" s="1" t="s">
        <v>887</v>
      </c>
      <c r="JF1" s="1" t="s">
        <v>888</v>
      </c>
      <c r="JG1" s="1" t="s">
        <v>889</v>
      </c>
      <c r="JH1" s="1" t="s">
        <v>890</v>
      </c>
      <c r="JI1" s="1" t="s">
        <v>891</v>
      </c>
      <c r="JJ1" s="1" t="s">
        <v>892</v>
      </c>
      <c r="JK1" s="1" t="s">
        <v>893</v>
      </c>
      <c r="JL1" s="1" t="s">
        <v>894</v>
      </c>
      <c r="JM1" s="1" t="s">
        <v>895</v>
      </c>
      <c r="JN1" s="1" t="s">
        <v>896</v>
      </c>
      <c r="JO1" s="1" t="s">
        <v>897</v>
      </c>
      <c r="JP1" s="1" t="s">
        <v>898</v>
      </c>
      <c r="JQ1" s="1" t="s">
        <v>899</v>
      </c>
      <c r="JR1" s="1" t="s">
        <v>900</v>
      </c>
      <c r="JS1" s="1" t="s">
        <v>901</v>
      </c>
      <c r="JT1" s="1" t="s">
        <v>902</v>
      </c>
      <c r="JU1" s="1" t="s">
        <v>903</v>
      </c>
      <c r="JV1" s="1" t="s">
        <v>904</v>
      </c>
      <c r="JW1" s="1" t="s">
        <v>905</v>
      </c>
      <c r="JX1" s="1" t="s">
        <v>906</v>
      </c>
      <c r="JY1" s="1" t="s">
        <v>907</v>
      </c>
      <c r="JZ1" s="1" t="s">
        <v>908</v>
      </c>
      <c r="KA1" s="1" t="s">
        <v>909</v>
      </c>
      <c r="KB1" s="1" t="s">
        <v>910</v>
      </c>
      <c r="KC1" s="1" t="s">
        <v>911</v>
      </c>
      <c r="KD1" s="1" t="s">
        <v>912</v>
      </c>
      <c r="KE1" s="1" t="s">
        <v>913</v>
      </c>
      <c r="KF1" s="1" t="s">
        <v>914</v>
      </c>
      <c r="KG1" s="1" t="s">
        <v>915</v>
      </c>
      <c r="KH1" s="1" t="s">
        <v>916</v>
      </c>
      <c r="KI1" s="1" t="s">
        <v>917</v>
      </c>
      <c r="KJ1" s="1" t="s">
        <v>918</v>
      </c>
      <c r="KK1" s="1" t="s">
        <v>919</v>
      </c>
      <c r="KL1" s="1" t="s">
        <v>920</v>
      </c>
      <c r="KM1" s="1" t="s">
        <v>921</v>
      </c>
      <c r="KN1" s="1" t="s">
        <v>922</v>
      </c>
      <c r="KO1" s="1" t="s">
        <v>923</v>
      </c>
      <c r="KP1" s="1" t="s">
        <v>924</v>
      </c>
      <c r="KQ1" s="1" t="s">
        <v>925</v>
      </c>
      <c r="KR1" s="1" t="s">
        <v>926</v>
      </c>
      <c r="KS1" s="1" t="s">
        <v>927</v>
      </c>
      <c r="KT1" s="1" t="s">
        <v>928</v>
      </c>
      <c r="KU1" s="1" t="s">
        <v>929</v>
      </c>
      <c r="KV1" s="1" t="s">
        <v>930</v>
      </c>
      <c r="KW1" s="1" t="s">
        <v>931</v>
      </c>
      <c r="KX1" s="1" t="s">
        <v>932</v>
      </c>
      <c r="KY1" s="1" t="s">
        <v>933</v>
      </c>
      <c r="KZ1" s="1" t="s">
        <v>934</v>
      </c>
      <c r="LA1" s="1" t="s">
        <v>935</v>
      </c>
      <c r="LB1" s="1" t="s">
        <v>936</v>
      </c>
      <c r="LC1" s="1" t="s">
        <v>937</v>
      </c>
      <c r="LD1" s="1" t="s">
        <v>938</v>
      </c>
      <c r="LE1" s="1" t="s">
        <v>939</v>
      </c>
      <c r="LF1" s="1" t="s">
        <v>940</v>
      </c>
      <c r="LG1" s="1" t="s">
        <v>941</v>
      </c>
      <c r="LH1" s="1" t="s">
        <v>942</v>
      </c>
      <c r="LI1" s="1" t="s">
        <v>943</v>
      </c>
      <c r="LJ1" s="1" t="s">
        <v>944</v>
      </c>
      <c r="LK1" s="1" t="s">
        <v>945</v>
      </c>
      <c r="LL1" s="1" t="s">
        <v>946</v>
      </c>
      <c r="LM1" s="1" t="s">
        <v>947</v>
      </c>
      <c r="LN1" s="1" t="s">
        <v>948</v>
      </c>
      <c r="LO1" s="1" t="s">
        <v>949</v>
      </c>
      <c r="LP1" s="1" t="s">
        <v>950</v>
      </c>
      <c r="LQ1" s="1" t="s">
        <v>951</v>
      </c>
      <c r="LR1" s="1" t="s">
        <v>952</v>
      </c>
      <c r="LS1" s="1" t="s">
        <v>953</v>
      </c>
      <c r="LT1" s="1" t="s">
        <v>954</v>
      </c>
      <c r="LU1" s="1" t="s">
        <v>955</v>
      </c>
      <c r="LV1" s="1" t="s">
        <v>956</v>
      </c>
      <c r="LW1" s="1" t="s">
        <v>957</v>
      </c>
      <c r="LX1" s="1" t="s">
        <v>958</v>
      </c>
      <c r="LY1" s="1" t="s">
        <v>959</v>
      </c>
      <c r="LZ1" s="1" t="s">
        <v>960</v>
      </c>
      <c r="MA1" s="1" t="s">
        <v>961</v>
      </c>
      <c r="MB1" s="1" t="s">
        <v>962</v>
      </c>
      <c r="MC1" s="1" t="s">
        <v>963</v>
      </c>
      <c r="MD1" s="1" t="s">
        <v>964</v>
      </c>
      <c r="ME1" s="1" t="s">
        <v>965</v>
      </c>
      <c r="MF1" s="1" t="s">
        <v>966</v>
      </c>
      <c r="MG1" s="1" t="s">
        <v>967</v>
      </c>
      <c r="MH1" s="1" t="s">
        <v>968</v>
      </c>
      <c r="MI1" s="1" t="s">
        <v>969</v>
      </c>
      <c r="MJ1" s="1" t="s">
        <v>970</v>
      </c>
      <c r="MK1" s="1" t="s">
        <v>971</v>
      </c>
      <c r="ML1" s="1" t="s">
        <v>972</v>
      </c>
      <c r="MM1" s="1" t="s">
        <v>973</v>
      </c>
      <c r="MN1" s="1" t="s">
        <v>974</v>
      </c>
      <c r="MO1" s="1" t="s">
        <v>975</v>
      </c>
      <c r="MP1" s="1" t="s">
        <v>976</v>
      </c>
      <c r="MQ1" s="1" t="s">
        <v>977</v>
      </c>
      <c r="MR1" s="1" t="s">
        <v>978</v>
      </c>
      <c r="MS1" s="1" t="s">
        <v>979</v>
      </c>
      <c r="MT1" s="1" t="s">
        <v>980</v>
      </c>
      <c r="MU1" s="1" t="s">
        <v>981</v>
      </c>
      <c r="MV1" s="1" t="s">
        <v>982</v>
      </c>
      <c r="MW1" s="1" t="s">
        <v>983</v>
      </c>
      <c r="MX1" s="1" t="s">
        <v>984</v>
      </c>
      <c r="MY1" s="1" t="s">
        <v>985</v>
      </c>
      <c r="MZ1" s="1" t="s">
        <v>986</v>
      </c>
      <c r="NA1" s="1" t="s">
        <v>987</v>
      </c>
      <c r="NB1" s="1" t="s">
        <v>988</v>
      </c>
      <c r="NC1" s="1" t="s">
        <v>989</v>
      </c>
      <c r="ND1" s="1" t="s">
        <v>990</v>
      </c>
      <c r="NE1" s="1" t="s">
        <v>991</v>
      </c>
      <c r="NF1" s="1" t="s">
        <v>992</v>
      </c>
      <c r="NG1" s="1" t="s">
        <v>993</v>
      </c>
      <c r="NH1" s="1" t="s">
        <v>994</v>
      </c>
      <c r="NI1" s="1" t="s">
        <v>995</v>
      </c>
      <c r="NJ1" s="1" t="s">
        <v>996</v>
      </c>
      <c r="NK1" s="1" t="s">
        <v>997</v>
      </c>
      <c r="NL1" s="1" t="s">
        <v>998</v>
      </c>
      <c r="NM1" s="1" t="s">
        <v>999</v>
      </c>
      <c r="NN1" s="1" t="s">
        <v>1000</v>
      </c>
      <c r="NO1" s="1" t="s">
        <v>1001</v>
      </c>
      <c r="NP1" s="1" t="s">
        <v>1002</v>
      </c>
      <c r="NQ1" s="1" t="s">
        <v>1003</v>
      </c>
      <c r="NR1" s="1" t="s">
        <v>1004</v>
      </c>
      <c r="NS1" s="1" t="s">
        <v>1005</v>
      </c>
      <c r="NT1" s="1" t="s">
        <v>1006</v>
      </c>
      <c r="NU1" s="1" t="s">
        <v>1007</v>
      </c>
      <c r="NV1" s="1" t="s">
        <v>1008</v>
      </c>
      <c r="NW1" s="1" t="s">
        <v>1009</v>
      </c>
      <c r="NX1" s="1" t="s">
        <v>1010</v>
      </c>
      <c r="NY1" s="1" t="s">
        <v>1011</v>
      </c>
      <c r="NZ1" s="1" t="s">
        <v>1012</v>
      </c>
      <c r="OA1" s="1" t="s">
        <v>1013</v>
      </c>
      <c r="OB1" s="1" t="s">
        <v>1014</v>
      </c>
      <c r="OC1" s="1" t="s">
        <v>1015</v>
      </c>
      <c r="OD1" s="1" t="s">
        <v>1016</v>
      </c>
      <c r="OE1" s="1" t="s">
        <v>1017</v>
      </c>
      <c r="OF1" s="1" t="s">
        <v>1018</v>
      </c>
      <c r="OG1" s="1" t="s">
        <v>1019</v>
      </c>
      <c r="OH1" s="1" t="s">
        <v>1020</v>
      </c>
      <c r="OI1" s="1" t="s">
        <v>1021</v>
      </c>
      <c r="OJ1" s="1" t="s">
        <v>1022</v>
      </c>
      <c r="OK1" s="1" t="s">
        <v>1023</v>
      </c>
      <c r="OL1" s="1" t="s">
        <v>1024</v>
      </c>
      <c r="OM1" s="1" t="s">
        <v>1025</v>
      </c>
      <c r="ON1" s="1" t="s">
        <v>1026</v>
      </c>
      <c r="OO1" s="1" t="s">
        <v>1027</v>
      </c>
      <c r="OP1" s="1" t="s">
        <v>1028</v>
      </c>
      <c r="OQ1" s="1" t="s">
        <v>1029</v>
      </c>
      <c r="OR1" s="1" t="s">
        <v>1030</v>
      </c>
      <c r="OS1" s="1" t="s">
        <v>1031</v>
      </c>
      <c r="OT1" s="1" t="s">
        <v>1032</v>
      </c>
      <c r="OU1" s="1" t="s">
        <v>1033</v>
      </c>
      <c r="OV1" s="1" t="s">
        <v>1034</v>
      </c>
      <c r="OW1" s="1" t="s">
        <v>1035</v>
      </c>
      <c r="OX1" s="1" t="s">
        <v>1036</v>
      </c>
      <c r="OY1" s="1" t="s">
        <v>1037</v>
      </c>
      <c r="OZ1" s="1" t="s">
        <v>1038</v>
      </c>
      <c r="PA1" s="1" t="s">
        <v>1039</v>
      </c>
      <c r="PB1" s="1" t="s">
        <v>1040</v>
      </c>
      <c r="PC1" s="1" t="s">
        <v>1041</v>
      </c>
      <c r="PD1" s="1" t="s">
        <v>1042</v>
      </c>
      <c r="PE1" s="1" t="s">
        <v>1043</v>
      </c>
      <c r="PF1" s="1" t="s">
        <v>1044</v>
      </c>
      <c r="PG1" s="1" t="s">
        <v>1045</v>
      </c>
      <c r="PH1" s="1" t="s">
        <v>1046</v>
      </c>
      <c r="PI1" s="1" t="s">
        <v>1047</v>
      </c>
      <c r="PJ1" s="1" t="s">
        <v>1048</v>
      </c>
      <c r="PK1" s="1" t="s">
        <v>1049</v>
      </c>
      <c r="PL1" s="1" t="s">
        <v>1050</v>
      </c>
      <c r="PM1" s="1" t="s">
        <v>1051</v>
      </c>
      <c r="PN1" s="1" t="s">
        <v>1052</v>
      </c>
      <c r="PO1" s="1" t="s">
        <v>1053</v>
      </c>
      <c r="PP1" s="1" t="s">
        <v>1054</v>
      </c>
      <c r="PQ1" s="1" t="s">
        <v>1055</v>
      </c>
      <c r="PR1" s="1" t="s">
        <v>1056</v>
      </c>
      <c r="PS1" s="1" t="s">
        <v>1057</v>
      </c>
      <c r="PT1" s="1" t="s">
        <v>1058</v>
      </c>
      <c r="PU1" s="1" t="s">
        <v>1059</v>
      </c>
      <c r="PV1" s="1" t="s">
        <v>1060</v>
      </c>
      <c r="PW1" s="1" t="s">
        <v>1061</v>
      </c>
      <c r="PX1" s="1" t="s">
        <v>1062</v>
      </c>
      <c r="PY1" s="1" t="s">
        <v>1063</v>
      </c>
      <c r="PZ1" s="1" t="s">
        <v>1064</v>
      </c>
      <c r="QA1" s="1" t="s">
        <v>1065</v>
      </c>
      <c r="QB1" s="1" t="s">
        <v>1066</v>
      </c>
      <c r="QC1" s="1" t="s">
        <v>1067</v>
      </c>
      <c r="QD1" s="1" t="s">
        <v>1068</v>
      </c>
      <c r="QE1" s="1" t="s">
        <v>1069</v>
      </c>
      <c r="QF1" s="1" t="s">
        <v>1070</v>
      </c>
      <c r="QG1" s="1" t="s">
        <v>1071</v>
      </c>
      <c r="QH1" s="1" t="s">
        <v>1072</v>
      </c>
      <c r="QI1" s="1" t="s">
        <v>1073</v>
      </c>
      <c r="QJ1" s="1" t="s">
        <v>1074</v>
      </c>
      <c r="QK1" s="1" t="s">
        <v>1075</v>
      </c>
      <c r="QL1" s="1" t="s">
        <v>1076</v>
      </c>
      <c r="QM1" s="1" t="s">
        <v>1077</v>
      </c>
      <c r="QN1" s="1" t="s">
        <v>1078</v>
      </c>
      <c r="QO1" s="1" t="s">
        <v>1079</v>
      </c>
      <c r="QP1" s="1" t="s">
        <v>1080</v>
      </c>
      <c r="QQ1" s="1" t="s">
        <v>1081</v>
      </c>
      <c r="QR1" s="1" t="s">
        <v>1082</v>
      </c>
      <c r="QS1" s="1" t="s">
        <v>1083</v>
      </c>
      <c r="QT1" s="1" t="s">
        <v>1084</v>
      </c>
      <c r="QU1" s="1" t="s">
        <v>1085</v>
      </c>
      <c r="QV1" s="1" t="s">
        <v>1086</v>
      </c>
      <c r="QW1" s="1" t="s">
        <v>1087</v>
      </c>
      <c r="QX1" s="1" t="s">
        <v>1088</v>
      </c>
      <c r="QY1" s="1" t="s">
        <v>1089</v>
      </c>
      <c r="QZ1" s="1" t="s">
        <v>1090</v>
      </c>
      <c r="RA1" s="1" t="s">
        <v>1091</v>
      </c>
      <c r="RB1" s="1" t="s">
        <v>1092</v>
      </c>
      <c r="RC1" s="1" t="s">
        <v>1093</v>
      </c>
      <c r="RD1" s="1" t="s">
        <v>1094</v>
      </c>
      <c r="RE1" s="1" t="s">
        <v>1095</v>
      </c>
      <c r="RF1" s="1" t="s">
        <v>1096</v>
      </c>
      <c r="RG1" s="1" t="s">
        <v>1097</v>
      </c>
      <c r="RH1" s="1" t="s">
        <v>1098</v>
      </c>
      <c r="RI1" s="1" t="s">
        <v>1099</v>
      </c>
      <c r="RJ1" s="1" t="s">
        <v>1100</v>
      </c>
      <c r="RK1" s="1" t="s">
        <v>1101</v>
      </c>
      <c r="RL1" s="1" t="s">
        <v>1102</v>
      </c>
      <c r="RM1" s="1" t="s">
        <v>1103</v>
      </c>
      <c r="RN1" s="1" t="s">
        <v>1104</v>
      </c>
      <c r="RO1" s="1" t="s">
        <v>1105</v>
      </c>
      <c r="RP1" s="1" t="s">
        <v>1106</v>
      </c>
      <c r="RQ1" s="1" t="s">
        <v>1107</v>
      </c>
      <c r="RR1" s="1" t="s">
        <v>1108</v>
      </c>
      <c r="RS1" s="1" t="s">
        <v>1109</v>
      </c>
      <c r="RT1" s="1" t="s">
        <v>1110</v>
      </c>
      <c r="RU1" s="1" t="s">
        <v>1111</v>
      </c>
      <c r="RV1" s="1" t="s">
        <v>1112</v>
      </c>
      <c r="RW1" s="1" t="s">
        <v>1113</v>
      </c>
      <c r="RX1" s="1" t="s">
        <v>1114</v>
      </c>
      <c r="RY1" s="1" t="s">
        <v>1115</v>
      </c>
      <c r="RZ1" s="1" t="s">
        <v>1116</v>
      </c>
      <c r="SA1" s="1" t="s">
        <v>1117</v>
      </c>
      <c r="SB1" s="1" t="s">
        <v>1118</v>
      </c>
      <c r="SC1" s="1" t="s">
        <v>1119</v>
      </c>
      <c r="SD1" s="1" t="s">
        <v>1120</v>
      </c>
      <c r="SE1" s="1" t="s">
        <v>1121</v>
      </c>
      <c r="SF1" s="1" t="s">
        <v>1122</v>
      </c>
      <c r="SG1" s="1" t="s">
        <v>1123</v>
      </c>
      <c r="SH1" s="1" t="s">
        <v>1124</v>
      </c>
      <c r="SI1" s="1" t="s">
        <v>1125</v>
      </c>
      <c r="SJ1" s="1" t="s">
        <v>1126</v>
      </c>
      <c r="SK1" s="1" t="s">
        <v>1127</v>
      </c>
      <c r="SL1" s="1" t="s">
        <v>1128</v>
      </c>
      <c r="SM1" s="1" t="s">
        <v>1129</v>
      </c>
      <c r="SN1" s="1" t="s">
        <v>1130</v>
      </c>
      <c r="SO1" s="1" t="s">
        <v>1131</v>
      </c>
      <c r="SP1" s="1" t="s">
        <v>1132</v>
      </c>
      <c r="SQ1" s="1" t="s">
        <v>1133</v>
      </c>
      <c r="SR1" s="1" t="s">
        <v>1134</v>
      </c>
      <c r="SS1" s="1" t="s">
        <v>1135</v>
      </c>
      <c r="ST1" s="1" t="s">
        <v>1136</v>
      </c>
      <c r="SU1" s="1" t="s">
        <v>1137</v>
      </c>
      <c r="SV1" s="1" t="s">
        <v>1138</v>
      </c>
      <c r="SW1" s="1" t="s">
        <v>1139</v>
      </c>
      <c r="SX1" s="1" t="s">
        <v>1140</v>
      </c>
      <c r="SY1" s="1" t="s">
        <v>1141</v>
      </c>
      <c r="SZ1" s="1" t="s">
        <v>1142</v>
      </c>
      <c r="TA1" s="1" t="s">
        <v>1143</v>
      </c>
      <c r="TB1" s="1" t="s">
        <v>1144</v>
      </c>
      <c r="TC1" s="1" t="s">
        <v>1145</v>
      </c>
      <c r="TD1" s="1" t="s">
        <v>1146</v>
      </c>
      <c r="TE1" s="1" t="s">
        <v>1147</v>
      </c>
      <c r="TF1" s="1" t="s">
        <v>1148</v>
      </c>
      <c r="TG1" s="1" t="s">
        <v>1149</v>
      </c>
      <c r="TH1" s="1" t="s">
        <v>1150</v>
      </c>
      <c r="TI1" s="1" t="s">
        <v>1151</v>
      </c>
      <c r="TJ1" s="1" t="s">
        <v>1152</v>
      </c>
      <c r="TK1" s="1" t="s">
        <v>1153</v>
      </c>
      <c r="TL1" s="1" t="s">
        <v>1154</v>
      </c>
      <c r="TM1" s="1" t="s">
        <v>1155</v>
      </c>
      <c r="TN1" s="1" t="s">
        <v>1156</v>
      </c>
      <c r="TO1" s="1" t="s">
        <v>1157</v>
      </c>
      <c r="TP1" s="1" t="s">
        <v>1158</v>
      </c>
      <c r="TQ1" s="1" t="s">
        <v>1159</v>
      </c>
      <c r="TR1" s="1" t="s">
        <v>1160</v>
      </c>
      <c r="TS1" s="1" t="s">
        <v>1161</v>
      </c>
      <c r="TT1" s="1" t="s">
        <v>1162</v>
      </c>
      <c r="TU1" s="1" t="s">
        <v>1163</v>
      </c>
      <c r="TV1" s="1" t="s">
        <v>1164</v>
      </c>
      <c r="TW1" s="1" t="s">
        <v>1165</v>
      </c>
      <c r="TX1" s="1" t="s">
        <v>1166</v>
      </c>
      <c r="TY1" s="1" t="s">
        <v>1167</v>
      </c>
      <c r="TZ1" s="1" t="s">
        <v>1168</v>
      </c>
      <c r="UA1" s="1" t="s">
        <v>1169</v>
      </c>
      <c r="UB1" s="1" t="s">
        <v>1170</v>
      </c>
      <c r="UC1" s="1" t="s">
        <v>1171</v>
      </c>
      <c r="UD1" s="1" t="s">
        <v>1172</v>
      </c>
      <c r="UE1" s="1" t="s">
        <v>1173</v>
      </c>
      <c r="UF1" s="1" t="s">
        <v>1174</v>
      </c>
      <c r="UG1" s="1" t="s">
        <v>1175</v>
      </c>
      <c r="UH1" s="1" t="s">
        <v>1176</v>
      </c>
      <c r="UI1" s="1" t="s">
        <v>1177</v>
      </c>
      <c r="UJ1" s="1" t="s">
        <v>1178</v>
      </c>
      <c r="UK1" s="1" t="s">
        <v>1179</v>
      </c>
      <c r="UL1" s="1" t="s">
        <v>1180</v>
      </c>
      <c r="UM1" s="1" t="s">
        <v>1181</v>
      </c>
      <c r="UN1" s="1" t="s">
        <v>1182</v>
      </c>
      <c r="UO1" s="1" t="s">
        <v>1183</v>
      </c>
      <c r="UP1" s="1" t="s">
        <v>1184</v>
      </c>
      <c r="UQ1" s="1" t="s">
        <v>1185</v>
      </c>
      <c r="UR1" s="1" t="s">
        <v>1186</v>
      </c>
      <c r="US1" s="1" t="s">
        <v>1187</v>
      </c>
      <c r="UT1" s="1" t="s">
        <v>1188</v>
      </c>
      <c r="UU1" s="1" t="s">
        <v>1189</v>
      </c>
      <c r="UV1" s="1" t="s">
        <v>1190</v>
      </c>
      <c r="UW1" s="1" t="s">
        <v>1191</v>
      </c>
      <c r="UX1" s="1" t="s">
        <v>1192</v>
      </c>
      <c r="UY1" s="1" t="s">
        <v>1193</v>
      </c>
      <c r="UZ1" s="1" t="s">
        <v>1194</v>
      </c>
      <c r="VA1" s="1" t="s">
        <v>1195</v>
      </c>
      <c r="VB1" s="1" t="s">
        <v>1196</v>
      </c>
      <c r="VC1" s="1" t="s">
        <v>1197</v>
      </c>
      <c r="VD1" s="1" t="s">
        <v>1198</v>
      </c>
      <c r="VE1" s="1" t="s">
        <v>1199</v>
      </c>
      <c r="VF1" s="1" t="s">
        <v>1200</v>
      </c>
      <c r="VG1" s="1" t="s">
        <v>1201</v>
      </c>
      <c r="VH1" s="1" t="s">
        <v>1202</v>
      </c>
      <c r="VI1" s="1" t="s">
        <v>1203</v>
      </c>
      <c r="VJ1" s="1" t="s">
        <v>1204</v>
      </c>
      <c r="VK1" s="1" t="s">
        <v>1205</v>
      </c>
      <c r="VL1" s="1" t="s">
        <v>1206</v>
      </c>
      <c r="VM1" s="1" t="s">
        <v>1207</v>
      </c>
      <c r="VN1" s="1" t="s">
        <v>1208</v>
      </c>
      <c r="VO1" s="1" t="s">
        <v>1209</v>
      </c>
      <c r="VP1" s="1" t="s">
        <v>1210</v>
      </c>
      <c r="VQ1" s="1" t="s">
        <v>1211</v>
      </c>
      <c r="VR1" s="1" t="s">
        <v>1212</v>
      </c>
      <c r="VS1" s="1" t="s">
        <v>1213</v>
      </c>
      <c r="VT1" s="1" t="s">
        <v>1214</v>
      </c>
      <c r="VU1" s="1" t="s">
        <v>1215</v>
      </c>
      <c r="VV1" s="1" t="s">
        <v>1216</v>
      </c>
      <c r="VW1" s="1" t="s">
        <v>1217</v>
      </c>
      <c r="VX1" s="1" t="s">
        <v>1218</v>
      </c>
      <c r="VY1" s="1" t="s">
        <v>1219</v>
      </c>
      <c r="VZ1" s="1" t="s">
        <v>1220</v>
      </c>
      <c r="WA1" s="1" t="s">
        <v>1221</v>
      </c>
      <c r="WB1" s="1" t="s">
        <v>1222</v>
      </c>
      <c r="WC1" s="1" t="s">
        <v>1223</v>
      </c>
      <c r="WD1" s="1" t="s">
        <v>1224</v>
      </c>
      <c r="WE1" s="1" t="s">
        <v>1225</v>
      </c>
      <c r="WF1" s="1" t="s">
        <v>1226</v>
      </c>
      <c r="WG1" s="1" t="s">
        <v>1227</v>
      </c>
      <c r="WH1" s="1" t="s">
        <v>1228</v>
      </c>
      <c r="WI1" s="1" t="s">
        <v>1229</v>
      </c>
      <c r="WJ1" s="1" t="s">
        <v>1230</v>
      </c>
      <c r="WK1" s="1" t="s">
        <v>1231</v>
      </c>
      <c r="WL1" s="1" t="s">
        <v>1232</v>
      </c>
      <c r="WM1" s="1" t="s">
        <v>1233</v>
      </c>
      <c r="WN1" s="1" t="s">
        <v>1234</v>
      </c>
      <c r="WO1" s="1" t="s">
        <v>1235</v>
      </c>
      <c r="WP1" s="1" t="s">
        <v>1236</v>
      </c>
      <c r="WQ1" s="1" t="s">
        <v>1237</v>
      </c>
      <c r="WR1" s="1" t="s">
        <v>1238</v>
      </c>
      <c r="WS1" s="1" t="s">
        <v>1239</v>
      </c>
      <c r="WT1" s="1" t="s">
        <v>1240</v>
      </c>
      <c r="WU1" s="1" t="s">
        <v>1241</v>
      </c>
      <c r="WV1" s="1" t="s">
        <v>1242</v>
      </c>
      <c r="WW1" s="1" t="s">
        <v>1243</v>
      </c>
      <c r="WX1" s="1" t="s">
        <v>1244</v>
      </c>
      <c r="WY1" s="1" t="s">
        <v>1245</v>
      </c>
      <c r="WZ1" s="1" t="s">
        <v>1246</v>
      </c>
      <c r="XA1" s="1" t="s">
        <v>1247</v>
      </c>
      <c r="XB1" s="1" t="s">
        <v>1248</v>
      </c>
      <c r="XC1" s="1" t="s">
        <v>1249</v>
      </c>
      <c r="XD1" s="1" t="s">
        <v>1250</v>
      </c>
      <c r="XE1" s="1" t="s">
        <v>1251</v>
      </c>
      <c r="XF1" s="1" t="s">
        <v>1252</v>
      </c>
      <c r="XG1" s="1" t="s">
        <v>1253</v>
      </c>
      <c r="XH1" s="1" t="s">
        <v>1254</v>
      </c>
      <c r="XI1" s="1" t="s">
        <v>1255</v>
      </c>
      <c r="XJ1" s="1" t="s">
        <v>1256</v>
      </c>
      <c r="XK1" s="1" t="s">
        <v>1257</v>
      </c>
      <c r="XL1" s="1" t="s">
        <v>1258</v>
      </c>
      <c r="XM1" s="1" t="s">
        <v>1259</v>
      </c>
      <c r="XN1" s="1" t="s">
        <v>1260</v>
      </c>
      <c r="XO1" s="1" t="s">
        <v>1261</v>
      </c>
      <c r="XP1" s="1" t="s">
        <v>1262</v>
      </c>
      <c r="XQ1" s="1" t="s">
        <v>1263</v>
      </c>
      <c r="XR1" s="1" t="s">
        <v>1264</v>
      </c>
      <c r="XS1" s="1" t="s">
        <v>1265</v>
      </c>
      <c r="XT1" s="1" t="s">
        <v>1266</v>
      </c>
      <c r="XU1" s="1" t="s">
        <v>1267</v>
      </c>
      <c r="XV1" s="1" t="s">
        <v>1268</v>
      </c>
      <c r="XW1" s="1" t="s">
        <v>1269</v>
      </c>
      <c r="XX1" s="1" t="s">
        <v>1270</v>
      </c>
      <c r="XY1" s="1" t="s">
        <v>1271</v>
      </c>
      <c r="XZ1" s="1" t="s">
        <v>1272</v>
      </c>
      <c r="YA1" s="1" t="s">
        <v>1273</v>
      </c>
      <c r="YB1" s="1" t="s">
        <v>1274</v>
      </c>
      <c r="YC1" s="1" t="s">
        <v>1275</v>
      </c>
      <c r="YD1" s="1" t="s">
        <v>1276</v>
      </c>
      <c r="YE1" s="1" t="s">
        <v>1277</v>
      </c>
      <c r="YF1" s="1" t="s">
        <v>1278</v>
      </c>
      <c r="YG1" s="1" t="s">
        <v>1279</v>
      </c>
      <c r="YH1" s="1" t="s">
        <v>1280</v>
      </c>
      <c r="YI1" s="1" t="s">
        <v>1281</v>
      </c>
      <c r="YJ1" s="1" t="s">
        <v>1282</v>
      </c>
      <c r="YK1" s="1" t="s">
        <v>1283</v>
      </c>
      <c r="YL1" s="1" t="s">
        <v>1284</v>
      </c>
      <c r="YM1" s="1" t="s">
        <v>1285</v>
      </c>
      <c r="YN1" s="1" t="s">
        <v>1286</v>
      </c>
      <c r="YO1" s="1" t="s">
        <v>1287</v>
      </c>
      <c r="YP1" s="1" t="s">
        <v>1288</v>
      </c>
      <c r="YQ1" s="1" t="s">
        <v>1289</v>
      </c>
      <c r="YR1" s="1" t="s">
        <v>1290</v>
      </c>
      <c r="YS1" s="1" t="s">
        <v>1291</v>
      </c>
      <c r="YT1" s="1" t="s">
        <v>1292</v>
      </c>
      <c r="YU1" s="1" t="s">
        <v>1293</v>
      </c>
      <c r="YV1" s="1" t="s">
        <v>1294</v>
      </c>
      <c r="YW1" s="1" t="s">
        <v>1295</v>
      </c>
      <c r="YX1" s="1" t="s">
        <v>1296</v>
      </c>
      <c r="YY1" s="1" t="s">
        <v>1297</v>
      </c>
      <c r="YZ1" s="1" t="s">
        <v>1298</v>
      </c>
      <c r="ZA1" s="1" t="s">
        <v>1299</v>
      </c>
      <c r="ZB1" s="1" t="s">
        <v>1300</v>
      </c>
      <c r="ZC1" s="1" t="s">
        <v>1301</v>
      </c>
      <c r="ZD1" s="1" t="s">
        <v>1302</v>
      </c>
      <c r="ZE1" s="1" t="s">
        <v>1303</v>
      </c>
      <c r="ZF1" s="1" t="s">
        <v>1304</v>
      </c>
      <c r="ZG1" s="1" t="s">
        <v>1305</v>
      </c>
      <c r="ZH1" s="1" t="s">
        <v>1306</v>
      </c>
      <c r="ZI1" s="1" t="s">
        <v>1307</v>
      </c>
      <c r="ZJ1" s="1" t="s">
        <v>1308</v>
      </c>
      <c r="ZK1" s="1" t="s">
        <v>1309</v>
      </c>
      <c r="ZL1" s="1" t="s">
        <v>1310</v>
      </c>
      <c r="ZM1" s="1" t="s">
        <v>1311</v>
      </c>
      <c r="ZN1" s="1" t="s">
        <v>1312</v>
      </c>
      <c r="ZO1" s="1" t="s">
        <v>1313</v>
      </c>
      <c r="ZP1" s="1" t="s">
        <v>1314</v>
      </c>
      <c r="ZQ1" s="1" t="s">
        <v>1315</v>
      </c>
      <c r="ZR1" s="1" t="s">
        <v>1316</v>
      </c>
      <c r="ZS1" s="1" t="s">
        <v>1317</v>
      </c>
      <c r="ZT1" s="1" t="s">
        <v>1318</v>
      </c>
      <c r="ZU1" s="1" t="s">
        <v>1319</v>
      </c>
      <c r="ZV1" s="1" t="s">
        <v>1320</v>
      </c>
      <c r="ZW1" s="1" t="s">
        <v>1321</v>
      </c>
      <c r="ZX1" s="1" t="s">
        <v>1322</v>
      </c>
      <c r="ZY1" s="1" t="s">
        <v>1323</v>
      </c>
      <c r="ZZ1" s="1" t="s">
        <v>1324</v>
      </c>
      <c r="AAA1" s="1" t="s">
        <v>1325</v>
      </c>
      <c r="AAB1" s="1" t="s">
        <v>1326</v>
      </c>
      <c r="AAC1" s="1" t="s">
        <v>1327</v>
      </c>
      <c r="AAD1" s="1" t="s">
        <v>1328</v>
      </c>
      <c r="AAE1" s="1" t="s">
        <v>1329</v>
      </c>
      <c r="AAF1" s="1" t="s">
        <v>1330</v>
      </c>
      <c r="AAG1" s="1" t="s">
        <v>1331</v>
      </c>
      <c r="AAH1" s="1" t="s">
        <v>1332</v>
      </c>
      <c r="AAI1" s="1" t="s">
        <v>1333</v>
      </c>
      <c r="AAJ1" s="1" t="s">
        <v>1334</v>
      </c>
      <c r="AAK1" s="1" t="s">
        <v>1335</v>
      </c>
      <c r="AAL1" s="1" t="s">
        <v>1336</v>
      </c>
      <c r="AAM1" s="1" t="s">
        <v>1337</v>
      </c>
      <c r="AAN1" s="1" t="s">
        <v>1338</v>
      </c>
      <c r="AAO1" s="1" t="s">
        <v>1339</v>
      </c>
      <c r="AAP1" s="1" t="s">
        <v>1340</v>
      </c>
      <c r="AAQ1" s="1" t="s">
        <v>1341</v>
      </c>
      <c r="AAR1" s="1" t="s">
        <v>1342</v>
      </c>
      <c r="AAS1" s="1" t="s">
        <v>1343</v>
      </c>
      <c r="AAT1" s="1" t="s">
        <v>1344</v>
      </c>
      <c r="AAU1" s="1" t="s">
        <v>1345</v>
      </c>
      <c r="AAV1" s="1" t="s">
        <v>1346</v>
      </c>
      <c r="AAW1" s="1" t="s">
        <v>1347</v>
      </c>
      <c r="AAX1" s="1" t="s">
        <v>1348</v>
      </c>
      <c r="AAY1" s="1" t="s">
        <v>1349</v>
      </c>
      <c r="AAZ1" s="1" t="s">
        <v>1350</v>
      </c>
      <c r="ABA1" s="1" t="s">
        <v>1351</v>
      </c>
      <c r="ABB1" s="1" t="s">
        <v>1352</v>
      </c>
      <c r="ABC1" s="1" t="s">
        <v>1353</v>
      </c>
      <c r="ABD1" s="1" t="s">
        <v>1354</v>
      </c>
      <c r="ABE1" s="1" t="s">
        <v>1355</v>
      </c>
      <c r="ABF1" s="1" t="s">
        <v>1356</v>
      </c>
      <c r="ABG1" s="1" t="s">
        <v>1357</v>
      </c>
      <c r="ABH1" s="1" t="s">
        <v>1358</v>
      </c>
      <c r="ABI1" s="1" t="s">
        <v>1359</v>
      </c>
      <c r="ABJ1" s="1" t="s">
        <v>1360</v>
      </c>
      <c r="ABK1" s="1" t="s">
        <v>1361</v>
      </c>
      <c r="ABL1" s="1" t="s">
        <v>1362</v>
      </c>
      <c r="ABM1" s="1" t="s">
        <v>1363</v>
      </c>
      <c r="ABN1" s="1" t="s">
        <v>1364</v>
      </c>
      <c r="ABO1" s="1" t="s">
        <v>1365</v>
      </c>
      <c r="ABP1" s="1" t="s">
        <v>1366</v>
      </c>
      <c r="ABQ1" s="1" t="s">
        <v>1367</v>
      </c>
      <c r="ABR1" s="1" t="s">
        <v>1368</v>
      </c>
      <c r="ABS1" s="1" t="s">
        <v>1369</v>
      </c>
      <c r="ABT1" s="1" t="s">
        <v>1370</v>
      </c>
      <c r="ABU1" s="1" t="s">
        <v>1371</v>
      </c>
      <c r="ABV1" s="1" t="s">
        <v>1372</v>
      </c>
      <c r="ABW1" s="1" t="s">
        <v>1373</v>
      </c>
      <c r="ABX1" s="1" t="s">
        <v>1374</v>
      </c>
      <c r="ABY1" s="1" t="s">
        <v>1375</v>
      </c>
      <c r="ABZ1" s="1" t="s">
        <v>1376</v>
      </c>
      <c r="ACA1" s="1" t="s">
        <v>1377</v>
      </c>
      <c r="ACB1" s="1" t="s">
        <v>1378</v>
      </c>
      <c r="ACC1" s="1" t="s">
        <v>1379</v>
      </c>
      <c r="ACD1" s="1" t="s">
        <v>1380</v>
      </c>
      <c r="ACE1" s="1" t="s">
        <v>1381</v>
      </c>
      <c r="ACF1" s="1" t="s">
        <v>1382</v>
      </c>
      <c r="ACG1" s="1" t="s">
        <v>1383</v>
      </c>
      <c r="ACH1" s="1" t="s">
        <v>1384</v>
      </c>
      <c r="ACI1" s="1" t="s">
        <v>1385</v>
      </c>
      <c r="ACJ1" s="1" t="s">
        <v>1386</v>
      </c>
      <c r="ACK1" s="1" t="s">
        <v>1387</v>
      </c>
      <c r="ACL1" s="1" t="s">
        <v>1388</v>
      </c>
      <c r="ACM1" s="1" t="s">
        <v>1389</v>
      </c>
      <c r="ACN1" s="1" t="s">
        <v>1390</v>
      </c>
      <c r="ACO1" s="1" t="s">
        <v>1391</v>
      </c>
      <c r="ACP1" s="1" t="s">
        <v>1392</v>
      </c>
      <c r="ACQ1" s="1" t="s">
        <v>1393</v>
      </c>
      <c r="ACR1" s="1" t="s">
        <v>1394</v>
      </c>
      <c r="ACS1" s="1" t="s">
        <v>1395</v>
      </c>
      <c r="ACT1" s="1" t="s">
        <v>1396</v>
      </c>
      <c r="ACU1" s="1" t="s">
        <v>1397</v>
      </c>
      <c r="ACV1" s="1" t="s">
        <v>1398</v>
      </c>
      <c r="ACW1" s="1" t="s">
        <v>1399</v>
      </c>
      <c r="ACX1" s="1" t="s">
        <v>1400</v>
      </c>
      <c r="ACY1" s="1" t="s">
        <v>1401</v>
      </c>
      <c r="ACZ1" s="1" t="s">
        <v>1402</v>
      </c>
      <c r="ADA1" s="1" t="s">
        <v>1403</v>
      </c>
      <c r="ADB1" s="1" t="s">
        <v>1404</v>
      </c>
      <c r="ADC1" s="1" t="s">
        <v>1405</v>
      </c>
      <c r="ADD1" s="1" t="s">
        <v>1406</v>
      </c>
      <c r="ADE1" s="1" t="s">
        <v>1407</v>
      </c>
      <c r="ADF1" s="1" t="s">
        <v>1408</v>
      </c>
      <c r="ADG1" s="1" t="s">
        <v>1409</v>
      </c>
      <c r="ADH1" s="1" t="s">
        <v>1410</v>
      </c>
      <c r="ADI1" s="1" t="s">
        <v>1411</v>
      </c>
      <c r="ADJ1" s="1" t="s">
        <v>1412</v>
      </c>
      <c r="ADK1" s="1" t="s">
        <v>1413</v>
      </c>
      <c r="ADL1" s="1" t="s">
        <v>1414</v>
      </c>
      <c r="ADM1" s="1" t="s">
        <v>1415</v>
      </c>
      <c r="ADN1" s="1" t="s">
        <v>1416</v>
      </c>
      <c r="ADO1" s="1" t="s">
        <v>1417</v>
      </c>
      <c r="ADP1" s="1" t="s">
        <v>1418</v>
      </c>
      <c r="ADQ1" s="1" t="s">
        <v>1419</v>
      </c>
      <c r="ADR1" s="1" t="s">
        <v>1420</v>
      </c>
      <c r="ADS1" s="1" t="s">
        <v>1421</v>
      </c>
      <c r="ADT1" s="1" t="s">
        <v>1422</v>
      </c>
      <c r="ADU1" s="1" t="s">
        <v>1423</v>
      </c>
      <c r="ADV1" s="1" t="s">
        <v>1424</v>
      </c>
      <c r="ADW1" s="1" t="s">
        <v>1425</v>
      </c>
      <c r="ADX1" s="1" t="s">
        <v>1426</v>
      </c>
      <c r="ADY1" s="1" t="s">
        <v>1427</v>
      </c>
      <c r="ADZ1" s="1" t="s">
        <v>1428</v>
      </c>
      <c r="AEA1" s="1" t="s">
        <v>1429</v>
      </c>
      <c r="AEB1" s="1" t="s">
        <v>1430</v>
      </c>
      <c r="AEC1" s="1" t="s">
        <v>1431</v>
      </c>
      <c r="AED1" s="1" t="s">
        <v>1432</v>
      </c>
      <c r="AEE1" s="1" t="s">
        <v>1433</v>
      </c>
      <c r="AEF1" s="1" t="s">
        <v>1434</v>
      </c>
      <c r="AEG1" s="1" t="s">
        <v>1435</v>
      </c>
      <c r="AEH1" s="1" t="s">
        <v>1436</v>
      </c>
      <c r="AEI1" s="1" t="s">
        <v>1437</v>
      </c>
      <c r="AEJ1" s="1" t="s">
        <v>1438</v>
      </c>
      <c r="AEK1" s="1" t="s">
        <v>1439</v>
      </c>
      <c r="AEL1" s="1" t="s">
        <v>1440</v>
      </c>
      <c r="AEM1" s="1" t="s">
        <v>1441</v>
      </c>
      <c r="AEN1" s="1" t="s">
        <v>1442</v>
      </c>
      <c r="AEO1" s="1" t="s">
        <v>1443</v>
      </c>
      <c r="AEP1" s="1" t="s">
        <v>1444</v>
      </c>
      <c r="AEQ1" s="1" t="s">
        <v>1445</v>
      </c>
      <c r="AER1" s="1" t="s">
        <v>1446</v>
      </c>
      <c r="AES1" s="1" t="s">
        <v>1447</v>
      </c>
      <c r="AET1" s="1" t="s">
        <v>1448</v>
      </c>
      <c r="AEU1" s="1" t="s">
        <v>1449</v>
      </c>
      <c r="AEV1" s="1" t="s">
        <v>1450</v>
      </c>
      <c r="AEW1" s="1" t="s">
        <v>1451</v>
      </c>
      <c r="AEX1" s="1" t="s">
        <v>1452</v>
      </c>
      <c r="AEY1" s="1" t="s">
        <v>1453</v>
      </c>
      <c r="AEZ1" s="1" t="s">
        <v>1454</v>
      </c>
      <c r="AFA1" s="1" t="s">
        <v>1455</v>
      </c>
      <c r="AFB1" s="1" t="s">
        <v>1456</v>
      </c>
      <c r="AFC1" s="1" t="s">
        <v>1457</v>
      </c>
      <c r="AFD1" s="1" t="s">
        <v>1458</v>
      </c>
      <c r="AFE1" s="1" t="s">
        <v>1459</v>
      </c>
      <c r="AFF1" s="1" t="s">
        <v>1460</v>
      </c>
      <c r="AFG1" s="1" t="s">
        <v>1461</v>
      </c>
      <c r="AFH1" s="1" t="s">
        <v>1462</v>
      </c>
      <c r="AFI1" s="1" t="s">
        <v>1463</v>
      </c>
      <c r="AFJ1" s="1" t="s">
        <v>1464</v>
      </c>
      <c r="AFK1" s="1" t="s">
        <v>1465</v>
      </c>
      <c r="AFL1" s="1" t="s">
        <v>1466</v>
      </c>
      <c r="AFM1" s="1" t="s">
        <v>1467</v>
      </c>
      <c r="AFN1" s="1" t="s">
        <v>1468</v>
      </c>
      <c r="AFO1" s="1" t="s">
        <v>1469</v>
      </c>
      <c r="AFP1" s="1" t="s">
        <v>1470</v>
      </c>
      <c r="AFQ1" s="1" t="s">
        <v>1471</v>
      </c>
      <c r="AFR1" s="1" t="s">
        <v>1472</v>
      </c>
      <c r="AFS1" s="1" t="s">
        <v>1473</v>
      </c>
      <c r="AFT1" s="1" t="s">
        <v>1474</v>
      </c>
      <c r="AFU1" s="1" t="s">
        <v>1475</v>
      </c>
      <c r="AFV1" s="1" t="s">
        <v>1476</v>
      </c>
      <c r="AFW1" s="1" t="s">
        <v>1477</v>
      </c>
      <c r="AFX1" s="1" t="s">
        <v>1478</v>
      </c>
      <c r="AFY1" s="1" t="s">
        <v>1479</v>
      </c>
      <c r="AFZ1" s="1" t="s">
        <v>1480</v>
      </c>
      <c r="AGA1" s="1" t="s">
        <v>1481</v>
      </c>
      <c r="AGB1" s="1" t="s">
        <v>1482</v>
      </c>
      <c r="AGC1" s="1" t="s">
        <v>1483</v>
      </c>
      <c r="AGD1" s="1" t="s">
        <v>1484</v>
      </c>
      <c r="AGE1" s="1" t="s">
        <v>1485</v>
      </c>
      <c r="AGF1" s="1" t="s">
        <v>1486</v>
      </c>
      <c r="AGG1" s="1" t="s">
        <v>1487</v>
      </c>
      <c r="AGH1" s="1" t="s">
        <v>1488</v>
      </c>
      <c r="AGI1" s="1" t="s">
        <v>1489</v>
      </c>
      <c r="AGJ1" s="1" t="s">
        <v>1490</v>
      </c>
      <c r="AGK1" s="1" t="s">
        <v>1491</v>
      </c>
      <c r="AGL1" s="1" t="s">
        <v>1492</v>
      </c>
      <c r="AGM1" s="1" t="s">
        <v>1493</v>
      </c>
      <c r="AGN1" s="1" t="s">
        <v>1494</v>
      </c>
      <c r="AGO1" s="1" t="s">
        <v>1495</v>
      </c>
      <c r="AGP1" s="1" t="s">
        <v>1496</v>
      </c>
      <c r="AGQ1" s="1" t="s">
        <v>1497</v>
      </c>
      <c r="AGR1" s="1" t="s">
        <v>1498</v>
      </c>
      <c r="AGS1" s="1" t="s">
        <v>1499</v>
      </c>
      <c r="AGT1" s="1" t="s">
        <v>1500</v>
      </c>
      <c r="AGU1" s="1" t="s">
        <v>1501</v>
      </c>
      <c r="AGV1" s="1" t="s">
        <v>1502</v>
      </c>
      <c r="AGW1" s="1" t="s">
        <v>1503</v>
      </c>
      <c r="AGX1" s="1" t="s">
        <v>1504</v>
      </c>
      <c r="AGY1" s="1" t="s">
        <v>1505</v>
      </c>
      <c r="AGZ1" s="1" t="s">
        <v>1506</v>
      </c>
      <c r="AHA1" s="1" t="s">
        <v>1507</v>
      </c>
      <c r="AHB1" s="1" t="s">
        <v>1508</v>
      </c>
      <c r="AHC1" s="1" t="s">
        <v>1509</v>
      </c>
      <c r="AHD1" s="1" t="s">
        <v>1510</v>
      </c>
      <c r="AHE1" s="1" t="s">
        <v>1511</v>
      </c>
      <c r="AHF1" s="1" t="s">
        <v>1512</v>
      </c>
      <c r="AHG1" s="1" t="s">
        <v>1513</v>
      </c>
      <c r="AHH1" s="1" t="s">
        <v>1514</v>
      </c>
      <c r="AHI1" s="1" t="s">
        <v>1515</v>
      </c>
      <c r="AHJ1" s="1" t="s">
        <v>1516</v>
      </c>
      <c r="AHK1" s="1" t="s">
        <v>1517</v>
      </c>
      <c r="AHL1" s="1" t="s">
        <v>1518</v>
      </c>
      <c r="AHM1" s="1" t="s">
        <v>1519</v>
      </c>
      <c r="AHN1" s="1" t="s">
        <v>1520</v>
      </c>
      <c r="AHO1" s="1" t="s">
        <v>1521</v>
      </c>
      <c r="AHP1" s="1" t="s">
        <v>1522</v>
      </c>
      <c r="AHQ1" s="1" t="s">
        <v>1523</v>
      </c>
      <c r="AHR1" s="1" t="s">
        <v>1524</v>
      </c>
      <c r="AHS1" s="1" t="s">
        <v>1525</v>
      </c>
      <c r="AHT1" s="1" t="s">
        <v>1526</v>
      </c>
      <c r="AHU1" s="1" t="s">
        <v>1527</v>
      </c>
      <c r="AHV1" s="1" t="s">
        <v>1528</v>
      </c>
      <c r="AHW1" s="1" t="s">
        <v>1529</v>
      </c>
      <c r="AHX1" s="1" t="s">
        <v>1530</v>
      </c>
      <c r="AHY1" s="1" t="s">
        <v>1531</v>
      </c>
      <c r="AHZ1" s="1" t="s">
        <v>1532</v>
      </c>
      <c r="AIA1" s="1" t="s">
        <v>1533</v>
      </c>
      <c r="AIB1" s="1" t="s">
        <v>1534</v>
      </c>
      <c r="AIC1" s="1" t="s">
        <v>1535</v>
      </c>
      <c r="AID1" s="1" t="s">
        <v>1536</v>
      </c>
      <c r="AIE1" s="1" t="s">
        <v>1537</v>
      </c>
      <c r="AIF1" s="1" t="s">
        <v>1538</v>
      </c>
      <c r="AIG1" s="1" t="s">
        <v>1539</v>
      </c>
      <c r="AIH1" s="1" t="s">
        <v>1540</v>
      </c>
      <c r="AII1" s="1" t="s">
        <v>1541</v>
      </c>
      <c r="AIJ1" s="1" t="s">
        <v>1542</v>
      </c>
      <c r="AIK1" s="1" t="s">
        <v>1543</v>
      </c>
      <c r="AIL1" s="1" t="s">
        <v>1544</v>
      </c>
      <c r="AIM1" s="1" t="s">
        <v>1545</v>
      </c>
      <c r="AIN1" s="1" t="s">
        <v>1546</v>
      </c>
      <c r="AIO1" s="1" t="s">
        <v>1547</v>
      </c>
      <c r="AIP1" s="1" t="s">
        <v>1548</v>
      </c>
      <c r="AIQ1" s="1" t="s">
        <v>1549</v>
      </c>
      <c r="AIR1" s="1" t="s">
        <v>1550</v>
      </c>
      <c r="AIS1" s="1" t="s">
        <v>1551</v>
      </c>
      <c r="AIT1" s="1" t="s">
        <v>1552</v>
      </c>
      <c r="AIU1" s="1" t="s">
        <v>1553</v>
      </c>
      <c r="AIV1" s="1" t="s">
        <v>1554</v>
      </c>
      <c r="AIW1" s="1" t="s">
        <v>1555</v>
      </c>
      <c r="AIX1" s="1" t="s">
        <v>1556</v>
      </c>
      <c r="AIY1" s="1" t="s">
        <v>1557</v>
      </c>
      <c r="AIZ1" s="1" t="s">
        <v>1558</v>
      </c>
      <c r="AJA1" s="1" t="s">
        <v>1559</v>
      </c>
      <c r="AJB1" s="1" t="s">
        <v>1560</v>
      </c>
      <c r="AJC1" s="1" t="s">
        <v>1561</v>
      </c>
      <c r="AJD1" s="1" t="s">
        <v>1562</v>
      </c>
      <c r="AJE1" s="1" t="s">
        <v>1563</v>
      </c>
      <c r="AJF1" s="1" t="s">
        <v>1564</v>
      </c>
      <c r="AJG1" s="1" t="s">
        <v>1565</v>
      </c>
      <c r="AJH1" s="1" t="s">
        <v>1566</v>
      </c>
      <c r="AJI1" s="1" t="s">
        <v>1567</v>
      </c>
      <c r="AJJ1" s="1" t="s">
        <v>1568</v>
      </c>
      <c r="AJK1" s="1" t="s">
        <v>1569</v>
      </c>
      <c r="AJL1" s="1" t="s">
        <v>1570</v>
      </c>
      <c r="AJM1" s="1" t="s">
        <v>1571</v>
      </c>
      <c r="AJN1" s="1" t="s">
        <v>1572</v>
      </c>
      <c r="AJO1" s="1" t="s">
        <v>1573</v>
      </c>
      <c r="AJP1" s="1" t="s">
        <v>1574</v>
      </c>
      <c r="AJQ1" s="1" t="s">
        <v>1575</v>
      </c>
      <c r="AJR1" s="1" t="s">
        <v>1576</v>
      </c>
      <c r="AJS1" s="1" t="s">
        <v>1577</v>
      </c>
      <c r="AJT1" s="1" t="s">
        <v>1578</v>
      </c>
      <c r="AJU1" s="1" t="s">
        <v>1579</v>
      </c>
      <c r="AJV1" s="1" t="s">
        <v>1580</v>
      </c>
      <c r="AJW1" s="1" t="s">
        <v>1581</v>
      </c>
      <c r="AJX1" s="1" t="s">
        <v>1582</v>
      </c>
      <c r="AJY1" s="1" t="s">
        <v>1583</v>
      </c>
      <c r="AJZ1" s="1" t="s">
        <v>1584</v>
      </c>
      <c r="AKA1" s="1" t="s">
        <v>1585</v>
      </c>
      <c r="AKB1" s="1" t="s">
        <v>1586</v>
      </c>
      <c r="AKC1" s="1" t="s">
        <v>1587</v>
      </c>
      <c r="AKD1" s="1" t="s">
        <v>1588</v>
      </c>
      <c r="AKE1" s="1" t="s">
        <v>1589</v>
      </c>
      <c r="AKF1" s="1" t="s">
        <v>1590</v>
      </c>
      <c r="AKG1" s="1" t="s">
        <v>1591</v>
      </c>
      <c r="AKH1" s="1" t="s">
        <v>1592</v>
      </c>
      <c r="AKI1" s="1" t="s">
        <v>1593</v>
      </c>
      <c r="AKJ1" s="1" t="s">
        <v>1594</v>
      </c>
      <c r="AKK1" s="1" t="s">
        <v>1595</v>
      </c>
      <c r="AKL1" s="1" t="s">
        <v>1596</v>
      </c>
      <c r="AKM1" s="1" t="s">
        <v>1597</v>
      </c>
      <c r="AKN1" s="1" t="s">
        <v>1598</v>
      </c>
      <c r="AKO1" s="1" t="s">
        <v>1599</v>
      </c>
      <c r="AKP1" s="1" t="s">
        <v>1600</v>
      </c>
      <c r="AKQ1" s="1" t="s">
        <v>1601</v>
      </c>
      <c r="AKR1" s="1" t="s">
        <v>1602</v>
      </c>
      <c r="AKS1" s="1" t="s">
        <v>1603</v>
      </c>
      <c r="AKT1" s="1" t="s">
        <v>1604</v>
      </c>
      <c r="AKU1" s="1" t="s">
        <v>1605</v>
      </c>
      <c r="AKV1" s="1" t="s">
        <v>1606</v>
      </c>
      <c r="AKW1" s="1" t="s">
        <v>1607</v>
      </c>
      <c r="AKX1" s="1" t="s">
        <v>1608</v>
      </c>
      <c r="AKY1" s="1" t="s">
        <v>1609</v>
      </c>
      <c r="AKZ1" s="1" t="s">
        <v>1610</v>
      </c>
      <c r="ALA1" s="1" t="s">
        <v>1611</v>
      </c>
      <c r="ALB1" s="1" t="s">
        <v>1612</v>
      </c>
      <c r="ALC1" s="1" t="s">
        <v>1613</v>
      </c>
      <c r="ALD1" s="1" t="s">
        <v>1614</v>
      </c>
      <c r="ALE1" s="1" t="s">
        <v>1615</v>
      </c>
      <c r="ALF1" s="1" t="s">
        <v>1616</v>
      </c>
      <c r="ALG1" s="1" t="s">
        <v>1617</v>
      </c>
      <c r="ALH1" s="1" t="s">
        <v>1618</v>
      </c>
      <c r="ALI1" s="1" t="s">
        <v>1619</v>
      </c>
      <c r="ALJ1" s="1" t="s">
        <v>1620</v>
      </c>
      <c r="ALK1" s="1" t="s">
        <v>1621</v>
      </c>
      <c r="ALL1" s="1" t="s">
        <v>1622</v>
      </c>
      <c r="ALM1" s="1" t="s">
        <v>1623</v>
      </c>
      <c r="ALN1" s="1" t="s">
        <v>1624</v>
      </c>
      <c r="ALO1" s="1" t="s">
        <v>1625</v>
      </c>
      <c r="ALP1" s="1" t="s">
        <v>1626</v>
      </c>
      <c r="ALQ1" s="1" t="s">
        <v>1627</v>
      </c>
      <c r="ALR1" s="1" t="s">
        <v>1628</v>
      </c>
      <c r="ALS1" s="1" t="s">
        <v>1629</v>
      </c>
      <c r="ALT1" s="1" t="s">
        <v>1630</v>
      </c>
      <c r="ALU1" s="1" t="s">
        <v>1631</v>
      </c>
      <c r="ALV1" s="1" t="s">
        <v>1632</v>
      </c>
      <c r="ALW1" s="1" t="s">
        <v>1633</v>
      </c>
      <c r="ALX1" s="1" t="s">
        <v>1634</v>
      </c>
      <c r="ALY1" s="1" t="s">
        <v>1635</v>
      </c>
      <c r="ALZ1" s="1" t="s">
        <v>1636</v>
      </c>
      <c r="AMA1" s="1" t="s">
        <v>1637</v>
      </c>
      <c r="AMB1" s="1" t="s">
        <v>1638</v>
      </c>
      <c r="AMC1" s="1" t="s">
        <v>1639</v>
      </c>
      <c r="AMD1" s="1" t="s">
        <v>1640</v>
      </c>
      <c r="AME1" s="1" t="s">
        <v>1641</v>
      </c>
      <c r="AMF1" s="1" t="s">
        <v>1642</v>
      </c>
      <c r="AMG1" s="1" t="s">
        <v>1643</v>
      </c>
      <c r="AMH1" s="1" t="s">
        <v>1644</v>
      </c>
      <c r="AMI1" s="1" t="s">
        <v>1645</v>
      </c>
      <c r="AMJ1" s="1" t="s">
        <v>1646</v>
      </c>
      <c r="AMK1" s="1" t="s">
        <v>1647</v>
      </c>
      <c r="AML1" s="1" t="s">
        <v>1648</v>
      </c>
      <c r="AMM1" s="1" t="s">
        <v>1649</v>
      </c>
      <c r="AMN1" s="1" t="s">
        <v>1650</v>
      </c>
      <c r="AMO1" s="1" t="s">
        <v>1651</v>
      </c>
      <c r="AMP1" s="1" t="s">
        <v>1652</v>
      </c>
      <c r="AMQ1" s="1" t="s">
        <v>1653</v>
      </c>
      <c r="AMR1" s="1" t="s">
        <v>1654</v>
      </c>
      <c r="AMS1" s="1" t="s">
        <v>1655</v>
      </c>
      <c r="AMT1" s="1" t="s">
        <v>1656</v>
      </c>
      <c r="AMU1" s="1" t="s">
        <v>1657</v>
      </c>
      <c r="AMV1" s="1" t="s">
        <v>1658</v>
      </c>
      <c r="AMW1" s="1" t="s">
        <v>1659</v>
      </c>
      <c r="AMX1" s="1" t="s">
        <v>1660</v>
      </c>
      <c r="AMY1" s="1" t="s">
        <v>1661</v>
      </c>
      <c r="AMZ1" s="1" t="s">
        <v>1662</v>
      </c>
      <c r="ANA1" s="1" t="s">
        <v>1663</v>
      </c>
      <c r="ANB1" s="1" t="s">
        <v>1664</v>
      </c>
      <c r="ANC1" s="1" t="s">
        <v>1665</v>
      </c>
      <c r="AND1" s="1" t="s">
        <v>1666</v>
      </c>
      <c r="ANE1" s="1" t="s">
        <v>1667</v>
      </c>
      <c r="ANF1" s="1" t="s">
        <v>1668</v>
      </c>
      <c r="ANG1" s="1" t="s">
        <v>1669</v>
      </c>
      <c r="ANH1" s="1" t="s">
        <v>1670</v>
      </c>
      <c r="ANI1" s="1" t="s">
        <v>1671</v>
      </c>
      <c r="ANJ1" s="1" t="s">
        <v>1672</v>
      </c>
      <c r="ANK1" s="1" t="s">
        <v>1673</v>
      </c>
      <c r="ANL1" s="1" t="s">
        <v>1674</v>
      </c>
      <c r="ANM1" s="1" t="s">
        <v>1675</v>
      </c>
      <c r="ANN1" s="1" t="s">
        <v>1676</v>
      </c>
      <c r="ANO1" s="1" t="s">
        <v>1677</v>
      </c>
      <c r="ANP1" s="1" t="s">
        <v>1678</v>
      </c>
      <c r="ANQ1" s="1" t="s">
        <v>1679</v>
      </c>
      <c r="ANR1" s="1" t="s">
        <v>1680</v>
      </c>
      <c r="ANS1" s="1" t="s">
        <v>1681</v>
      </c>
      <c r="ANT1" s="1" t="s">
        <v>1682</v>
      </c>
      <c r="ANU1" s="1" t="s">
        <v>1683</v>
      </c>
      <c r="ANV1" s="1" t="s">
        <v>1684</v>
      </c>
      <c r="ANW1" s="1" t="s">
        <v>1685</v>
      </c>
      <c r="ANX1" s="1" t="s">
        <v>1686</v>
      </c>
      <c r="ANY1" s="1" t="s">
        <v>1687</v>
      </c>
      <c r="ANZ1" s="1" t="s">
        <v>1688</v>
      </c>
      <c r="AOA1" s="1" t="s">
        <v>1689</v>
      </c>
      <c r="AOB1" s="1" t="s">
        <v>1690</v>
      </c>
      <c r="AOC1" s="1" t="s">
        <v>1691</v>
      </c>
      <c r="AOD1" s="1" t="s">
        <v>1692</v>
      </c>
      <c r="AOE1" s="1" t="s">
        <v>1693</v>
      </c>
      <c r="AOF1" s="1" t="s">
        <v>1694</v>
      </c>
      <c r="AOG1" s="1" t="s">
        <v>1695</v>
      </c>
      <c r="AOH1" s="1" t="s">
        <v>1696</v>
      </c>
      <c r="AOI1" s="1" t="s">
        <v>1697</v>
      </c>
      <c r="AOJ1" s="1" t="s">
        <v>1698</v>
      </c>
      <c r="AOK1" s="1" t="s">
        <v>1699</v>
      </c>
      <c r="AOL1" s="1" t="s">
        <v>1700</v>
      </c>
      <c r="AOM1" s="1" t="s">
        <v>1701</v>
      </c>
      <c r="AON1" s="1" t="s">
        <v>1702</v>
      </c>
      <c r="AOO1" s="1" t="s">
        <v>1703</v>
      </c>
      <c r="AOP1" s="1" t="s">
        <v>1704</v>
      </c>
      <c r="AOQ1" s="1" t="s">
        <v>1705</v>
      </c>
      <c r="AOR1" s="1" t="s">
        <v>1706</v>
      </c>
      <c r="AOS1" s="1" t="s">
        <v>1707</v>
      </c>
      <c r="AOT1" s="1" t="s">
        <v>1708</v>
      </c>
      <c r="AOU1" s="1" t="s">
        <v>1709</v>
      </c>
      <c r="AOV1" s="1" t="s">
        <v>1710</v>
      </c>
      <c r="AOW1" s="1" t="s">
        <v>1711</v>
      </c>
      <c r="AOX1" s="1" t="s">
        <v>1712</v>
      </c>
      <c r="AOY1" s="1" t="s">
        <v>1713</v>
      </c>
      <c r="AOZ1" s="1" t="s">
        <v>1714</v>
      </c>
      <c r="APA1" s="1" t="s">
        <v>1715</v>
      </c>
      <c r="APB1" s="1" t="s">
        <v>1716</v>
      </c>
      <c r="APC1" s="1" t="s">
        <v>1717</v>
      </c>
      <c r="APD1" s="1" t="s">
        <v>1718</v>
      </c>
      <c r="APE1" s="1" t="s">
        <v>1719</v>
      </c>
      <c r="APF1" s="1" t="s">
        <v>1720</v>
      </c>
      <c r="APG1" s="1" t="s">
        <v>1721</v>
      </c>
      <c r="APH1" s="1" t="s">
        <v>1722</v>
      </c>
      <c r="API1" s="1" t="s">
        <v>1723</v>
      </c>
      <c r="APJ1" s="1" t="s">
        <v>1724</v>
      </c>
      <c r="APK1" s="1" t="s">
        <v>1725</v>
      </c>
      <c r="APL1" s="1" t="s">
        <v>1726</v>
      </c>
      <c r="APM1" s="1" t="s">
        <v>1727</v>
      </c>
      <c r="APN1" s="1" t="s">
        <v>1728</v>
      </c>
      <c r="APO1" s="1" t="s">
        <v>1729</v>
      </c>
      <c r="APP1" s="1" t="s">
        <v>1730</v>
      </c>
      <c r="APQ1" s="1" t="s">
        <v>1731</v>
      </c>
      <c r="APR1" s="1" t="s">
        <v>1732</v>
      </c>
      <c r="APS1" s="1" t="s">
        <v>1733</v>
      </c>
      <c r="APT1" s="1" t="s">
        <v>1734</v>
      </c>
      <c r="APU1" s="1" t="s">
        <v>1735</v>
      </c>
      <c r="APV1" s="1" t="s">
        <v>1736</v>
      </c>
      <c r="APW1" s="1" t="s">
        <v>1737</v>
      </c>
      <c r="APX1" s="1" t="s">
        <v>1738</v>
      </c>
      <c r="APY1" s="1" t="s">
        <v>1739</v>
      </c>
      <c r="APZ1" s="1" t="s">
        <v>1740</v>
      </c>
      <c r="AQA1" s="1" t="s">
        <v>1741</v>
      </c>
      <c r="AQB1" s="1" t="s">
        <v>1742</v>
      </c>
      <c r="AQC1" s="1" t="s">
        <v>1743</v>
      </c>
      <c r="AQD1" s="1" t="s">
        <v>1744</v>
      </c>
      <c r="AQE1" s="1" t="s">
        <v>1745</v>
      </c>
      <c r="AQF1" s="1" t="s">
        <v>1746</v>
      </c>
      <c r="AQG1" s="1" t="s">
        <v>1747</v>
      </c>
      <c r="AQH1" s="1" t="s">
        <v>1748</v>
      </c>
      <c r="AQI1" s="1" t="s">
        <v>1749</v>
      </c>
      <c r="AQJ1" s="1" t="s">
        <v>1750</v>
      </c>
      <c r="AQK1" s="1" t="s">
        <v>1751</v>
      </c>
      <c r="AQL1" s="1" t="s">
        <v>1752</v>
      </c>
      <c r="AQM1" s="1" t="s">
        <v>1753</v>
      </c>
      <c r="AQN1" s="1" t="s">
        <v>1754</v>
      </c>
      <c r="AQO1" s="1" t="s">
        <v>1755</v>
      </c>
      <c r="AQP1" s="1" t="s">
        <v>1756</v>
      </c>
      <c r="AQQ1" s="1" t="s">
        <v>1757</v>
      </c>
      <c r="AQR1" s="1" t="s">
        <v>1758</v>
      </c>
      <c r="AQS1" s="1" t="s">
        <v>1759</v>
      </c>
      <c r="AQT1" s="1" t="s">
        <v>1760</v>
      </c>
      <c r="AQU1" s="1" t="s">
        <v>1761</v>
      </c>
      <c r="AQV1" s="1" t="s">
        <v>1762</v>
      </c>
      <c r="AQW1" s="1" t="s">
        <v>1763</v>
      </c>
      <c r="AQX1" s="1" t="s">
        <v>1764</v>
      </c>
      <c r="AQY1" s="1" t="s">
        <v>1765</v>
      </c>
      <c r="AQZ1" s="1" t="s">
        <v>1766</v>
      </c>
      <c r="ARA1" s="1" t="s">
        <v>1767</v>
      </c>
      <c r="ARB1" s="1" t="s">
        <v>1768</v>
      </c>
      <c r="ARC1" s="1" t="s">
        <v>1769</v>
      </c>
      <c r="ARD1" s="1" t="s">
        <v>1770</v>
      </c>
      <c r="ARE1" s="1" t="s">
        <v>1771</v>
      </c>
      <c r="ARF1" s="1" t="s">
        <v>1772</v>
      </c>
      <c r="ARG1" s="1" t="s">
        <v>1773</v>
      </c>
      <c r="ARH1" s="1" t="s">
        <v>1774</v>
      </c>
      <c r="ARI1" s="1" t="s">
        <v>1775</v>
      </c>
      <c r="ARJ1" s="1" t="s">
        <v>1776</v>
      </c>
      <c r="ARK1" s="1" t="s">
        <v>1777</v>
      </c>
      <c r="ARL1" s="1" t="s">
        <v>1778</v>
      </c>
      <c r="ARM1" s="1" t="s">
        <v>1779</v>
      </c>
      <c r="ARN1" s="1" t="s">
        <v>1780</v>
      </c>
      <c r="ARO1" s="1" t="s">
        <v>1781</v>
      </c>
      <c r="ARP1" s="1" t="s">
        <v>1782</v>
      </c>
      <c r="ARQ1" s="1" t="s">
        <v>1783</v>
      </c>
      <c r="ARR1" s="1" t="s">
        <v>1784</v>
      </c>
      <c r="ARS1" s="1" t="s">
        <v>1785</v>
      </c>
      <c r="ART1" s="1" t="s">
        <v>1786</v>
      </c>
      <c r="ARU1" s="1" t="s">
        <v>1787</v>
      </c>
      <c r="ARV1" s="1" t="s">
        <v>1788</v>
      </c>
      <c r="ARW1" s="1" t="s">
        <v>1789</v>
      </c>
      <c r="ARX1" s="1" t="s">
        <v>1790</v>
      </c>
      <c r="ARY1" s="1" t="s">
        <v>1791</v>
      </c>
      <c r="ARZ1" s="1" t="s">
        <v>1792</v>
      </c>
      <c r="ASA1" s="1" t="s">
        <v>1793</v>
      </c>
      <c r="ASB1" s="1" t="s">
        <v>1794</v>
      </c>
      <c r="ASC1" s="1" t="s">
        <v>1795</v>
      </c>
      <c r="ASD1" s="1" t="s">
        <v>1796</v>
      </c>
      <c r="ASE1" s="1" t="s">
        <v>1797</v>
      </c>
      <c r="ASF1" s="1" t="s">
        <v>1798</v>
      </c>
      <c r="ASG1" s="1" t="s">
        <v>1799</v>
      </c>
      <c r="ASH1" s="1" t="s">
        <v>1800</v>
      </c>
      <c r="ASI1" s="1" t="s">
        <v>1801</v>
      </c>
      <c r="ASJ1" s="1" t="s">
        <v>1802</v>
      </c>
      <c r="ASK1" s="1" t="s">
        <v>1803</v>
      </c>
      <c r="ASL1" s="1" t="s">
        <v>1804</v>
      </c>
      <c r="ASM1" s="1" t="s">
        <v>1805</v>
      </c>
      <c r="ASN1" s="1" t="s">
        <v>1806</v>
      </c>
      <c r="ASO1" s="1" t="s">
        <v>1807</v>
      </c>
      <c r="ASP1" s="1" t="s">
        <v>1808</v>
      </c>
      <c r="ASQ1" s="1" t="s">
        <v>1809</v>
      </c>
      <c r="ASR1" s="1" t="s">
        <v>1810</v>
      </c>
      <c r="ASS1" s="1" t="s">
        <v>1811</v>
      </c>
      <c r="AST1" s="1" t="s">
        <v>1812</v>
      </c>
      <c r="ASU1" s="1" t="s">
        <v>1813</v>
      </c>
      <c r="ASV1" s="1" t="s">
        <v>1814</v>
      </c>
      <c r="ASW1" s="1" t="s">
        <v>1815</v>
      </c>
      <c r="ASX1" s="1" t="s">
        <v>1816</v>
      </c>
      <c r="ASY1" s="1" t="s">
        <v>1817</v>
      </c>
      <c r="ASZ1" s="1" t="s">
        <v>1818</v>
      </c>
      <c r="ATA1" s="1" t="s">
        <v>1819</v>
      </c>
      <c r="ATB1" s="1" t="s">
        <v>1820</v>
      </c>
      <c r="ATC1" s="1" t="s">
        <v>1821</v>
      </c>
      <c r="ATD1" s="1" t="s">
        <v>1822</v>
      </c>
      <c r="ATE1" s="1" t="s">
        <v>1823</v>
      </c>
      <c r="ATF1" s="1" t="s">
        <v>1824</v>
      </c>
      <c r="ATG1" s="1" t="s">
        <v>1825</v>
      </c>
      <c r="ATH1" s="1" t="s">
        <v>1826</v>
      </c>
      <c r="ATI1" s="1" t="s">
        <v>1827</v>
      </c>
      <c r="ATJ1" s="1" t="s">
        <v>1828</v>
      </c>
      <c r="ATK1" s="1" t="s">
        <v>1829</v>
      </c>
      <c r="ATL1" s="1" t="s">
        <v>1830</v>
      </c>
      <c r="ATM1" s="1" t="s">
        <v>1831</v>
      </c>
      <c r="ATN1" s="1" t="s">
        <v>1832</v>
      </c>
      <c r="ATO1" s="1" t="s">
        <v>1833</v>
      </c>
      <c r="ATP1" s="1" t="s">
        <v>1834</v>
      </c>
      <c r="ATQ1" s="1" t="s">
        <v>1835</v>
      </c>
      <c r="ATR1" s="1" t="s">
        <v>1836</v>
      </c>
      <c r="ATS1" s="1" t="s">
        <v>1837</v>
      </c>
      <c r="ATT1" s="1" t="s">
        <v>1838</v>
      </c>
      <c r="ATU1" s="1" t="s">
        <v>1839</v>
      </c>
      <c r="ATV1" s="1" t="s">
        <v>1840</v>
      </c>
      <c r="ATW1" s="1" t="s">
        <v>1841</v>
      </c>
      <c r="ATX1" s="1" t="s">
        <v>1842</v>
      </c>
      <c r="ATY1" s="1" t="s">
        <v>1843</v>
      </c>
      <c r="ATZ1" s="1" t="s">
        <v>1844</v>
      </c>
      <c r="AUA1" s="1" t="s">
        <v>1845</v>
      </c>
      <c r="AUB1" s="1" t="s">
        <v>1846</v>
      </c>
      <c r="AUC1" s="1" t="s">
        <v>1847</v>
      </c>
      <c r="AUD1" s="1" t="s">
        <v>1848</v>
      </c>
      <c r="AUE1" s="1" t="s">
        <v>1849</v>
      </c>
      <c r="AUF1" s="1" t="s">
        <v>1850</v>
      </c>
      <c r="AUG1" s="1" t="s">
        <v>1851</v>
      </c>
      <c r="AUH1" s="1" t="s">
        <v>1852</v>
      </c>
      <c r="AUI1" s="1" t="s">
        <v>1853</v>
      </c>
      <c r="AUJ1" s="1" t="s">
        <v>1854</v>
      </c>
      <c r="AUK1" s="1" t="s">
        <v>1855</v>
      </c>
      <c r="AUL1" s="1" t="s">
        <v>1856</v>
      </c>
      <c r="AUM1" s="1" t="s">
        <v>1857</v>
      </c>
      <c r="AUN1" s="1" t="s">
        <v>1858</v>
      </c>
      <c r="AUO1" s="1" t="s">
        <v>1859</v>
      </c>
      <c r="AUP1" s="1" t="s">
        <v>1860</v>
      </c>
      <c r="AUQ1" s="1" t="s">
        <v>1861</v>
      </c>
      <c r="AUR1" s="1" t="s">
        <v>1862</v>
      </c>
      <c r="AUS1" s="1" t="s">
        <v>1863</v>
      </c>
      <c r="AUT1" s="1" t="s">
        <v>1864</v>
      </c>
      <c r="AUU1" s="1" t="s">
        <v>1865</v>
      </c>
      <c r="AUV1" s="1" t="s">
        <v>1866</v>
      </c>
      <c r="AUW1" s="1" t="s">
        <v>1867</v>
      </c>
      <c r="AUX1" s="1" t="s">
        <v>1868</v>
      </c>
      <c r="AUY1" s="1" t="s">
        <v>1869</v>
      </c>
      <c r="AUZ1" s="1" t="s">
        <v>1870</v>
      </c>
      <c r="AVA1" s="1" t="s">
        <v>1871</v>
      </c>
      <c r="AVB1" s="1" t="s">
        <v>1872</v>
      </c>
      <c r="AVC1" s="1" t="s">
        <v>1873</v>
      </c>
      <c r="AVD1" s="1" t="s">
        <v>1874</v>
      </c>
      <c r="AVE1" s="1" t="s">
        <v>1875</v>
      </c>
      <c r="AVF1" s="1" t="s">
        <v>1876</v>
      </c>
      <c r="AVG1" s="1" t="s">
        <v>1877</v>
      </c>
      <c r="AVH1" s="1" t="s">
        <v>1878</v>
      </c>
      <c r="AVI1" s="1" t="s">
        <v>1879</v>
      </c>
      <c r="AVJ1" s="1" t="s">
        <v>1880</v>
      </c>
      <c r="AVK1" s="1" t="s">
        <v>1881</v>
      </c>
      <c r="AVL1" s="1" t="s">
        <v>1882</v>
      </c>
      <c r="AVM1" s="1" t="s">
        <v>1883</v>
      </c>
      <c r="AVN1" s="1" t="s">
        <v>1884</v>
      </c>
      <c r="AVO1" s="1" t="s">
        <v>1885</v>
      </c>
      <c r="AVP1" s="1" t="s">
        <v>1886</v>
      </c>
      <c r="AVQ1" s="1" t="s">
        <v>1887</v>
      </c>
      <c r="AVR1" s="1" t="s">
        <v>1888</v>
      </c>
      <c r="AVS1" s="1" t="s">
        <v>1889</v>
      </c>
      <c r="AVT1" s="1" t="s">
        <v>1890</v>
      </c>
      <c r="AVU1" s="1" t="s">
        <v>1891</v>
      </c>
      <c r="AVV1" s="1" t="s">
        <v>1892</v>
      </c>
      <c r="AVW1" s="1" t="s">
        <v>1893</v>
      </c>
      <c r="AVX1" s="1" t="s">
        <v>1894</v>
      </c>
      <c r="AVY1" s="1" t="s">
        <v>1895</v>
      </c>
      <c r="AVZ1" s="1" t="s">
        <v>1896</v>
      </c>
      <c r="AWA1" s="1" t="s">
        <v>1897</v>
      </c>
      <c r="AWB1" s="1" t="s">
        <v>1898</v>
      </c>
      <c r="AWC1" s="1" t="s">
        <v>1899</v>
      </c>
      <c r="AWD1" s="1" t="s">
        <v>1900</v>
      </c>
      <c r="AWE1" s="1" t="s">
        <v>1901</v>
      </c>
      <c r="AWF1" s="1" t="s">
        <v>1902</v>
      </c>
      <c r="AWG1" s="1" t="s">
        <v>1903</v>
      </c>
      <c r="AWH1" s="1" t="s">
        <v>1904</v>
      </c>
      <c r="AWI1" s="1" t="s">
        <v>1905</v>
      </c>
      <c r="AWJ1" s="1" t="s">
        <v>1906</v>
      </c>
      <c r="AWK1" s="1" t="s">
        <v>1907</v>
      </c>
      <c r="AWL1" s="1" t="s">
        <v>1908</v>
      </c>
      <c r="AWM1" s="1" t="s">
        <v>1909</v>
      </c>
      <c r="AWN1" s="1" t="s">
        <v>1910</v>
      </c>
      <c r="AWO1" s="1" t="s">
        <v>1911</v>
      </c>
      <c r="AWP1" s="1" t="s">
        <v>1912</v>
      </c>
      <c r="AWQ1" s="1" t="s">
        <v>1913</v>
      </c>
      <c r="AWR1" s="1" t="s">
        <v>1914</v>
      </c>
      <c r="AWS1" s="1" t="s">
        <v>1915</v>
      </c>
      <c r="AWT1" s="1" t="s">
        <v>1916</v>
      </c>
      <c r="AWU1" s="1" t="s">
        <v>1917</v>
      </c>
      <c r="AWV1" s="1" t="s">
        <v>1918</v>
      </c>
      <c r="AWW1" s="1" t="s">
        <v>1919</v>
      </c>
      <c r="AWX1" s="1" t="s">
        <v>1920</v>
      </c>
      <c r="AWY1" s="1" t="s">
        <v>1921</v>
      </c>
      <c r="AWZ1" s="1" t="s">
        <v>1922</v>
      </c>
      <c r="AXA1" s="1" t="s">
        <v>1923</v>
      </c>
      <c r="AXB1" s="1" t="s">
        <v>1924</v>
      </c>
      <c r="AXC1" s="1" t="s">
        <v>1925</v>
      </c>
      <c r="AXD1" s="1" t="s">
        <v>1926</v>
      </c>
      <c r="AXE1" s="1" t="s">
        <v>1927</v>
      </c>
      <c r="AXF1" s="1" t="s">
        <v>1928</v>
      </c>
      <c r="AXG1" s="1" t="s">
        <v>1929</v>
      </c>
      <c r="AXH1" s="1" t="s">
        <v>1930</v>
      </c>
      <c r="AXI1" s="1" t="s">
        <v>1931</v>
      </c>
      <c r="AXJ1" s="1" t="s">
        <v>1932</v>
      </c>
      <c r="AXK1" s="1" t="s">
        <v>1933</v>
      </c>
      <c r="AXL1" s="1" t="s">
        <v>1934</v>
      </c>
      <c r="AXM1" s="1" t="s">
        <v>1935</v>
      </c>
      <c r="AXN1" s="1" t="s">
        <v>1936</v>
      </c>
      <c r="AXO1" s="1" t="s">
        <v>1937</v>
      </c>
      <c r="AXP1" s="1" t="s">
        <v>1938</v>
      </c>
      <c r="AXQ1" s="1" t="s">
        <v>1939</v>
      </c>
      <c r="AXR1" s="1" t="s">
        <v>1940</v>
      </c>
      <c r="AXS1" s="1" t="s">
        <v>1941</v>
      </c>
      <c r="AXT1" s="1" t="s">
        <v>1942</v>
      </c>
      <c r="AXU1" s="1" t="s">
        <v>1943</v>
      </c>
      <c r="AXV1" s="1" t="s">
        <v>1944</v>
      </c>
      <c r="AXW1" s="1" t="s">
        <v>1945</v>
      </c>
      <c r="AXX1" s="1" t="s">
        <v>1946</v>
      </c>
      <c r="AXY1" s="1" t="s">
        <v>1947</v>
      </c>
      <c r="AXZ1" s="1" t="s">
        <v>1948</v>
      </c>
      <c r="AYA1" s="1" t="s">
        <v>1949</v>
      </c>
      <c r="AYB1" s="1" t="s">
        <v>1950</v>
      </c>
      <c r="AYC1" s="1" t="s">
        <v>1951</v>
      </c>
      <c r="AYD1" s="1" t="s">
        <v>1952</v>
      </c>
      <c r="AYE1" s="1" t="s">
        <v>1953</v>
      </c>
      <c r="AYF1" s="1" t="s">
        <v>1954</v>
      </c>
      <c r="AYG1" s="1" t="s">
        <v>1955</v>
      </c>
      <c r="AYH1" s="1" t="s">
        <v>1956</v>
      </c>
      <c r="AYI1" s="1" t="s">
        <v>1957</v>
      </c>
      <c r="AYJ1" s="1" t="s">
        <v>1958</v>
      </c>
      <c r="AYK1" s="1" t="s">
        <v>1959</v>
      </c>
      <c r="AYL1" s="1" t="s">
        <v>1960</v>
      </c>
      <c r="AYM1" s="1" t="s">
        <v>1961</v>
      </c>
      <c r="AYN1" s="1" t="s">
        <v>1962</v>
      </c>
      <c r="AYO1" s="1" t="s">
        <v>1963</v>
      </c>
      <c r="AYP1" s="1" t="s">
        <v>1964</v>
      </c>
      <c r="AYQ1" s="1" t="s">
        <v>1965</v>
      </c>
      <c r="AYR1" s="1" t="s">
        <v>1966</v>
      </c>
      <c r="AYS1" s="1" t="s">
        <v>1967</v>
      </c>
      <c r="AYT1" s="1" t="s">
        <v>1968</v>
      </c>
      <c r="AYU1" s="1" t="s">
        <v>1969</v>
      </c>
      <c r="AYV1" s="1" t="s">
        <v>1970</v>
      </c>
      <c r="AYW1" s="1" t="s">
        <v>1971</v>
      </c>
      <c r="AYX1" s="1" t="s">
        <v>1972</v>
      </c>
      <c r="AYY1" s="1" t="s">
        <v>1973</v>
      </c>
      <c r="AYZ1" s="1" t="s">
        <v>1974</v>
      </c>
      <c r="AZA1" s="1" t="s">
        <v>1975</v>
      </c>
      <c r="AZB1" s="1" t="s">
        <v>1976</v>
      </c>
      <c r="AZC1" s="1" t="s">
        <v>1977</v>
      </c>
      <c r="AZD1" s="1" t="s">
        <v>1978</v>
      </c>
      <c r="AZE1" s="1" t="s">
        <v>1979</v>
      </c>
      <c r="AZF1" s="1" t="s">
        <v>1980</v>
      </c>
      <c r="AZG1" s="1" t="s">
        <v>1981</v>
      </c>
      <c r="AZH1" s="1" t="s">
        <v>1982</v>
      </c>
      <c r="AZI1" s="1" t="s">
        <v>1983</v>
      </c>
      <c r="AZJ1" s="1" t="s">
        <v>1984</v>
      </c>
      <c r="AZK1" s="1" t="s">
        <v>1985</v>
      </c>
      <c r="AZL1" s="1" t="s">
        <v>1986</v>
      </c>
      <c r="AZM1" s="1" t="s">
        <v>1987</v>
      </c>
      <c r="AZN1" s="1" t="s">
        <v>1988</v>
      </c>
      <c r="AZO1" s="1" t="s">
        <v>1989</v>
      </c>
      <c r="AZP1" s="1" t="s">
        <v>1990</v>
      </c>
      <c r="AZQ1" s="1" t="s">
        <v>1991</v>
      </c>
      <c r="AZR1" s="1" t="s">
        <v>1992</v>
      </c>
      <c r="AZS1" s="1" t="s">
        <v>1993</v>
      </c>
      <c r="AZT1" s="1" t="s">
        <v>1994</v>
      </c>
      <c r="AZU1" s="1" t="s">
        <v>1995</v>
      </c>
      <c r="AZV1" s="1" t="s">
        <v>1996</v>
      </c>
      <c r="AZW1" s="1" t="s">
        <v>1997</v>
      </c>
      <c r="AZX1" s="1" t="s">
        <v>1998</v>
      </c>
      <c r="AZY1" s="1" t="s">
        <v>1999</v>
      </c>
      <c r="AZZ1" s="1" t="s">
        <v>2000</v>
      </c>
      <c r="BAA1" s="1" t="s">
        <v>2001</v>
      </c>
      <c r="BAB1" s="1" t="s">
        <v>2002</v>
      </c>
      <c r="BAC1" s="1" t="s">
        <v>2003</v>
      </c>
      <c r="BAD1" s="1" t="s">
        <v>2004</v>
      </c>
      <c r="BAE1" s="1" t="s">
        <v>2005</v>
      </c>
      <c r="BAF1" s="1" t="s">
        <v>2006</v>
      </c>
      <c r="BAG1" s="1" t="s">
        <v>2007</v>
      </c>
      <c r="BAH1" s="1" t="s">
        <v>2008</v>
      </c>
      <c r="BAI1" s="1" t="s">
        <v>2009</v>
      </c>
      <c r="BAJ1" s="1" t="s">
        <v>2010</v>
      </c>
      <c r="BAK1" s="1" t="s">
        <v>2011</v>
      </c>
      <c r="BAL1" s="1" t="s">
        <v>2012</v>
      </c>
      <c r="BAM1" s="1" t="s">
        <v>2013</v>
      </c>
      <c r="BAN1" s="1" t="s">
        <v>2014</v>
      </c>
      <c r="BAO1" s="1" t="s">
        <v>2015</v>
      </c>
      <c r="BAP1" s="1" t="s">
        <v>2016</v>
      </c>
      <c r="BAQ1" s="1" t="s">
        <v>2017</v>
      </c>
      <c r="BAR1" s="1" t="s">
        <v>2018</v>
      </c>
      <c r="BAS1" s="1" t="s">
        <v>2019</v>
      </c>
      <c r="BAT1" s="1" t="s">
        <v>2020</v>
      </c>
      <c r="BAU1" s="1" t="s">
        <v>2021</v>
      </c>
      <c r="BAV1" s="1" t="s">
        <v>2022</v>
      </c>
      <c r="BAW1" s="1" t="s">
        <v>2023</v>
      </c>
      <c r="BAX1" s="1" t="s">
        <v>2024</v>
      </c>
      <c r="BAY1" s="1" t="s">
        <v>2025</v>
      </c>
      <c r="BAZ1" s="1" t="s">
        <v>2026</v>
      </c>
      <c r="BBA1" s="1" t="s">
        <v>2027</v>
      </c>
      <c r="BBB1" s="1" t="s">
        <v>2028</v>
      </c>
      <c r="BBC1" s="1" t="s">
        <v>2029</v>
      </c>
      <c r="BBD1" s="1" t="s">
        <v>2030</v>
      </c>
      <c r="BBE1" s="1" t="s">
        <v>2031</v>
      </c>
      <c r="BBF1" s="1" t="s">
        <v>2032</v>
      </c>
      <c r="BBG1" s="1" t="s">
        <v>2033</v>
      </c>
      <c r="BBH1" s="1" t="s">
        <v>2034</v>
      </c>
      <c r="BBI1" s="1" t="s">
        <v>2035</v>
      </c>
      <c r="BBJ1" s="1" t="s">
        <v>2036</v>
      </c>
      <c r="BBK1" s="1" t="s">
        <v>2037</v>
      </c>
      <c r="BBL1" s="1" t="s">
        <v>2038</v>
      </c>
      <c r="BBM1" s="1" t="s">
        <v>2039</v>
      </c>
      <c r="BBN1" s="1" t="s">
        <v>2040</v>
      </c>
      <c r="BBO1" s="1" t="s">
        <v>2041</v>
      </c>
      <c r="BBP1" s="1" t="s">
        <v>2042</v>
      </c>
      <c r="BBQ1" s="1" t="s">
        <v>2043</v>
      </c>
      <c r="BBR1" s="1" t="s">
        <v>2044</v>
      </c>
      <c r="BBS1" s="1" t="s">
        <v>2045</v>
      </c>
      <c r="BBT1" s="1" t="s">
        <v>2046</v>
      </c>
      <c r="BBU1" s="1" t="s">
        <v>2047</v>
      </c>
      <c r="BBV1" s="1" t="s">
        <v>2048</v>
      </c>
      <c r="BBW1" s="1" t="s">
        <v>2049</v>
      </c>
      <c r="BBX1" s="1" t="s">
        <v>2050</v>
      </c>
      <c r="BBY1" s="1" t="s">
        <v>2051</v>
      </c>
      <c r="BBZ1" s="1" t="s">
        <v>2052</v>
      </c>
      <c r="BCA1" s="1" t="s">
        <v>2053</v>
      </c>
      <c r="BCB1" s="1" t="s">
        <v>2054</v>
      </c>
      <c r="BCC1" s="1" t="s">
        <v>2055</v>
      </c>
      <c r="BCD1" s="1" t="s">
        <v>2056</v>
      </c>
      <c r="BCE1" s="1" t="s">
        <v>2057</v>
      </c>
      <c r="BCF1" s="1" t="s">
        <v>2058</v>
      </c>
      <c r="BCG1" s="1" t="s">
        <v>2059</v>
      </c>
      <c r="BCH1" s="1" t="s">
        <v>2060</v>
      </c>
      <c r="BCI1" s="1" t="s">
        <v>2061</v>
      </c>
      <c r="BCJ1" s="1" t="s">
        <v>2062</v>
      </c>
      <c r="BCK1" s="1" t="s">
        <v>2063</v>
      </c>
      <c r="BCL1" s="1" t="s">
        <v>2064</v>
      </c>
      <c r="BCM1" s="1" t="s">
        <v>2065</v>
      </c>
      <c r="BCN1" s="1" t="s">
        <v>2066</v>
      </c>
      <c r="BCO1" s="1" t="s">
        <v>2067</v>
      </c>
      <c r="BCP1" s="1" t="s">
        <v>2068</v>
      </c>
      <c r="BCQ1" s="1" t="s">
        <v>2069</v>
      </c>
      <c r="BCR1" s="1" t="s">
        <v>2070</v>
      </c>
      <c r="BCS1" s="1" t="s">
        <v>2071</v>
      </c>
      <c r="BCT1" s="1" t="s">
        <v>2072</v>
      </c>
      <c r="BCU1" s="1" t="s">
        <v>2073</v>
      </c>
      <c r="BCV1" s="1" t="s">
        <v>2074</v>
      </c>
      <c r="BCW1" s="1" t="s">
        <v>2075</v>
      </c>
      <c r="BCX1" s="1" t="s">
        <v>2076</v>
      </c>
      <c r="BCY1" s="1" t="s">
        <v>2077</v>
      </c>
      <c r="BCZ1" s="1" t="s">
        <v>2078</v>
      </c>
      <c r="BDA1" s="1" t="s">
        <v>2079</v>
      </c>
      <c r="BDB1" s="1" t="s">
        <v>2080</v>
      </c>
      <c r="BDC1" s="1" t="s">
        <v>2081</v>
      </c>
      <c r="BDD1" s="1" t="s">
        <v>2082</v>
      </c>
      <c r="BDE1" s="1" t="s">
        <v>2083</v>
      </c>
      <c r="BDF1" s="1" t="s">
        <v>2084</v>
      </c>
      <c r="BDG1" s="1" t="s">
        <v>2085</v>
      </c>
      <c r="BDH1" s="1" t="s">
        <v>2086</v>
      </c>
      <c r="BDI1" s="1" t="s">
        <v>2087</v>
      </c>
      <c r="BDJ1" s="1" t="s">
        <v>2088</v>
      </c>
      <c r="BDK1" s="1" t="s">
        <v>2089</v>
      </c>
      <c r="BDL1" s="1" t="s">
        <v>2090</v>
      </c>
      <c r="BDM1" s="1" t="s">
        <v>2091</v>
      </c>
      <c r="BDN1" s="1" t="s">
        <v>2092</v>
      </c>
      <c r="BDO1" s="1" t="s">
        <v>2093</v>
      </c>
      <c r="BDP1" s="1" t="s">
        <v>2094</v>
      </c>
      <c r="BDQ1" s="1" t="s">
        <v>2095</v>
      </c>
      <c r="BDR1" s="1" t="s">
        <v>2096</v>
      </c>
      <c r="BDS1" s="1" t="s">
        <v>2097</v>
      </c>
      <c r="BDT1" s="1" t="s">
        <v>2098</v>
      </c>
      <c r="BDU1" s="1" t="s">
        <v>2099</v>
      </c>
      <c r="BDV1" s="1" t="s">
        <v>2100</v>
      </c>
      <c r="BDW1" s="1" t="s">
        <v>2101</v>
      </c>
      <c r="BDX1" s="1" t="s">
        <v>2102</v>
      </c>
      <c r="BDY1" s="1" t="s">
        <v>2103</v>
      </c>
      <c r="BDZ1" s="1" t="s">
        <v>2104</v>
      </c>
      <c r="BEA1" s="1" t="s">
        <v>2105</v>
      </c>
      <c r="BEB1" s="1" t="s">
        <v>2106</v>
      </c>
      <c r="BEC1" s="1" t="s">
        <v>2107</v>
      </c>
      <c r="BED1" s="1" t="s">
        <v>2108</v>
      </c>
      <c r="BEE1" s="1" t="s">
        <v>2109</v>
      </c>
      <c r="BEF1" s="1" t="s">
        <v>2110</v>
      </c>
      <c r="BEG1" s="1" t="s">
        <v>2111</v>
      </c>
      <c r="BEH1" s="1" t="s">
        <v>2112</v>
      </c>
      <c r="BEI1" s="1" t="s">
        <v>2113</v>
      </c>
      <c r="BEJ1" s="1" t="s">
        <v>2114</v>
      </c>
      <c r="BEK1" s="1" t="s">
        <v>2115</v>
      </c>
      <c r="BEL1" s="1" t="s">
        <v>2116</v>
      </c>
      <c r="BEM1" s="1" t="s">
        <v>2117</v>
      </c>
      <c r="BEN1" s="1" t="s">
        <v>2118</v>
      </c>
      <c r="BEO1" s="1" t="s">
        <v>2119</v>
      </c>
      <c r="BEP1" s="1" t="s">
        <v>2120</v>
      </c>
      <c r="BEQ1" s="1" t="s">
        <v>2121</v>
      </c>
      <c r="BER1" s="1" t="s">
        <v>2122</v>
      </c>
      <c r="BES1" s="1" t="s">
        <v>2123</v>
      </c>
      <c r="BET1" s="1" t="s">
        <v>2124</v>
      </c>
      <c r="BEU1" s="1" t="s">
        <v>2125</v>
      </c>
      <c r="BEV1" s="1" t="s">
        <v>2126</v>
      </c>
      <c r="BEW1" s="1" t="s">
        <v>2127</v>
      </c>
      <c r="BEX1" s="1" t="s">
        <v>2128</v>
      </c>
      <c r="BEY1" s="1" t="s">
        <v>2129</v>
      </c>
      <c r="BEZ1" s="1" t="s">
        <v>2130</v>
      </c>
      <c r="BFA1" s="1" t="s">
        <v>2131</v>
      </c>
      <c r="BFB1" s="1" t="s">
        <v>2132</v>
      </c>
      <c r="BFC1" s="1" t="s">
        <v>2133</v>
      </c>
      <c r="BFD1" s="1" t="s">
        <v>2134</v>
      </c>
      <c r="BFE1" s="1" t="s">
        <v>2135</v>
      </c>
      <c r="BFF1" s="1" t="s">
        <v>2136</v>
      </c>
      <c r="BFG1" s="1" t="s">
        <v>2137</v>
      </c>
      <c r="BFH1" s="1" t="s">
        <v>2138</v>
      </c>
      <c r="BFI1" s="1" t="s">
        <v>2139</v>
      </c>
      <c r="BFJ1" s="1" t="s">
        <v>2140</v>
      </c>
      <c r="BFK1" s="1" t="s">
        <v>2141</v>
      </c>
      <c r="BFL1" s="1" t="s">
        <v>2142</v>
      </c>
      <c r="BFM1" s="1" t="s">
        <v>2143</v>
      </c>
      <c r="BFN1" s="1" t="s">
        <v>2144</v>
      </c>
      <c r="BFO1" s="1" t="s">
        <v>2145</v>
      </c>
      <c r="BFP1" s="1" t="s">
        <v>2146</v>
      </c>
      <c r="BFQ1" s="1" t="s">
        <v>2147</v>
      </c>
      <c r="BFR1" s="1" t="s">
        <v>2148</v>
      </c>
      <c r="BFS1" s="1" t="s">
        <v>2149</v>
      </c>
      <c r="BFT1" s="1" t="s">
        <v>2150</v>
      </c>
      <c r="BFU1" s="1" t="s">
        <v>2151</v>
      </c>
      <c r="BFV1" s="1" t="s">
        <v>2152</v>
      </c>
      <c r="BFW1" s="1" t="s">
        <v>2153</v>
      </c>
      <c r="BFX1" s="1" t="s">
        <v>2154</v>
      </c>
      <c r="BFY1" s="1" t="s">
        <v>2155</v>
      </c>
      <c r="BFZ1" s="1" t="s">
        <v>2156</v>
      </c>
      <c r="BGA1" s="1" t="s">
        <v>2157</v>
      </c>
      <c r="BGB1" s="1" t="s">
        <v>2158</v>
      </c>
      <c r="BGC1" s="1" t="s">
        <v>2159</v>
      </c>
      <c r="BGD1" s="1" t="s">
        <v>2160</v>
      </c>
      <c r="BGE1" s="1" t="s">
        <v>2161</v>
      </c>
      <c r="BGF1" s="1" t="s">
        <v>2162</v>
      </c>
      <c r="BGG1" s="1" t="s">
        <v>2163</v>
      </c>
      <c r="BGH1" s="1" t="s">
        <v>2164</v>
      </c>
      <c r="BGI1" s="1" t="s">
        <v>2165</v>
      </c>
      <c r="BGJ1" s="1" t="s">
        <v>2166</v>
      </c>
      <c r="BGK1" s="1" t="s">
        <v>2167</v>
      </c>
      <c r="BGL1" s="1" t="s">
        <v>2168</v>
      </c>
      <c r="BGM1" s="1" t="s">
        <v>2169</v>
      </c>
      <c r="BGN1" s="1" t="s">
        <v>2170</v>
      </c>
      <c r="BGO1" s="1" t="s">
        <v>2171</v>
      </c>
      <c r="BGP1" s="1" t="s">
        <v>2172</v>
      </c>
      <c r="BGQ1" s="1" t="s">
        <v>2173</v>
      </c>
      <c r="BGR1" s="1" t="s">
        <v>2174</v>
      </c>
      <c r="BGS1" s="1" t="s">
        <v>2175</v>
      </c>
      <c r="BGT1" s="1" t="s">
        <v>2176</v>
      </c>
      <c r="BGU1" s="1" t="s">
        <v>2177</v>
      </c>
      <c r="BGV1" s="1" t="s">
        <v>2178</v>
      </c>
      <c r="BGW1" s="1" t="s">
        <v>2179</v>
      </c>
      <c r="BGX1" s="1" t="s">
        <v>2180</v>
      </c>
      <c r="BGY1" s="1" t="s">
        <v>2181</v>
      </c>
      <c r="BGZ1" s="1" t="s">
        <v>2182</v>
      </c>
      <c r="BHA1" s="1" t="s">
        <v>2183</v>
      </c>
      <c r="BHB1" s="1" t="s">
        <v>2184</v>
      </c>
      <c r="BHC1" s="1" t="s">
        <v>2185</v>
      </c>
      <c r="BHD1" s="1" t="s">
        <v>2186</v>
      </c>
      <c r="BHE1" s="1" t="s">
        <v>2187</v>
      </c>
      <c r="BHF1" s="1" t="s">
        <v>2188</v>
      </c>
      <c r="BHG1" s="1" t="s">
        <v>2189</v>
      </c>
      <c r="BHH1" s="1" t="s">
        <v>2190</v>
      </c>
      <c r="BHI1" s="1" t="s">
        <v>2191</v>
      </c>
      <c r="BHJ1" s="1" t="s">
        <v>2192</v>
      </c>
      <c r="BHK1" s="1" t="s">
        <v>2193</v>
      </c>
      <c r="BHL1" s="1" t="s">
        <v>2194</v>
      </c>
      <c r="BHM1" s="1" t="s">
        <v>2195</v>
      </c>
      <c r="BHN1" s="1" t="s">
        <v>2196</v>
      </c>
      <c r="BHO1" s="1" t="s">
        <v>2197</v>
      </c>
      <c r="BHP1" s="1" t="s">
        <v>2198</v>
      </c>
      <c r="BHQ1" s="1" t="s">
        <v>2199</v>
      </c>
      <c r="BHR1" s="1" t="s">
        <v>2200</v>
      </c>
      <c r="BHS1" s="1" t="s">
        <v>2201</v>
      </c>
      <c r="BHT1" s="1" t="s">
        <v>2202</v>
      </c>
      <c r="BHU1" s="1" t="s">
        <v>2203</v>
      </c>
      <c r="BHV1" s="1" t="s">
        <v>2204</v>
      </c>
      <c r="BHW1" s="1" t="s">
        <v>2205</v>
      </c>
      <c r="BHX1" s="1" t="s">
        <v>2206</v>
      </c>
      <c r="BHY1" s="1" t="s">
        <v>2207</v>
      </c>
      <c r="BHZ1" s="1" t="s">
        <v>2208</v>
      </c>
      <c r="BIA1" s="1" t="s">
        <v>2209</v>
      </c>
      <c r="BIB1" s="1" t="s">
        <v>2210</v>
      </c>
      <c r="BIC1" s="1" t="s">
        <v>2211</v>
      </c>
      <c r="BID1" s="1" t="s">
        <v>2212</v>
      </c>
      <c r="BIE1" s="1" t="s">
        <v>2213</v>
      </c>
      <c r="BIF1" s="1" t="s">
        <v>2214</v>
      </c>
      <c r="BIG1" s="1" t="s">
        <v>2215</v>
      </c>
      <c r="BIH1" s="1" t="s">
        <v>2216</v>
      </c>
      <c r="BII1" s="1" t="s">
        <v>2217</v>
      </c>
      <c r="BIJ1" s="1" t="s">
        <v>2218</v>
      </c>
      <c r="BIK1" s="1" t="s">
        <v>2219</v>
      </c>
      <c r="BIL1" s="1" t="s">
        <v>2220</v>
      </c>
      <c r="BIM1" s="1" t="s">
        <v>2221</v>
      </c>
      <c r="BIN1" s="1" t="s">
        <v>2222</v>
      </c>
      <c r="BIO1" s="1" t="s">
        <v>2223</v>
      </c>
      <c r="BIP1" s="1" t="s">
        <v>2224</v>
      </c>
      <c r="BIQ1" s="1" t="s">
        <v>2225</v>
      </c>
      <c r="BIR1" s="1" t="s">
        <v>2226</v>
      </c>
      <c r="BIS1" s="1" t="s">
        <v>2227</v>
      </c>
      <c r="BIT1" s="1" t="s">
        <v>2228</v>
      </c>
      <c r="BIU1" s="1" t="s">
        <v>2229</v>
      </c>
      <c r="BIV1" s="1" t="s">
        <v>2230</v>
      </c>
      <c r="BIW1" s="1" t="s">
        <v>2231</v>
      </c>
      <c r="BIX1" s="1" t="s">
        <v>2232</v>
      </c>
      <c r="BIY1" s="1" t="s">
        <v>2233</v>
      </c>
      <c r="BIZ1" s="1" t="s">
        <v>2234</v>
      </c>
      <c r="BJA1" s="1" t="s">
        <v>2235</v>
      </c>
      <c r="BJB1" s="1" t="s">
        <v>2236</v>
      </c>
      <c r="BJC1" s="1" t="s">
        <v>2237</v>
      </c>
      <c r="BJD1" s="1" t="s">
        <v>2238</v>
      </c>
      <c r="BJE1" s="1" t="s">
        <v>2239</v>
      </c>
      <c r="BJF1" s="1" t="s">
        <v>2240</v>
      </c>
      <c r="BJG1" s="1" t="s">
        <v>2241</v>
      </c>
      <c r="BJH1" s="1" t="s">
        <v>2242</v>
      </c>
      <c r="BJI1" s="1" t="s">
        <v>2243</v>
      </c>
      <c r="BJJ1" s="1" t="s">
        <v>2244</v>
      </c>
      <c r="BJK1" s="1" t="s">
        <v>2245</v>
      </c>
      <c r="BJL1" s="1" t="s">
        <v>2246</v>
      </c>
      <c r="BJM1" s="1" t="s">
        <v>2247</v>
      </c>
      <c r="BJN1" s="1" t="s">
        <v>2248</v>
      </c>
      <c r="BJO1" s="1" t="s">
        <v>2249</v>
      </c>
      <c r="BJP1" s="1" t="s">
        <v>2250</v>
      </c>
      <c r="BJQ1" s="1" t="s">
        <v>2251</v>
      </c>
      <c r="BJR1" s="1" t="s">
        <v>2252</v>
      </c>
      <c r="BJS1" s="1" t="s">
        <v>2253</v>
      </c>
      <c r="BJT1" s="1" t="s">
        <v>2254</v>
      </c>
      <c r="BJU1" s="1" t="s">
        <v>2255</v>
      </c>
      <c r="BJV1" s="1" t="s">
        <v>2256</v>
      </c>
      <c r="BJW1" s="1" t="s">
        <v>2257</v>
      </c>
      <c r="BJX1" s="1" t="s">
        <v>2258</v>
      </c>
      <c r="BJY1" s="1" t="s">
        <v>2259</v>
      </c>
      <c r="BJZ1" s="1" t="s">
        <v>2260</v>
      </c>
      <c r="BKA1" s="1" t="s">
        <v>2261</v>
      </c>
      <c r="BKB1" s="1" t="s">
        <v>2262</v>
      </c>
      <c r="BKC1" s="1" t="s">
        <v>2263</v>
      </c>
      <c r="BKD1" s="1" t="s">
        <v>2264</v>
      </c>
      <c r="BKE1" s="1" t="s">
        <v>2265</v>
      </c>
      <c r="BKF1" s="1" t="s">
        <v>2266</v>
      </c>
      <c r="BKG1" s="1" t="s">
        <v>2267</v>
      </c>
      <c r="BKH1" s="1" t="s">
        <v>2268</v>
      </c>
      <c r="BKI1" s="1" t="s">
        <v>2269</v>
      </c>
      <c r="BKJ1" s="1" t="s">
        <v>2270</v>
      </c>
      <c r="BKK1" s="1" t="s">
        <v>2271</v>
      </c>
      <c r="BKL1" s="1" t="s">
        <v>2272</v>
      </c>
      <c r="BKM1" s="1" t="s">
        <v>2273</v>
      </c>
      <c r="BKN1" s="1" t="s">
        <v>2274</v>
      </c>
      <c r="BKO1" s="1" t="s">
        <v>2275</v>
      </c>
      <c r="BKP1" s="1" t="s">
        <v>2276</v>
      </c>
      <c r="BKQ1" s="1" t="s">
        <v>2277</v>
      </c>
      <c r="BKR1" s="1" t="s">
        <v>2278</v>
      </c>
      <c r="BKS1" s="1" t="s">
        <v>2279</v>
      </c>
      <c r="BKT1" s="1" t="s">
        <v>2280</v>
      </c>
      <c r="BKU1" s="1" t="s">
        <v>2281</v>
      </c>
      <c r="BKV1" s="1" t="s">
        <v>2282</v>
      </c>
      <c r="BKW1" s="1" t="s">
        <v>2283</v>
      </c>
      <c r="BKX1" s="1" t="s">
        <v>2284</v>
      </c>
      <c r="BKY1" s="1" t="s">
        <v>2285</v>
      </c>
      <c r="BKZ1" s="1" t="s">
        <v>2286</v>
      </c>
      <c r="BLA1" s="1" t="s">
        <v>2287</v>
      </c>
      <c r="BLB1" s="1" t="s">
        <v>2288</v>
      </c>
      <c r="BLC1" s="1" t="s">
        <v>2289</v>
      </c>
      <c r="BLD1" s="1" t="s">
        <v>2290</v>
      </c>
      <c r="BLE1" s="1" t="s">
        <v>2291</v>
      </c>
      <c r="BLF1" s="1" t="s">
        <v>2292</v>
      </c>
      <c r="BLG1" s="1" t="s">
        <v>2293</v>
      </c>
      <c r="BLH1" s="1" t="s">
        <v>2294</v>
      </c>
      <c r="BLI1" s="1" t="s">
        <v>2295</v>
      </c>
      <c r="BLJ1" s="1" t="s">
        <v>2296</v>
      </c>
      <c r="BLK1" s="1" t="s">
        <v>2297</v>
      </c>
      <c r="BLL1" s="1" t="s">
        <v>2298</v>
      </c>
      <c r="BLM1" s="1" t="s">
        <v>2299</v>
      </c>
      <c r="BLN1" s="1" t="s">
        <v>2300</v>
      </c>
      <c r="BLO1" s="1" t="s">
        <v>2301</v>
      </c>
      <c r="BLP1" s="1" t="s">
        <v>2302</v>
      </c>
      <c r="BLQ1" s="1" t="s">
        <v>2303</v>
      </c>
      <c r="BLR1" s="1" t="s">
        <v>2304</v>
      </c>
      <c r="BLS1" s="1" t="s">
        <v>2305</v>
      </c>
      <c r="BLT1" s="1" t="s">
        <v>2306</v>
      </c>
      <c r="BLU1" s="1" t="s">
        <v>2307</v>
      </c>
      <c r="BLV1" s="1" t="s">
        <v>2308</v>
      </c>
      <c r="BLW1" s="1" t="s">
        <v>2309</v>
      </c>
      <c r="BLX1" s="1" t="s">
        <v>2310</v>
      </c>
      <c r="BLY1" s="1" t="s">
        <v>2311</v>
      </c>
      <c r="BLZ1" s="1" t="s">
        <v>2312</v>
      </c>
      <c r="BMA1" s="1" t="s">
        <v>2313</v>
      </c>
      <c r="BMB1" s="1" t="s">
        <v>2314</v>
      </c>
      <c r="BMC1" s="1" t="s">
        <v>2315</v>
      </c>
      <c r="BMD1" s="1" t="s">
        <v>2316</v>
      </c>
      <c r="BME1" s="1" t="s">
        <v>2317</v>
      </c>
      <c r="BMF1" s="1" t="s">
        <v>2318</v>
      </c>
      <c r="BMG1" s="1" t="s">
        <v>2319</v>
      </c>
      <c r="BMH1" s="1" t="s">
        <v>2320</v>
      </c>
      <c r="BMI1" s="1" t="s">
        <v>2321</v>
      </c>
      <c r="BMJ1" s="1" t="s">
        <v>2322</v>
      </c>
      <c r="BMK1" s="1" t="s">
        <v>2323</v>
      </c>
      <c r="BML1" s="1" t="s">
        <v>2324</v>
      </c>
      <c r="BMM1" s="1" t="s">
        <v>2325</v>
      </c>
      <c r="BMN1" s="1" t="s">
        <v>2326</v>
      </c>
      <c r="BMO1" s="1" t="s">
        <v>2327</v>
      </c>
      <c r="BMP1" s="1" t="s">
        <v>2328</v>
      </c>
      <c r="BMQ1" s="1" t="s">
        <v>2329</v>
      </c>
      <c r="BMR1" s="1" t="s">
        <v>2330</v>
      </c>
      <c r="BMS1" s="1" t="s">
        <v>2331</v>
      </c>
      <c r="BMT1" s="1" t="s">
        <v>2332</v>
      </c>
      <c r="BMU1" s="1" t="s">
        <v>2333</v>
      </c>
      <c r="BMV1" s="1" t="s">
        <v>2334</v>
      </c>
      <c r="BMW1" s="1" t="s">
        <v>2335</v>
      </c>
      <c r="BMX1" s="1" t="s">
        <v>2336</v>
      </c>
      <c r="BMY1" s="1" t="s">
        <v>2337</v>
      </c>
      <c r="BMZ1" s="1" t="s">
        <v>2338</v>
      </c>
      <c r="BNA1" s="1" t="s">
        <v>2339</v>
      </c>
      <c r="BNB1" s="1" t="s">
        <v>2340</v>
      </c>
      <c r="BNC1" s="1" t="s">
        <v>2341</v>
      </c>
      <c r="BND1" s="1" t="s">
        <v>2342</v>
      </c>
      <c r="BNE1" s="1" t="s">
        <v>2343</v>
      </c>
      <c r="BNF1" s="1" t="s">
        <v>2344</v>
      </c>
      <c r="BNG1" s="1" t="s">
        <v>2345</v>
      </c>
      <c r="BNH1" s="1" t="s">
        <v>2346</v>
      </c>
      <c r="BNI1" s="1" t="s">
        <v>2347</v>
      </c>
      <c r="BNJ1" s="1" t="s">
        <v>2348</v>
      </c>
      <c r="BNK1" s="1" t="s">
        <v>2349</v>
      </c>
      <c r="BNL1" s="1" t="s">
        <v>2350</v>
      </c>
      <c r="BNM1" s="1" t="s">
        <v>2351</v>
      </c>
      <c r="BNN1" s="1" t="s">
        <v>2352</v>
      </c>
      <c r="BNO1" s="1" t="s">
        <v>2353</v>
      </c>
      <c r="BNP1" s="1" t="s">
        <v>2354</v>
      </c>
      <c r="BNQ1" s="1" t="s">
        <v>2355</v>
      </c>
      <c r="BNR1" s="1" t="s">
        <v>2356</v>
      </c>
      <c r="BNS1" s="1" t="s">
        <v>2357</v>
      </c>
      <c r="BNT1" s="1" t="s">
        <v>2358</v>
      </c>
      <c r="BNU1" s="1" t="s">
        <v>2359</v>
      </c>
      <c r="BNV1" s="1" t="s">
        <v>2360</v>
      </c>
      <c r="BNW1" s="1" t="s">
        <v>2361</v>
      </c>
      <c r="BNX1" s="1" t="s">
        <v>2362</v>
      </c>
      <c r="BNY1" s="1" t="s">
        <v>2363</v>
      </c>
      <c r="BNZ1" s="1" t="s">
        <v>2364</v>
      </c>
      <c r="BOA1" s="1" t="s">
        <v>2365</v>
      </c>
      <c r="BOB1" s="1" t="s">
        <v>2366</v>
      </c>
      <c r="BOC1" s="1" t="s">
        <v>2367</v>
      </c>
      <c r="BOD1" s="1" t="s">
        <v>2368</v>
      </c>
      <c r="BOE1" s="1" t="s">
        <v>2369</v>
      </c>
      <c r="BOF1" s="1" t="s">
        <v>2370</v>
      </c>
      <c r="BOG1" s="1" t="s">
        <v>2371</v>
      </c>
      <c r="BOH1" s="1" t="s">
        <v>2372</v>
      </c>
      <c r="BOI1" s="1" t="s">
        <v>2373</v>
      </c>
      <c r="BOJ1" s="1" t="s">
        <v>2374</v>
      </c>
      <c r="BOK1" s="1" t="s">
        <v>2375</v>
      </c>
      <c r="BOL1" s="1" t="s">
        <v>2376</v>
      </c>
      <c r="BOM1" s="1" t="s">
        <v>2377</v>
      </c>
      <c r="BON1" s="1" t="s">
        <v>2378</v>
      </c>
      <c r="BOO1" s="1" t="s">
        <v>2379</v>
      </c>
      <c r="BOP1" s="1" t="s">
        <v>2380</v>
      </c>
      <c r="BOQ1" s="1" t="s">
        <v>2381</v>
      </c>
      <c r="BOR1" s="1" t="s">
        <v>2382</v>
      </c>
      <c r="BOS1" s="1" t="s">
        <v>2383</v>
      </c>
      <c r="BOT1" s="1" t="s">
        <v>2384</v>
      </c>
      <c r="BOU1" s="1" t="s">
        <v>2385</v>
      </c>
      <c r="BOV1" s="1" t="s">
        <v>2386</v>
      </c>
      <c r="BOW1" s="1" t="s">
        <v>2387</v>
      </c>
      <c r="BOX1" s="1" t="s">
        <v>2388</v>
      </c>
      <c r="BOY1" s="1" t="s">
        <v>2389</v>
      </c>
      <c r="BOZ1" s="1" t="s">
        <v>2390</v>
      </c>
      <c r="BPA1" s="1" t="s">
        <v>2391</v>
      </c>
      <c r="BPB1" s="1" t="s">
        <v>2392</v>
      </c>
      <c r="BPC1" s="1" t="s">
        <v>2393</v>
      </c>
      <c r="BPD1" s="1" t="s">
        <v>2394</v>
      </c>
      <c r="BPE1" s="1" t="s">
        <v>2395</v>
      </c>
      <c r="BPF1" s="1" t="s">
        <v>2396</v>
      </c>
      <c r="BPG1" s="1" t="s">
        <v>2397</v>
      </c>
      <c r="BPH1" s="1" t="s">
        <v>2398</v>
      </c>
      <c r="BPI1" s="1" t="s">
        <v>2399</v>
      </c>
      <c r="BPJ1" s="1" t="s">
        <v>2400</v>
      </c>
      <c r="BPK1" s="1" t="s">
        <v>2401</v>
      </c>
      <c r="BPL1" s="1" t="s">
        <v>2402</v>
      </c>
      <c r="BPM1" s="1" t="s">
        <v>2403</v>
      </c>
      <c r="BPN1" s="1" t="s">
        <v>2404</v>
      </c>
      <c r="BPO1" s="1" t="s">
        <v>2405</v>
      </c>
      <c r="BPP1" s="1" t="s">
        <v>2406</v>
      </c>
      <c r="BPQ1" s="1" t="s">
        <v>2407</v>
      </c>
      <c r="BPR1" s="1" t="s">
        <v>2408</v>
      </c>
      <c r="BPS1" s="1" t="s">
        <v>2409</v>
      </c>
      <c r="BPT1" s="1" t="s">
        <v>2410</v>
      </c>
      <c r="BPU1" s="1" t="s">
        <v>2411</v>
      </c>
      <c r="BPV1" s="1" t="s">
        <v>2412</v>
      </c>
      <c r="BPW1" s="1" t="s">
        <v>2413</v>
      </c>
      <c r="BPX1" s="1" t="s">
        <v>2414</v>
      </c>
      <c r="BPY1" s="1" t="s">
        <v>2415</v>
      </c>
      <c r="BPZ1" s="1" t="s">
        <v>2416</v>
      </c>
      <c r="BQA1" s="1" t="s">
        <v>2417</v>
      </c>
      <c r="BQB1" s="1" t="s">
        <v>2418</v>
      </c>
      <c r="BQC1" s="1" t="s">
        <v>2419</v>
      </c>
      <c r="BQD1" s="1" t="s">
        <v>2420</v>
      </c>
      <c r="BQE1" s="1" t="s">
        <v>2421</v>
      </c>
      <c r="BQF1" s="1" t="s">
        <v>2422</v>
      </c>
      <c r="BQG1" s="1" t="s">
        <v>2423</v>
      </c>
      <c r="BQH1" s="1" t="s">
        <v>2424</v>
      </c>
      <c r="BQI1" s="1" t="s">
        <v>2425</v>
      </c>
      <c r="BQJ1" s="1" t="s">
        <v>2426</v>
      </c>
      <c r="BQK1" s="1" t="s">
        <v>2427</v>
      </c>
      <c r="BQL1" s="1" t="s">
        <v>2428</v>
      </c>
      <c r="BQM1" s="1" t="s">
        <v>2429</v>
      </c>
      <c r="BQN1" s="1" t="s">
        <v>2430</v>
      </c>
      <c r="BQO1" s="1" t="s">
        <v>2431</v>
      </c>
      <c r="BQP1" s="1" t="s">
        <v>2432</v>
      </c>
      <c r="BQQ1" s="1" t="s">
        <v>2433</v>
      </c>
      <c r="BQR1" s="1" t="s">
        <v>2434</v>
      </c>
      <c r="BQS1" s="1" t="s">
        <v>2435</v>
      </c>
      <c r="BQT1" s="1" t="s">
        <v>2436</v>
      </c>
      <c r="BQU1" s="1" t="s">
        <v>2437</v>
      </c>
      <c r="BQV1" s="1" t="s">
        <v>2438</v>
      </c>
      <c r="BQW1" s="1" t="s">
        <v>2439</v>
      </c>
      <c r="BQX1" s="1" t="s">
        <v>2440</v>
      </c>
      <c r="BQY1" s="1" t="s">
        <v>2441</v>
      </c>
      <c r="BQZ1" s="1" t="s">
        <v>2442</v>
      </c>
      <c r="BRA1" s="1" t="s">
        <v>2443</v>
      </c>
      <c r="BRB1" s="1" t="s">
        <v>2444</v>
      </c>
      <c r="BRC1" s="1" t="s">
        <v>2445</v>
      </c>
      <c r="BRD1" s="1" t="s">
        <v>2446</v>
      </c>
      <c r="BRE1" s="1" t="s">
        <v>2447</v>
      </c>
      <c r="BRF1" s="1" t="s">
        <v>2448</v>
      </c>
      <c r="BRG1" s="1" t="s">
        <v>2449</v>
      </c>
      <c r="BRH1" s="1" t="s">
        <v>2450</v>
      </c>
      <c r="BRI1" s="1" t="s">
        <v>2451</v>
      </c>
      <c r="BRJ1" s="1" t="s">
        <v>2452</v>
      </c>
      <c r="BRK1" s="1" t="s">
        <v>2453</v>
      </c>
      <c r="BRL1" s="1" t="s">
        <v>2454</v>
      </c>
      <c r="BRM1" s="1" t="s">
        <v>2455</v>
      </c>
      <c r="BRN1" s="1" t="s">
        <v>2456</v>
      </c>
      <c r="BRO1" s="1" t="s">
        <v>2457</v>
      </c>
      <c r="BRP1" s="1" t="s">
        <v>2458</v>
      </c>
      <c r="BRQ1" s="1" t="s">
        <v>2459</v>
      </c>
      <c r="BRR1" s="1" t="s">
        <v>2460</v>
      </c>
      <c r="BRS1" s="1" t="s">
        <v>2461</v>
      </c>
      <c r="BRT1" s="1" t="s">
        <v>2462</v>
      </c>
      <c r="BRU1" s="1" t="s">
        <v>2463</v>
      </c>
      <c r="BRV1" s="1" t="s">
        <v>2464</v>
      </c>
      <c r="BRW1" s="1" t="s">
        <v>2465</v>
      </c>
      <c r="BRX1" s="1" t="s">
        <v>2466</v>
      </c>
      <c r="BRY1" s="1" t="s">
        <v>2467</v>
      </c>
      <c r="BRZ1" s="1" t="s">
        <v>2468</v>
      </c>
      <c r="BSA1" s="1" t="s">
        <v>2469</v>
      </c>
      <c r="BSB1" s="1" t="s">
        <v>2470</v>
      </c>
      <c r="BSC1" s="1" t="s">
        <v>2471</v>
      </c>
      <c r="BSD1" s="1" t="s">
        <v>2472</v>
      </c>
      <c r="BSE1" s="1" t="s">
        <v>2473</v>
      </c>
      <c r="BSF1" s="1" t="s">
        <v>2474</v>
      </c>
      <c r="BSG1" s="1" t="s">
        <v>2475</v>
      </c>
      <c r="BSH1" s="1" t="s">
        <v>2476</v>
      </c>
      <c r="BSI1" s="1" t="s">
        <v>2477</v>
      </c>
      <c r="BSJ1" s="1" t="s">
        <v>2478</v>
      </c>
      <c r="BSK1" s="1" t="s">
        <v>2479</v>
      </c>
      <c r="BSL1" s="1" t="s">
        <v>2480</v>
      </c>
      <c r="BSM1" s="1" t="s">
        <v>2481</v>
      </c>
      <c r="BSN1" s="1" t="s">
        <v>2482</v>
      </c>
      <c r="BSO1" s="1" t="s">
        <v>2483</v>
      </c>
      <c r="BSP1" s="1" t="s">
        <v>2484</v>
      </c>
      <c r="BSQ1" s="1" t="s">
        <v>2485</v>
      </c>
      <c r="BSR1" s="1" t="s">
        <v>2486</v>
      </c>
      <c r="BSS1" s="1" t="s">
        <v>2487</v>
      </c>
      <c r="BST1" s="1" t="s">
        <v>2488</v>
      </c>
      <c r="BSU1" s="1" t="s">
        <v>2489</v>
      </c>
      <c r="BSV1" s="1" t="s">
        <v>2490</v>
      </c>
      <c r="BSW1" s="1" t="s">
        <v>2491</v>
      </c>
      <c r="BSX1" s="1" t="s">
        <v>2492</v>
      </c>
      <c r="BSY1" s="1" t="s">
        <v>2493</v>
      </c>
      <c r="BSZ1" s="1" t="s">
        <v>2494</v>
      </c>
      <c r="BTA1" s="1" t="s">
        <v>2495</v>
      </c>
      <c r="BTB1" s="1" t="s">
        <v>2496</v>
      </c>
      <c r="BTC1" s="1" t="s">
        <v>2497</v>
      </c>
      <c r="BTD1" s="1" t="s">
        <v>2498</v>
      </c>
      <c r="BTE1" s="1" t="s">
        <v>2499</v>
      </c>
      <c r="BTF1" s="1" t="s">
        <v>2500</v>
      </c>
      <c r="BTG1" s="1" t="s">
        <v>2501</v>
      </c>
      <c r="BTH1" s="1" t="s">
        <v>2502</v>
      </c>
      <c r="BTI1" s="1" t="s">
        <v>2503</v>
      </c>
      <c r="BTJ1" s="1" t="s">
        <v>2504</v>
      </c>
      <c r="BTK1" s="1" t="s">
        <v>2505</v>
      </c>
      <c r="BTL1" s="1" t="s">
        <v>2506</v>
      </c>
      <c r="BTM1" s="1" t="s">
        <v>2507</v>
      </c>
      <c r="BTN1" s="1" t="s">
        <v>2508</v>
      </c>
      <c r="BTO1" s="1" t="s">
        <v>2509</v>
      </c>
      <c r="BTP1" s="1" t="s">
        <v>2510</v>
      </c>
      <c r="BTQ1" s="1" t="s">
        <v>2511</v>
      </c>
      <c r="BTR1" s="1" t="s">
        <v>2512</v>
      </c>
      <c r="BTS1" s="1" t="s">
        <v>2513</v>
      </c>
      <c r="BTT1" s="1" t="s">
        <v>2514</v>
      </c>
      <c r="BTU1" s="1" t="s">
        <v>2515</v>
      </c>
      <c r="BTV1" s="1" t="s">
        <v>2516</v>
      </c>
      <c r="BTW1" s="1" t="s">
        <v>2517</v>
      </c>
      <c r="BTX1" s="1" t="s">
        <v>2518</v>
      </c>
      <c r="BTY1" s="1" t="s">
        <v>2519</v>
      </c>
      <c r="BTZ1" s="1" t="s">
        <v>2520</v>
      </c>
      <c r="BUA1" s="1" t="s">
        <v>2521</v>
      </c>
      <c r="BUB1" s="1" t="s">
        <v>2522</v>
      </c>
      <c r="BUC1" s="1" t="s">
        <v>2523</v>
      </c>
      <c r="BUD1" s="1" t="s">
        <v>2524</v>
      </c>
      <c r="BUE1" s="1" t="s">
        <v>2525</v>
      </c>
      <c r="BUF1" s="1" t="s">
        <v>2526</v>
      </c>
      <c r="BUG1" s="1" t="s">
        <v>2527</v>
      </c>
      <c r="BUH1" s="1" t="s">
        <v>2528</v>
      </c>
      <c r="BUI1" s="1" t="s">
        <v>2529</v>
      </c>
      <c r="BUJ1" s="1" t="s">
        <v>2530</v>
      </c>
      <c r="BUK1" s="1" t="s">
        <v>2531</v>
      </c>
      <c r="BUL1" s="1" t="s">
        <v>2532</v>
      </c>
      <c r="BUM1" s="1" t="s">
        <v>2533</v>
      </c>
      <c r="BUN1" s="1" t="s">
        <v>2534</v>
      </c>
      <c r="BUO1" s="1" t="s">
        <v>2535</v>
      </c>
      <c r="BUP1" s="1" t="s">
        <v>2536</v>
      </c>
      <c r="BUQ1" s="1" t="s">
        <v>2537</v>
      </c>
      <c r="BUR1" s="1" t="s">
        <v>2538</v>
      </c>
      <c r="BUS1" s="1" t="s">
        <v>2539</v>
      </c>
      <c r="BUT1" s="1" t="s">
        <v>2540</v>
      </c>
      <c r="BUU1" s="1" t="s">
        <v>2541</v>
      </c>
      <c r="BUV1" s="1" t="s">
        <v>2542</v>
      </c>
      <c r="BUW1" s="1" t="s">
        <v>2543</v>
      </c>
      <c r="BUX1" s="1" t="s">
        <v>2544</v>
      </c>
      <c r="BUY1" s="1" t="s">
        <v>2545</v>
      </c>
      <c r="BUZ1" s="1" t="s">
        <v>2546</v>
      </c>
      <c r="BVA1" s="1" t="s">
        <v>2547</v>
      </c>
      <c r="BVB1" s="1" t="s">
        <v>2548</v>
      </c>
      <c r="BVC1" s="1" t="s">
        <v>2549</v>
      </c>
      <c r="BVD1" s="1" t="s">
        <v>2550</v>
      </c>
      <c r="BVE1" s="1" t="s">
        <v>2551</v>
      </c>
      <c r="BVF1" s="1" t="s">
        <v>2552</v>
      </c>
      <c r="BVG1" s="1" t="s">
        <v>2553</v>
      </c>
      <c r="BVH1" s="1" t="s">
        <v>2554</v>
      </c>
      <c r="BVI1" s="1" t="s">
        <v>2555</v>
      </c>
      <c r="BVJ1" s="1" t="s">
        <v>2556</v>
      </c>
      <c r="BVK1" s="1" t="s">
        <v>2557</v>
      </c>
      <c r="BVL1" s="1" t="s">
        <v>2558</v>
      </c>
      <c r="BVM1" s="1" t="s">
        <v>2559</v>
      </c>
      <c r="BVN1" s="1" t="s">
        <v>2560</v>
      </c>
      <c r="BVO1" s="1" t="s">
        <v>2561</v>
      </c>
      <c r="BVP1" s="1" t="s">
        <v>2562</v>
      </c>
      <c r="BVQ1" s="1" t="s">
        <v>2563</v>
      </c>
      <c r="BVR1" s="1" t="s">
        <v>2564</v>
      </c>
      <c r="BVS1" s="1" t="s">
        <v>2565</v>
      </c>
      <c r="BVT1" s="1" t="s">
        <v>2566</v>
      </c>
      <c r="BVU1" s="1" t="s">
        <v>2567</v>
      </c>
      <c r="BVV1" s="1" t="s">
        <v>2568</v>
      </c>
      <c r="BVW1" s="1" t="s">
        <v>2569</v>
      </c>
      <c r="BVX1" s="1" t="s">
        <v>2570</v>
      </c>
      <c r="BVY1" s="1" t="s">
        <v>2571</v>
      </c>
      <c r="BVZ1" s="1" t="s">
        <v>2572</v>
      </c>
      <c r="BWA1" s="1" t="s">
        <v>2573</v>
      </c>
      <c r="BWB1" s="1" t="s">
        <v>2574</v>
      </c>
      <c r="BWC1" s="1" t="s">
        <v>2575</v>
      </c>
      <c r="BWD1" s="1" t="s">
        <v>2576</v>
      </c>
      <c r="BWE1" s="1" t="s">
        <v>2577</v>
      </c>
      <c r="BWF1" s="1" t="s">
        <v>2578</v>
      </c>
      <c r="BWG1" s="1" t="s">
        <v>2579</v>
      </c>
      <c r="BWH1" s="1" t="s">
        <v>2580</v>
      </c>
      <c r="BWI1" s="1" t="s">
        <v>2581</v>
      </c>
      <c r="BWJ1" s="1" t="s">
        <v>2582</v>
      </c>
      <c r="BWK1" s="1" t="s">
        <v>2583</v>
      </c>
      <c r="BWL1" s="1" t="s">
        <v>2584</v>
      </c>
      <c r="BWM1" s="1" t="s">
        <v>2585</v>
      </c>
      <c r="BWN1" s="1" t="s">
        <v>2586</v>
      </c>
      <c r="BWO1" s="1" t="s">
        <v>2587</v>
      </c>
      <c r="BWP1" s="1" t="s">
        <v>2588</v>
      </c>
      <c r="BWQ1" s="1" t="s">
        <v>2589</v>
      </c>
      <c r="BWR1" s="1" t="s">
        <v>2590</v>
      </c>
      <c r="BWS1" s="1" t="s">
        <v>2591</v>
      </c>
      <c r="BWT1" s="1" t="s">
        <v>2592</v>
      </c>
      <c r="BWU1" s="1" t="s">
        <v>2593</v>
      </c>
      <c r="BWV1" s="1" t="s">
        <v>2594</v>
      </c>
      <c r="BWW1" s="1" t="s">
        <v>2595</v>
      </c>
      <c r="BWX1" s="1" t="s">
        <v>2596</v>
      </c>
      <c r="BWY1" s="1" t="s">
        <v>2597</v>
      </c>
      <c r="BWZ1" s="1" t="s">
        <v>2598</v>
      </c>
      <c r="BXA1" s="1" t="s">
        <v>2599</v>
      </c>
      <c r="BXB1" s="1" t="s">
        <v>2600</v>
      </c>
      <c r="BXC1" s="1" t="s">
        <v>2601</v>
      </c>
      <c r="BXD1" s="1" t="s">
        <v>2602</v>
      </c>
      <c r="BXE1" s="1" t="s">
        <v>2603</v>
      </c>
      <c r="BXF1" s="1" t="s">
        <v>2604</v>
      </c>
      <c r="BXG1" s="1" t="s">
        <v>2605</v>
      </c>
      <c r="BXH1" s="1" t="s">
        <v>2606</v>
      </c>
      <c r="BXI1" s="1" t="s">
        <v>2607</v>
      </c>
      <c r="BXJ1" s="1" t="s">
        <v>2608</v>
      </c>
      <c r="BXK1" s="1" t="s">
        <v>2609</v>
      </c>
      <c r="BXL1" s="1" t="s">
        <v>2610</v>
      </c>
      <c r="BXM1" s="1" t="s">
        <v>2611</v>
      </c>
      <c r="BXN1" s="1" t="s">
        <v>2612</v>
      </c>
      <c r="BXO1" s="1" t="s">
        <v>2613</v>
      </c>
      <c r="BXP1" s="1" t="s">
        <v>2614</v>
      </c>
      <c r="BXQ1" s="1" t="s">
        <v>2615</v>
      </c>
      <c r="BXR1" s="1" t="s">
        <v>2616</v>
      </c>
      <c r="BXS1" s="1" t="s">
        <v>2617</v>
      </c>
      <c r="BXT1" s="1" t="s">
        <v>2618</v>
      </c>
      <c r="BXU1" s="1" t="s">
        <v>2619</v>
      </c>
      <c r="BXV1" s="1" t="s">
        <v>2620</v>
      </c>
      <c r="BXW1" s="1" t="s">
        <v>2621</v>
      </c>
      <c r="BXX1" s="1" t="s">
        <v>2622</v>
      </c>
      <c r="BXY1" s="1" t="s">
        <v>2623</v>
      </c>
      <c r="BXZ1" s="1" t="s">
        <v>2624</v>
      </c>
      <c r="BYA1" s="1" t="s">
        <v>2625</v>
      </c>
      <c r="BYB1" s="1" t="s">
        <v>2626</v>
      </c>
      <c r="BYC1" s="1" t="s">
        <v>2627</v>
      </c>
      <c r="BYD1" s="1" t="s">
        <v>2628</v>
      </c>
      <c r="BYE1" s="1" t="s">
        <v>2629</v>
      </c>
      <c r="BYF1" s="1" t="s">
        <v>2630</v>
      </c>
      <c r="BYG1" s="1" t="s">
        <v>2631</v>
      </c>
      <c r="BYH1" s="1" t="s">
        <v>2632</v>
      </c>
      <c r="BYI1" s="1" t="s">
        <v>2633</v>
      </c>
      <c r="BYJ1" s="1" t="s">
        <v>2634</v>
      </c>
      <c r="BYK1" s="1" t="s">
        <v>2635</v>
      </c>
      <c r="BYL1" s="1" t="s">
        <v>2636</v>
      </c>
      <c r="BYM1" s="1" t="s">
        <v>2637</v>
      </c>
      <c r="BYN1" s="1" t="s">
        <v>2638</v>
      </c>
      <c r="BYO1" s="1" t="s">
        <v>2639</v>
      </c>
      <c r="BYP1" s="1" t="s">
        <v>2640</v>
      </c>
      <c r="BYQ1" s="1" t="s">
        <v>2641</v>
      </c>
      <c r="BYR1" s="1" t="s">
        <v>2642</v>
      </c>
      <c r="BYS1" s="1" t="s">
        <v>2643</v>
      </c>
      <c r="BYT1" s="1" t="s">
        <v>2644</v>
      </c>
      <c r="BYU1" s="1" t="s">
        <v>2645</v>
      </c>
      <c r="BYV1" s="1" t="s">
        <v>2646</v>
      </c>
      <c r="BYW1" s="1" t="s">
        <v>2647</v>
      </c>
      <c r="BYX1" s="1" t="s">
        <v>2648</v>
      </c>
      <c r="BYY1" s="1" t="s">
        <v>2649</v>
      </c>
      <c r="BYZ1" s="1" t="s">
        <v>2650</v>
      </c>
      <c r="BZA1" s="1" t="s">
        <v>2651</v>
      </c>
      <c r="BZB1" s="1" t="s">
        <v>2652</v>
      </c>
      <c r="BZC1" s="1" t="s">
        <v>2653</v>
      </c>
      <c r="BZD1" s="1" t="s">
        <v>2654</v>
      </c>
      <c r="BZE1" s="1" t="s">
        <v>2655</v>
      </c>
      <c r="BZF1" s="1" t="s">
        <v>2656</v>
      </c>
      <c r="BZG1" s="1" t="s">
        <v>2657</v>
      </c>
      <c r="BZH1" s="1" t="s">
        <v>2658</v>
      </c>
      <c r="BZI1" s="1" t="s">
        <v>2659</v>
      </c>
      <c r="BZJ1" s="1" t="s">
        <v>2660</v>
      </c>
      <c r="BZK1" s="1" t="s">
        <v>2661</v>
      </c>
      <c r="BZL1" s="1" t="s">
        <v>2662</v>
      </c>
      <c r="BZM1" s="1" t="s">
        <v>2663</v>
      </c>
      <c r="BZN1" s="1" t="s">
        <v>2664</v>
      </c>
      <c r="BZO1" s="1" t="s">
        <v>2665</v>
      </c>
      <c r="BZP1" s="1" t="s">
        <v>2666</v>
      </c>
      <c r="BZQ1" s="1" t="s">
        <v>2667</v>
      </c>
      <c r="BZR1" s="1" t="s">
        <v>2668</v>
      </c>
      <c r="BZS1" s="1" t="s">
        <v>2669</v>
      </c>
      <c r="BZT1" s="1" t="s">
        <v>2670</v>
      </c>
      <c r="BZU1" s="1" t="s">
        <v>2671</v>
      </c>
      <c r="BZV1" s="1" t="s">
        <v>2672</v>
      </c>
      <c r="BZW1" s="1" t="s">
        <v>2673</v>
      </c>
      <c r="BZX1" s="1" t="s">
        <v>2674</v>
      </c>
      <c r="BZY1" s="1" t="s">
        <v>2675</v>
      </c>
      <c r="BZZ1" s="1" t="s">
        <v>2676</v>
      </c>
      <c r="CAA1" s="1" t="s">
        <v>2677</v>
      </c>
      <c r="CAB1" s="1" t="s">
        <v>2678</v>
      </c>
      <c r="CAC1" s="1" t="s">
        <v>2679</v>
      </c>
      <c r="CAD1" s="1" t="s">
        <v>2680</v>
      </c>
      <c r="CAE1" s="1" t="s">
        <v>2681</v>
      </c>
      <c r="CAF1" s="1" t="s">
        <v>2682</v>
      </c>
      <c r="CAG1" s="1" t="s">
        <v>2683</v>
      </c>
      <c r="CAH1" s="1" t="s">
        <v>2684</v>
      </c>
      <c r="CAI1" s="1" t="s">
        <v>2685</v>
      </c>
      <c r="CAJ1" s="1" t="s">
        <v>2686</v>
      </c>
      <c r="CAK1" s="1" t="s">
        <v>2687</v>
      </c>
      <c r="CAL1" s="1" t="s">
        <v>2688</v>
      </c>
      <c r="CAM1" s="1" t="s">
        <v>2689</v>
      </c>
      <c r="CAN1" s="1" t="s">
        <v>2690</v>
      </c>
      <c r="CAO1" s="1" t="s">
        <v>2691</v>
      </c>
      <c r="CAP1" s="1" t="s">
        <v>2692</v>
      </c>
      <c r="CAQ1" s="1" t="s">
        <v>2693</v>
      </c>
      <c r="CAR1" s="1" t="s">
        <v>2694</v>
      </c>
      <c r="CAS1" s="1" t="s">
        <v>2695</v>
      </c>
      <c r="CAT1" s="1" t="s">
        <v>2696</v>
      </c>
      <c r="CAU1" s="1" t="s">
        <v>2697</v>
      </c>
      <c r="CAV1" s="1" t="s">
        <v>2698</v>
      </c>
      <c r="CAW1" s="1" t="s">
        <v>2699</v>
      </c>
      <c r="CAX1" s="1" t="s">
        <v>2700</v>
      </c>
      <c r="CAY1" s="1" t="s">
        <v>2701</v>
      </c>
      <c r="CAZ1" s="1" t="s">
        <v>2702</v>
      </c>
      <c r="CBA1" s="1" t="s">
        <v>2703</v>
      </c>
      <c r="CBB1" s="1" t="s">
        <v>2704</v>
      </c>
      <c r="CBC1" s="1" t="s">
        <v>2705</v>
      </c>
      <c r="CBD1" s="1" t="s">
        <v>2706</v>
      </c>
      <c r="CBE1" s="1" t="s">
        <v>2707</v>
      </c>
      <c r="CBF1" s="1" t="s">
        <v>2708</v>
      </c>
      <c r="CBG1" s="1" t="s">
        <v>2709</v>
      </c>
      <c r="CBH1" s="1" t="s">
        <v>2710</v>
      </c>
      <c r="CBI1" s="1" t="s">
        <v>2711</v>
      </c>
      <c r="CBJ1" s="1" t="s">
        <v>2712</v>
      </c>
      <c r="CBK1" s="1" t="s">
        <v>2713</v>
      </c>
      <c r="CBL1" s="1" t="s">
        <v>2714</v>
      </c>
      <c r="CBM1" s="1" t="s">
        <v>2715</v>
      </c>
      <c r="CBN1" s="1" t="s">
        <v>2716</v>
      </c>
      <c r="CBO1" s="1" t="s">
        <v>2717</v>
      </c>
      <c r="CBP1" s="1" t="s">
        <v>2718</v>
      </c>
      <c r="CBQ1" s="1" t="s">
        <v>2719</v>
      </c>
      <c r="CBR1" s="1" t="s">
        <v>2720</v>
      </c>
      <c r="CBS1" s="1" t="s">
        <v>2721</v>
      </c>
      <c r="CBT1" s="1" t="s">
        <v>2722</v>
      </c>
      <c r="CBU1" s="1" t="s">
        <v>2723</v>
      </c>
      <c r="CBV1" s="1" t="s">
        <v>2724</v>
      </c>
      <c r="CBW1" s="1" t="s">
        <v>2725</v>
      </c>
      <c r="CBX1" s="1" t="s">
        <v>2726</v>
      </c>
      <c r="CBY1" s="1" t="s">
        <v>2727</v>
      </c>
      <c r="CBZ1" s="1" t="s">
        <v>2728</v>
      </c>
      <c r="CCA1" s="1" t="s">
        <v>2729</v>
      </c>
      <c r="CCB1" s="1" t="s">
        <v>2730</v>
      </c>
      <c r="CCC1" s="1" t="s">
        <v>2731</v>
      </c>
      <c r="CCD1" s="1" t="s">
        <v>2732</v>
      </c>
      <c r="CCE1" s="1" t="s">
        <v>2733</v>
      </c>
      <c r="CCF1" s="1" t="s">
        <v>2734</v>
      </c>
      <c r="CCG1" s="1" t="s">
        <v>2735</v>
      </c>
      <c r="CCH1" s="1" t="s">
        <v>2736</v>
      </c>
      <c r="CCI1" s="1" t="s">
        <v>2737</v>
      </c>
      <c r="CCJ1" s="1" t="s">
        <v>2738</v>
      </c>
      <c r="CCK1" s="1" t="s">
        <v>2739</v>
      </c>
      <c r="CCL1" s="1" t="s">
        <v>2740</v>
      </c>
      <c r="CCM1" s="1" t="s">
        <v>2741</v>
      </c>
      <c r="CCN1" s="1" t="s">
        <v>2742</v>
      </c>
      <c r="CCO1" s="1" t="s">
        <v>2743</v>
      </c>
      <c r="CCP1" s="1" t="s">
        <v>2744</v>
      </c>
      <c r="CCQ1" s="1" t="s">
        <v>2745</v>
      </c>
      <c r="CCR1" s="1" t="s">
        <v>2746</v>
      </c>
      <c r="CCS1" s="1" t="s">
        <v>2747</v>
      </c>
      <c r="CCT1" s="1" t="s">
        <v>2748</v>
      </c>
      <c r="CCU1" s="1" t="s">
        <v>2749</v>
      </c>
      <c r="CCV1" s="1" t="s">
        <v>2750</v>
      </c>
      <c r="CCW1" s="1" t="s">
        <v>2751</v>
      </c>
      <c r="CCX1" s="1" t="s">
        <v>2752</v>
      </c>
      <c r="CCY1" s="1" t="s">
        <v>2753</v>
      </c>
      <c r="CCZ1" s="1" t="s">
        <v>2754</v>
      </c>
      <c r="CDA1" s="1" t="s">
        <v>2755</v>
      </c>
      <c r="CDB1" s="1" t="s">
        <v>2756</v>
      </c>
      <c r="CDC1" s="1" t="s">
        <v>2757</v>
      </c>
      <c r="CDD1" s="1" t="s">
        <v>2758</v>
      </c>
      <c r="CDE1" s="1" t="s">
        <v>2759</v>
      </c>
      <c r="CDF1" s="1" t="s">
        <v>2760</v>
      </c>
      <c r="CDG1" s="1" t="s">
        <v>2761</v>
      </c>
      <c r="CDH1" s="1" t="s">
        <v>2762</v>
      </c>
      <c r="CDI1" s="1" t="s">
        <v>2763</v>
      </c>
      <c r="CDJ1" s="1" t="s">
        <v>2764</v>
      </c>
      <c r="CDK1" s="1" t="s">
        <v>2765</v>
      </c>
      <c r="CDL1" s="1" t="s">
        <v>2766</v>
      </c>
      <c r="CDM1" s="1" t="s">
        <v>2767</v>
      </c>
      <c r="CDN1" s="1" t="s">
        <v>2768</v>
      </c>
      <c r="CDO1" s="1" t="s">
        <v>2769</v>
      </c>
      <c r="CDP1" s="1" t="s">
        <v>2770</v>
      </c>
      <c r="CDQ1" s="1" t="s">
        <v>2771</v>
      </c>
      <c r="CDR1" s="1" t="s">
        <v>2772</v>
      </c>
      <c r="CDS1" s="1" t="s">
        <v>2773</v>
      </c>
      <c r="CDT1" s="1" t="s">
        <v>2774</v>
      </c>
      <c r="CDU1" s="1" t="s">
        <v>2775</v>
      </c>
      <c r="CDV1" s="1" t="s">
        <v>2776</v>
      </c>
      <c r="CDW1" s="1" t="s">
        <v>2777</v>
      </c>
      <c r="CDX1" s="1" t="s">
        <v>2778</v>
      </c>
      <c r="CDY1" s="1" t="s">
        <v>2779</v>
      </c>
      <c r="CDZ1" s="1" t="s">
        <v>2780</v>
      </c>
      <c r="CEA1" s="1" t="s">
        <v>2781</v>
      </c>
      <c r="CEB1" s="1" t="s">
        <v>2782</v>
      </c>
      <c r="CEC1" s="1" t="s">
        <v>2783</v>
      </c>
      <c r="CED1" s="1" t="s">
        <v>2784</v>
      </c>
      <c r="CEE1" s="1" t="s">
        <v>2785</v>
      </c>
      <c r="CEF1" s="1" t="s">
        <v>2786</v>
      </c>
      <c r="CEG1" s="1" t="s">
        <v>2787</v>
      </c>
      <c r="CEH1" s="1" t="s">
        <v>2788</v>
      </c>
      <c r="CEI1" s="1" t="s">
        <v>2789</v>
      </c>
      <c r="CEJ1" s="1" t="s">
        <v>2790</v>
      </c>
      <c r="CEK1" s="1" t="s">
        <v>2791</v>
      </c>
      <c r="CEL1" s="1" t="s">
        <v>2792</v>
      </c>
      <c r="CEM1" s="1" t="s">
        <v>2793</v>
      </c>
      <c r="CEN1" s="1" t="s">
        <v>2794</v>
      </c>
      <c r="CEO1" s="1" t="s">
        <v>2795</v>
      </c>
      <c r="CEP1" s="1" t="s">
        <v>2796</v>
      </c>
      <c r="CEQ1" s="1" t="s">
        <v>2797</v>
      </c>
      <c r="CER1" s="1" t="s">
        <v>2798</v>
      </c>
      <c r="CES1" s="1" t="s">
        <v>2799</v>
      </c>
      <c r="CET1" s="1" t="s">
        <v>2800</v>
      </c>
      <c r="CEU1" s="1" t="s">
        <v>2801</v>
      </c>
      <c r="CEV1" s="1" t="s">
        <v>2802</v>
      </c>
      <c r="CEW1" s="1" t="s">
        <v>2803</v>
      </c>
      <c r="CEX1" s="1" t="s">
        <v>2804</v>
      </c>
      <c r="CEY1" s="1" t="s">
        <v>2805</v>
      </c>
      <c r="CEZ1" s="1" t="s">
        <v>2806</v>
      </c>
      <c r="CFA1" s="1" t="s">
        <v>2807</v>
      </c>
      <c r="CFB1" s="1" t="s">
        <v>2808</v>
      </c>
      <c r="CFC1" s="1" t="s">
        <v>2809</v>
      </c>
      <c r="CFD1" s="1" t="s">
        <v>2810</v>
      </c>
      <c r="CFE1" s="1" t="s">
        <v>2811</v>
      </c>
      <c r="CFF1" s="1" t="s">
        <v>2812</v>
      </c>
      <c r="CFG1" s="1" t="s">
        <v>2813</v>
      </c>
      <c r="CFH1" s="1" t="s">
        <v>2814</v>
      </c>
      <c r="CFI1" s="1" t="s">
        <v>2815</v>
      </c>
      <c r="CFJ1" s="1" t="s">
        <v>2816</v>
      </c>
      <c r="CFK1" s="1" t="s">
        <v>2817</v>
      </c>
      <c r="CFL1" s="1" t="s">
        <v>2818</v>
      </c>
      <c r="CFM1" s="1" t="s">
        <v>2819</v>
      </c>
      <c r="CFN1" s="1" t="s">
        <v>2820</v>
      </c>
      <c r="CFO1" s="1" t="s">
        <v>2821</v>
      </c>
      <c r="CFP1" s="1" t="s">
        <v>2822</v>
      </c>
      <c r="CFQ1" s="1" t="s">
        <v>2823</v>
      </c>
      <c r="CFR1" s="1" t="s">
        <v>2824</v>
      </c>
      <c r="CFS1" s="1" t="s">
        <v>2825</v>
      </c>
      <c r="CFT1" s="1" t="s">
        <v>2826</v>
      </c>
      <c r="CFU1" s="1" t="s">
        <v>2827</v>
      </c>
      <c r="CFV1" s="1" t="s">
        <v>2828</v>
      </c>
      <c r="CFW1" s="1" t="s">
        <v>2829</v>
      </c>
      <c r="CFX1" s="1" t="s">
        <v>2830</v>
      </c>
      <c r="CFY1" s="1" t="s">
        <v>2831</v>
      </c>
      <c r="CFZ1" s="1" t="s">
        <v>2832</v>
      </c>
      <c r="CGA1" s="1" t="s">
        <v>2833</v>
      </c>
      <c r="CGB1" s="1" t="s">
        <v>2834</v>
      </c>
      <c r="CGC1" s="1" t="s">
        <v>2835</v>
      </c>
      <c r="CGD1" s="1" t="s">
        <v>2836</v>
      </c>
      <c r="CGE1" s="1" t="s">
        <v>2837</v>
      </c>
      <c r="CGF1" s="1" t="s">
        <v>2838</v>
      </c>
      <c r="CGG1" s="1" t="s">
        <v>2839</v>
      </c>
      <c r="CGH1" s="1" t="s">
        <v>2840</v>
      </c>
      <c r="CGI1" s="1" t="s">
        <v>2841</v>
      </c>
      <c r="CGJ1" s="1" t="s">
        <v>2842</v>
      </c>
      <c r="CGK1" s="1" t="s">
        <v>2843</v>
      </c>
      <c r="CGL1" s="1" t="s">
        <v>2844</v>
      </c>
      <c r="CGM1" s="1" t="s">
        <v>2845</v>
      </c>
      <c r="CGN1" s="1" t="s">
        <v>2846</v>
      </c>
      <c r="CGO1" s="1" t="s">
        <v>2847</v>
      </c>
      <c r="CGP1" s="1" t="s">
        <v>2848</v>
      </c>
      <c r="CGQ1" s="1" t="s">
        <v>2849</v>
      </c>
      <c r="CGR1" s="1" t="s">
        <v>2850</v>
      </c>
      <c r="CGS1" s="1" t="s">
        <v>2851</v>
      </c>
      <c r="CGT1" s="1" t="s">
        <v>2852</v>
      </c>
      <c r="CGU1" s="1" t="s">
        <v>2853</v>
      </c>
      <c r="CGV1" s="1" t="s">
        <v>2854</v>
      </c>
      <c r="CGW1" s="1" t="s">
        <v>2855</v>
      </c>
      <c r="CGX1" s="1" t="s">
        <v>2856</v>
      </c>
      <c r="CGY1" s="1" t="s">
        <v>2857</v>
      </c>
      <c r="CGZ1" s="1" t="s">
        <v>2858</v>
      </c>
      <c r="CHA1" s="1" t="s">
        <v>2859</v>
      </c>
      <c r="CHB1" s="1" t="s">
        <v>2860</v>
      </c>
      <c r="CHC1" s="1" t="s">
        <v>2861</v>
      </c>
      <c r="CHD1" s="1" t="s">
        <v>2862</v>
      </c>
      <c r="CHE1" s="1" t="s">
        <v>2863</v>
      </c>
      <c r="CHF1" s="1" t="s">
        <v>2864</v>
      </c>
      <c r="CHG1" s="1" t="s">
        <v>2865</v>
      </c>
      <c r="CHH1" s="1" t="s">
        <v>2866</v>
      </c>
      <c r="CHI1" s="1" t="s">
        <v>2867</v>
      </c>
      <c r="CHJ1" s="1" t="s">
        <v>2868</v>
      </c>
      <c r="CHK1" s="1" t="s">
        <v>2869</v>
      </c>
      <c r="CHL1" s="1" t="s">
        <v>2870</v>
      </c>
      <c r="CHM1" s="1" t="s">
        <v>2871</v>
      </c>
      <c r="CHN1" s="1" t="s">
        <v>2872</v>
      </c>
      <c r="CHO1" s="1" t="s">
        <v>2873</v>
      </c>
      <c r="CHP1" s="1" t="s">
        <v>2874</v>
      </c>
      <c r="CHQ1" s="1" t="s">
        <v>2875</v>
      </c>
      <c r="CHR1" s="1" t="s">
        <v>2876</v>
      </c>
      <c r="CHS1" s="1" t="s">
        <v>2877</v>
      </c>
      <c r="CHT1" s="1" t="s">
        <v>2878</v>
      </c>
      <c r="CHU1" s="1" t="s">
        <v>2879</v>
      </c>
      <c r="CHV1" s="1" t="s">
        <v>2880</v>
      </c>
      <c r="CHW1" s="1" t="s">
        <v>2881</v>
      </c>
      <c r="CHX1" s="1" t="s">
        <v>2882</v>
      </c>
      <c r="CHY1" s="1" t="s">
        <v>2883</v>
      </c>
      <c r="CHZ1" s="1" t="s">
        <v>2884</v>
      </c>
      <c r="CIA1" s="1" t="s">
        <v>2885</v>
      </c>
      <c r="CIB1" s="1" t="s">
        <v>2886</v>
      </c>
      <c r="CIC1" s="1" t="s">
        <v>2887</v>
      </c>
      <c r="CID1" s="1" t="s">
        <v>2888</v>
      </c>
      <c r="CIE1" s="1" t="s">
        <v>2889</v>
      </c>
      <c r="CIF1" s="1" t="s">
        <v>2890</v>
      </c>
      <c r="CIG1" s="1" t="s">
        <v>2891</v>
      </c>
      <c r="CIH1" s="1" t="s">
        <v>2892</v>
      </c>
      <c r="CII1" s="1" t="s">
        <v>2893</v>
      </c>
      <c r="CIJ1" s="1" t="s">
        <v>2894</v>
      </c>
      <c r="CIK1" s="1" t="s">
        <v>2895</v>
      </c>
      <c r="CIL1" s="1" t="s">
        <v>2896</v>
      </c>
      <c r="CIM1" s="1" t="s">
        <v>2897</v>
      </c>
      <c r="CIN1" s="1" t="s">
        <v>2898</v>
      </c>
      <c r="CIO1" s="1" t="s">
        <v>2899</v>
      </c>
      <c r="CIP1" s="1" t="s">
        <v>2900</v>
      </c>
      <c r="CIQ1" s="1" t="s">
        <v>2901</v>
      </c>
      <c r="CIR1" s="1" t="s">
        <v>2902</v>
      </c>
      <c r="CIS1" s="1" t="s">
        <v>2903</v>
      </c>
      <c r="CIT1" s="1" t="s">
        <v>2904</v>
      </c>
      <c r="CIU1" s="1" t="s">
        <v>2905</v>
      </c>
      <c r="CIV1" s="1" t="s">
        <v>2906</v>
      </c>
      <c r="CIW1" s="1" t="s">
        <v>2907</v>
      </c>
      <c r="CIX1" s="1" t="s">
        <v>2908</v>
      </c>
      <c r="CIY1" s="1" t="s">
        <v>2909</v>
      </c>
      <c r="CIZ1" s="1" t="s">
        <v>2910</v>
      </c>
      <c r="CJA1" s="1" t="s">
        <v>2911</v>
      </c>
      <c r="CJB1" s="1" t="s">
        <v>2912</v>
      </c>
      <c r="CJC1" s="1" t="s">
        <v>2913</v>
      </c>
      <c r="CJD1" s="1" t="s">
        <v>2914</v>
      </c>
      <c r="CJE1" s="1" t="s">
        <v>2915</v>
      </c>
      <c r="CJF1" s="1" t="s">
        <v>2916</v>
      </c>
      <c r="CJG1" s="1" t="s">
        <v>2917</v>
      </c>
      <c r="CJH1" s="1" t="s">
        <v>2918</v>
      </c>
      <c r="CJI1" s="1" t="s">
        <v>2919</v>
      </c>
      <c r="CJJ1" s="1" t="s">
        <v>2920</v>
      </c>
      <c r="CJK1" s="1" t="s">
        <v>2921</v>
      </c>
      <c r="CJL1" s="1" t="s">
        <v>2922</v>
      </c>
      <c r="CJM1" s="1" t="s">
        <v>2923</v>
      </c>
      <c r="CJN1" s="1" t="s">
        <v>2924</v>
      </c>
      <c r="CJO1" s="1" t="s">
        <v>2925</v>
      </c>
      <c r="CJP1" s="1" t="s">
        <v>2926</v>
      </c>
      <c r="CJQ1" s="1" t="s">
        <v>2927</v>
      </c>
      <c r="CJR1" s="1" t="s">
        <v>2928</v>
      </c>
      <c r="CJS1" s="1" t="s">
        <v>2929</v>
      </c>
      <c r="CJT1" s="1" t="s">
        <v>2930</v>
      </c>
      <c r="CJU1" s="1" t="s">
        <v>2931</v>
      </c>
      <c r="CJV1" s="1" t="s">
        <v>2932</v>
      </c>
      <c r="CJW1" s="1" t="s">
        <v>2933</v>
      </c>
      <c r="CJX1" s="1" t="s">
        <v>2934</v>
      </c>
      <c r="CJY1" s="1" t="s">
        <v>2935</v>
      </c>
      <c r="CJZ1" s="1" t="s">
        <v>2936</v>
      </c>
      <c r="CKA1" s="1" t="s">
        <v>2937</v>
      </c>
      <c r="CKB1" s="1" t="s">
        <v>2938</v>
      </c>
      <c r="CKC1" s="1" t="s">
        <v>2939</v>
      </c>
      <c r="CKD1" s="1" t="s">
        <v>2940</v>
      </c>
      <c r="CKE1" s="1" t="s">
        <v>2941</v>
      </c>
      <c r="CKF1" s="1" t="s">
        <v>2942</v>
      </c>
      <c r="CKG1" s="1" t="s">
        <v>2943</v>
      </c>
      <c r="CKH1" s="1" t="s">
        <v>2944</v>
      </c>
      <c r="CKI1" s="1" t="s">
        <v>2945</v>
      </c>
      <c r="CKJ1" s="1" t="s">
        <v>2946</v>
      </c>
      <c r="CKK1" s="1" t="s">
        <v>2947</v>
      </c>
      <c r="CKL1" s="1" t="s">
        <v>2948</v>
      </c>
      <c r="CKM1" s="1" t="s">
        <v>2949</v>
      </c>
      <c r="CKN1" s="1" t="s">
        <v>2950</v>
      </c>
      <c r="CKO1" s="1" t="s">
        <v>2951</v>
      </c>
      <c r="CKP1" s="1" t="s">
        <v>2952</v>
      </c>
      <c r="CKQ1" s="1" t="s">
        <v>2953</v>
      </c>
      <c r="CKR1" s="1" t="s">
        <v>2954</v>
      </c>
      <c r="CKS1" s="1" t="s">
        <v>2955</v>
      </c>
      <c r="CKT1" s="1" t="s">
        <v>2956</v>
      </c>
      <c r="CKU1" s="1" t="s">
        <v>2957</v>
      </c>
      <c r="CKV1" s="1" t="s">
        <v>2958</v>
      </c>
      <c r="CKW1" s="1" t="s">
        <v>2959</v>
      </c>
      <c r="CKX1" s="1" t="s">
        <v>2960</v>
      </c>
      <c r="CKY1" s="1" t="s">
        <v>2961</v>
      </c>
      <c r="CKZ1" s="1" t="s">
        <v>2962</v>
      </c>
      <c r="CLA1" s="1" t="s">
        <v>2963</v>
      </c>
      <c r="CLB1" s="1" t="s">
        <v>2964</v>
      </c>
      <c r="CLC1" s="1" t="s">
        <v>2965</v>
      </c>
      <c r="CLD1" s="1" t="s">
        <v>2966</v>
      </c>
      <c r="CLE1" s="1" t="s">
        <v>2967</v>
      </c>
      <c r="CLF1" s="1" t="s">
        <v>2968</v>
      </c>
      <c r="CLG1" s="1" t="s">
        <v>2969</v>
      </c>
      <c r="CLH1" s="1" t="s">
        <v>2970</v>
      </c>
      <c r="CLI1" s="1" t="s">
        <v>2971</v>
      </c>
      <c r="CLJ1" s="1" t="s">
        <v>2972</v>
      </c>
      <c r="CLK1" s="1" t="s">
        <v>2973</v>
      </c>
      <c r="CLL1" s="1" t="s">
        <v>2974</v>
      </c>
      <c r="CLM1" s="1" t="s">
        <v>2975</v>
      </c>
      <c r="CLN1" s="1" t="s">
        <v>2976</v>
      </c>
      <c r="CLO1" s="1" t="s">
        <v>2977</v>
      </c>
      <c r="CLP1" s="1" t="s">
        <v>2978</v>
      </c>
      <c r="CLQ1" s="1" t="s">
        <v>2979</v>
      </c>
      <c r="CLR1" s="1" t="s">
        <v>2980</v>
      </c>
      <c r="CLS1" s="1" t="s">
        <v>2981</v>
      </c>
      <c r="CLT1" s="1" t="s">
        <v>2982</v>
      </c>
      <c r="CLU1" s="1" t="s">
        <v>2983</v>
      </c>
      <c r="CLV1" s="1" t="s">
        <v>2984</v>
      </c>
      <c r="CLW1" s="1" t="s">
        <v>2985</v>
      </c>
      <c r="CLX1" s="1" t="s">
        <v>2986</v>
      </c>
      <c r="CLY1" s="1" t="s">
        <v>2987</v>
      </c>
      <c r="CLZ1" s="1" t="s">
        <v>2988</v>
      </c>
      <c r="CMA1" s="1" t="s">
        <v>2989</v>
      </c>
      <c r="CMB1" s="1" t="s">
        <v>2990</v>
      </c>
      <c r="CMC1" s="1" t="s">
        <v>2991</v>
      </c>
      <c r="CMD1" s="1" t="s">
        <v>2992</v>
      </c>
      <c r="CME1" s="1" t="s">
        <v>2993</v>
      </c>
      <c r="CMF1" s="1" t="s">
        <v>2994</v>
      </c>
      <c r="CMG1" s="1" t="s">
        <v>2995</v>
      </c>
      <c r="CMH1" s="1" t="s">
        <v>2996</v>
      </c>
      <c r="CMI1" s="1" t="s">
        <v>2997</v>
      </c>
      <c r="CMJ1" s="1" t="s">
        <v>2998</v>
      </c>
      <c r="CMK1" s="1" t="s">
        <v>2999</v>
      </c>
      <c r="CML1" s="1" t="s">
        <v>3000</v>
      </c>
      <c r="CMM1" s="1" t="s">
        <v>3001</v>
      </c>
      <c r="CMN1" s="1" t="s">
        <v>3002</v>
      </c>
      <c r="CMO1" s="1" t="s">
        <v>3003</v>
      </c>
      <c r="CMP1" s="1" t="s">
        <v>3004</v>
      </c>
      <c r="CMQ1" s="1" t="s">
        <v>3005</v>
      </c>
      <c r="CMR1" s="1" t="s">
        <v>3006</v>
      </c>
      <c r="CMS1" s="1" t="s">
        <v>3007</v>
      </c>
      <c r="CMT1" s="1" t="s">
        <v>3008</v>
      </c>
      <c r="CMU1" s="1" t="s">
        <v>3009</v>
      </c>
      <c r="CMV1" s="1" t="s">
        <v>3010</v>
      </c>
      <c r="CMW1" s="1" t="s">
        <v>3011</v>
      </c>
      <c r="CMX1" s="1" t="s">
        <v>3012</v>
      </c>
      <c r="CMY1" s="1" t="s">
        <v>3013</v>
      </c>
      <c r="CMZ1" s="1" t="s">
        <v>3014</v>
      </c>
      <c r="CNA1" s="1" t="s">
        <v>3015</v>
      </c>
      <c r="CNB1" s="1" t="s">
        <v>3016</v>
      </c>
      <c r="CNC1" s="1" t="s">
        <v>3017</v>
      </c>
      <c r="CND1" s="1" t="s">
        <v>3018</v>
      </c>
      <c r="CNE1" s="1" t="s">
        <v>3019</v>
      </c>
      <c r="CNF1" s="1" t="s">
        <v>3020</v>
      </c>
      <c r="CNG1" s="1" t="s">
        <v>3021</v>
      </c>
      <c r="CNH1" s="1" t="s">
        <v>3022</v>
      </c>
      <c r="CNI1" s="1" t="s">
        <v>3023</v>
      </c>
      <c r="CNJ1" s="1" t="s">
        <v>3024</v>
      </c>
      <c r="CNK1" s="1" t="s">
        <v>3025</v>
      </c>
      <c r="CNL1" s="1" t="s">
        <v>3026</v>
      </c>
      <c r="CNM1" s="1" t="s">
        <v>3027</v>
      </c>
      <c r="CNN1" s="1" t="s">
        <v>3028</v>
      </c>
      <c r="CNO1" s="1" t="s">
        <v>3029</v>
      </c>
      <c r="CNP1" s="1" t="s">
        <v>3030</v>
      </c>
      <c r="CNQ1" s="1" t="s">
        <v>3031</v>
      </c>
      <c r="CNR1" s="1" t="s">
        <v>3032</v>
      </c>
      <c r="CNS1" s="1" t="s">
        <v>3033</v>
      </c>
      <c r="CNT1" s="1" t="s">
        <v>3034</v>
      </c>
      <c r="CNU1" s="1" t="s">
        <v>3035</v>
      </c>
      <c r="CNV1" s="1" t="s">
        <v>3036</v>
      </c>
      <c r="CNW1" s="1" t="s">
        <v>3037</v>
      </c>
      <c r="CNX1" s="1" t="s">
        <v>3038</v>
      </c>
      <c r="CNY1" s="1" t="s">
        <v>3039</v>
      </c>
      <c r="CNZ1" s="1" t="s">
        <v>3040</v>
      </c>
      <c r="COA1" s="1" t="s">
        <v>3041</v>
      </c>
      <c r="COB1" s="1" t="s">
        <v>3042</v>
      </c>
      <c r="COC1" s="1" t="s">
        <v>3043</v>
      </c>
      <c r="COD1" s="1" t="s">
        <v>3044</v>
      </c>
      <c r="COE1" s="1" t="s">
        <v>3045</v>
      </c>
      <c r="COF1" s="1" t="s">
        <v>3046</v>
      </c>
      <c r="COG1" s="1" t="s">
        <v>3047</v>
      </c>
      <c r="COH1" s="1" t="s">
        <v>3048</v>
      </c>
      <c r="COI1" s="1" t="s">
        <v>3049</v>
      </c>
      <c r="COJ1" s="1" t="s">
        <v>3050</v>
      </c>
      <c r="COK1" s="1" t="s">
        <v>3051</v>
      </c>
      <c r="COL1" s="1" t="s">
        <v>3052</v>
      </c>
      <c r="COM1" s="1" t="s">
        <v>3053</v>
      </c>
      <c r="CON1" s="1" t="s">
        <v>3054</v>
      </c>
      <c r="COO1" s="1" t="s">
        <v>3055</v>
      </c>
      <c r="COP1" s="1" t="s">
        <v>3056</v>
      </c>
      <c r="COQ1" s="1" t="s">
        <v>3057</v>
      </c>
      <c r="COR1" s="1" t="s">
        <v>3058</v>
      </c>
      <c r="COS1" s="1" t="s">
        <v>3059</v>
      </c>
      <c r="COT1" s="1" t="s">
        <v>3060</v>
      </c>
      <c r="COU1" s="1" t="s">
        <v>3061</v>
      </c>
      <c r="COV1" s="1" t="s">
        <v>3062</v>
      </c>
      <c r="COW1" s="1" t="s">
        <v>3063</v>
      </c>
      <c r="COX1" s="1" t="s">
        <v>3064</v>
      </c>
      <c r="COY1" s="1" t="s">
        <v>3065</v>
      </c>
      <c r="COZ1" s="1" t="s">
        <v>3066</v>
      </c>
      <c r="CPA1" s="1" t="s">
        <v>3067</v>
      </c>
      <c r="CPB1" s="1" t="s">
        <v>3068</v>
      </c>
      <c r="CPC1" s="1" t="s">
        <v>3069</v>
      </c>
      <c r="CPD1" s="1" t="s">
        <v>3070</v>
      </c>
      <c r="CPE1" s="1" t="s">
        <v>3071</v>
      </c>
      <c r="CPF1" s="1" t="s">
        <v>3072</v>
      </c>
      <c r="CPG1" s="1" t="s">
        <v>3073</v>
      </c>
      <c r="CPH1" s="1" t="s">
        <v>3074</v>
      </c>
      <c r="CPI1" s="1" t="s">
        <v>3075</v>
      </c>
      <c r="CPJ1" s="1" t="s">
        <v>3076</v>
      </c>
      <c r="CPK1" s="1" t="s">
        <v>3077</v>
      </c>
      <c r="CPL1" s="1" t="s">
        <v>3078</v>
      </c>
      <c r="CPM1" s="1" t="s">
        <v>3079</v>
      </c>
      <c r="CPN1" s="1" t="s">
        <v>3080</v>
      </c>
      <c r="CPO1" s="1" t="s">
        <v>3081</v>
      </c>
      <c r="CPP1" s="1" t="s">
        <v>3082</v>
      </c>
      <c r="CPQ1" s="1" t="s">
        <v>3083</v>
      </c>
      <c r="CPR1" s="1" t="s">
        <v>3084</v>
      </c>
      <c r="CPS1" s="1" t="s">
        <v>3085</v>
      </c>
      <c r="CPT1" s="1" t="s">
        <v>3086</v>
      </c>
      <c r="CPU1" s="1" t="s">
        <v>3087</v>
      </c>
      <c r="CPV1" s="1" t="s">
        <v>3088</v>
      </c>
      <c r="CPW1" s="1" t="s">
        <v>3089</v>
      </c>
      <c r="CPX1" s="1" t="s">
        <v>3090</v>
      </c>
      <c r="CPY1" s="1" t="s">
        <v>3091</v>
      </c>
      <c r="CPZ1" s="1" t="s">
        <v>3092</v>
      </c>
      <c r="CQA1" s="1" t="s">
        <v>3093</v>
      </c>
      <c r="CQB1" s="1" t="s">
        <v>3094</v>
      </c>
      <c r="CQC1" s="1" t="s">
        <v>3095</v>
      </c>
      <c r="CQD1" s="1" t="s">
        <v>3096</v>
      </c>
      <c r="CQE1" s="1" t="s">
        <v>3097</v>
      </c>
      <c r="CQF1" s="1" t="s">
        <v>3098</v>
      </c>
      <c r="CQG1" s="1" t="s">
        <v>3099</v>
      </c>
      <c r="CQH1" s="1" t="s">
        <v>3100</v>
      </c>
      <c r="CQI1" s="1" t="s">
        <v>3101</v>
      </c>
      <c r="CQJ1" s="1" t="s">
        <v>3102</v>
      </c>
      <c r="CQK1" s="1" t="s">
        <v>3103</v>
      </c>
      <c r="CQL1" s="1" t="s">
        <v>3104</v>
      </c>
      <c r="CQM1" s="1" t="s">
        <v>3105</v>
      </c>
      <c r="CQN1" s="1" t="s">
        <v>3106</v>
      </c>
      <c r="CQO1" s="1" t="s">
        <v>3107</v>
      </c>
      <c r="CQP1" s="1" t="s">
        <v>3108</v>
      </c>
      <c r="CQQ1" s="1" t="s">
        <v>3109</v>
      </c>
      <c r="CQR1" s="1" t="s">
        <v>3110</v>
      </c>
      <c r="CQS1" s="1" t="s">
        <v>3111</v>
      </c>
      <c r="CQT1" s="1" t="s">
        <v>3112</v>
      </c>
      <c r="CQU1" s="1" t="s">
        <v>3113</v>
      </c>
      <c r="CQV1" s="1" t="s">
        <v>3114</v>
      </c>
      <c r="CQW1" s="1" t="s">
        <v>3115</v>
      </c>
      <c r="CQX1" s="1" t="s">
        <v>3116</v>
      </c>
      <c r="CQY1" s="1" t="s">
        <v>3117</v>
      </c>
      <c r="CQZ1" s="1" t="s">
        <v>3118</v>
      </c>
      <c r="CRA1" s="1" t="s">
        <v>3119</v>
      </c>
      <c r="CRB1" s="1" t="s">
        <v>3120</v>
      </c>
      <c r="CRC1" s="1" t="s">
        <v>3121</v>
      </c>
      <c r="CRD1" s="1" t="s">
        <v>3122</v>
      </c>
      <c r="CRE1" s="1" t="s">
        <v>3123</v>
      </c>
      <c r="CRF1" s="1" t="s">
        <v>3124</v>
      </c>
      <c r="CRG1" s="1" t="s">
        <v>3125</v>
      </c>
      <c r="CRH1" s="1" t="s">
        <v>3126</v>
      </c>
      <c r="CRI1" s="1" t="s">
        <v>3127</v>
      </c>
      <c r="CRJ1" s="1" t="s">
        <v>3128</v>
      </c>
      <c r="CRK1" s="1" t="s">
        <v>3129</v>
      </c>
      <c r="CRL1" s="1" t="s">
        <v>3130</v>
      </c>
      <c r="CRM1" s="1" t="s">
        <v>3131</v>
      </c>
      <c r="CRN1" s="1" t="s">
        <v>3132</v>
      </c>
      <c r="CRO1" s="1" t="s">
        <v>3133</v>
      </c>
      <c r="CRP1" s="1" t="s">
        <v>3134</v>
      </c>
      <c r="CRQ1" s="1" t="s">
        <v>3135</v>
      </c>
      <c r="CRR1" s="1" t="s">
        <v>3136</v>
      </c>
      <c r="CRS1" s="1" t="s">
        <v>3137</v>
      </c>
      <c r="CRT1" s="1" t="s">
        <v>3138</v>
      </c>
      <c r="CRU1" s="1" t="s">
        <v>3139</v>
      </c>
      <c r="CRV1" s="1" t="s">
        <v>3140</v>
      </c>
      <c r="CRW1" s="1" t="s">
        <v>3141</v>
      </c>
      <c r="CRX1" s="1" t="s">
        <v>3142</v>
      </c>
      <c r="CRY1" s="1" t="s">
        <v>3143</v>
      </c>
      <c r="CRZ1" s="1" t="s">
        <v>3144</v>
      </c>
      <c r="CSA1" s="1" t="s">
        <v>3145</v>
      </c>
      <c r="CSB1" s="1" t="s">
        <v>3146</v>
      </c>
      <c r="CSC1" s="1" t="s">
        <v>3147</v>
      </c>
      <c r="CSD1" s="1" t="s">
        <v>3148</v>
      </c>
      <c r="CSE1" s="1" t="s">
        <v>3149</v>
      </c>
      <c r="CSF1" s="1" t="s">
        <v>3150</v>
      </c>
      <c r="CSG1" s="1" t="s">
        <v>3151</v>
      </c>
      <c r="CSH1" s="1" t="s">
        <v>3152</v>
      </c>
      <c r="CSI1" s="1" t="s">
        <v>3153</v>
      </c>
      <c r="CSJ1" s="1" t="s">
        <v>3154</v>
      </c>
      <c r="CSK1" s="1" t="s">
        <v>3155</v>
      </c>
      <c r="CSL1" s="1" t="s">
        <v>3156</v>
      </c>
      <c r="CSM1" s="1" t="s">
        <v>3157</v>
      </c>
      <c r="CSN1" s="1" t="s">
        <v>3158</v>
      </c>
      <c r="CSO1" s="1" t="s">
        <v>3159</v>
      </c>
      <c r="CSP1" s="1" t="s">
        <v>3160</v>
      </c>
      <c r="CSQ1" s="1" t="s">
        <v>3161</v>
      </c>
      <c r="CSR1" s="1" t="s">
        <v>3162</v>
      </c>
      <c r="CSS1" s="1" t="s">
        <v>3163</v>
      </c>
      <c r="CST1" s="1" t="s">
        <v>3164</v>
      </c>
      <c r="CSU1" s="1" t="s">
        <v>3165</v>
      </c>
      <c r="CSV1" s="1" t="s">
        <v>3166</v>
      </c>
      <c r="CSW1" s="1" t="s">
        <v>3167</v>
      </c>
      <c r="CSX1" s="1" t="s">
        <v>3168</v>
      </c>
      <c r="CSY1" s="1" t="s">
        <v>3169</v>
      </c>
      <c r="CSZ1" s="1" t="s">
        <v>3170</v>
      </c>
      <c r="CTA1" s="1" t="s">
        <v>3171</v>
      </c>
      <c r="CTB1" s="1" t="s">
        <v>3172</v>
      </c>
      <c r="CTC1" s="1" t="s">
        <v>3173</v>
      </c>
      <c r="CTD1" s="1" t="s">
        <v>3174</v>
      </c>
      <c r="CTE1" s="1" t="s">
        <v>3175</v>
      </c>
      <c r="CTF1" s="1" t="s">
        <v>3176</v>
      </c>
      <c r="CTG1" s="1" t="s">
        <v>3177</v>
      </c>
      <c r="CTH1" s="1" t="s">
        <v>3178</v>
      </c>
      <c r="CTI1" s="1" t="s">
        <v>3179</v>
      </c>
      <c r="CTJ1" s="1" t="s">
        <v>3180</v>
      </c>
      <c r="CTK1" s="1" t="s">
        <v>3181</v>
      </c>
      <c r="CTL1" s="1" t="s">
        <v>3182</v>
      </c>
      <c r="CTM1" s="1" t="s">
        <v>3183</v>
      </c>
      <c r="CTN1" s="1" t="s">
        <v>3184</v>
      </c>
      <c r="CTO1" s="1" t="s">
        <v>3185</v>
      </c>
      <c r="CTP1" s="1" t="s">
        <v>3186</v>
      </c>
      <c r="CTQ1" s="1" t="s">
        <v>3187</v>
      </c>
      <c r="CTR1" s="1" t="s">
        <v>3188</v>
      </c>
      <c r="CTS1" s="1" t="s">
        <v>3189</v>
      </c>
      <c r="CTT1" s="1" t="s">
        <v>3190</v>
      </c>
      <c r="CTU1" s="1" t="s">
        <v>3191</v>
      </c>
      <c r="CTV1" s="1" t="s">
        <v>3192</v>
      </c>
      <c r="CTW1" s="1" t="s">
        <v>3193</v>
      </c>
      <c r="CTX1" s="1" t="s">
        <v>3194</v>
      </c>
      <c r="CTY1" s="1" t="s">
        <v>3195</v>
      </c>
      <c r="CTZ1" s="1" t="s">
        <v>3196</v>
      </c>
      <c r="CUA1" s="1" t="s">
        <v>3197</v>
      </c>
      <c r="CUB1" s="1" t="s">
        <v>3198</v>
      </c>
      <c r="CUC1" s="1" t="s">
        <v>3199</v>
      </c>
      <c r="CUD1" s="1" t="s">
        <v>3200</v>
      </c>
      <c r="CUE1" s="1" t="s">
        <v>3201</v>
      </c>
      <c r="CUF1" s="1" t="s">
        <v>3202</v>
      </c>
      <c r="CUG1" s="1" t="s">
        <v>3203</v>
      </c>
      <c r="CUH1" s="1" t="s">
        <v>3204</v>
      </c>
      <c r="CUI1" s="1" t="s">
        <v>3205</v>
      </c>
      <c r="CUJ1" s="1" t="s">
        <v>3206</v>
      </c>
      <c r="CUK1" s="1" t="s">
        <v>3207</v>
      </c>
      <c r="CUL1" s="1" t="s">
        <v>3208</v>
      </c>
      <c r="CUM1" s="1" t="s">
        <v>3209</v>
      </c>
      <c r="CUN1" s="1" t="s">
        <v>3210</v>
      </c>
      <c r="CUO1" s="1" t="s">
        <v>3211</v>
      </c>
      <c r="CUP1" s="1" t="s">
        <v>3212</v>
      </c>
      <c r="CUQ1" s="1" t="s">
        <v>3213</v>
      </c>
      <c r="CUR1" s="1" t="s">
        <v>3214</v>
      </c>
      <c r="CUS1" s="1" t="s">
        <v>3215</v>
      </c>
      <c r="CUT1" s="1" t="s">
        <v>3216</v>
      </c>
      <c r="CUU1" s="1" t="s">
        <v>3217</v>
      </c>
      <c r="CUV1" s="1" t="s">
        <v>3218</v>
      </c>
      <c r="CUW1" s="1" t="s">
        <v>3219</v>
      </c>
      <c r="CUX1" s="1" t="s">
        <v>3220</v>
      </c>
      <c r="CUY1" s="1" t="s">
        <v>3221</v>
      </c>
      <c r="CUZ1" s="1" t="s">
        <v>3222</v>
      </c>
      <c r="CVA1" s="1" t="s">
        <v>3223</v>
      </c>
      <c r="CVB1" s="1" t="s">
        <v>3224</v>
      </c>
      <c r="CVC1" s="1" t="s">
        <v>3225</v>
      </c>
      <c r="CVD1" s="1" t="s">
        <v>3226</v>
      </c>
      <c r="CVE1" s="1" t="s">
        <v>3227</v>
      </c>
      <c r="CVF1" s="1" t="s">
        <v>3228</v>
      </c>
      <c r="CVG1" s="1" t="s">
        <v>3229</v>
      </c>
      <c r="CVH1" s="1" t="s">
        <v>3230</v>
      </c>
      <c r="CVI1" s="1" t="s">
        <v>3231</v>
      </c>
      <c r="CVJ1" s="1" t="s">
        <v>3232</v>
      </c>
      <c r="CVK1" s="1" t="s">
        <v>3233</v>
      </c>
      <c r="CVL1" s="1" t="s">
        <v>3234</v>
      </c>
      <c r="CVM1" s="1" t="s">
        <v>3235</v>
      </c>
      <c r="CVN1" s="1" t="s">
        <v>3236</v>
      </c>
      <c r="CVO1" s="1" t="s">
        <v>3237</v>
      </c>
      <c r="CVP1" s="1" t="s">
        <v>3238</v>
      </c>
      <c r="CVQ1" s="1" t="s">
        <v>3239</v>
      </c>
      <c r="CVR1" s="1" t="s">
        <v>3240</v>
      </c>
      <c r="CVS1" s="1" t="s">
        <v>3241</v>
      </c>
      <c r="CVT1" s="1" t="s">
        <v>3242</v>
      </c>
      <c r="CVU1" s="1" t="s">
        <v>3243</v>
      </c>
      <c r="CVV1" s="1" t="s">
        <v>3244</v>
      </c>
      <c r="CVW1" s="1" t="s">
        <v>3245</v>
      </c>
      <c r="CVX1" s="1" t="s">
        <v>3246</v>
      </c>
      <c r="CVY1" s="1" t="s">
        <v>3247</v>
      </c>
      <c r="CVZ1" s="1" t="s">
        <v>3248</v>
      </c>
      <c r="CWA1" s="1" t="s">
        <v>3249</v>
      </c>
      <c r="CWB1" s="1" t="s">
        <v>3250</v>
      </c>
      <c r="CWC1" s="1" t="s">
        <v>3251</v>
      </c>
      <c r="CWD1" s="1" t="s">
        <v>3252</v>
      </c>
      <c r="CWE1" s="1" t="s">
        <v>3253</v>
      </c>
      <c r="CWF1" s="1" t="s">
        <v>3254</v>
      </c>
      <c r="CWG1" s="1" t="s">
        <v>3255</v>
      </c>
      <c r="CWH1" s="1" t="s">
        <v>3256</v>
      </c>
      <c r="CWI1" s="1" t="s">
        <v>3257</v>
      </c>
      <c r="CWJ1" s="1" t="s">
        <v>3258</v>
      </c>
      <c r="CWK1" s="1" t="s">
        <v>3259</v>
      </c>
      <c r="CWL1" s="1" t="s">
        <v>3260</v>
      </c>
      <c r="CWM1" s="1" t="s">
        <v>3261</v>
      </c>
      <c r="CWN1" s="1" t="s">
        <v>3262</v>
      </c>
      <c r="CWO1" s="1" t="s">
        <v>3263</v>
      </c>
      <c r="CWP1" s="1" t="s">
        <v>3264</v>
      </c>
      <c r="CWQ1" s="1" t="s">
        <v>3265</v>
      </c>
      <c r="CWR1" s="1" t="s">
        <v>3266</v>
      </c>
      <c r="CWS1" s="1" t="s">
        <v>3267</v>
      </c>
      <c r="CWT1" s="1" t="s">
        <v>3268</v>
      </c>
      <c r="CWU1" s="1" t="s">
        <v>3269</v>
      </c>
      <c r="CWV1" s="1" t="s">
        <v>3270</v>
      </c>
      <c r="CWW1" s="1" t="s">
        <v>3271</v>
      </c>
      <c r="CWX1" s="1" t="s">
        <v>3272</v>
      </c>
      <c r="CWY1" s="1" t="s">
        <v>3273</v>
      </c>
      <c r="CWZ1" s="1" t="s">
        <v>3274</v>
      </c>
      <c r="CXA1" s="1" t="s">
        <v>3275</v>
      </c>
      <c r="CXB1" s="1" t="s">
        <v>3276</v>
      </c>
      <c r="CXC1" s="1" t="s">
        <v>3277</v>
      </c>
      <c r="CXD1" s="1" t="s">
        <v>3278</v>
      </c>
      <c r="CXE1" s="1" t="s">
        <v>3279</v>
      </c>
      <c r="CXF1" s="1" t="s">
        <v>3280</v>
      </c>
      <c r="CXG1" s="1" t="s">
        <v>3281</v>
      </c>
      <c r="CXH1" s="1" t="s">
        <v>3282</v>
      </c>
      <c r="CXI1" s="1" t="s">
        <v>3283</v>
      </c>
      <c r="CXJ1" s="1" t="s">
        <v>3284</v>
      </c>
      <c r="CXK1" s="1" t="s">
        <v>3285</v>
      </c>
      <c r="CXL1" s="1" t="s">
        <v>3286</v>
      </c>
      <c r="CXM1" s="1" t="s">
        <v>3287</v>
      </c>
      <c r="CXN1" s="1" t="s">
        <v>3288</v>
      </c>
      <c r="CXO1" s="1" t="s">
        <v>3289</v>
      </c>
      <c r="CXP1" s="1" t="s">
        <v>3290</v>
      </c>
      <c r="CXQ1" s="1" t="s">
        <v>3291</v>
      </c>
      <c r="CXR1" s="1" t="s">
        <v>3292</v>
      </c>
      <c r="CXS1" s="1" t="s">
        <v>3293</v>
      </c>
      <c r="CXT1" s="1" t="s">
        <v>3294</v>
      </c>
      <c r="CXU1" s="1" t="s">
        <v>3295</v>
      </c>
      <c r="CXV1" s="1" t="s">
        <v>3296</v>
      </c>
      <c r="CXW1" s="1" t="s">
        <v>3297</v>
      </c>
      <c r="CXX1" s="1" t="s">
        <v>3298</v>
      </c>
      <c r="CXY1" s="1" t="s">
        <v>3299</v>
      </c>
      <c r="CXZ1" s="1" t="s">
        <v>3300</v>
      </c>
      <c r="CYA1" s="1" t="s">
        <v>3301</v>
      </c>
      <c r="CYB1" s="1" t="s">
        <v>3302</v>
      </c>
      <c r="CYC1" s="1" t="s">
        <v>3303</v>
      </c>
      <c r="CYD1" s="1" t="s">
        <v>3304</v>
      </c>
      <c r="CYE1" s="1" t="s">
        <v>3305</v>
      </c>
      <c r="CYF1" s="1" t="s">
        <v>3306</v>
      </c>
      <c r="CYG1" s="1" t="s">
        <v>3307</v>
      </c>
      <c r="CYH1" s="1" t="s">
        <v>3308</v>
      </c>
      <c r="CYI1" s="1" t="s">
        <v>3309</v>
      </c>
      <c r="CYJ1" s="1" t="s">
        <v>3310</v>
      </c>
      <c r="CYK1" s="1" t="s">
        <v>3311</v>
      </c>
      <c r="CYL1" s="1" t="s">
        <v>3312</v>
      </c>
      <c r="CYM1" s="1" t="s">
        <v>3313</v>
      </c>
      <c r="CYN1" s="1" t="s">
        <v>3314</v>
      </c>
      <c r="CYO1" s="1" t="s">
        <v>3315</v>
      </c>
      <c r="CYP1" s="1" t="s">
        <v>3316</v>
      </c>
      <c r="CYQ1" s="1" t="s">
        <v>3317</v>
      </c>
      <c r="CYR1" s="1" t="s">
        <v>3318</v>
      </c>
      <c r="CYS1" s="1" t="s">
        <v>3319</v>
      </c>
      <c r="CYT1" s="1" t="s">
        <v>3320</v>
      </c>
      <c r="CYU1" s="1" t="s">
        <v>3321</v>
      </c>
      <c r="CYV1" s="1" t="s">
        <v>3322</v>
      </c>
      <c r="CYW1" s="1" t="s">
        <v>3323</v>
      </c>
      <c r="CYX1" s="1" t="s">
        <v>3324</v>
      </c>
      <c r="CYY1" s="1" t="s">
        <v>3325</v>
      </c>
      <c r="CYZ1" s="1" t="s">
        <v>3326</v>
      </c>
      <c r="CZA1" s="1" t="s">
        <v>3327</v>
      </c>
      <c r="CZB1" s="1" t="s">
        <v>3328</v>
      </c>
      <c r="CZC1" s="1" t="s">
        <v>3329</v>
      </c>
      <c r="CZD1" s="1" t="s">
        <v>3330</v>
      </c>
      <c r="CZE1" s="1" t="s">
        <v>3331</v>
      </c>
      <c r="CZF1" s="1" t="s">
        <v>3332</v>
      </c>
      <c r="CZG1" s="1" t="s">
        <v>3333</v>
      </c>
      <c r="CZH1" s="1" t="s">
        <v>3334</v>
      </c>
      <c r="CZI1" s="1" t="s">
        <v>3335</v>
      </c>
      <c r="CZJ1" s="1" t="s">
        <v>3336</v>
      </c>
      <c r="CZK1" s="1" t="s">
        <v>3337</v>
      </c>
      <c r="CZL1" s="1" t="s">
        <v>3338</v>
      </c>
      <c r="CZM1" s="1" t="s">
        <v>3339</v>
      </c>
      <c r="CZN1" s="1" t="s">
        <v>3340</v>
      </c>
      <c r="CZO1" s="1" t="s">
        <v>3341</v>
      </c>
      <c r="CZP1" s="1" t="s">
        <v>3342</v>
      </c>
      <c r="CZQ1" s="1" t="s">
        <v>3343</v>
      </c>
      <c r="CZR1" s="1" t="s">
        <v>3344</v>
      </c>
      <c r="CZS1" s="1" t="s">
        <v>3345</v>
      </c>
      <c r="CZT1" s="1" t="s">
        <v>3346</v>
      </c>
      <c r="CZU1" s="1" t="s">
        <v>3347</v>
      </c>
      <c r="CZV1" s="1" t="s">
        <v>3348</v>
      </c>
      <c r="CZW1" s="1" t="s">
        <v>3349</v>
      </c>
      <c r="CZX1" s="1" t="s">
        <v>3350</v>
      </c>
      <c r="CZY1" s="1" t="s">
        <v>3351</v>
      </c>
      <c r="CZZ1" s="1" t="s">
        <v>3352</v>
      </c>
      <c r="DAA1" s="1" t="s">
        <v>3353</v>
      </c>
      <c r="DAB1" s="1" t="s">
        <v>3354</v>
      </c>
      <c r="DAC1" s="1" t="s">
        <v>3355</v>
      </c>
      <c r="DAD1" s="1" t="s">
        <v>3356</v>
      </c>
      <c r="DAE1" s="1" t="s">
        <v>3357</v>
      </c>
      <c r="DAF1" s="1" t="s">
        <v>3358</v>
      </c>
      <c r="DAG1" s="1" t="s">
        <v>3359</v>
      </c>
      <c r="DAH1" s="1" t="s">
        <v>3360</v>
      </c>
      <c r="DAI1" s="1" t="s">
        <v>3361</v>
      </c>
      <c r="DAJ1" s="1" t="s">
        <v>3362</v>
      </c>
      <c r="DAK1" s="1" t="s">
        <v>3363</v>
      </c>
      <c r="DAL1" s="1" t="s">
        <v>3364</v>
      </c>
      <c r="DAM1" s="1" t="s">
        <v>3365</v>
      </c>
      <c r="DAN1" s="1" t="s">
        <v>3366</v>
      </c>
      <c r="DAO1" s="1" t="s">
        <v>3367</v>
      </c>
      <c r="DAP1" s="1" t="s">
        <v>3368</v>
      </c>
      <c r="DAQ1" s="1" t="s">
        <v>3369</v>
      </c>
      <c r="DAR1" s="1" t="s">
        <v>3370</v>
      </c>
      <c r="DAS1" s="1" t="s">
        <v>3371</v>
      </c>
      <c r="DAT1" s="1" t="s">
        <v>3372</v>
      </c>
      <c r="DAU1" s="1" t="s">
        <v>3373</v>
      </c>
      <c r="DAV1" s="1" t="s">
        <v>3374</v>
      </c>
      <c r="DAW1" s="1" t="s">
        <v>3375</v>
      </c>
      <c r="DAX1" s="1" t="s">
        <v>3376</v>
      </c>
      <c r="DAY1" s="1" t="s">
        <v>3377</v>
      </c>
      <c r="DAZ1" s="1" t="s">
        <v>3378</v>
      </c>
      <c r="DBA1" s="1" t="s">
        <v>3379</v>
      </c>
      <c r="DBB1" s="1" t="s">
        <v>3380</v>
      </c>
      <c r="DBC1" s="1" t="s">
        <v>3381</v>
      </c>
      <c r="DBD1" s="1" t="s">
        <v>3382</v>
      </c>
      <c r="DBE1" s="1" t="s">
        <v>3383</v>
      </c>
      <c r="DBF1" s="1" t="s">
        <v>3384</v>
      </c>
      <c r="DBG1" s="1" t="s">
        <v>3385</v>
      </c>
      <c r="DBH1" s="1" t="s">
        <v>3386</v>
      </c>
      <c r="DBI1" s="1" t="s">
        <v>3387</v>
      </c>
      <c r="DBJ1" s="1" t="s">
        <v>3388</v>
      </c>
      <c r="DBK1" s="1" t="s">
        <v>3389</v>
      </c>
      <c r="DBL1" s="1" t="s">
        <v>3390</v>
      </c>
      <c r="DBM1" s="1" t="s">
        <v>3391</v>
      </c>
      <c r="DBN1" s="1" t="s">
        <v>3392</v>
      </c>
      <c r="DBO1" s="1" t="s">
        <v>3393</v>
      </c>
      <c r="DBP1" s="1" t="s">
        <v>3394</v>
      </c>
      <c r="DBQ1" s="1" t="s">
        <v>3395</v>
      </c>
      <c r="DBR1" s="1" t="s">
        <v>3396</v>
      </c>
      <c r="DBS1" s="1" t="s">
        <v>3397</v>
      </c>
      <c r="DBT1" s="1" t="s">
        <v>3398</v>
      </c>
      <c r="DBU1" s="1" t="s">
        <v>3399</v>
      </c>
      <c r="DBV1" s="1" t="s">
        <v>3400</v>
      </c>
      <c r="DBW1" s="1" t="s">
        <v>3401</v>
      </c>
      <c r="DBX1" s="1" t="s">
        <v>3402</v>
      </c>
      <c r="DBY1" s="1" t="s">
        <v>3403</v>
      </c>
      <c r="DBZ1" s="1" t="s">
        <v>3404</v>
      </c>
      <c r="DCA1" s="1" t="s">
        <v>3405</v>
      </c>
      <c r="DCB1" s="1" t="s">
        <v>3406</v>
      </c>
      <c r="DCC1" s="1" t="s">
        <v>3407</v>
      </c>
      <c r="DCD1" s="1" t="s">
        <v>3408</v>
      </c>
      <c r="DCE1" s="1" t="s">
        <v>3409</v>
      </c>
      <c r="DCF1" s="1" t="s">
        <v>3410</v>
      </c>
      <c r="DCG1" s="1" t="s">
        <v>3411</v>
      </c>
      <c r="DCH1" s="1" t="s">
        <v>3412</v>
      </c>
      <c r="DCI1" s="1" t="s">
        <v>3413</v>
      </c>
      <c r="DCJ1" s="1" t="s">
        <v>3414</v>
      </c>
      <c r="DCK1" s="1" t="s">
        <v>3415</v>
      </c>
      <c r="DCL1" s="1" t="s">
        <v>3416</v>
      </c>
      <c r="DCM1" s="1" t="s">
        <v>3417</v>
      </c>
      <c r="DCN1" s="1" t="s">
        <v>3418</v>
      </c>
      <c r="DCO1" s="1" t="s">
        <v>3419</v>
      </c>
      <c r="DCP1" s="1" t="s">
        <v>3420</v>
      </c>
      <c r="DCQ1" s="1" t="s">
        <v>3421</v>
      </c>
      <c r="DCR1" s="1" t="s">
        <v>3422</v>
      </c>
      <c r="DCS1" s="1" t="s">
        <v>3423</v>
      </c>
      <c r="DCT1" s="1" t="s">
        <v>3424</v>
      </c>
      <c r="DCU1" s="1" t="s">
        <v>3425</v>
      </c>
      <c r="DCV1" s="1" t="s">
        <v>3426</v>
      </c>
      <c r="DCW1" s="1" t="s">
        <v>3427</v>
      </c>
      <c r="DCX1" s="1" t="s">
        <v>3428</v>
      </c>
      <c r="DCY1" s="1" t="s">
        <v>3429</v>
      </c>
      <c r="DCZ1" s="1" t="s">
        <v>3430</v>
      </c>
      <c r="DDA1" s="1" t="s">
        <v>3431</v>
      </c>
      <c r="DDB1" s="1" t="s">
        <v>3432</v>
      </c>
      <c r="DDC1" s="1" t="s">
        <v>3433</v>
      </c>
      <c r="DDD1" s="1" t="s">
        <v>3434</v>
      </c>
      <c r="DDE1" s="1" t="s">
        <v>3435</v>
      </c>
      <c r="DDF1" s="1" t="s">
        <v>3436</v>
      </c>
      <c r="DDG1" s="1" t="s">
        <v>3437</v>
      </c>
      <c r="DDH1" s="1" t="s">
        <v>3438</v>
      </c>
      <c r="DDI1" s="1" t="s">
        <v>3439</v>
      </c>
      <c r="DDJ1" s="1" t="s">
        <v>3440</v>
      </c>
      <c r="DDK1" s="1" t="s">
        <v>3441</v>
      </c>
      <c r="DDL1" s="1" t="s">
        <v>3442</v>
      </c>
      <c r="DDM1" s="1" t="s">
        <v>3443</v>
      </c>
      <c r="DDN1" s="1" t="s">
        <v>3444</v>
      </c>
      <c r="DDO1" s="1" t="s">
        <v>3445</v>
      </c>
      <c r="DDP1" s="1" t="s">
        <v>3446</v>
      </c>
      <c r="DDQ1" s="1" t="s">
        <v>3447</v>
      </c>
      <c r="DDR1" s="1" t="s">
        <v>3448</v>
      </c>
      <c r="DDS1" s="1" t="s">
        <v>3449</v>
      </c>
      <c r="DDT1" s="1" t="s">
        <v>3450</v>
      </c>
      <c r="DDU1" s="1" t="s">
        <v>3451</v>
      </c>
      <c r="DDV1" s="1" t="s">
        <v>3452</v>
      </c>
      <c r="DDW1" s="1" t="s">
        <v>3453</v>
      </c>
      <c r="DDX1" s="1" t="s">
        <v>3454</v>
      </c>
      <c r="DDY1" s="1" t="s">
        <v>3455</v>
      </c>
      <c r="DDZ1" s="1" t="s">
        <v>3456</v>
      </c>
      <c r="DEA1" s="1" t="s">
        <v>3457</v>
      </c>
      <c r="DEB1" s="1" t="s">
        <v>3458</v>
      </c>
      <c r="DEC1" s="1" t="s">
        <v>3459</v>
      </c>
      <c r="DED1" s="1" t="s">
        <v>3460</v>
      </c>
      <c r="DEE1" s="1" t="s">
        <v>3461</v>
      </c>
      <c r="DEF1" s="1" t="s">
        <v>3462</v>
      </c>
      <c r="DEG1" s="1" t="s">
        <v>3463</v>
      </c>
      <c r="DEH1" s="1" t="s">
        <v>3464</v>
      </c>
      <c r="DEI1" s="1" t="s">
        <v>3465</v>
      </c>
      <c r="DEJ1" s="1" t="s">
        <v>3466</v>
      </c>
      <c r="DEK1" s="1" t="s">
        <v>3467</v>
      </c>
      <c r="DEL1" s="1" t="s">
        <v>3468</v>
      </c>
      <c r="DEM1" s="1" t="s">
        <v>3469</v>
      </c>
      <c r="DEN1" s="1" t="s">
        <v>3470</v>
      </c>
      <c r="DEO1" s="1" t="s">
        <v>3471</v>
      </c>
      <c r="DEP1" s="1" t="s">
        <v>3472</v>
      </c>
      <c r="DEQ1" s="1" t="s">
        <v>3473</v>
      </c>
      <c r="DER1" s="1" t="s">
        <v>3474</v>
      </c>
      <c r="DES1" s="1" t="s">
        <v>3475</v>
      </c>
      <c r="DET1" s="1" t="s">
        <v>3476</v>
      </c>
      <c r="DEU1" s="1" t="s">
        <v>3477</v>
      </c>
      <c r="DEV1" s="1" t="s">
        <v>3478</v>
      </c>
      <c r="DEW1" s="1" t="s">
        <v>3479</v>
      </c>
      <c r="DEX1" s="1" t="s">
        <v>3480</v>
      </c>
      <c r="DEY1" s="1" t="s">
        <v>3481</v>
      </c>
      <c r="DEZ1" s="1" t="s">
        <v>3482</v>
      </c>
      <c r="DFA1" s="1" t="s">
        <v>3483</v>
      </c>
      <c r="DFB1" s="1" t="s">
        <v>3484</v>
      </c>
      <c r="DFC1" s="1" t="s">
        <v>3485</v>
      </c>
      <c r="DFD1" s="1" t="s">
        <v>3486</v>
      </c>
      <c r="DFE1" s="1" t="s">
        <v>3487</v>
      </c>
      <c r="DFF1" s="1" t="s">
        <v>3488</v>
      </c>
      <c r="DFG1" s="1" t="s">
        <v>3489</v>
      </c>
      <c r="DFH1" s="1" t="s">
        <v>3490</v>
      </c>
      <c r="DFI1" s="1" t="s">
        <v>3491</v>
      </c>
      <c r="DFJ1" s="1" t="s">
        <v>3492</v>
      </c>
      <c r="DFK1" s="1" t="s">
        <v>3493</v>
      </c>
      <c r="DFL1" s="1" t="s">
        <v>3494</v>
      </c>
      <c r="DFM1" s="1" t="s">
        <v>3495</v>
      </c>
      <c r="DFN1" s="1" t="s">
        <v>3496</v>
      </c>
      <c r="DFO1" s="1" t="s">
        <v>3497</v>
      </c>
      <c r="DFP1" s="1" t="s">
        <v>3498</v>
      </c>
      <c r="DFQ1" s="1" t="s">
        <v>3499</v>
      </c>
      <c r="DFR1" s="1" t="s">
        <v>3500</v>
      </c>
      <c r="DFS1" s="1" t="s">
        <v>3501</v>
      </c>
      <c r="DFT1" s="1" t="s">
        <v>3502</v>
      </c>
      <c r="DFU1" s="1" t="s">
        <v>3503</v>
      </c>
      <c r="DFV1" s="1" t="s">
        <v>3504</v>
      </c>
      <c r="DFW1" s="1" t="s">
        <v>3505</v>
      </c>
      <c r="DFX1" s="1" t="s">
        <v>3506</v>
      </c>
      <c r="DFY1" s="1" t="s">
        <v>3507</v>
      </c>
      <c r="DFZ1" s="1" t="s">
        <v>3508</v>
      </c>
      <c r="DGA1" s="1" t="s">
        <v>3509</v>
      </c>
      <c r="DGB1" s="1" t="s">
        <v>3510</v>
      </c>
      <c r="DGC1" s="1" t="s">
        <v>3511</v>
      </c>
      <c r="DGD1" s="1" t="s">
        <v>3512</v>
      </c>
      <c r="DGE1" s="1" t="s">
        <v>3513</v>
      </c>
      <c r="DGF1" s="1" t="s">
        <v>3514</v>
      </c>
      <c r="DGG1" s="1" t="s">
        <v>3515</v>
      </c>
      <c r="DGH1" s="1" t="s">
        <v>3516</v>
      </c>
      <c r="DGI1" s="1" t="s">
        <v>3517</v>
      </c>
      <c r="DGJ1" s="1" t="s">
        <v>3518</v>
      </c>
      <c r="DGK1" s="1" t="s">
        <v>3519</v>
      </c>
      <c r="DGL1" s="1" t="s">
        <v>3520</v>
      </c>
      <c r="DGM1" s="1" t="s">
        <v>3521</v>
      </c>
      <c r="DGN1" s="1" t="s">
        <v>3522</v>
      </c>
      <c r="DGO1" s="1" t="s">
        <v>3523</v>
      </c>
      <c r="DGP1" s="1" t="s">
        <v>3524</v>
      </c>
      <c r="DGQ1" s="1" t="s">
        <v>3525</v>
      </c>
      <c r="DGR1" s="1" t="s">
        <v>3526</v>
      </c>
      <c r="DGS1" s="1" t="s">
        <v>3527</v>
      </c>
      <c r="DGT1" s="1" t="s">
        <v>3528</v>
      </c>
      <c r="DGU1" s="1" t="s">
        <v>3529</v>
      </c>
      <c r="DGV1" s="1" t="s">
        <v>3530</v>
      </c>
      <c r="DGW1" s="1" t="s">
        <v>3531</v>
      </c>
      <c r="DGX1" s="1" t="s">
        <v>3532</v>
      </c>
      <c r="DGY1" s="1" t="s">
        <v>3533</v>
      </c>
      <c r="DGZ1" s="1" t="s">
        <v>3534</v>
      </c>
      <c r="DHA1" s="1" t="s">
        <v>3535</v>
      </c>
      <c r="DHB1" s="1" t="s">
        <v>3536</v>
      </c>
      <c r="DHC1" s="1" t="s">
        <v>3537</v>
      </c>
      <c r="DHD1" s="1" t="s">
        <v>3538</v>
      </c>
      <c r="DHE1" s="1" t="s">
        <v>3539</v>
      </c>
      <c r="DHF1" s="1" t="s">
        <v>3540</v>
      </c>
      <c r="DHG1" s="1" t="s">
        <v>3541</v>
      </c>
      <c r="DHH1" s="1" t="s">
        <v>3542</v>
      </c>
      <c r="DHI1" s="1" t="s">
        <v>3543</v>
      </c>
      <c r="DHJ1" s="1" t="s">
        <v>3544</v>
      </c>
      <c r="DHK1" s="1" t="s">
        <v>3545</v>
      </c>
      <c r="DHL1" s="1" t="s">
        <v>3546</v>
      </c>
      <c r="DHM1" s="1" t="s">
        <v>3547</v>
      </c>
      <c r="DHN1" s="1" t="s">
        <v>3548</v>
      </c>
      <c r="DHO1" s="1" t="s">
        <v>3549</v>
      </c>
      <c r="DHP1" s="1" t="s">
        <v>3550</v>
      </c>
      <c r="DHQ1" s="1" t="s">
        <v>3551</v>
      </c>
      <c r="DHR1" s="1" t="s">
        <v>3552</v>
      </c>
      <c r="DHS1" s="1" t="s">
        <v>3553</v>
      </c>
      <c r="DHT1" s="1" t="s">
        <v>3554</v>
      </c>
      <c r="DHU1" s="1" t="s">
        <v>3555</v>
      </c>
      <c r="DHV1" s="1" t="s">
        <v>3556</v>
      </c>
      <c r="DHW1" s="1" t="s">
        <v>3557</v>
      </c>
      <c r="DHX1" s="1" t="s">
        <v>3558</v>
      </c>
      <c r="DHY1" s="1" t="s">
        <v>3559</v>
      </c>
      <c r="DHZ1" s="1" t="s">
        <v>3560</v>
      </c>
      <c r="DIA1" s="1" t="s">
        <v>3561</v>
      </c>
      <c r="DIB1" s="1" t="s">
        <v>3562</v>
      </c>
      <c r="DIC1" s="1" t="s">
        <v>3563</v>
      </c>
      <c r="DID1" s="1" t="s">
        <v>3564</v>
      </c>
      <c r="DIE1" s="1" t="s">
        <v>3565</v>
      </c>
      <c r="DIF1" s="1" t="s">
        <v>3566</v>
      </c>
      <c r="DIG1" s="1" t="s">
        <v>3567</v>
      </c>
      <c r="DIH1" s="1" t="s">
        <v>3568</v>
      </c>
      <c r="DII1" s="1" t="s">
        <v>3569</v>
      </c>
      <c r="DIJ1" s="1" t="s">
        <v>3570</v>
      </c>
      <c r="DIK1" s="1" t="s">
        <v>3571</v>
      </c>
      <c r="DIL1" s="1" t="s">
        <v>3572</v>
      </c>
      <c r="DIM1" s="1" t="s">
        <v>3573</v>
      </c>
      <c r="DIN1" s="1" t="s">
        <v>3574</v>
      </c>
      <c r="DIO1" s="1" t="s">
        <v>3575</v>
      </c>
      <c r="DIP1" s="1" t="s">
        <v>3576</v>
      </c>
      <c r="DIQ1" s="1" t="s">
        <v>3577</v>
      </c>
      <c r="DIR1" s="1" t="s">
        <v>3578</v>
      </c>
      <c r="DIS1" s="1" t="s">
        <v>3579</v>
      </c>
      <c r="DIT1" s="1" t="s">
        <v>3580</v>
      </c>
      <c r="DIU1" s="1" t="s">
        <v>3581</v>
      </c>
      <c r="DIV1" s="1" t="s">
        <v>3582</v>
      </c>
      <c r="DIW1" s="1" t="s">
        <v>3583</v>
      </c>
      <c r="DIX1" s="1" t="s">
        <v>3584</v>
      </c>
      <c r="DIY1" s="1" t="s">
        <v>3585</v>
      </c>
      <c r="DIZ1" s="1" t="s">
        <v>3586</v>
      </c>
      <c r="DJA1" s="1" t="s">
        <v>3587</v>
      </c>
      <c r="DJB1" s="1" t="s">
        <v>3588</v>
      </c>
      <c r="DJC1" s="1" t="s">
        <v>3589</v>
      </c>
      <c r="DJD1" s="1" t="s">
        <v>3590</v>
      </c>
      <c r="DJE1" s="1" t="s">
        <v>3591</v>
      </c>
      <c r="DJF1" s="1" t="s">
        <v>3592</v>
      </c>
      <c r="DJG1" s="1" t="s">
        <v>3593</v>
      </c>
      <c r="DJH1" s="1" t="s">
        <v>3594</v>
      </c>
      <c r="DJI1" s="1" t="s">
        <v>3595</v>
      </c>
      <c r="DJJ1" s="1" t="s">
        <v>3596</v>
      </c>
      <c r="DJK1" s="1" t="s">
        <v>3597</v>
      </c>
      <c r="DJL1" s="1" t="s">
        <v>3598</v>
      </c>
      <c r="DJM1" s="1" t="s">
        <v>3599</v>
      </c>
      <c r="DJN1" s="1" t="s">
        <v>3600</v>
      </c>
      <c r="DJO1" s="1" t="s">
        <v>3601</v>
      </c>
      <c r="DJP1" s="1" t="s">
        <v>3602</v>
      </c>
      <c r="DJQ1" s="1" t="s">
        <v>3603</v>
      </c>
      <c r="DJR1" s="1" t="s">
        <v>3604</v>
      </c>
      <c r="DJS1" s="1" t="s">
        <v>3605</v>
      </c>
      <c r="DJT1" s="1" t="s">
        <v>3606</v>
      </c>
      <c r="DJU1" s="1" t="s">
        <v>3607</v>
      </c>
      <c r="DJV1" s="1" t="s">
        <v>3608</v>
      </c>
      <c r="DJW1" s="1" t="s">
        <v>3609</v>
      </c>
      <c r="DJX1" s="1" t="s">
        <v>3610</v>
      </c>
      <c r="DJY1" s="1" t="s">
        <v>3611</v>
      </c>
      <c r="DJZ1" s="1" t="s">
        <v>3612</v>
      </c>
      <c r="DKA1" s="1" t="s">
        <v>3613</v>
      </c>
      <c r="DKB1" s="1" t="s">
        <v>3614</v>
      </c>
      <c r="DKC1" s="1" t="s">
        <v>3615</v>
      </c>
      <c r="DKD1" s="1" t="s">
        <v>3616</v>
      </c>
      <c r="DKE1" s="1" t="s">
        <v>3617</v>
      </c>
      <c r="DKF1" s="1" t="s">
        <v>3618</v>
      </c>
      <c r="DKG1" s="1" t="s">
        <v>3619</v>
      </c>
      <c r="DKH1" s="1" t="s">
        <v>3620</v>
      </c>
      <c r="DKI1" s="1" t="s">
        <v>3621</v>
      </c>
      <c r="DKJ1" s="1" t="s">
        <v>3622</v>
      </c>
      <c r="DKK1" s="1" t="s">
        <v>3623</v>
      </c>
      <c r="DKL1" s="1" t="s">
        <v>3624</v>
      </c>
      <c r="DKM1" s="1" t="s">
        <v>3625</v>
      </c>
      <c r="DKN1" s="1" t="s">
        <v>3626</v>
      </c>
      <c r="DKO1" s="1" t="s">
        <v>3627</v>
      </c>
      <c r="DKP1" s="1" t="s">
        <v>3628</v>
      </c>
      <c r="DKQ1" s="1" t="s">
        <v>3629</v>
      </c>
      <c r="DKR1" s="1" t="s">
        <v>3630</v>
      </c>
      <c r="DKS1" s="1" t="s">
        <v>3631</v>
      </c>
      <c r="DKT1" s="1" t="s">
        <v>3632</v>
      </c>
      <c r="DKU1" s="1" t="s">
        <v>3633</v>
      </c>
      <c r="DKV1" s="1" t="s">
        <v>3634</v>
      </c>
      <c r="DKW1" s="1" t="s">
        <v>3635</v>
      </c>
      <c r="DKX1" s="1" t="s">
        <v>3636</v>
      </c>
      <c r="DKY1" s="1" t="s">
        <v>3637</v>
      </c>
      <c r="DKZ1" s="1" t="s">
        <v>3638</v>
      </c>
      <c r="DLA1" s="1" t="s">
        <v>3639</v>
      </c>
      <c r="DLB1" s="1" t="s">
        <v>3640</v>
      </c>
      <c r="DLC1" s="1" t="s">
        <v>3641</v>
      </c>
      <c r="DLD1" s="1" t="s">
        <v>3642</v>
      </c>
      <c r="DLE1" s="1" t="s">
        <v>3643</v>
      </c>
      <c r="DLF1" s="1" t="s">
        <v>3644</v>
      </c>
      <c r="DLG1" s="1" t="s">
        <v>3645</v>
      </c>
      <c r="DLH1" s="1" t="s">
        <v>3646</v>
      </c>
      <c r="DLI1" s="1" t="s">
        <v>3647</v>
      </c>
      <c r="DLJ1" s="1" t="s">
        <v>3648</v>
      </c>
      <c r="DLK1" s="1" t="s">
        <v>3649</v>
      </c>
      <c r="DLL1" s="1" t="s">
        <v>3650</v>
      </c>
      <c r="DLM1" s="1" t="s">
        <v>3651</v>
      </c>
      <c r="DLN1" s="1" t="s">
        <v>3652</v>
      </c>
      <c r="DLO1" s="1" t="s">
        <v>3653</v>
      </c>
      <c r="DLP1" s="1" t="s">
        <v>3654</v>
      </c>
      <c r="DLQ1" s="1" t="s">
        <v>3655</v>
      </c>
      <c r="DLR1" s="1" t="s">
        <v>3656</v>
      </c>
      <c r="DLS1" s="1" t="s">
        <v>3657</v>
      </c>
      <c r="DLT1" s="1" t="s">
        <v>3658</v>
      </c>
      <c r="DLU1" s="1" t="s">
        <v>3659</v>
      </c>
      <c r="DLV1" s="1" t="s">
        <v>3660</v>
      </c>
      <c r="DLW1" s="1" t="s">
        <v>3661</v>
      </c>
      <c r="DLX1" s="1" t="s">
        <v>3662</v>
      </c>
      <c r="DLY1" s="1" t="s">
        <v>3663</v>
      </c>
      <c r="DLZ1" s="1" t="s">
        <v>3664</v>
      </c>
      <c r="DMA1" s="1" t="s">
        <v>3665</v>
      </c>
      <c r="DMB1" s="1" t="s">
        <v>3666</v>
      </c>
      <c r="DMC1" s="1" t="s">
        <v>3667</v>
      </c>
      <c r="DMD1" s="1" t="s">
        <v>3668</v>
      </c>
      <c r="DME1" s="1" t="s">
        <v>3669</v>
      </c>
      <c r="DMF1" s="1" t="s">
        <v>3670</v>
      </c>
      <c r="DMG1" s="1" t="s">
        <v>3671</v>
      </c>
      <c r="DMH1" s="1" t="s">
        <v>3672</v>
      </c>
      <c r="DMI1" s="1" t="s">
        <v>3673</v>
      </c>
      <c r="DMJ1" s="1" t="s">
        <v>3674</v>
      </c>
      <c r="DMK1" s="1" t="s">
        <v>3675</v>
      </c>
      <c r="DML1" s="1" t="s">
        <v>3676</v>
      </c>
      <c r="DMM1" s="1" t="s">
        <v>3677</v>
      </c>
      <c r="DMN1" s="1" t="s">
        <v>3678</v>
      </c>
      <c r="DMO1" s="1" t="s">
        <v>3679</v>
      </c>
      <c r="DMP1" s="1" t="s">
        <v>3680</v>
      </c>
      <c r="DMQ1" s="1" t="s">
        <v>3681</v>
      </c>
      <c r="DMR1" s="1" t="s">
        <v>3682</v>
      </c>
      <c r="DMS1" s="1" t="s">
        <v>3683</v>
      </c>
      <c r="DMT1" s="1" t="s">
        <v>3684</v>
      </c>
      <c r="DMU1" s="1" t="s">
        <v>3685</v>
      </c>
      <c r="DMV1" s="1" t="s">
        <v>3686</v>
      </c>
      <c r="DMW1" s="1" t="s">
        <v>3687</v>
      </c>
      <c r="DMX1" s="1" t="s">
        <v>3688</v>
      </c>
      <c r="DMY1" s="1" t="s">
        <v>3689</v>
      </c>
      <c r="DMZ1" s="1" t="s">
        <v>3690</v>
      </c>
      <c r="DNA1" s="1" t="s">
        <v>3691</v>
      </c>
      <c r="DNB1" s="1" t="s">
        <v>3692</v>
      </c>
      <c r="DNC1" s="1" t="s">
        <v>3693</v>
      </c>
      <c r="DND1" s="1" t="s">
        <v>3694</v>
      </c>
      <c r="DNE1" s="1" t="s">
        <v>3695</v>
      </c>
      <c r="DNF1" s="1" t="s">
        <v>3696</v>
      </c>
      <c r="DNG1" s="1" t="s">
        <v>3697</v>
      </c>
      <c r="DNH1" s="1" t="s">
        <v>3698</v>
      </c>
      <c r="DNI1" s="1" t="s">
        <v>3699</v>
      </c>
      <c r="DNJ1" s="1" t="s">
        <v>3700</v>
      </c>
      <c r="DNK1" s="1" t="s">
        <v>3701</v>
      </c>
      <c r="DNL1" s="1" t="s">
        <v>3702</v>
      </c>
      <c r="DNM1" s="1" t="s">
        <v>3703</v>
      </c>
      <c r="DNN1" s="1" t="s">
        <v>3704</v>
      </c>
      <c r="DNO1" s="1" t="s">
        <v>3705</v>
      </c>
      <c r="DNP1" s="1" t="s">
        <v>3706</v>
      </c>
      <c r="DNQ1" s="1" t="s">
        <v>3707</v>
      </c>
      <c r="DNR1" s="1" t="s">
        <v>3708</v>
      </c>
      <c r="DNS1" s="1" t="s">
        <v>3709</v>
      </c>
      <c r="DNT1" s="1" t="s">
        <v>3710</v>
      </c>
      <c r="DNU1" s="1" t="s">
        <v>3711</v>
      </c>
      <c r="DNV1" s="1" t="s">
        <v>3712</v>
      </c>
      <c r="DNW1" s="1" t="s">
        <v>3713</v>
      </c>
      <c r="DNX1" s="1" t="s">
        <v>3714</v>
      </c>
      <c r="DNY1" s="1" t="s">
        <v>3715</v>
      </c>
      <c r="DNZ1" s="1" t="s">
        <v>3716</v>
      </c>
      <c r="DOA1" s="1" t="s">
        <v>3717</v>
      </c>
      <c r="DOB1" s="1" t="s">
        <v>3718</v>
      </c>
      <c r="DOC1" s="1" t="s">
        <v>3719</v>
      </c>
      <c r="DOD1" s="1" t="s">
        <v>3720</v>
      </c>
      <c r="DOE1" s="1" t="s">
        <v>3721</v>
      </c>
      <c r="DOF1" s="1" t="s">
        <v>3722</v>
      </c>
      <c r="DOG1" s="1" t="s">
        <v>3723</v>
      </c>
      <c r="DOH1" s="1" t="s">
        <v>3724</v>
      </c>
      <c r="DOI1" s="1" t="s">
        <v>3725</v>
      </c>
      <c r="DOJ1" s="1" t="s">
        <v>3726</v>
      </c>
      <c r="DOK1" s="1" t="s">
        <v>3727</v>
      </c>
      <c r="DOL1" s="1" t="s">
        <v>3728</v>
      </c>
      <c r="DOM1" s="1" t="s">
        <v>3729</v>
      </c>
      <c r="DON1" s="1" t="s">
        <v>3730</v>
      </c>
      <c r="DOO1" s="1" t="s">
        <v>3731</v>
      </c>
      <c r="DOP1" s="1" t="s">
        <v>3732</v>
      </c>
      <c r="DOQ1" s="1" t="s">
        <v>3733</v>
      </c>
      <c r="DOR1" s="1" t="s">
        <v>3734</v>
      </c>
      <c r="DOS1" s="1" t="s">
        <v>3735</v>
      </c>
      <c r="DOT1" s="1" t="s">
        <v>3736</v>
      </c>
      <c r="DOU1" s="1" t="s">
        <v>3737</v>
      </c>
      <c r="DOV1" s="1" t="s">
        <v>3738</v>
      </c>
      <c r="DOW1" s="1" t="s">
        <v>3739</v>
      </c>
      <c r="DOX1" s="1" t="s">
        <v>3740</v>
      </c>
      <c r="DOY1" s="1" t="s">
        <v>3741</v>
      </c>
      <c r="DOZ1" s="1" t="s">
        <v>3742</v>
      </c>
      <c r="DPA1" s="1" t="s">
        <v>3743</v>
      </c>
      <c r="DPB1" s="1" t="s">
        <v>3744</v>
      </c>
      <c r="DPC1" s="1" t="s">
        <v>3745</v>
      </c>
      <c r="DPD1" s="1" t="s">
        <v>3746</v>
      </c>
      <c r="DPE1" s="1" t="s">
        <v>3747</v>
      </c>
      <c r="DPF1" s="1" t="s">
        <v>3748</v>
      </c>
      <c r="DPG1" s="1" t="s">
        <v>3749</v>
      </c>
      <c r="DPH1" s="1" t="s">
        <v>3750</v>
      </c>
      <c r="DPI1" s="1" t="s">
        <v>3751</v>
      </c>
      <c r="DPJ1" s="1" t="s">
        <v>3752</v>
      </c>
      <c r="DPK1" s="1" t="s">
        <v>3753</v>
      </c>
      <c r="DPL1" s="1" t="s">
        <v>3754</v>
      </c>
      <c r="DPM1" s="1" t="s">
        <v>3755</v>
      </c>
      <c r="DPN1" s="1" t="s">
        <v>3756</v>
      </c>
      <c r="DPO1" s="1" t="s">
        <v>3757</v>
      </c>
      <c r="DPP1" s="1" t="s">
        <v>3758</v>
      </c>
      <c r="DPQ1" s="1" t="s">
        <v>3759</v>
      </c>
      <c r="DPR1" s="1" t="s">
        <v>3760</v>
      </c>
      <c r="DPS1" s="1" t="s">
        <v>3761</v>
      </c>
      <c r="DPT1" s="1" t="s">
        <v>3762</v>
      </c>
      <c r="DPU1" s="1" t="s">
        <v>3763</v>
      </c>
      <c r="DPV1" s="1" t="s">
        <v>3764</v>
      </c>
      <c r="DPW1" s="1" t="s">
        <v>3765</v>
      </c>
      <c r="DPX1" s="1" t="s">
        <v>3766</v>
      </c>
      <c r="DPY1" s="1" t="s">
        <v>3767</v>
      </c>
      <c r="DPZ1" s="1" t="s">
        <v>3768</v>
      </c>
      <c r="DQA1" s="1" t="s">
        <v>3769</v>
      </c>
      <c r="DQB1" s="1" t="s">
        <v>3770</v>
      </c>
      <c r="DQC1" s="1" t="s">
        <v>3771</v>
      </c>
      <c r="DQD1" s="1" t="s">
        <v>3772</v>
      </c>
      <c r="DQE1" s="1" t="s">
        <v>3773</v>
      </c>
      <c r="DQF1" s="1" t="s">
        <v>3774</v>
      </c>
      <c r="DQG1" s="1" t="s">
        <v>3775</v>
      </c>
      <c r="DQH1" s="1" t="s">
        <v>3776</v>
      </c>
      <c r="DQI1" s="1" t="s">
        <v>3777</v>
      </c>
      <c r="DQJ1" s="1" t="s">
        <v>3778</v>
      </c>
      <c r="DQK1" s="1" t="s">
        <v>3779</v>
      </c>
      <c r="DQL1" s="1" t="s">
        <v>3780</v>
      </c>
      <c r="DQM1" s="1" t="s">
        <v>3781</v>
      </c>
      <c r="DQN1" s="1" t="s">
        <v>3782</v>
      </c>
      <c r="DQO1" s="1" t="s">
        <v>3783</v>
      </c>
      <c r="DQP1" s="1" t="s">
        <v>3784</v>
      </c>
      <c r="DQQ1" s="1" t="s">
        <v>3785</v>
      </c>
      <c r="DQR1" s="1" t="s">
        <v>3786</v>
      </c>
      <c r="DQS1" s="1" t="s">
        <v>3787</v>
      </c>
      <c r="DQT1" s="1" t="s">
        <v>3788</v>
      </c>
      <c r="DQU1" s="1" t="s">
        <v>3789</v>
      </c>
      <c r="DQV1" s="1" t="s">
        <v>3790</v>
      </c>
      <c r="DQW1" s="1" t="s">
        <v>3791</v>
      </c>
      <c r="DQX1" s="1" t="s">
        <v>3792</v>
      </c>
      <c r="DQY1" s="1" t="s">
        <v>3793</v>
      </c>
      <c r="DQZ1" s="1" t="s">
        <v>3794</v>
      </c>
      <c r="DRA1" s="1" t="s">
        <v>3795</v>
      </c>
      <c r="DRB1" s="1" t="s">
        <v>3796</v>
      </c>
      <c r="DRC1" s="1" t="s">
        <v>3797</v>
      </c>
      <c r="DRD1" s="1" t="s">
        <v>3798</v>
      </c>
      <c r="DRE1" s="1" t="s">
        <v>3799</v>
      </c>
      <c r="DRF1" s="1" t="s">
        <v>3800</v>
      </c>
      <c r="DRG1" s="1" t="s">
        <v>3801</v>
      </c>
      <c r="DRH1" s="1" t="s">
        <v>3802</v>
      </c>
      <c r="DRI1" s="1" t="s">
        <v>3803</v>
      </c>
      <c r="DRJ1" s="1" t="s">
        <v>3804</v>
      </c>
      <c r="DRK1" s="1" t="s">
        <v>3805</v>
      </c>
      <c r="DRL1" s="1" t="s">
        <v>3806</v>
      </c>
      <c r="DRM1" s="1" t="s">
        <v>3807</v>
      </c>
      <c r="DRN1" s="1" t="s">
        <v>3808</v>
      </c>
      <c r="DRO1" s="1" t="s">
        <v>3809</v>
      </c>
      <c r="DRP1" s="1" t="s">
        <v>3810</v>
      </c>
      <c r="DRQ1" s="1" t="s">
        <v>3811</v>
      </c>
      <c r="DRR1" s="1" t="s">
        <v>3812</v>
      </c>
      <c r="DRS1" s="1" t="s">
        <v>3813</v>
      </c>
      <c r="DRT1" s="1" t="s">
        <v>3814</v>
      </c>
      <c r="DRU1" s="1" t="s">
        <v>3815</v>
      </c>
      <c r="DRV1" s="1" t="s">
        <v>3816</v>
      </c>
      <c r="DRW1" s="1" t="s">
        <v>3817</v>
      </c>
      <c r="DRX1" s="1" t="s">
        <v>3818</v>
      </c>
      <c r="DRY1" s="1" t="s">
        <v>3819</v>
      </c>
      <c r="DRZ1" s="1" t="s">
        <v>3820</v>
      </c>
      <c r="DSA1" s="1" t="s">
        <v>3821</v>
      </c>
      <c r="DSB1" s="1" t="s">
        <v>3822</v>
      </c>
      <c r="DSC1" s="1" t="s">
        <v>3823</v>
      </c>
      <c r="DSD1" s="1" t="s">
        <v>3824</v>
      </c>
      <c r="DSE1" s="1" t="s">
        <v>3825</v>
      </c>
      <c r="DSF1" s="1" t="s">
        <v>3826</v>
      </c>
      <c r="DSG1" s="1" t="s">
        <v>3827</v>
      </c>
      <c r="DSH1" s="1" t="s">
        <v>3828</v>
      </c>
      <c r="DSI1" s="1" t="s">
        <v>3829</v>
      </c>
      <c r="DSJ1" s="1" t="s">
        <v>3830</v>
      </c>
      <c r="DSK1" s="1" t="s">
        <v>3831</v>
      </c>
      <c r="DSL1" s="1" t="s">
        <v>3832</v>
      </c>
      <c r="DSM1" s="1" t="s">
        <v>3833</v>
      </c>
      <c r="DSN1" s="1" t="s">
        <v>3834</v>
      </c>
      <c r="DSO1" s="1" t="s">
        <v>3835</v>
      </c>
      <c r="DSP1" s="1" t="s">
        <v>3836</v>
      </c>
      <c r="DSQ1" s="1" t="s">
        <v>3837</v>
      </c>
      <c r="DSR1" s="1" t="s">
        <v>3838</v>
      </c>
      <c r="DSS1" s="1" t="s">
        <v>3839</v>
      </c>
      <c r="DST1" s="1" t="s">
        <v>3840</v>
      </c>
      <c r="DSU1" s="1" t="s">
        <v>3841</v>
      </c>
      <c r="DSV1" s="1" t="s">
        <v>3842</v>
      </c>
      <c r="DSW1" s="1" t="s">
        <v>3843</v>
      </c>
      <c r="DSX1" s="1" t="s">
        <v>3844</v>
      </c>
      <c r="DSY1" s="1" t="s">
        <v>3845</v>
      </c>
      <c r="DSZ1" s="1" t="s">
        <v>3846</v>
      </c>
      <c r="DTA1" s="1" t="s">
        <v>3847</v>
      </c>
      <c r="DTB1" s="1" t="s">
        <v>3848</v>
      </c>
      <c r="DTC1" s="1" t="s">
        <v>3849</v>
      </c>
      <c r="DTD1" s="1" t="s">
        <v>3850</v>
      </c>
      <c r="DTE1" s="1" t="s">
        <v>3851</v>
      </c>
      <c r="DTF1" s="1" t="s">
        <v>3852</v>
      </c>
      <c r="DTG1" s="1" t="s">
        <v>3853</v>
      </c>
      <c r="DTH1" s="1" t="s">
        <v>3854</v>
      </c>
      <c r="DTI1" s="1" t="s">
        <v>3855</v>
      </c>
      <c r="DTJ1" s="1" t="s">
        <v>3856</v>
      </c>
      <c r="DTK1" s="1" t="s">
        <v>3857</v>
      </c>
      <c r="DTL1" s="1" t="s">
        <v>3858</v>
      </c>
      <c r="DTM1" s="1" t="s">
        <v>3859</v>
      </c>
      <c r="DTN1" s="1" t="s">
        <v>3860</v>
      </c>
      <c r="DTO1" s="1" t="s">
        <v>3861</v>
      </c>
      <c r="DTP1" s="1" t="s">
        <v>3862</v>
      </c>
      <c r="DTQ1" s="1" t="s">
        <v>3863</v>
      </c>
      <c r="DTR1" s="1" t="s">
        <v>3864</v>
      </c>
      <c r="DTS1" s="1" t="s">
        <v>3865</v>
      </c>
      <c r="DTT1" s="1" t="s">
        <v>3866</v>
      </c>
      <c r="DTU1" s="1" t="s">
        <v>3867</v>
      </c>
      <c r="DTV1" s="1" t="s">
        <v>3868</v>
      </c>
      <c r="DTW1" s="1" t="s">
        <v>3869</v>
      </c>
      <c r="DTX1" s="1" t="s">
        <v>3870</v>
      </c>
      <c r="DTY1" s="1" t="s">
        <v>3871</v>
      </c>
      <c r="DTZ1" s="1" t="s">
        <v>3872</v>
      </c>
      <c r="DUA1" s="1" t="s">
        <v>3873</v>
      </c>
      <c r="DUB1" s="1" t="s">
        <v>3874</v>
      </c>
      <c r="DUC1" s="1" t="s">
        <v>3875</v>
      </c>
      <c r="DUD1" s="1" t="s">
        <v>3876</v>
      </c>
      <c r="DUE1" s="1" t="s">
        <v>3877</v>
      </c>
      <c r="DUF1" s="1" t="s">
        <v>3878</v>
      </c>
      <c r="DUG1" s="1" t="s">
        <v>3879</v>
      </c>
      <c r="DUH1" s="1" t="s">
        <v>3880</v>
      </c>
      <c r="DUI1" s="1" t="s">
        <v>3881</v>
      </c>
      <c r="DUJ1" s="1" t="s">
        <v>3882</v>
      </c>
      <c r="DUK1" s="1" t="s">
        <v>3883</v>
      </c>
      <c r="DUL1" s="1" t="s">
        <v>3884</v>
      </c>
      <c r="DUM1" s="1" t="s">
        <v>3885</v>
      </c>
      <c r="DUN1" s="1" t="s">
        <v>3886</v>
      </c>
      <c r="DUO1" s="1" t="s">
        <v>3887</v>
      </c>
      <c r="DUP1" s="1" t="s">
        <v>3888</v>
      </c>
      <c r="DUQ1" s="1" t="s">
        <v>3889</v>
      </c>
      <c r="DUR1" s="1" t="s">
        <v>3890</v>
      </c>
      <c r="DUS1" s="1" t="s">
        <v>3891</v>
      </c>
      <c r="DUT1" s="1" t="s">
        <v>3892</v>
      </c>
      <c r="DUU1" s="1" t="s">
        <v>3893</v>
      </c>
      <c r="DUV1" s="1" t="s">
        <v>3894</v>
      </c>
      <c r="DUW1" s="1" t="s">
        <v>3895</v>
      </c>
      <c r="DUX1" s="1" t="s">
        <v>3896</v>
      </c>
      <c r="DUY1" s="1" t="s">
        <v>3897</v>
      </c>
      <c r="DUZ1" s="1" t="s">
        <v>3898</v>
      </c>
      <c r="DVA1" s="1" t="s">
        <v>3899</v>
      </c>
      <c r="DVB1" s="1" t="s">
        <v>3900</v>
      </c>
      <c r="DVC1" s="1" t="s">
        <v>3901</v>
      </c>
      <c r="DVD1" s="1" t="s">
        <v>3902</v>
      </c>
      <c r="DVE1" s="1" t="s">
        <v>3903</v>
      </c>
      <c r="DVF1" s="1" t="s">
        <v>3904</v>
      </c>
      <c r="DVG1" s="1" t="s">
        <v>3905</v>
      </c>
      <c r="DVH1" s="1" t="s">
        <v>3906</v>
      </c>
      <c r="DVI1" s="1" t="s">
        <v>3907</v>
      </c>
      <c r="DVJ1" s="1" t="s">
        <v>3908</v>
      </c>
      <c r="DVK1" s="1" t="s">
        <v>3909</v>
      </c>
      <c r="DVL1" s="1" t="s">
        <v>3910</v>
      </c>
      <c r="DVM1" s="1" t="s">
        <v>3911</v>
      </c>
      <c r="DVN1" s="1" t="s">
        <v>3912</v>
      </c>
      <c r="DVO1" s="1" t="s">
        <v>3913</v>
      </c>
      <c r="DVP1" s="1" t="s">
        <v>3914</v>
      </c>
      <c r="DVQ1" s="1" t="s">
        <v>3915</v>
      </c>
      <c r="DVR1" s="1" t="s">
        <v>3916</v>
      </c>
      <c r="DVS1" s="1" t="s">
        <v>3917</v>
      </c>
      <c r="DVT1" s="1" t="s">
        <v>3918</v>
      </c>
      <c r="DVU1" s="1" t="s">
        <v>3919</v>
      </c>
      <c r="DVV1" s="1" t="s">
        <v>3920</v>
      </c>
      <c r="DVW1" s="1" t="s">
        <v>3921</v>
      </c>
      <c r="DVX1" s="1" t="s">
        <v>3922</v>
      </c>
      <c r="DVY1" s="1" t="s">
        <v>3923</v>
      </c>
      <c r="DVZ1" s="1" t="s">
        <v>3924</v>
      </c>
      <c r="DWA1" s="1" t="s">
        <v>3925</v>
      </c>
      <c r="DWB1" s="1" t="s">
        <v>3926</v>
      </c>
      <c r="DWC1" s="1" t="s">
        <v>3927</v>
      </c>
      <c r="DWD1" s="1" t="s">
        <v>3928</v>
      </c>
      <c r="DWE1" s="1" t="s">
        <v>3929</v>
      </c>
      <c r="DWF1" s="1" t="s">
        <v>3930</v>
      </c>
      <c r="DWG1" s="1" t="s">
        <v>3931</v>
      </c>
      <c r="DWH1" s="1" t="s">
        <v>3932</v>
      </c>
      <c r="DWI1" s="1" t="s">
        <v>3933</v>
      </c>
      <c r="DWJ1" s="1" t="s">
        <v>3934</v>
      </c>
      <c r="DWK1" s="1" t="s">
        <v>3935</v>
      </c>
      <c r="DWL1" s="1" t="s">
        <v>3936</v>
      </c>
      <c r="DWM1" s="1" t="s">
        <v>3937</v>
      </c>
      <c r="DWN1" s="1" t="s">
        <v>3938</v>
      </c>
      <c r="DWO1" s="1" t="s">
        <v>3939</v>
      </c>
      <c r="DWP1" s="1" t="s">
        <v>3940</v>
      </c>
      <c r="DWQ1" s="1" t="s">
        <v>3941</v>
      </c>
      <c r="DWR1" s="1" t="s">
        <v>3942</v>
      </c>
      <c r="DWS1" s="1" t="s">
        <v>3943</v>
      </c>
      <c r="DWT1" s="1" t="s">
        <v>3944</v>
      </c>
      <c r="DWU1" s="1" t="s">
        <v>3945</v>
      </c>
      <c r="DWV1" s="1" t="s">
        <v>3946</v>
      </c>
      <c r="DWW1" s="1" t="s">
        <v>3947</v>
      </c>
      <c r="DWX1" s="1" t="s">
        <v>3948</v>
      </c>
      <c r="DWY1" s="1" t="s">
        <v>3949</v>
      </c>
      <c r="DWZ1" s="1" t="s">
        <v>3950</v>
      </c>
      <c r="DXA1" s="1" t="s">
        <v>3951</v>
      </c>
      <c r="DXB1" s="1" t="s">
        <v>3952</v>
      </c>
      <c r="DXC1" s="1" t="s">
        <v>3953</v>
      </c>
      <c r="DXD1" s="1" t="s">
        <v>3954</v>
      </c>
      <c r="DXE1" s="1" t="s">
        <v>3955</v>
      </c>
      <c r="DXF1" s="1" t="s">
        <v>3956</v>
      </c>
      <c r="DXG1" s="1" t="s">
        <v>3957</v>
      </c>
      <c r="DXH1" s="1" t="s">
        <v>3958</v>
      </c>
      <c r="DXI1" s="1" t="s">
        <v>3959</v>
      </c>
      <c r="DXJ1" s="1" t="s">
        <v>3960</v>
      </c>
      <c r="DXK1" s="1" t="s">
        <v>3961</v>
      </c>
      <c r="DXL1" s="1" t="s">
        <v>3962</v>
      </c>
      <c r="DXM1" s="1" t="s">
        <v>3963</v>
      </c>
      <c r="DXN1" s="1" t="s">
        <v>3964</v>
      </c>
      <c r="DXO1" s="1" t="s">
        <v>3965</v>
      </c>
      <c r="DXP1" s="1" t="s">
        <v>3966</v>
      </c>
      <c r="DXQ1" s="1" t="s">
        <v>3967</v>
      </c>
      <c r="DXR1" s="1" t="s">
        <v>3968</v>
      </c>
      <c r="DXS1" s="1" t="s">
        <v>3969</v>
      </c>
      <c r="DXT1" s="1" t="s">
        <v>3970</v>
      </c>
      <c r="DXU1" s="1" t="s">
        <v>3971</v>
      </c>
      <c r="DXV1" s="1" t="s">
        <v>3972</v>
      </c>
      <c r="DXW1" s="1" t="s">
        <v>3973</v>
      </c>
      <c r="DXX1" s="1" t="s">
        <v>3974</v>
      </c>
      <c r="DXY1" s="1" t="s">
        <v>3975</v>
      </c>
      <c r="DXZ1" s="1" t="s">
        <v>3976</v>
      </c>
      <c r="DYA1" s="1" t="s">
        <v>3977</v>
      </c>
      <c r="DYB1" s="1" t="s">
        <v>3978</v>
      </c>
      <c r="DYC1" s="1" t="s">
        <v>3979</v>
      </c>
      <c r="DYD1" s="1" t="s">
        <v>3980</v>
      </c>
      <c r="DYE1" s="1" t="s">
        <v>3981</v>
      </c>
      <c r="DYF1" s="1" t="s">
        <v>3982</v>
      </c>
      <c r="DYG1" s="1" t="s">
        <v>3983</v>
      </c>
      <c r="DYH1" s="1" t="s">
        <v>3984</v>
      </c>
      <c r="DYI1" s="1" t="s">
        <v>3985</v>
      </c>
      <c r="DYJ1" s="1" t="s">
        <v>3986</v>
      </c>
      <c r="DYK1" s="1" t="s">
        <v>3987</v>
      </c>
      <c r="DYL1" s="1" t="s">
        <v>3988</v>
      </c>
      <c r="DYM1" s="1" t="s">
        <v>3989</v>
      </c>
      <c r="DYN1" s="1" t="s">
        <v>3990</v>
      </c>
      <c r="DYO1" s="1" t="s">
        <v>3991</v>
      </c>
      <c r="DYP1" s="1" t="s">
        <v>3992</v>
      </c>
      <c r="DYQ1" s="1" t="s">
        <v>3993</v>
      </c>
      <c r="DYR1" s="1" t="s">
        <v>3994</v>
      </c>
      <c r="DYS1" s="1" t="s">
        <v>3995</v>
      </c>
      <c r="DYT1" s="1" t="s">
        <v>3996</v>
      </c>
      <c r="DYU1" s="1" t="s">
        <v>3997</v>
      </c>
      <c r="DYV1" s="1" t="s">
        <v>3998</v>
      </c>
      <c r="DYW1" s="1" t="s">
        <v>3999</v>
      </c>
      <c r="DYX1" s="1" t="s">
        <v>4000</v>
      </c>
      <c r="DYY1" s="1" t="s">
        <v>4001</v>
      </c>
      <c r="DYZ1" s="1" t="s">
        <v>4002</v>
      </c>
      <c r="DZA1" s="1" t="s">
        <v>4003</v>
      </c>
      <c r="DZB1" s="1" t="s">
        <v>4004</v>
      </c>
      <c r="DZC1" s="1" t="s">
        <v>4005</v>
      </c>
      <c r="DZD1" s="1" t="s">
        <v>4006</v>
      </c>
      <c r="DZE1" s="1" t="s">
        <v>4007</v>
      </c>
      <c r="DZF1" s="1" t="s">
        <v>4008</v>
      </c>
      <c r="DZG1" s="1" t="s">
        <v>4009</v>
      </c>
      <c r="DZH1" s="1" t="s">
        <v>4010</v>
      </c>
      <c r="DZI1" s="1" t="s">
        <v>4011</v>
      </c>
      <c r="DZJ1" s="1" t="s">
        <v>4012</v>
      </c>
      <c r="DZK1" s="1" t="s">
        <v>4013</v>
      </c>
      <c r="DZL1" s="1" t="s">
        <v>4014</v>
      </c>
      <c r="DZM1" s="1" t="s">
        <v>4015</v>
      </c>
      <c r="DZN1" s="1" t="s">
        <v>4016</v>
      </c>
      <c r="DZO1" s="1" t="s">
        <v>4017</v>
      </c>
      <c r="DZP1" s="1" t="s">
        <v>4018</v>
      </c>
      <c r="DZQ1" s="1" t="s">
        <v>4019</v>
      </c>
      <c r="DZR1" s="1" t="s">
        <v>4020</v>
      </c>
      <c r="DZS1" s="1" t="s">
        <v>4021</v>
      </c>
      <c r="DZT1" s="1" t="s">
        <v>4022</v>
      </c>
      <c r="DZU1" s="1" t="s">
        <v>4023</v>
      </c>
      <c r="DZV1" s="1" t="s">
        <v>4024</v>
      </c>
      <c r="DZW1" s="1" t="s">
        <v>4025</v>
      </c>
      <c r="DZX1" s="1" t="s">
        <v>4026</v>
      </c>
      <c r="DZY1" s="1" t="s">
        <v>4027</v>
      </c>
      <c r="DZZ1" s="1" t="s">
        <v>4028</v>
      </c>
      <c r="EAA1" s="1" t="s">
        <v>4029</v>
      </c>
      <c r="EAB1" s="1" t="s">
        <v>4030</v>
      </c>
      <c r="EAC1" s="1" t="s">
        <v>4031</v>
      </c>
      <c r="EAD1" s="1" t="s">
        <v>4032</v>
      </c>
      <c r="EAE1" s="1" t="s">
        <v>4033</v>
      </c>
      <c r="EAF1" s="1" t="s">
        <v>4034</v>
      </c>
      <c r="EAG1" s="1" t="s">
        <v>4035</v>
      </c>
      <c r="EAH1" s="1" t="s">
        <v>4036</v>
      </c>
      <c r="EAI1" s="1" t="s">
        <v>4037</v>
      </c>
      <c r="EAJ1" s="1" t="s">
        <v>4038</v>
      </c>
      <c r="EAK1" s="1" t="s">
        <v>4039</v>
      </c>
      <c r="EAL1" s="1" t="s">
        <v>4040</v>
      </c>
      <c r="EAM1" s="1" t="s">
        <v>4041</v>
      </c>
      <c r="EAN1" s="1" t="s">
        <v>4042</v>
      </c>
      <c r="EAO1" s="1" t="s">
        <v>4043</v>
      </c>
      <c r="EAP1" s="1" t="s">
        <v>4044</v>
      </c>
      <c r="EAQ1" s="1" t="s">
        <v>4045</v>
      </c>
      <c r="EAR1" s="1" t="s">
        <v>4046</v>
      </c>
      <c r="EAS1" s="1" t="s">
        <v>4047</v>
      </c>
      <c r="EAT1" s="1" t="s">
        <v>4048</v>
      </c>
      <c r="EAU1" s="1" t="s">
        <v>4049</v>
      </c>
      <c r="EAV1" s="1" t="s">
        <v>4050</v>
      </c>
      <c r="EAW1" s="1" t="s">
        <v>4051</v>
      </c>
      <c r="EAX1" s="1" t="s">
        <v>4052</v>
      </c>
      <c r="EAY1" s="1" t="s">
        <v>4053</v>
      </c>
      <c r="EAZ1" s="1" t="s">
        <v>4054</v>
      </c>
      <c r="EBA1" s="1" t="s">
        <v>4055</v>
      </c>
      <c r="EBB1" s="1" t="s">
        <v>4056</v>
      </c>
      <c r="EBC1" s="1" t="s">
        <v>4057</v>
      </c>
      <c r="EBD1" s="1" t="s">
        <v>4058</v>
      </c>
      <c r="EBE1" s="1" t="s">
        <v>4059</v>
      </c>
      <c r="EBF1" s="1" t="s">
        <v>4060</v>
      </c>
      <c r="EBG1" s="1" t="s">
        <v>4061</v>
      </c>
      <c r="EBH1" s="1" t="s">
        <v>4062</v>
      </c>
      <c r="EBI1" s="1" t="s">
        <v>4063</v>
      </c>
      <c r="EBJ1" s="1" t="s">
        <v>4064</v>
      </c>
      <c r="EBK1" s="1" t="s">
        <v>4065</v>
      </c>
      <c r="EBL1" s="1" t="s">
        <v>4066</v>
      </c>
      <c r="EBM1" s="1" t="s">
        <v>4067</v>
      </c>
      <c r="EBN1" s="1" t="s">
        <v>4068</v>
      </c>
      <c r="EBO1" s="1" t="s">
        <v>4069</v>
      </c>
      <c r="EBP1" s="1" t="s">
        <v>4070</v>
      </c>
      <c r="EBQ1" s="1" t="s">
        <v>4071</v>
      </c>
      <c r="EBR1" s="1" t="s">
        <v>4072</v>
      </c>
      <c r="EBS1" s="1" t="s">
        <v>4073</v>
      </c>
      <c r="EBT1" s="1" t="s">
        <v>4074</v>
      </c>
      <c r="EBU1" s="1" t="s">
        <v>4075</v>
      </c>
      <c r="EBV1" s="1" t="s">
        <v>4076</v>
      </c>
      <c r="EBW1" s="1" t="s">
        <v>4077</v>
      </c>
      <c r="EBX1" s="1" t="s">
        <v>4078</v>
      </c>
      <c r="EBY1" s="1" t="s">
        <v>4079</v>
      </c>
      <c r="EBZ1" s="1" t="s">
        <v>4080</v>
      </c>
      <c r="ECA1" s="1" t="s">
        <v>4081</v>
      </c>
      <c r="ECB1" s="1" t="s">
        <v>4082</v>
      </c>
      <c r="ECC1" s="1" t="s">
        <v>4083</v>
      </c>
      <c r="ECD1" s="1" t="s">
        <v>4084</v>
      </c>
      <c r="ECE1" s="1" t="s">
        <v>4085</v>
      </c>
      <c r="ECF1" s="1" t="s">
        <v>4086</v>
      </c>
      <c r="ECG1" s="1" t="s">
        <v>4087</v>
      </c>
      <c r="ECH1" s="1" t="s">
        <v>4088</v>
      </c>
      <c r="ECI1" s="1" t="s">
        <v>4089</v>
      </c>
      <c r="ECJ1" s="1" t="s">
        <v>4090</v>
      </c>
      <c r="ECK1" s="1" t="s">
        <v>4091</v>
      </c>
      <c r="ECL1" s="1" t="s">
        <v>4092</v>
      </c>
      <c r="ECM1" s="1" t="s">
        <v>4093</v>
      </c>
      <c r="ECN1" s="1" t="s">
        <v>4094</v>
      </c>
      <c r="ECO1" s="1" t="s">
        <v>4095</v>
      </c>
      <c r="ECP1" s="1" t="s">
        <v>4096</v>
      </c>
      <c r="ECQ1" s="1" t="s">
        <v>4097</v>
      </c>
      <c r="ECR1" s="1" t="s">
        <v>4098</v>
      </c>
      <c r="ECS1" s="1" t="s">
        <v>4099</v>
      </c>
      <c r="ECT1" s="1" t="s">
        <v>4100</v>
      </c>
      <c r="ECU1" s="1" t="s">
        <v>4101</v>
      </c>
      <c r="ECV1" s="1" t="s">
        <v>4102</v>
      </c>
      <c r="ECW1" s="1" t="s">
        <v>4103</v>
      </c>
      <c r="ECX1" s="1" t="s">
        <v>4104</v>
      </c>
      <c r="ECY1" s="1" t="s">
        <v>4105</v>
      </c>
      <c r="ECZ1" s="1" t="s">
        <v>4106</v>
      </c>
      <c r="EDA1" s="1" t="s">
        <v>4107</v>
      </c>
      <c r="EDB1" s="1" t="s">
        <v>4108</v>
      </c>
      <c r="EDC1" s="1" t="s">
        <v>4109</v>
      </c>
      <c r="EDD1" s="1" t="s">
        <v>4110</v>
      </c>
      <c r="EDE1" s="1" t="s">
        <v>4111</v>
      </c>
      <c r="EDF1" s="1" t="s">
        <v>4112</v>
      </c>
      <c r="EDG1" s="1" t="s">
        <v>4113</v>
      </c>
      <c r="EDH1" s="1" t="s">
        <v>4114</v>
      </c>
      <c r="EDI1" s="1" t="s">
        <v>4115</v>
      </c>
      <c r="EDJ1" s="1" t="s">
        <v>4116</v>
      </c>
      <c r="EDK1" s="1" t="s">
        <v>4117</v>
      </c>
      <c r="EDL1" s="1" t="s">
        <v>4118</v>
      </c>
      <c r="EDM1" s="1" t="s">
        <v>4119</v>
      </c>
      <c r="EDN1" s="1" t="s">
        <v>4120</v>
      </c>
      <c r="EDO1" s="1" t="s">
        <v>4121</v>
      </c>
      <c r="EDP1" s="1" t="s">
        <v>4122</v>
      </c>
      <c r="EDQ1" s="1" t="s">
        <v>4123</v>
      </c>
      <c r="EDR1" s="1" t="s">
        <v>4124</v>
      </c>
      <c r="EDS1" s="1" t="s">
        <v>4125</v>
      </c>
      <c r="EDT1" s="1" t="s">
        <v>4126</v>
      </c>
      <c r="EDU1" s="1" t="s">
        <v>4127</v>
      </c>
      <c r="EDV1" s="1" t="s">
        <v>4128</v>
      </c>
      <c r="EDW1" s="1" t="s">
        <v>4129</v>
      </c>
      <c r="EDX1" s="1" t="s">
        <v>4130</v>
      </c>
      <c r="EDY1" s="1" t="s">
        <v>4131</v>
      </c>
      <c r="EDZ1" s="1" t="s">
        <v>4132</v>
      </c>
      <c r="EEA1" s="1" t="s">
        <v>4133</v>
      </c>
      <c r="EEB1" s="1" t="s">
        <v>4134</v>
      </c>
      <c r="EEC1" s="1" t="s">
        <v>4135</v>
      </c>
      <c r="EED1" s="1" t="s">
        <v>4136</v>
      </c>
      <c r="EEE1" s="1" t="s">
        <v>4137</v>
      </c>
      <c r="EEF1" s="1" t="s">
        <v>4138</v>
      </c>
      <c r="EEG1" s="1" t="s">
        <v>4139</v>
      </c>
      <c r="EEH1" s="1" t="s">
        <v>4140</v>
      </c>
      <c r="EEI1" s="1" t="s">
        <v>4141</v>
      </c>
      <c r="EEJ1" s="1" t="s">
        <v>4142</v>
      </c>
      <c r="EEK1" s="1" t="s">
        <v>4143</v>
      </c>
      <c r="EEL1" s="1" t="s">
        <v>4144</v>
      </c>
      <c r="EEM1" s="1" t="s">
        <v>4145</v>
      </c>
      <c r="EEN1" s="1" t="s">
        <v>4146</v>
      </c>
      <c r="EEO1" s="1" t="s">
        <v>4147</v>
      </c>
      <c r="EEP1" s="1" t="s">
        <v>4148</v>
      </c>
      <c r="EEQ1" s="1" t="s">
        <v>4149</v>
      </c>
      <c r="EER1" s="1" t="s">
        <v>4150</v>
      </c>
      <c r="EES1" s="1" t="s">
        <v>4151</v>
      </c>
      <c r="EET1" s="1" t="s">
        <v>4152</v>
      </c>
      <c r="EEU1" s="1" t="s">
        <v>4153</v>
      </c>
      <c r="EEV1" s="1" t="s">
        <v>4154</v>
      </c>
      <c r="EEW1" s="1" t="s">
        <v>4155</v>
      </c>
      <c r="EEX1" s="1" t="s">
        <v>4156</v>
      </c>
      <c r="EEY1" s="1" t="s">
        <v>4157</v>
      </c>
      <c r="EEZ1" s="1" t="s">
        <v>4158</v>
      </c>
      <c r="EFA1" s="1" t="s">
        <v>4159</v>
      </c>
      <c r="EFB1" s="1" t="s">
        <v>4160</v>
      </c>
      <c r="EFC1" s="1" t="s">
        <v>4161</v>
      </c>
      <c r="EFD1" s="1" t="s">
        <v>4162</v>
      </c>
      <c r="EFE1" s="1" t="s">
        <v>4163</v>
      </c>
      <c r="EFF1" s="1" t="s">
        <v>4164</v>
      </c>
      <c r="EFG1" s="1" t="s">
        <v>4165</v>
      </c>
      <c r="EFH1" s="1" t="s">
        <v>4166</v>
      </c>
      <c r="EFI1" s="1" t="s">
        <v>4167</v>
      </c>
      <c r="EFJ1" s="1" t="s">
        <v>4168</v>
      </c>
      <c r="EFK1" s="1" t="s">
        <v>4169</v>
      </c>
      <c r="EFL1" s="1" t="s">
        <v>4170</v>
      </c>
      <c r="EFM1" s="1" t="s">
        <v>4171</v>
      </c>
      <c r="EFN1" s="1" t="s">
        <v>4172</v>
      </c>
      <c r="EFO1" s="1" t="s">
        <v>4173</v>
      </c>
      <c r="EFP1" s="1" t="s">
        <v>4174</v>
      </c>
      <c r="EFQ1" s="1" t="s">
        <v>4175</v>
      </c>
      <c r="EFR1" s="1" t="s">
        <v>4176</v>
      </c>
      <c r="EFS1" s="1" t="s">
        <v>4177</v>
      </c>
      <c r="EFT1" s="1" t="s">
        <v>4178</v>
      </c>
      <c r="EFU1" s="1" t="s">
        <v>4179</v>
      </c>
      <c r="EFV1" s="1" t="s">
        <v>4180</v>
      </c>
      <c r="EFW1" s="1" t="s">
        <v>4181</v>
      </c>
      <c r="EFX1" s="1" t="s">
        <v>4182</v>
      </c>
      <c r="EFY1" s="1" t="s">
        <v>4183</v>
      </c>
      <c r="EFZ1" s="1" t="s">
        <v>4184</v>
      </c>
      <c r="EGA1" s="1" t="s">
        <v>4185</v>
      </c>
      <c r="EGB1" s="1" t="s">
        <v>4186</v>
      </c>
      <c r="EGC1" s="1" t="s">
        <v>4187</v>
      </c>
      <c r="EGD1" s="1" t="s">
        <v>4188</v>
      </c>
      <c r="EGE1" s="1" t="s">
        <v>4189</v>
      </c>
      <c r="EGF1" s="1" t="s">
        <v>4190</v>
      </c>
      <c r="EGG1" s="1" t="s">
        <v>4191</v>
      </c>
      <c r="EGH1" s="1" t="s">
        <v>4192</v>
      </c>
      <c r="EGI1" s="1" t="s">
        <v>4193</v>
      </c>
      <c r="EGJ1" s="1" t="s">
        <v>4194</v>
      </c>
      <c r="EGK1" s="1" t="s">
        <v>4195</v>
      </c>
      <c r="EGL1" s="1" t="s">
        <v>4196</v>
      </c>
      <c r="EGM1" s="1" t="s">
        <v>4197</v>
      </c>
      <c r="EGN1" s="1" t="s">
        <v>4198</v>
      </c>
      <c r="EGO1" s="1" t="s">
        <v>4199</v>
      </c>
      <c r="EGP1" s="1" t="s">
        <v>4200</v>
      </c>
      <c r="EGQ1" s="1" t="s">
        <v>4201</v>
      </c>
      <c r="EGR1" s="1" t="s">
        <v>4202</v>
      </c>
      <c r="EGS1" s="1" t="s">
        <v>4203</v>
      </c>
      <c r="EGT1" s="1" t="s">
        <v>4204</v>
      </c>
      <c r="EGU1" s="1" t="s">
        <v>4205</v>
      </c>
      <c r="EGV1" s="1" t="s">
        <v>4206</v>
      </c>
      <c r="EGW1" s="1" t="s">
        <v>4207</v>
      </c>
      <c r="EGX1" s="1" t="s">
        <v>4208</v>
      </c>
      <c r="EGY1" s="1" t="s">
        <v>4209</v>
      </c>
      <c r="EGZ1" s="1" t="s">
        <v>4210</v>
      </c>
      <c r="EHA1" s="1" t="s">
        <v>4211</v>
      </c>
      <c r="EHB1" s="1" t="s">
        <v>4212</v>
      </c>
      <c r="EHC1" s="1" t="s">
        <v>4213</v>
      </c>
      <c r="EHD1" s="1" t="s">
        <v>4214</v>
      </c>
      <c r="EHE1" s="1" t="s">
        <v>4215</v>
      </c>
      <c r="EHF1" s="1" t="s">
        <v>4216</v>
      </c>
      <c r="EHG1" s="1" t="s">
        <v>4217</v>
      </c>
      <c r="EHH1" s="1" t="s">
        <v>4218</v>
      </c>
      <c r="EHI1" s="1" t="s">
        <v>4219</v>
      </c>
      <c r="EHJ1" s="1" t="s">
        <v>4220</v>
      </c>
      <c r="EHK1" s="1" t="s">
        <v>4221</v>
      </c>
      <c r="EHL1" s="1" t="s">
        <v>4222</v>
      </c>
      <c r="EHM1" s="1" t="s">
        <v>4223</v>
      </c>
      <c r="EHN1" s="1" t="s">
        <v>4224</v>
      </c>
      <c r="EHO1" s="1" t="s">
        <v>4225</v>
      </c>
      <c r="EHP1" s="1" t="s">
        <v>4226</v>
      </c>
      <c r="EHQ1" s="1" t="s">
        <v>4227</v>
      </c>
      <c r="EHR1" s="1" t="s">
        <v>4228</v>
      </c>
      <c r="EHS1" s="1" t="s">
        <v>4229</v>
      </c>
      <c r="EHT1" s="1" t="s">
        <v>4230</v>
      </c>
      <c r="EHU1" s="1" t="s">
        <v>4231</v>
      </c>
      <c r="EHV1" s="1" t="s">
        <v>4232</v>
      </c>
      <c r="EHW1" s="1" t="s">
        <v>4233</v>
      </c>
      <c r="EHX1" s="1" t="s">
        <v>4234</v>
      </c>
      <c r="EHY1" s="1" t="s">
        <v>4235</v>
      </c>
      <c r="EHZ1" s="1" t="s">
        <v>4236</v>
      </c>
      <c r="EIA1" s="1" t="s">
        <v>4237</v>
      </c>
      <c r="EIB1" s="1" t="s">
        <v>4238</v>
      </c>
      <c r="EIC1" s="1" t="s">
        <v>4239</v>
      </c>
      <c r="EID1" s="1" t="s">
        <v>4240</v>
      </c>
      <c r="EIE1" s="1" t="s">
        <v>4241</v>
      </c>
      <c r="EIF1" s="1" t="s">
        <v>4242</v>
      </c>
      <c r="EIG1" s="1" t="s">
        <v>4243</v>
      </c>
      <c r="EIH1" s="1" t="s">
        <v>4244</v>
      </c>
      <c r="EII1" s="1" t="s">
        <v>4245</v>
      </c>
      <c r="EIJ1" s="1" t="s">
        <v>4246</v>
      </c>
      <c r="EIK1" s="1" t="s">
        <v>4247</v>
      </c>
      <c r="EIL1" s="1" t="s">
        <v>4248</v>
      </c>
      <c r="EIM1" s="1" t="s">
        <v>4249</v>
      </c>
      <c r="EIN1" s="1" t="s">
        <v>4250</v>
      </c>
      <c r="EIO1" s="1" t="s">
        <v>4251</v>
      </c>
      <c r="EIP1" s="1" t="s">
        <v>4252</v>
      </c>
      <c r="EIQ1" s="1" t="s">
        <v>4253</v>
      </c>
      <c r="EIR1" s="1" t="s">
        <v>4254</v>
      </c>
      <c r="EIS1" s="1" t="s">
        <v>4255</v>
      </c>
      <c r="EIT1" s="1" t="s">
        <v>4256</v>
      </c>
      <c r="EIU1" s="1" t="s">
        <v>4257</v>
      </c>
      <c r="EIV1" s="1" t="s">
        <v>4258</v>
      </c>
      <c r="EIW1" s="1" t="s">
        <v>4259</v>
      </c>
      <c r="EIX1" s="1" t="s">
        <v>4260</v>
      </c>
      <c r="EIY1" s="1" t="s">
        <v>4261</v>
      </c>
      <c r="EIZ1" s="1" t="s">
        <v>4262</v>
      </c>
      <c r="EJA1" s="1" t="s">
        <v>4263</v>
      </c>
      <c r="EJB1" s="1" t="s">
        <v>4264</v>
      </c>
      <c r="EJC1" s="1" t="s">
        <v>4265</v>
      </c>
      <c r="EJD1" s="1" t="s">
        <v>4266</v>
      </c>
      <c r="EJE1" s="1" t="s">
        <v>4267</v>
      </c>
      <c r="EJF1" s="1" t="s">
        <v>4268</v>
      </c>
      <c r="EJG1" s="1" t="s">
        <v>4269</v>
      </c>
      <c r="EJH1" s="1" t="s">
        <v>4270</v>
      </c>
      <c r="EJI1" s="1" t="s">
        <v>4271</v>
      </c>
      <c r="EJJ1" s="1" t="s">
        <v>4272</v>
      </c>
      <c r="EJK1" s="1" t="s">
        <v>4273</v>
      </c>
      <c r="EJL1" s="1" t="s">
        <v>4274</v>
      </c>
      <c r="EJM1" s="1" t="s">
        <v>4275</v>
      </c>
      <c r="EJN1" s="1" t="s">
        <v>4276</v>
      </c>
      <c r="EJO1" s="1" t="s">
        <v>4277</v>
      </c>
      <c r="EJP1" s="1" t="s">
        <v>4278</v>
      </c>
      <c r="EJQ1" s="1" t="s">
        <v>4279</v>
      </c>
      <c r="EJR1" s="1" t="s">
        <v>4280</v>
      </c>
      <c r="EJS1" s="1" t="s">
        <v>4281</v>
      </c>
      <c r="EJT1" s="1" t="s">
        <v>4282</v>
      </c>
      <c r="EJU1" s="1" t="s">
        <v>4283</v>
      </c>
      <c r="EJV1" s="1" t="s">
        <v>4284</v>
      </c>
      <c r="EJW1" s="1" t="s">
        <v>4285</v>
      </c>
      <c r="EJX1" s="1" t="s">
        <v>4286</v>
      </c>
      <c r="EJY1" s="1" t="s">
        <v>4287</v>
      </c>
      <c r="EJZ1" s="1" t="s">
        <v>4288</v>
      </c>
      <c r="EKA1" s="1" t="s">
        <v>4289</v>
      </c>
      <c r="EKB1" s="1" t="s">
        <v>4290</v>
      </c>
      <c r="EKC1" s="1" t="s">
        <v>4291</v>
      </c>
      <c r="EKD1" s="1" t="s">
        <v>4292</v>
      </c>
      <c r="EKE1" s="1" t="s">
        <v>4293</v>
      </c>
      <c r="EKF1" s="1" t="s">
        <v>4294</v>
      </c>
      <c r="EKG1" s="1" t="s">
        <v>4295</v>
      </c>
      <c r="EKH1" s="1" t="s">
        <v>4296</v>
      </c>
      <c r="EKI1" s="1" t="s">
        <v>4297</v>
      </c>
      <c r="EKJ1" s="1" t="s">
        <v>4298</v>
      </c>
      <c r="EKK1" s="1" t="s">
        <v>4299</v>
      </c>
      <c r="EKL1" s="1" t="s">
        <v>4300</v>
      </c>
      <c r="EKM1" s="1" t="s">
        <v>4301</v>
      </c>
      <c r="EKN1" s="1" t="s">
        <v>4302</v>
      </c>
      <c r="EKO1" s="1" t="s">
        <v>4303</v>
      </c>
      <c r="EKP1" s="1" t="s">
        <v>4304</v>
      </c>
      <c r="EKQ1" s="1" t="s">
        <v>4305</v>
      </c>
      <c r="EKR1" s="1" t="s">
        <v>4306</v>
      </c>
      <c r="EKS1" s="1" t="s">
        <v>4307</v>
      </c>
      <c r="EKT1" s="1" t="s">
        <v>4308</v>
      </c>
      <c r="EKU1" s="1" t="s">
        <v>4309</v>
      </c>
      <c r="EKV1" s="1" t="s">
        <v>4310</v>
      </c>
      <c r="EKW1" s="1" t="s">
        <v>4311</v>
      </c>
      <c r="EKX1" s="1" t="s">
        <v>4312</v>
      </c>
      <c r="EKY1" s="1" t="s">
        <v>4313</v>
      </c>
      <c r="EKZ1" s="1" t="s">
        <v>4314</v>
      </c>
      <c r="ELA1" s="1" t="s">
        <v>4315</v>
      </c>
      <c r="ELB1" s="1" t="s">
        <v>4316</v>
      </c>
      <c r="ELC1" s="1" t="s">
        <v>4317</v>
      </c>
      <c r="ELD1" s="1" t="s">
        <v>4318</v>
      </c>
      <c r="ELE1" s="1" t="s">
        <v>4319</v>
      </c>
      <c r="ELF1" s="1" t="s">
        <v>4320</v>
      </c>
      <c r="ELG1" s="1" t="s">
        <v>4321</v>
      </c>
      <c r="ELH1" s="1" t="s">
        <v>4322</v>
      </c>
      <c r="ELI1" s="1" t="s">
        <v>4323</v>
      </c>
      <c r="ELJ1" s="1" t="s">
        <v>4324</v>
      </c>
      <c r="ELK1" s="1" t="s">
        <v>4325</v>
      </c>
      <c r="ELL1" s="1" t="s">
        <v>4326</v>
      </c>
      <c r="ELM1" s="1" t="s">
        <v>4327</v>
      </c>
      <c r="ELN1" s="1" t="s">
        <v>4328</v>
      </c>
      <c r="ELO1" s="1" t="s">
        <v>4329</v>
      </c>
      <c r="ELP1" s="1" t="s">
        <v>4330</v>
      </c>
      <c r="ELQ1" s="1" t="s">
        <v>4331</v>
      </c>
      <c r="ELR1" s="1" t="s">
        <v>4332</v>
      </c>
      <c r="ELS1" s="1" t="s">
        <v>4333</v>
      </c>
      <c r="ELT1" s="1" t="s">
        <v>4334</v>
      </c>
      <c r="ELU1" s="1" t="s">
        <v>4335</v>
      </c>
      <c r="ELV1" s="1" t="s">
        <v>4336</v>
      </c>
      <c r="ELW1" s="1" t="s">
        <v>4337</v>
      </c>
      <c r="ELX1" s="1" t="s">
        <v>4338</v>
      </c>
      <c r="ELY1" s="1" t="s">
        <v>4339</v>
      </c>
      <c r="ELZ1" s="1" t="s">
        <v>4340</v>
      </c>
      <c r="EMA1" s="1" t="s">
        <v>4341</v>
      </c>
      <c r="EMB1" s="1" t="s">
        <v>4342</v>
      </c>
      <c r="EMC1" s="1" t="s">
        <v>4343</v>
      </c>
      <c r="EMD1" s="1" t="s">
        <v>4344</v>
      </c>
      <c r="EME1" s="1" t="s">
        <v>4345</v>
      </c>
      <c r="EMF1" s="1" t="s">
        <v>4346</v>
      </c>
      <c r="EMG1" s="1" t="s">
        <v>4347</v>
      </c>
      <c r="EMH1" s="1" t="s">
        <v>4348</v>
      </c>
      <c r="EMI1" s="1" t="s">
        <v>4349</v>
      </c>
      <c r="EMJ1" s="1" t="s">
        <v>4350</v>
      </c>
      <c r="EMK1" s="1" t="s">
        <v>4351</v>
      </c>
      <c r="EML1" s="1" t="s">
        <v>4352</v>
      </c>
      <c r="EMM1" s="1" t="s">
        <v>4353</v>
      </c>
      <c r="EMN1" s="1" t="s">
        <v>4354</v>
      </c>
      <c r="EMO1" s="1" t="s">
        <v>4355</v>
      </c>
      <c r="EMP1" s="1" t="s">
        <v>4356</v>
      </c>
      <c r="EMQ1" s="1" t="s">
        <v>4357</v>
      </c>
      <c r="EMR1" s="1" t="s">
        <v>4358</v>
      </c>
      <c r="EMS1" s="1" t="s">
        <v>4359</v>
      </c>
      <c r="EMT1" s="1" t="s">
        <v>4360</v>
      </c>
      <c r="EMU1" s="1" t="s">
        <v>4361</v>
      </c>
      <c r="EMV1" s="1" t="s">
        <v>4362</v>
      </c>
      <c r="EMW1" s="1" t="s">
        <v>4363</v>
      </c>
      <c r="EMX1" s="1" t="s">
        <v>4364</v>
      </c>
      <c r="EMY1" s="1" t="s">
        <v>4365</v>
      </c>
      <c r="EMZ1" s="1" t="s">
        <v>4366</v>
      </c>
      <c r="ENA1" s="1" t="s">
        <v>4367</v>
      </c>
      <c r="ENB1" s="1" t="s">
        <v>4368</v>
      </c>
      <c r="ENC1" s="1" t="s">
        <v>4369</v>
      </c>
      <c r="END1" s="1" t="s">
        <v>4370</v>
      </c>
      <c r="ENE1" s="1" t="s">
        <v>4371</v>
      </c>
      <c r="ENF1" s="1" t="s">
        <v>4372</v>
      </c>
      <c r="ENG1" s="1" t="s">
        <v>4373</v>
      </c>
      <c r="ENH1" s="1" t="s">
        <v>4374</v>
      </c>
      <c r="ENI1" s="1" t="s">
        <v>4375</v>
      </c>
      <c r="ENJ1" s="1" t="s">
        <v>4376</v>
      </c>
      <c r="ENK1" s="1" t="s">
        <v>4377</v>
      </c>
      <c r="ENL1" s="1" t="s">
        <v>4378</v>
      </c>
      <c r="ENM1" s="1" t="s">
        <v>4379</v>
      </c>
      <c r="ENN1" s="1" t="s">
        <v>4380</v>
      </c>
      <c r="ENO1" s="1" t="s">
        <v>4381</v>
      </c>
      <c r="ENP1" s="1" t="s">
        <v>4382</v>
      </c>
      <c r="ENQ1" s="1" t="s">
        <v>4383</v>
      </c>
      <c r="ENR1" s="1" t="s">
        <v>4384</v>
      </c>
      <c r="ENS1" s="1" t="s">
        <v>4385</v>
      </c>
      <c r="ENT1" s="1" t="s">
        <v>4386</v>
      </c>
      <c r="ENU1" s="1" t="s">
        <v>4387</v>
      </c>
      <c r="ENV1" s="1" t="s">
        <v>4388</v>
      </c>
      <c r="ENW1" s="1" t="s">
        <v>4389</v>
      </c>
      <c r="ENX1" s="1" t="s">
        <v>4390</v>
      </c>
      <c r="ENY1" s="1" t="s">
        <v>4391</v>
      </c>
      <c r="ENZ1" s="1" t="s">
        <v>4392</v>
      </c>
      <c r="EOA1" s="1" t="s">
        <v>4393</v>
      </c>
      <c r="EOB1" s="1" t="s">
        <v>4394</v>
      </c>
      <c r="EOC1" s="1" t="s">
        <v>4395</v>
      </c>
      <c r="EOD1" s="1" t="s">
        <v>4396</v>
      </c>
      <c r="EOE1" s="1" t="s">
        <v>4397</v>
      </c>
      <c r="EOF1" s="1" t="s">
        <v>4398</v>
      </c>
      <c r="EOG1" s="1" t="s">
        <v>4399</v>
      </c>
      <c r="EOH1" s="1" t="s">
        <v>4400</v>
      </c>
      <c r="EOI1" s="1" t="s">
        <v>4401</v>
      </c>
      <c r="EOJ1" s="1" t="s">
        <v>4402</v>
      </c>
      <c r="EOK1" s="1" t="s">
        <v>4403</v>
      </c>
      <c r="EOL1" s="1" t="s">
        <v>4404</v>
      </c>
      <c r="EOM1" s="1" t="s">
        <v>4405</v>
      </c>
      <c r="EON1" s="1" t="s">
        <v>4406</v>
      </c>
      <c r="EOO1" s="1" t="s">
        <v>4407</v>
      </c>
      <c r="EOP1" s="1" t="s">
        <v>4408</v>
      </c>
      <c r="EOQ1" s="1" t="s">
        <v>4409</v>
      </c>
      <c r="EOR1" s="1" t="s">
        <v>4410</v>
      </c>
      <c r="EOS1" s="1" t="s">
        <v>4411</v>
      </c>
      <c r="EOT1" s="1" t="s">
        <v>4412</v>
      </c>
      <c r="EOU1" s="1" t="s">
        <v>4413</v>
      </c>
      <c r="EOV1" s="1" t="s">
        <v>4414</v>
      </c>
      <c r="EOW1" s="1" t="s">
        <v>4415</v>
      </c>
      <c r="EOX1" s="1" t="s">
        <v>4416</v>
      </c>
      <c r="EOY1" s="1" t="s">
        <v>4417</v>
      </c>
      <c r="EOZ1" s="1" t="s">
        <v>4418</v>
      </c>
      <c r="EPA1" s="1" t="s">
        <v>4419</v>
      </c>
      <c r="EPB1" s="1" t="s">
        <v>4420</v>
      </c>
      <c r="EPC1" s="1" t="s">
        <v>4421</v>
      </c>
      <c r="EPD1" s="1" t="s">
        <v>4422</v>
      </c>
      <c r="EPE1" s="1" t="s">
        <v>4423</v>
      </c>
      <c r="EPF1" s="1" t="s">
        <v>4424</v>
      </c>
      <c r="EPG1" s="1" t="s">
        <v>4425</v>
      </c>
      <c r="EPH1" s="1" t="s">
        <v>4426</v>
      </c>
      <c r="EPI1" s="1" t="s">
        <v>4427</v>
      </c>
      <c r="EPJ1" s="1" t="s">
        <v>4428</v>
      </c>
      <c r="EPK1" s="1" t="s">
        <v>4429</v>
      </c>
      <c r="EPL1" s="1" t="s">
        <v>4430</v>
      </c>
      <c r="EPM1" s="1" t="s">
        <v>4431</v>
      </c>
      <c r="EPN1" s="1" t="s">
        <v>4432</v>
      </c>
      <c r="EPO1" s="1" t="s">
        <v>4433</v>
      </c>
      <c r="EPP1" s="1" t="s">
        <v>4434</v>
      </c>
      <c r="EPQ1" s="1" t="s">
        <v>4435</v>
      </c>
      <c r="EPR1" s="1" t="s">
        <v>4436</v>
      </c>
      <c r="EPS1" s="1" t="s">
        <v>4437</v>
      </c>
      <c r="EPT1" s="1" t="s">
        <v>4438</v>
      </c>
      <c r="EPU1" s="1" t="s">
        <v>4439</v>
      </c>
      <c r="EPV1" s="1" t="s">
        <v>4440</v>
      </c>
      <c r="EPW1" s="1" t="s">
        <v>4441</v>
      </c>
      <c r="EPX1" s="1" t="s">
        <v>4442</v>
      </c>
      <c r="EPY1" s="1" t="s">
        <v>4443</v>
      </c>
      <c r="EPZ1" s="1" t="s">
        <v>4444</v>
      </c>
      <c r="EQA1" s="1" t="s">
        <v>4445</v>
      </c>
      <c r="EQB1" s="1" t="s">
        <v>4446</v>
      </c>
      <c r="EQC1" s="1" t="s">
        <v>4447</v>
      </c>
      <c r="EQD1" s="1" t="s">
        <v>4448</v>
      </c>
      <c r="EQE1" s="1" t="s">
        <v>4449</v>
      </c>
      <c r="EQF1" s="1" t="s">
        <v>4450</v>
      </c>
      <c r="EQG1" s="1" t="s">
        <v>4451</v>
      </c>
      <c r="EQH1" s="1" t="s">
        <v>4452</v>
      </c>
      <c r="EQI1" s="1" t="s">
        <v>4453</v>
      </c>
      <c r="EQJ1" s="1" t="s">
        <v>4454</v>
      </c>
      <c r="EQK1" s="1" t="s">
        <v>4455</v>
      </c>
      <c r="EQL1" s="1" t="s">
        <v>4456</v>
      </c>
      <c r="EQM1" s="1" t="s">
        <v>4457</v>
      </c>
      <c r="EQN1" s="1" t="s">
        <v>4458</v>
      </c>
      <c r="EQO1" s="1" t="s">
        <v>4459</v>
      </c>
      <c r="EQP1" s="1" t="s">
        <v>4460</v>
      </c>
      <c r="EQQ1" s="1" t="s">
        <v>4461</v>
      </c>
      <c r="EQR1" s="1" t="s">
        <v>4462</v>
      </c>
      <c r="EQS1" s="1" t="s">
        <v>4463</v>
      </c>
      <c r="EQT1" s="1" t="s">
        <v>4464</v>
      </c>
      <c r="EQU1" s="1" t="s">
        <v>4465</v>
      </c>
      <c r="EQV1" s="1" t="s">
        <v>4466</v>
      </c>
      <c r="EQW1" s="1" t="s">
        <v>4467</v>
      </c>
      <c r="EQX1" s="1" t="s">
        <v>4468</v>
      </c>
      <c r="EQY1" s="1" t="s">
        <v>4469</v>
      </c>
      <c r="EQZ1" s="1" t="s">
        <v>4470</v>
      </c>
      <c r="ERA1" s="1" t="s">
        <v>4471</v>
      </c>
      <c r="ERB1" s="1" t="s">
        <v>4472</v>
      </c>
      <c r="ERC1" s="1" t="s">
        <v>4473</v>
      </c>
      <c r="ERD1" s="1" t="s">
        <v>4474</v>
      </c>
      <c r="ERE1" s="1" t="s">
        <v>4475</v>
      </c>
      <c r="ERF1" s="1" t="s">
        <v>4476</v>
      </c>
      <c r="ERG1" s="1" t="s">
        <v>4477</v>
      </c>
      <c r="ERH1" s="1" t="s">
        <v>4478</v>
      </c>
      <c r="ERI1" s="1" t="s">
        <v>4479</v>
      </c>
      <c r="ERJ1" s="1" t="s">
        <v>4480</v>
      </c>
      <c r="ERK1" s="1" t="s">
        <v>4481</v>
      </c>
      <c r="ERL1" s="1" t="s">
        <v>4482</v>
      </c>
      <c r="ERM1" s="1" t="s">
        <v>4483</v>
      </c>
      <c r="ERN1" s="1" t="s">
        <v>4484</v>
      </c>
      <c r="ERO1" s="1" t="s">
        <v>4485</v>
      </c>
      <c r="ERP1" s="1" t="s">
        <v>4486</v>
      </c>
      <c r="ERQ1" s="1" t="s">
        <v>4487</v>
      </c>
      <c r="ERR1" s="1" t="s">
        <v>4488</v>
      </c>
      <c r="ERS1" s="1" t="s">
        <v>4489</v>
      </c>
      <c r="ERT1" s="1" t="s">
        <v>4490</v>
      </c>
      <c r="ERU1" s="1" t="s">
        <v>4491</v>
      </c>
      <c r="ERV1" s="1" t="s">
        <v>4492</v>
      </c>
      <c r="ERW1" s="1" t="s">
        <v>4493</v>
      </c>
      <c r="ERX1" s="1" t="s">
        <v>4494</v>
      </c>
      <c r="ERY1" s="1" t="s">
        <v>4495</v>
      </c>
      <c r="ERZ1" s="1" t="s">
        <v>4496</v>
      </c>
      <c r="ESA1" s="1" t="s">
        <v>4497</v>
      </c>
      <c r="ESB1" s="1" t="s">
        <v>4498</v>
      </c>
      <c r="ESC1" s="1" t="s">
        <v>4499</v>
      </c>
      <c r="ESD1" s="1" t="s">
        <v>4500</v>
      </c>
      <c r="ESE1" s="1" t="s">
        <v>4501</v>
      </c>
      <c r="ESF1" s="1" t="s">
        <v>4502</v>
      </c>
      <c r="ESG1" s="1" t="s">
        <v>4503</v>
      </c>
      <c r="ESH1" s="1" t="s">
        <v>4504</v>
      </c>
      <c r="ESI1" s="1" t="s">
        <v>4505</v>
      </c>
      <c r="ESJ1" s="1" t="s">
        <v>4506</v>
      </c>
      <c r="ESK1" s="1" t="s">
        <v>4507</v>
      </c>
      <c r="ESL1" s="1" t="s">
        <v>4508</v>
      </c>
      <c r="ESM1" s="1" t="s">
        <v>4509</v>
      </c>
      <c r="ESN1" s="1" t="s">
        <v>4510</v>
      </c>
      <c r="ESO1" s="1" t="s">
        <v>4511</v>
      </c>
      <c r="ESP1" s="1" t="s">
        <v>4512</v>
      </c>
      <c r="ESQ1" s="1" t="s">
        <v>4513</v>
      </c>
      <c r="ESR1" s="1" t="s">
        <v>4514</v>
      </c>
      <c r="ESS1" s="1" t="s">
        <v>4515</v>
      </c>
      <c r="EST1" s="1" t="s">
        <v>4516</v>
      </c>
      <c r="ESU1" s="1" t="s">
        <v>4517</v>
      </c>
      <c r="ESV1" s="1" t="s">
        <v>4518</v>
      </c>
      <c r="ESW1" s="1" t="s">
        <v>4519</v>
      </c>
      <c r="ESX1" s="1" t="s">
        <v>4520</v>
      </c>
      <c r="ESY1" s="1" t="s">
        <v>4521</v>
      </c>
      <c r="ESZ1" s="1" t="s">
        <v>4522</v>
      </c>
      <c r="ETA1" s="1" t="s">
        <v>4523</v>
      </c>
      <c r="ETB1" s="1" t="s">
        <v>4524</v>
      </c>
      <c r="ETC1" s="1" t="s">
        <v>4525</v>
      </c>
      <c r="ETD1" s="1" t="s">
        <v>4526</v>
      </c>
      <c r="ETE1" s="1" t="s">
        <v>4527</v>
      </c>
      <c r="ETF1" s="1" t="s">
        <v>4528</v>
      </c>
      <c r="ETG1" s="1" t="s">
        <v>4529</v>
      </c>
      <c r="ETH1" s="1" t="s">
        <v>4530</v>
      </c>
      <c r="ETI1" s="1" t="s">
        <v>4531</v>
      </c>
      <c r="ETJ1" s="1" t="s">
        <v>4532</v>
      </c>
      <c r="ETK1" s="1" t="s">
        <v>4533</v>
      </c>
      <c r="ETL1" s="1" t="s">
        <v>4534</v>
      </c>
      <c r="ETM1" s="1" t="s">
        <v>4535</v>
      </c>
      <c r="ETN1" s="1" t="s">
        <v>4536</v>
      </c>
      <c r="ETO1" s="1" t="s">
        <v>4537</v>
      </c>
      <c r="ETP1" s="1" t="s">
        <v>4538</v>
      </c>
      <c r="ETQ1" s="1" t="s">
        <v>4539</v>
      </c>
      <c r="ETR1" s="1" t="s">
        <v>4540</v>
      </c>
      <c r="ETS1" s="1" t="s">
        <v>4541</v>
      </c>
      <c r="ETT1" s="1" t="s">
        <v>4542</v>
      </c>
      <c r="ETU1" s="1" t="s">
        <v>4543</v>
      </c>
      <c r="ETV1" s="1" t="s">
        <v>4544</v>
      </c>
      <c r="ETW1" s="1" t="s">
        <v>4545</v>
      </c>
      <c r="ETX1" s="1" t="s">
        <v>4546</v>
      </c>
      <c r="ETY1" s="1" t="s">
        <v>4547</v>
      </c>
      <c r="ETZ1" s="1" t="s">
        <v>4548</v>
      </c>
      <c r="EUA1" s="1" t="s">
        <v>4549</v>
      </c>
      <c r="EUB1" s="1" t="s">
        <v>4550</v>
      </c>
      <c r="EUC1" s="1" t="s">
        <v>4551</v>
      </c>
      <c r="EUD1" s="1" t="s">
        <v>4552</v>
      </c>
      <c r="EUE1" s="1" t="s">
        <v>4553</v>
      </c>
      <c r="EUF1" s="1" t="s">
        <v>4554</v>
      </c>
      <c r="EUG1" s="1" t="s">
        <v>4555</v>
      </c>
      <c r="EUH1" s="1" t="s">
        <v>4556</v>
      </c>
      <c r="EUI1" s="1" t="s">
        <v>4557</v>
      </c>
      <c r="EUJ1" s="1" t="s">
        <v>4558</v>
      </c>
      <c r="EUK1" s="1" t="s">
        <v>4559</v>
      </c>
      <c r="EUL1" s="1" t="s">
        <v>4560</v>
      </c>
      <c r="EUM1" s="1" t="s">
        <v>4561</v>
      </c>
      <c r="EUN1" s="1" t="s">
        <v>4562</v>
      </c>
      <c r="EUO1" s="1" t="s">
        <v>4563</v>
      </c>
      <c r="EUP1" s="1" t="s">
        <v>4564</v>
      </c>
      <c r="EUQ1" s="1" t="s">
        <v>4565</v>
      </c>
      <c r="EUR1" s="1" t="s">
        <v>4566</v>
      </c>
      <c r="EUS1" s="1" t="s">
        <v>4567</v>
      </c>
      <c r="EUT1" s="1" t="s">
        <v>4568</v>
      </c>
      <c r="EUU1" s="1" t="s">
        <v>4569</v>
      </c>
      <c r="EUV1" s="1" t="s">
        <v>4570</v>
      </c>
      <c r="EUW1" s="1" t="s">
        <v>4571</v>
      </c>
      <c r="EUX1" s="1" t="s">
        <v>4572</v>
      </c>
      <c r="EUY1" s="1" t="s">
        <v>4573</v>
      </c>
      <c r="EUZ1" s="1" t="s">
        <v>4574</v>
      </c>
      <c r="EVA1" s="1" t="s">
        <v>4575</v>
      </c>
      <c r="EVB1" s="1" t="s">
        <v>4576</v>
      </c>
      <c r="EVC1" s="1" t="s">
        <v>4577</v>
      </c>
      <c r="EVD1" s="1" t="s">
        <v>4578</v>
      </c>
      <c r="EVE1" s="1" t="s">
        <v>4579</v>
      </c>
      <c r="EVF1" s="1" t="s">
        <v>4580</v>
      </c>
      <c r="EVG1" s="1" t="s">
        <v>4581</v>
      </c>
      <c r="EVH1" s="1" t="s">
        <v>4582</v>
      </c>
      <c r="EVI1" s="1" t="s">
        <v>4583</v>
      </c>
      <c r="EVJ1" s="1" t="s">
        <v>4584</v>
      </c>
      <c r="EVK1" s="1" t="s">
        <v>4585</v>
      </c>
      <c r="EVL1" s="1" t="s">
        <v>4586</v>
      </c>
      <c r="EVM1" s="1" t="s">
        <v>4587</v>
      </c>
      <c r="EVN1" s="1" t="s">
        <v>4588</v>
      </c>
      <c r="EVO1" s="1" t="s">
        <v>4589</v>
      </c>
      <c r="EVP1" s="1" t="s">
        <v>4590</v>
      </c>
      <c r="EVQ1" s="1" t="s">
        <v>4591</v>
      </c>
      <c r="EVR1" s="1" t="s">
        <v>4592</v>
      </c>
      <c r="EVS1" s="1" t="s">
        <v>4593</v>
      </c>
      <c r="EVT1" s="1" t="s">
        <v>4594</v>
      </c>
      <c r="EVU1" s="1" t="s">
        <v>4595</v>
      </c>
      <c r="EVV1" s="1" t="s">
        <v>4596</v>
      </c>
      <c r="EVW1" s="1" t="s">
        <v>4597</v>
      </c>
      <c r="EVX1" s="1" t="s">
        <v>4598</v>
      </c>
      <c r="EVY1" s="1" t="s">
        <v>4599</v>
      </c>
      <c r="EVZ1" s="1" t="s">
        <v>4600</v>
      </c>
      <c r="EWA1" s="1" t="s">
        <v>4601</v>
      </c>
      <c r="EWB1" s="1" t="s">
        <v>4602</v>
      </c>
      <c r="EWC1" s="1" t="s">
        <v>4603</v>
      </c>
      <c r="EWD1" s="1" t="s">
        <v>4604</v>
      </c>
      <c r="EWE1" s="1" t="s">
        <v>4605</v>
      </c>
      <c r="EWF1" s="1" t="s">
        <v>4606</v>
      </c>
      <c r="EWG1" s="1" t="s">
        <v>4607</v>
      </c>
      <c r="EWH1" s="1" t="s">
        <v>4608</v>
      </c>
      <c r="EWI1" s="1" t="s">
        <v>4609</v>
      </c>
      <c r="EWJ1" s="1" t="s">
        <v>4610</v>
      </c>
      <c r="EWK1" s="1" t="s">
        <v>4611</v>
      </c>
      <c r="EWL1" s="1" t="s">
        <v>4612</v>
      </c>
      <c r="EWM1" s="1" t="s">
        <v>4613</v>
      </c>
      <c r="EWN1" s="1" t="s">
        <v>4614</v>
      </c>
      <c r="EWO1" s="1" t="s">
        <v>4615</v>
      </c>
      <c r="EWP1" s="1" t="s">
        <v>4616</v>
      </c>
      <c r="EWQ1" s="1" t="s">
        <v>4617</v>
      </c>
      <c r="EWR1" s="1" t="s">
        <v>4618</v>
      </c>
      <c r="EWS1" s="1" t="s">
        <v>4619</v>
      </c>
      <c r="EWT1" s="1" t="s">
        <v>4620</v>
      </c>
      <c r="EWU1" s="1" t="s">
        <v>4621</v>
      </c>
      <c r="EWV1" s="1" t="s">
        <v>4622</v>
      </c>
      <c r="EWW1" s="1" t="s">
        <v>4623</v>
      </c>
      <c r="EWX1" s="1" t="s">
        <v>4624</v>
      </c>
      <c r="EWY1" s="1" t="s">
        <v>4625</v>
      </c>
      <c r="EWZ1" s="1" t="s">
        <v>4626</v>
      </c>
      <c r="EXA1" s="1" t="s">
        <v>4627</v>
      </c>
      <c r="EXB1" s="1" t="s">
        <v>4628</v>
      </c>
      <c r="EXC1" s="1" t="s">
        <v>4629</v>
      </c>
      <c r="EXD1" s="1" t="s">
        <v>4630</v>
      </c>
      <c r="EXE1" s="1" t="s">
        <v>4631</v>
      </c>
      <c r="EXF1" s="1" t="s">
        <v>4632</v>
      </c>
      <c r="EXG1" s="1" t="s">
        <v>4633</v>
      </c>
      <c r="EXH1" s="1" t="s">
        <v>4634</v>
      </c>
      <c r="EXI1" s="1" t="s">
        <v>4635</v>
      </c>
      <c r="EXJ1" s="1" t="s">
        <v>4636</v>
      </c>
      <c r="EXK1" s="1" t="s">
        <v>4637</v>
      </c>
      <c r="EXL1" s="1" t="s">
        <v>4638</v>
      </c>
      <c r="EXM1" s="1" t="s">
        <v>4639</v>
      </c>
      <c r="EXN1" s="1" t="s">
        <v>4640</v>
      </c>
      <c r="EXO1" s="1" t="s">
        <v>4641</v>
      </c>
      <c r="EXP1" s="1" t="s">
        <v>4642</v>
      </c>
      <c r="EXQ1" s="1" t="s">
        <v>4643</v>
      </c>
      <c r="EXR1" s="1" t="s">
        <v>4644</v>
      </c>
      <c r="EXS1" s="1" t="s">
        <v>4645</v>
      </c>
      <c r="EXT1" s="1" t="s">
        <v>4646</v>
      </c>
      <c r="EXU1" s="1" t="s">
        <v>4647</v>
      </c>
      <c r="EXV1" s="1" t="s">
        <v>4648</v>
      </c>
      <c r="EXW1" s="1" t="s">
        <v>4649</v>
      </c>
      <c r="EXX1" s="1" t="s">
        <v>4650</v>
      </c>
      <c r="EXY1" s="1" t="s">
        <v>4651</v>
      </c>
      <c r="EXZ1" s="1" t="s">
        <v>4652</v>
      </c>
      <c r="EYA1" s="1" t="s">
        <v>4653</v>
      </c>
      <c r="EYB1" s="1" t="s">
        <v>4654</v>
      </c>
      <c r="EYC1" s="1" t="s">
        <v>4655</v>
      </c>
      <c r="EYD1" s="1" t="s">
        <v>4656</v>
      </c>
      <c r="EYE1" s="1" t="s">
        <v>4657</v>
      </c>
      <c r="EYF1" s="1" t="s">
        <v>4658</v>
      </c>
      <c r="EYG1" s="1" t="s">
        <v>4659</v>
      </c>
      <c r="EYH1" s="1" t="s">
        <v>4660</v>
      </c>
      <c r="EYI1" s="1" t="s">
        <v>4661</v>
      </c>
      <c r="EYJ1" s="1" t="s">
        <v>4662</v>
      </c>
      <c r="EYK1" s="1" t="s">
        <v>4663</v>
      </c>
      <c r="EYL1" s="1" t="s">
        <v>4664</v>
      </c>
      <c r="EYM1" s="1" t="s">
        <v>4665</v>
      </c>
      <c r="EYN1" s="1" t="s">
        <v>4666</v>
      </c>
      <c r="EYO1" s="1" t="s">
        <v>4667</v>
      </c>
      <c r="EYP1" s="1" t="s">
        <v>4668</v>
      </c>
      <c r="EYQ1" s="1" t="s">
        <v>4669</v>
      </c>
      <c r="EYR1" s="1" t="s">
        <v>4670</v>
      </c>
      <c r="EYS1" s="1" t="s">
        <v>4671</v>
      </c>
      <c r="EYT1" s="1" t="s">
        <v>4672</v>
      </c>
      <c r="EYU1" s="1" t="s">
        <v>4673</v>
      </c>
      <c r="EYV1" s="1" t="s">
        <v>4674</v>
      </c>
      <c r="EYW1" s="1" t="s">
        <v>4675</v>
      </c>
      <c r="EYX1" s="1" t="s">
        <v>4676</v>
      </c>
      <c r="EYY1" s="1" t="s">
        <v>4677</v>
      </c>
      <c r="EYZ1" s="1" t="s">
        <v>4678</v>
      </c>
      <c r="EZA1" s="1" t="s">
        <v>4679</v>
      </c>
      <c r="EZB1" s="1" t="s">
        <v>4680</v>
      </c>
      <c r="EZC1" s="1" t="s">
        <v>4681</v>
      </c>
      <c r="EZD1" s="1" t="s">
        <v>4682</v>
      </c>
      <c r="EZE1" s="1" t="s">
        <v>4683</v>
      </c>
      <c r="EZF1" s="1" t="s">
        <v>4684</v>
      </c>
      <c r="EZG1" s="1" t="s">
        <v>4685</v>
      </c>
      <c r="EZH1" s="1" t="s">
        <v>4686</v>
      </c>
      <c r="EZI1" s="1" t="s">
        <v>4687</v>
      </c>
      <c r="EZJ1" s="1" t="s">
        <v>4688</v>
      </c>
      <c r="EZK1" s="1" t="s">
        <v>4689</v>
      </c>
      <c r="EZL1" s="1" t="s">
        <v>4690</v>
      </c>
      <c r="EZM1" s="1" t="s">
        <v>4691</v>
      </c>
      <c r="EZN1" s="1" t="s">
        <v>4692</v>
      </c>
      <c r="EZO1" s="1" t="s">
        <v>4693</v>
      </c>
      <c r="EZP1" s="1" t="s">
        <v>4694</v>
      </c>
      <c r="EZQ1" s="1" t="s">
        <v>4695</v>
      </c>
      <c r="EZR1" s="1" t="s">
        <v>4696</v>
      </c>
      <c r="EZS1" s="1" t="s">
        <v>4697</v>
      </c>
      <c r="EZT1" s="1" t="s">
        <v>4698</v>
      </c>
      <c r="EZU1" s="1" t="s">
        <v>4699</v>
      </c>
      <c r="EZV1" s="1" t="s">
        <v>4700</v>
      </c>
      <c r="EZW1" s="1" t="s">
        <v>4701</v>
      </c>
      <c r="EZX1" s="1" t="s">
        <v>4702</v>
      </c>
      <c r="EZY1" s="1" t="s">
        <v>4703</v>
      </c>
      <c r="EZZ1" s="1" t="s">
        <v>4704</v>
      </c>
      <c r="FAA1" s="1" t="s">
        <v>4705</v>
      </c>
      <c r="FAB1" s="1" t="s">
        <v>4706</v>
      </c>
      <c r="FAC1" s="1" t="s">
        <v>4707</v>
      </c>
      <c r="FAD1" s="1" t="s">
        <v>4708</v>
      </c>
      <c r="FAE1" s="1" t="s">
        <v>4709</v>
      </c>
      <c r="FAF1" s="1" t="s">
        <v>4710</v>
      </c>
      <c r="FAG1" s="1" t="s">
        <v>4711</v>
      </c>
      <c r="FAH1" s="1" t="s">
        <v>4712</v>
      </c>
      <c r="FAI1" s="1" t="s">
        <v>4713</v>
      </c>
      <c r="FAJ1" s="1" t="s">
        <v>4714</v>
      </c>
      <c r="FAK1" s="1" t="s">
        <v>4715</v>
      </c>
      <c r="FAL1" s="1" t="s">
        <v>4716</v>
      </c>
      <c r="FAM1" s="1" t="s">
        <v>4717</v>
      </c>
      <c r="FAN1" s="1" t="s">
        <v>4718</v>
      </c>
      <c r="FAO1" s="1" t="s">
        <v>4719</v>
      </c>
      <c r="FAP1" s="1" t="s">
        <v>4720</v>
      </c>
      <c r="FAQ1" s="1" t="s">
        <v>4721</v>
      </c>
      <c r="FAR1" s="1" t="s">
        <v>4722</v>
      </c>
      <c r="FAS1" s="1" t="s">
        <v>4723</v>
      </c>
      <c r="FAT1" s="1" t="s">
        <v>4724</v>
      </c>
      <c r="FAU1" s="1" t="s">
        <v>4725</v>
      </c>
      <c r="FAV1" s="1" t="s">
        <v>4726</v>
      </c>
      <c r="FAW1" s="1" t="s">
        <v>4727</v>
      </c>
      <c r="FAX1" s="1" t="s">
        <v>4728</v>
      </c>
      <c r="FAY1" s="1" t="s">
        <v>4729</v>
      </c>
      <c r="FAZ1" s="1" t="s">
        <v>4730</v>
      </c>
      <c r="FBA1" s="1" t="s">
        <v>4731</v>
      </c>
      <c r="FBB1" s="1" t="s">
        <v>4732</v>
      </c>
      <c r="FBC1" s="1" t="s">
        <v>4733</v>
      </c>
      <c r="FBD1" s="1" t="s">
        <v>4734</v>
      </c>
      <c r="FBE1" s="1" t="s">
        <v>4735</v>
      </c>
      <c r="FBF1" s="1" t="s">
        <v>4736</v>
      </c>
      <c r="FBG1" s="1" t="s">
        <v>4737</v>
      </c>
      <c r="FBH1" s="1" t="s">
        <v>4738</v>
      </c>
      <c r="FBI1" s="1" t="s">
        <v>4739</v>
      </c>
      <c r="FBJ1" s="1" t="s">
        <v>4740</v>
      </c>
      <c r="FBK1" s="1" t="s">
        <v>4741</v>
      </c>
      <c r="FBL1" s="1" t="s">
        <v>4742</v>
      </c>
      <c r="FBM1" s="1" t="s">
        <v>4743</v>
      </c>
      <c r="FBN1" s="1" t="s">
        <v>4744</v>
      </c>
      <c r="FBO1" s="1" t="s">
        <v>4745</v>
      </c>
      <c r="FBP1" s="1" t="s">
        <v>4746</v>
      </c>
      <c r="FBQ1" s="1" t="s">
        <v>4747</v>
      </c>
      <c r="FBR1" s="1" t="s">
        <v>4748</v>
      </c>
      <c r="FBS1" s="1" t="s">
        <v>4749</v>
      </c>
      <c r="FBT1" s="1" t="s">
        <v>4750</v>
      </c>
      <c r="FBU1" s="1" t="s">
        <v>4751</v>
      </c>
      <c r="FBV1" s="1" t="s">
        <v>4752</v>
      </c>
      <c r="FBW1" s="1" t="s">
        <v>4753</v>
      </c>
      <c r="FBX1" s="1" t="s">
        <v>4754</v>
      </c>
      <c r="FBY1" s="1" t="s">
        <v>4755</v>
      </c>
      <c r="FBZ1" s="1" t="s">
        <v>4756</v>
      </c>
      <c r="FCA1" s="1" t="s">
        <v>4757</v>
      </c>
      <c r="FCB1" s="1" t="s">
        <v>4758</v>
      </c>
      <c r="FCC1" s="1" t="s">
        <v>4759</v>
      </c>
      <c r="FCD1" s="1" t="s">
        <v>4760</v>
      </c>
      <c r="FCE1" s="1" t="s">
        <v>4761</v>
      </c>
      <c r="FCF1" s="1" t="s">
        <v>4762</v>
      </c>
      <c r="FCG1" s="1" t="s">
        <v>4763</v>
      </c>
      <c r="FCH1" s="1" t="s">
        <v>4764</v>
      </c>
      <c r="FCI1" s="1" t="s">
        <v>4765</v>
      </c>
      <c r="FCJ1" s="1" t="s">
        <v>4766</v>
      </c>
      <c r="FCK1" s="1" t="s">
        <v>4767</v>
      </c>
      <c r="FCL1" s="1" t="s">
        <v>4768</v>
      </c>
      <c r="FCM1" s="1" t="s">
        <v>4769</v>
      </c>
      <c r="FCN1" s="1" t="s">
        <v>4770</v>
      </c>
      <c r="FCO1" s="1" t="s">
        <v>4771</v>
      </c>
      <c r="FCP1" s="1" t="s">
        <v>4772</v>
      </c>
      <c r="FCQ1" s="1" t="s">
        <v>4773</v>
      </c>
      <c r="FCR1" s="1" t="s">
        <v>4774</v>
      </c>
      <c r="FCS1" s="1" t="s">
        <v>4775</v>
      </c>
      <c r="FCT1" s="1" t="s">
        <v>4776</v>
      </c>
      <c r="FCU1" s="1" t="s">
        <v>4777</v>
      </c>
      <c r="FCV1" s="1" t="s">
        <v>4778</v>
      </c>
      <c r="FCW1" s="1" t="s">
        <v>4779</v>
      </c>
      <c r="FCX1" s="1" t="s">
        <v>4780</v>
      </c>
      <c r="FCY1" s="1" t="s">
        <v>4781</v>
      </c>
      <c r="FCZ1" s="1" t="s">
        <v>4782</v>
      </c>
      <c r="FDA1" s="1" t="s">
        <v>4783</v>
      </c>
      <c r="FDB1" s="1" t="s">
        <v>4784</v>
      </c>
      <c r="FDC1" s="1" t="s">
        <v>4785</v>
      </c>
      <c r="FDD1" s="1" t="s">
        <v>4786</v>
      </c>
      <c r="FDE1" s="1" t="s">
        <v>4787</v>
      </c>
      <c r="FDF1" s="1" t="s">
        <v>4788</v>
      </c>
      <c r="FDG1" s="1" t="s">
        <v>4789</v>
      </c>
      <c r="FDH1" s="1" t="s">
        <v>4790</v>
      </c>
      <c r="FDI1" s="1" t="s">
        <v>4791</v>
      </c>
      <c r="FDJ1" s="1" t="s">
        <v>4792</v>
      </c>
      <c r="FDK1" s="1" t="s">
        <v>4793</v>
      </c>
      <c r="FDL1" s="1" t="s">
        <v>4794</v>
      </c>
      <c r="FDM1" s="1" t="s">
        <v>4795</v>
      </c>
      <c r="FDN1" s="1" t="s">
        <v>4796</v>
      </c>
      <c r="FDO1" s="1" t="s">
        <v>4797</v>
      </c>
      <c r="FDP1" s="1" t="s">
        <v>4798</v>
      </c>
      <c r="FDQ1" s="1" t="s">
        <v>4799</v>
      </c>
      <c r="FDR1" s="1" t="s">
        <v>4800</v>
      </c>
      <c r="FDS1" s="1" t="s">
        <v>4801</v>
      </c>
      <c r="FDT1" s="1" t="s">
        <v>4802</v>
      </c>
      <c r="FDU1" s="1" t="s">
        <v>4803</v>
      </c>
      <c r="FDV1" s="1" t="s">
        <v>4804</v>
      </c>
      <c r="FDW1" s="1" t="s">
        <v>4805</v>
      </c>
      <c r="FDX1" s="1" t="s">
        <v>4806</v>
      </c>
      <c r="FDY1" s="1" t="s">
        <v>4807</v>
      </c>
      <c r="FDZ1" s="1" t="s">
        <v>4808</v>
      </c>
      <c r="FEA1" s="1" t="s">
        <v>4809</v>
      </c>
      <c r="FEB1" s="1" t="s">
        <v>4810</v>
      </c>
      <c r="FEC1" s="1" t="s">
        <v>4811</v>
      </c>
      <c r="FED1" s="1" t="s">
        <v>4812</v>
      </c>
      <c r="FEE1" s="1" t="s">
        <v>4813</v>
      </c>
      <c r="FEF1" s="1" t="s">
        <v>4814</v>
      </c>
      <c r="FEG1" s="1" t="s">
        <v>4815</v>
      </c>
      <c r="FEH1" s="1" t="s">
        <v>4816</v>
      </c>
      <c r="FEI1" s="1" t="s">
        <v>4817</v>
      </c>
      <c r="FEJ1" s="1" t="s">
        <v>4818</v>
      </c>
      <c r="FEK1" s="1" t="s">
        <v>4819</v>
      </c>
      <c r="FEL1" s="1" t="s">
        <v>4820</v>
      </c>
      <c r="FEM1" s="1" t="s">
        <v>4821</v>
      </c>
      <c r="FEN1" s="1" t="s">
        <v>4822</v>
      </c>
      <c r="FEO1" s="1" t="s">
        <v>4823</v>
      </c>
      <c r="FEP1" s="1" t="s">
        <v>4824</v>
      </c>
      <c r="FEQ1" s="1" t="s">
        <v>4825</v>
      </c>
      <c r="FER1" s="1" t="s">
        <v>4826</v>
      </c>
      <c r="FES1" s="1" t="s">
        <v>4827</v>
      </c>
      <c r="FET1" s="1" t="s">
        <v>4828</v>
      </c>
      <c r="FEU1" s="1" t="s">
        <v>4829</v>
      </c>
      <c r="FEV1" s="1" t="s">
        <v>4830</v>
      </c>
      <c r="FEW1" s="1" t="s">
        <v>4831</v>
      </c>
      <c r="FEX1" s="1" t="s">
        <v>4832</v>
      </c>
      <c r="FEY1" s="1" t="s">
        <v>4833</v>
      </c>
      <c r="FEZ1" s="1" t="s">
        <v>4834</v>
      </c>
      <c r="FFA1" s="1" t="s">
        <v>4835</v>
      </c>
      <c r="FFB1" s="1" t="s">
        <v>4836</v>
      </c>
      <c r="FFC1" s="1" t="s">
        <v>4837</v>
      </c>
      <c r="FFD1" s="1" t="s">
        <v>4838</v>
      </c>
      <c r="FFE1" s="1" t="s">
        <v>4839</v>
      </c>
      <c r="FFF1" s="1" t="s">
        <v>4840</v>
      </c>
      <c r="FFG1" s="1" t="s">
        <v>4841</v>
      </c>
      <c r="FFH1" s="1" t="s">
        <v>4842</v>
      </c>
      <c r="FFI1" s="1" t="s">
        <v>4843</v>
      </c>
      <c r="FFJ1" s="1" t="s">
        <v>4844</v>
      </c>
      <c r="FFK1" s="1" t="s">
        <v>4845</v>
      </c>
      <c r="FFL1" s="1" t="s">
        <v>4846</v>
      </c>
      <c r="FFM1" s="1" t="s">
        <v>4847</v>
      </c>
      <c r="FFN1" s="1" t="s">
        <v>4848</v>
      </c>
      <c r="FFO1" s="1" t="s">
        <v>4849</v>
      </c>
      <c r="FFP1" s="1" t="s">
        <v>4850</v>
      </c>
      <c r="FFQ1" s="1" t="s">
        <v>4851</v>
      </c>
      <c r="FFR1" s="1" t="s">
        <v>4852</v>
      </c>
      <c r="FFS1" s="1" t="s">
        <v>4853</v>
      </c>
      <c r="FFT1" s="1" t="s">
        <v>4854</v>
      </c>
      <c r="FFU1" s="1" t="s">
        <v>4855</v>
      </c>
      <c r="FFV1" s="1" t="s">
        <v>4856</v>
      </c>
      <c r="FFW1" s="1" t="s">
        <v>4857</v>
      </c>
      <c r="FFX1" s="1" t="s">
        <v>4858</v>
      </c>
      <c r="FFY1" s="1" t="s">
        <v>4859</v>
      </c>
      <c r="FFZ1" s="1" t="s">
        <v>4860</v>
      </c>
      <c r="FGA1" s="1" t="s">
        <v>4861</v>
      </c>
      <c r="FGB1" s="1" t="s">
        <v>4862</v>
      </c>
      <c r="FGC1" s="1" t="s">
        <v>4863</v>
      </c>
      <c r="FGD1" s="1" t="s">
        <v>4864</v>
      </c>
      <c r="FGE1" s="1" t="s">
        <v>4865</v>
      </c>
      <c r="FGF1" s="1" t="s">
        <v>4866</v>
      </c>
      <c r="FGG1" s="1" t="s">
        <v>4867</v>
      </c>
      <c r="FGH1" s="1" t="s">
        <v>4868</v>
      </c>
      <c r="FGI1" s="1" t="s">
        <v>4869</v>
      </c>
      <c r="FGJ1" s="1" t="s">
        <v>4870</v>
      </c>
      <c r="FGK1" s="1" t="s">
        <v>4871</v>
      </c>
      <c r="FGL1" s="1" t="s">
        <v>4872</v>
      </c>
      <c r="FGM1" s="1" t="s">
        <v>4873</v>
      </c>
      <c r="FGN1" s="1" t="s">
        <v>4874</v>
      </c>
      <c r="FGO1" s="1" t="s">
        <v>4875</v>
      </c>
      <c r="FGP1" s="1" t="s">
        <v>4876</v>
      </c>
      <c r="FGQ1" s="1" t="s">
        <v>4877</v>
      </c>
      <c r="FGR1" s="1" t="s">
        <v>4878</v>
      </c>
      <c r="FGS1" s="1" t="s">
        <v>4879</v>
      </c>
      <c r="FGT1" s="1" t="s">
        <v>4880</v>
      </c>
      <c r="FGU1" s="1" t="s">
        <v>4881</v>
      </c>
      <c r="FGV1" s="1" t="s">
        <v>4882</v>
      </c>
      <c r="FGW1" s="1" t="s">
        <v>4883</v>
      </c>
      <c r="FGX1" s="1" t="s">
        <v>4884</v>
      </c>
      <c r="FGY1" s="1" t="s">
        <v>4885</v>
      </c>
      <c r="FGZ1" s="1" t="s">
        <v>4886</v>
      </c>
      <c r="FHA1" s="1" t="s">
        <v>4887</v>
      </c>
      <c r="FHB1" s="1" t="s">
        <v>4888</v>
      </c>
      <c r="FHC1" s="1" t="s">
        <v>4889</v>
      </c>
      <c r="FHD1" s="1" t="s">
        <v>4890</v>
      </c>
      <c r="FHE1" s="1" t="s">
        <v>4891</v>
      </c>
      <c r="FHF1" s="1" t="s">
        <v>4892</v>
      </c>
      <c r="FHG1" s="1" t="s">
        <v>4893</v>
      </c>
      <c r="FHH1" s="1" t="s">
        <v>4894</v>
      </c>
      <c r="FHI1" s="1" t="s">
        <v>4895</v>
      </c>
      <c r="FHJ1" s="1" t="s">
        <v>4896</v>
      </c>
      <c r="FHK1" s="1" t="s">
        <v>4897</v>
      </c>
      <c r="FHL1" s="1" t="s">
        <v>4898</v>
      </c>
      <c r="FHM1" s="1" t="s">
        <v>4899</v>
      </c>
      <c r="FHN1" s="1" t="s">
        <v>4900</v>
      </c>
      <c r="FHO1" s="1" t="s">
        <v>4901</v>
      </c>
      <c r="FHP1" s="1" t="s">
        <v>4902</v>
      </c>
      <c r="FHQ1" s="1" t="s">
        <v>4903</v>
      </c>
      <c r="FHR1" s="1" t="s">
        <v>4904</v>
      </c>
      <c r="FHS1" s="1" t="s">
        <v>4905</v>
      </c>
      <c r="FHT1" s="1" t="s">
        <v>4906</v>
      </c>
      <c r="FHU1" s="1" t="s">
        <v>4907</v>
      </c>
      <c r="FHV1" s="1" t="s">
        <v>4908</v>
      </c>
      <c r="FHW1" s="1" t="s">
        <v>4909</v>
      </c>
      <c r="FHX1" s="1" t="s">
        <v>4910</v>
      </c>
      <c r="FHY1" s="1" t="s">
        <v>4911</v>
      </c>
      <c r="FHZ1" s="1" t="s">
        <v>4912</v>
      </c>
      <c r="FIA1" s="1" t="s">
        <v>4913</v>
      </c>
      <c r="FIB1" s="1" t="s">
        <v>4914</v>
      </c>
      <c r="FIC1" s="1" t="s">
        <v>4915</v>
      </c>
      <c r="FID1" s="1" t="s">
        <v>4916</v>
      </c>
      <c r="FIE1" s="1" t="s">
        <v>4917</v>
      </c>
      <c r="FIF1" s="1" t="s">
        <v>4918</v>
      </c>
      <c r="FIG1" s="1" t="s">
        <v>4919</v>
      </c>
      <c r="FIH1" s="1" t="s">
        <v>4920</v>
      </c>
      <c r="FII1" s="1" t="s">
        <v>4921</v>
      </c>
      <c r="FIJ1" s="1" t="s">
        <v>4922</v>
      </c>
      <c r="FIK1" s="1" t="s">
        <v>4923</v>
      </c>
      <c r="FIL1" s="1" t="s">
        <v>4924</v>
      </c>
      <c r="FIM1" s="1" t="s">
        <v>4925</v>
      </c>
      <c r="FIN1" s="1" t="s">
        <v>4926</v>
      </c>
      <c r="FIO1" s="1" t="s">
        <v>4927</v>
      </c>
      <c r="FIP1" s="1" t="s">
        <v>4928</v>
      </c>
      <c r="FIQ1" s="1" t="s">
        <v>4929</v>
      </c>
      <c r="FIR1" s="1" t="s">
        <v>4930</v>
      </c>
      <c r="FIS1" s="1" t="s">
        <v>4931</v>
      </c>
      <c r="FIT1" s="1" t="s">
        <v>4932</v>
      </c>
      <c r="FIU1" s="1" t="s">
        <v>4933</v>
      </c>
      <c r="FIV1" s="1" t="s">
        <v>4934</v>
      </c>
      <c r="FIW1" s="1" t="s">
        <v>4935</v>
      </c>
      <c r="FIX1" s="1" t="s">
        <v>4936</v>
      </c>
      <c r="FIY1" s="1" t="s">
        <v>4937</v>
      </c>
      <c r="FIZ1" s="1" t="s">
        <v>4938</v>
      </c>
      <c r="FJA1" s="1" t="s">
        <v>4939</v>
      </c>
      <c r="FJB1" s="1" t="s">
        <v>4940</v>
      </c>
      <c r="FJC1" s="1" t="s">
        <v>4941</v>
      </c>
      <c r="FJD1" s="1" t="s">
        <v>4942</v>
      </c>
      <c r="FJE1" s="1" t="s">
        <v>4943</v>
      </c>
      <c r="FJF1" s="1" t="s">
        <v>4944</v>
      </c>
      <c r="FJG1" s="1" t="s">
        <v>4945</v>
      </c>
      <c r="FJH1" s="1" t="s">
        <v>4946</v>
      </c>
      <c r="FJI1" s="1" t="s">
        <v>4947</v>
      </c>
      <c r="FJJ1" s="1" t="s">
        <v>4948</v>
      </c>
      <c r="FJK1" s="1" t="s">
        <v>4949</v>
      </c>
      <c r="FJL1" s="1" t="s">
        <v>4950</v>
      </c>
      <c r="FJM1" s="1" t="s">
        <v>4951</v>
      </c>
      <c r="FJN1" s="1" t="s">
        <v>4952</v>
      </c>
      <c r="FJO1" s="1" t="s">
        <v>4953</v>
      </c>
      <c r="FJP1" s="1" t="s">
        <v>4954</v>
      </c>
      <c r="FJQ1" s="1" t="s">
        <v>4955</v>
      </c>
      <c r="FJR1" s="1" t="s">
        <v>4956</v>
      </c>
      <c r="FJS1" s="1" t="s">
        <v>4957</v>
      </c>
      <c r="FJT1" s="1" t="s">
        <v>4958</v>
      </c>
      <c r="FJU1" s="1" t="s">
        <v>4959</v>
      </c>
      <c r="FJV1" s="1" t="s">
        <v>4960</v>
      </c>
      <c r="FJW1" s="1" t="s">
        <v>4961</v>
      </c>
      <c r="FJX1" s="1" t="s">
        <v>4962</v>
      </c>
      <c r="FJY1" s="1" t="s">
        <v>4963</v>
      </c>
      <c r="FJZ1" s="1" t="s">
        <v>4964</v>
      </c>
      <c r="FKA1" s="1" t="s">
        <v>4965</v>
      </c>
      <c r="FKB1" s="1" t="s">
        <v>4966</v>
      </c>
      <c r="FKC1" s="1" t="s">
        <v>4967</v>
      </c>
      <c r="FKD1" s="1" t="s">
        <v>4968</v>
      </c>
      <c r="FKE1" s="1" t="s">
        <v>4969</v>
      </c>
      <c r="FKF1" s="1" t="s">
        <v>4970</v>
      </c>
      <c r="FKG1" s="1" t="s">
        <v>4971</v>
      </c>
      <c r="FKH1" s="1" t="s">
        <v>4972</v>
      </c>
      <c r="FKI1" s="1" t="s">
        <v>4973</v>
      </c>
      <c r="FKJ1" s="1" t="s">
        <v>4974</v>
      </c>
      <c r="FKK1" s="1" t="s">
        <v>4975</v>
      </c>
      <c r="FKL1" s="1" t="s">
        <v>4976</v>
      </c>
      <c r="FKM1" s="1" t="s">
        <v>4977</v>
      </c>
      <c r="FKN1" s="1" t="s">
        <v>4978</v>
      </c>
      <c r="FKO1" s="1" t="s">
        <v>4979</v>
      </c>
      <c r="FKP1" s="1" t="s">
        <v>4980</v>
      </c>
      <c r="FKQ1" s="1" t="s">
        <v>4981</v>
      </c>
      <c r="FKR1" s="1" t="s">
        <v>4982</v>
      </c>
      <c r="FKS1" s="1" t="s">
        <v>4983</v>
      </c>
      <c r="FKT1" s="1" t="s">
        <v>4984</v>
      </c>
      <c r="FKU1" s="1" t="s">
        <v>4985</v>
      </c>
      <c r="FKV1" s="1" t="s">
        <v>4986</v>
      </c>
      <c r="FKW1" s="1" t="s">
        <v>4987</v>
      </c>
      <c r="FKX1" s="1" t="s">
        <v>4988</v>
      </c>
      <c r="FKY1" s="1" t="s">
        <v>4989</v>
      </c>
      <c r="FKZ1" s="1" t="s">
        <v>4990</v>
      </c>
      <c r="FLA1" s="1" t="s">
        <v>4991</v>
      </c>
      <c r="FLB1" s="1" t="s">
        <v>4992</v>
      </c>
      <c r="FLC1" s="1" t="s">
        <v>4993</v>
      </c>
      <c r="FLD1" s="1" t="s">
        <v>4994</v>
      </c>
      <c r="FLE1" s="1" t="s">
        <v>4995</v>
      </c>
      <c r="FLF1" s="1" t="s">
        <v>4996</v>
      </c>
      <c r="FLG1" s="1" t="s">
        <v>4997</v>
      </c>
      <c r="FLH1" s="1" t="s">
        <v>4998</v>
      </c>
      <c r="FLI1" s="1" t="s">
        <v>4999</v>
      </c>
      <c r="FLJ1" s="1" t="s">
        <v>5000</v>
      </c>
      <c r="FLK1" s="1" t="s">
        <v>5001</v>
      </c>
      <c r="FLL1" s="1" t="s">
        <v>5002</v>
      </c>
      <c r="FLM1" s="1" t="s">
        <v>5003</v>
      </c>
      <c r="FLN1" s="1" t="s">
        <v>5004</v>
      </c>
      <c r="FLO1" s="1" t="s">
        <v>5005</v>
      </c>
      <c r="FLP1" s="1" t="s">
        <v>5006</v>
      </c>
      <c r="FLQ1" s="1" t="s">
        <v>5007</v>
      </c>
      <c r="FLR1" s="1" t="s">
        <v>5008</v>
      </c>
      <c r="FLS1" s="1" t="s">
        <v>5009</v>
      </c>
      <c r="FLT1" s="1" t="s">
        <v>5010</v>
      </c>
      <c r="FLU1" s="1" t="s">
        <v>5011</v>
      </c>
      <c r="FLV1" s="1" t="s">
        <v>5012</v>
      </c>
      <c r="FLW1" s="1" t="s">
        <v>5013</v>
      </c>
      <c r="FLX1" s="1" t="s">
        <v>5014</v>
      </c>
      <c r="FLY1" s="1" t="s">
        <v>5015</v>
      </c>
      <c r="FLZ1" s="1" t="s">
        <v>5016</v>
      </c>
      <c r="FMA1" s="1" t="s">
        <v>5017</v>
      </c>
      <c r="FMB1" s="1" t="s">
        <v>5018</v>
      </c>
      <c r="FMC1" s="1" t="s">
        <v>5019</v>
      </c>
      <c r="FMD1" s="1" t="s">
        <v>5020</v>
      </c>
      <c r="FME1" s="1" t="s">
        <v>5021</v>
      </c>
      <c r="FMF1" s="1" t="s">
        <v>5022</v>
      </c>
      <c r="FMG1" s="1" t="s">
        <v>5023</v>
      </c>
      <c r="FMH1" s="1" t="s">
        <v>5024</v>
      </c>
      <c r="FMI1" s="1" t="s">
        <v>5025</v>
      </c>
      <c r="FMJ1" s="1" t="s">
        <v>5026</v>
      </c>
      <c r="FMK1" s="1" t="s">
        <v>5027</v>
      </c>
      <c r="FML1" s="1" t="s">
        <v>5028</v>
      </c>
      <c r="FMM1" s="1" t="s">
        <v>5029</v>
      </c>
      <c r="FMN1" s="1" t="s">
        <v>5030</v>
      </c>
      <c r="FMO1" s="1" t="s">
        <v>5031</v>
      </c>
      <c r="FMP1" s="1" t="s">
        <v>5032</v>
      </c>
      <c r="FMQ1" s="1" t="s">
        <v>5033</v>
      </c>
      <c r="FMR1" s="1" t="s">
        <v>5034</v>
      </c>
      <c r="FMS1" s="1" t="s">
        <v>5035</v>
      </c>
      <c r="FMT1" s="1" t="s">
        <v>5036</v>
      </c>
      <c r="FMU1" s="1" t="s">
        <v>5037</v>
      </c>
      <c r="FMV1" s="1" t="s">
        <v>5038</v>
      </c>
      <c r="FMW1" s="1" t="s">
        <v>5039</v>
      </c>
      <c r="FMX1" s="1" t="s">
        <v>5040</v>
      </c>
      <c r="FMY1" s="1" t="s">
        <v>5041</v>
      </c>
      <c r="FMZ1" s="1" t="s">
        <v>5042</v>
      </c>
      <c r="FNA1" s="1" t="s">
        <v>5043</v>
      </c>
      <c r="FNB1" s="1" t="s">
        <v>5044</v>
      </c>
      <c r="FNC1" s="1" t="s">
        <v>5045</v>
      </c>
      <c r="FND1" s="1" t="s">
        <v>5046</v>
      </c>
      <c r="FNE1" s="1" t="s">
        <v>5047</v>
      </c>
      <c r="FNF1" s="1" t="s">
        <v>5048</v>
      </c>
      <c r="FNG1" s="1" t="s">
        <v>5049</v>
      </c>
      <c r="FNH1" s="1" t="s">
        <v>5050</v>
      </c>
      <c r="FNI1" s="1" t="s">
        <v>5051</v>
      </c>
      <c r="FNJ1" s="1" t="s">
        <v>5052</v>
      </c>
      <c r="FNK1" s="1" t="s">
        <v>5053</v>
      </c>
      <c r="FNL1" s="1" t="s">
        <v>5054</v>
      </c>
      <c r="FNM1" s="1" t="s">
        <v>5055</v>
      </c>
      <c r="FNN1" s="1" t="s">
        <v>5056</v>
      </c>
      <c r="FNO1" s="1" t="s">
        <v>5057</v>
      </c>
      <c r="FNP1" s="1" t="s">
        <v>5058</v>
      </c>
      <c r="FNQ1" s="1" t="s">
        <v>5059</v>
      </c>
      <c r="FNR1" s="1" t="s">
        <v>5060</v>
      </c>
      <c r="FNS1" s="1" t="s">
        <v>5061</v>
      </c>
      <c r="FNT1" s="1" t="s">
        <v>5062</v>
      </c>
      <c r="FNU1" s="1" t="s">
        <v>5063</v>
      </c>
      <c r="FNV1" s="1" t="s">
        <v>5064</v>
      </c>
      <c r="FNW1" s="1" t="s">
        <v>5065</v>
      </c>
      <c r="FNX1" s="1" t="s">
        <v>5066</v>
      </c>
      <c r="FNY1" s="1" t="s">
        <v>5067</v>
      </c>
      <c r="FNZ1" s="1" t="s">
        <v>5068</v>
      </c>
      <c r="FOA1" s="1" t="s">
        <v>5069</v>
      </c>
      <c r="FOB1" s="1" t="s">
        <v>5070</v>
      </c>
      <c r="FOC1" s="1" t="s">
        <v>5071</v>
      </c>
      <c r="FOD1" s="1" t="s">
        <v>5072</v>
      </c>
      <c r="FOE1" s="1" t="s">
        <v>5073</v>
      </c>
      <c r="FOF1" s="1" t="s">
        <v>5074</v>
      </c>
      <c r="FOG1" s="1" t="s">
        <v>5075</v>
      </c>
      <c r="FOH1" s="1" t="s">
        <v>5076</v>
      </c>
      <c r="FOI1" s="1" t="s">
        <v>5077</v>
      </c>
      <c r="FOJ1" s="1" t="s">
        <v>5078</v>
      </c>
      <c r="FOK1" s="1" t="s">
        <v>5079</v>
      </c>
      <c r="FOL1" s="1" t="s">
        <v>5080</v>
      </c>
      <c r="FOM1" s="1" t="s">
        <v>5081</v>
      </c>
      <c r="FON1" s="1" t="s">
        <v>5082</v>
      </c>
      <c r="FOO1" s="1" t="s">
        <v>5083</v>
      </c>
      <c r="FOP1" s="1" t="s">
        <v>5084</v>
      </c>
      <c r="FOQ1" s="1" t="s">
        <v>5085</v>
      </c>
      <c r="FOR1" s="1" t="s">
        <v>5086</v>
      </c>
      <c r="FOS1" s="1" t="s">
        <v>5087</v>
      </c>
      <c r="FOT1" s="1" t="s">
        <v>5088</v>
      </c>
      <c r="FOU1" s="1" t="s">
        <v>5089</v>
      </c>
      <c r="FOV1" s="1" t="s">
        <v>5090</v>
      </c>
      <c r="FOW1" s="1" t="s">
        <v>5091</v>
      </c>
      <c r="FOX1" s="1" t="s">
        <v>5092</v>
      </c>
      <c r="FOY1" s="1" t="s">
        <v>5093</v>
      </c>
      <c r="FOZ1" s="1" t="s">
        <v>5094</v>
      </c>
      <c r="FPA1" s="1" t="s">
        <v>5095</v>
      </c>
      <c r="FPB1" s="1" t="s">
        <v>5096</v>
      </c>
      <c r="FPC1" s="1" t="s">
        <v>5097</v>
      </c>
      <c r="FPD1" s="1" t="s">
        <v>5098</v>
      </c>
      <c r="FPE1" s="1" t="s">
        <v>5099</v>
      </c>
      <c r="FPF1" s="1" t="s">
        <v>5100</v>
      </c>
      <c r="FPG1" s="1" t="s">
        <v>5101</v>
      </c>
      <c r="FPH1" s="1" t="s">
        <v>5102</v>
      </c>
      <c r="FPI1" s="1" t="s">
        <v>5103</v>
      </c>
      <c r="FPJ1" s="1" t="s">
        <v>5104</v>
      </c>
      <c r="FPK1" s="1" t="s">
        <v>5105</v>
      </c>
      <c r="FPL1" s="1" t="s">
        <v>5106</v>
      </c>
      <c r="FPM1" s="1" t="s">
        <v>5107</v>
      </c>
      <c r="FPN1" s="1" t="s">
        <v>5108</v>
      </c>
      <c r="FPO1" s="1" t="s">
        <v>5109</v>
      </c>
      <c r="FPP1" s="1" t="s">
        <v>5110</v>
      </c>
      <c r="FPQ1" s="1" t="s">
        <v>5111</v>
      </c>
      <c r="FPR1" s="1" t="s">
        <v>5112</v>
      </c>
      <c r="FPS1" s="1" t="s">
        <v>5113</v>
      </c>
      <c r="FPT1" s="1" t="s">
        <v>5114</v>
      </c>
      <c r="FPU1" s="1" t="s">
        <v>5115</v>
      </c>
      <c r="FPV1" s="1" t="s">
        <v>5116</v>
      </c>
      <c r="FPW1" s="1" t="s">
        <v>5117</v>
      </c>
      <c r="FPX1" s="1" t="s">
        <v>5118</v>
      </c>
      <c r="FPY1" s="1" t="s">
        <v>5119</v>
      </c>
      <c r="FPZ1" s="1" t="s">
        <v>5120</v>
      </c>
      <c r="FQA1" s="1" t="s">
        <v>5121</v>
      </c>
      <c r="FQB1" s="1" t="s">
        <v>5122</v>
      </c>
      <c r="FQC1" s="1" t="s">
        <v>5123</v>
      </c>
      <c r="FQD1" s="1" t="s">
        <v>5124</v>
      </c>
      <c r="FQE1" s="1" t="s">
        <v>5125</v>
      </c>
      <c r="FQF1" s="1" t="s">
        <v>5126</v>
      </c>
      <c r="FQG1" s="1" t="s">
        <v>5127</v>
      </c>
      <c r="FQH1" s="1" t="s">
        <v>5128</v>
      </c>
      <c r="FQI1" s="1" t="s">
        <v>5129</v>
      </c>
      <c r="FQJ1" s="1" t="s">
        <v>5130</v>
      </c>
      <c r="FQK1" s="1" t="s">
        <v>5131</v>
      </c>
      <c r="FQL1" s="1" t="s">
        <v>5132</v>
      </c>
      <c r="FQM1" s="1" t="s">
        <v>5133</v>
      </c>
      <c r="FQN1" s="1" t="s">
        <v>5134</v>
      </c>
      <c r="FQO1" s="1" t="s">
        <v>5135</v>
      </c>
      <c r="FQP1" s="1" t="s">
        <v>5136</v>
      </c>
      <c r="FQQ1" s="1" t="s">
        <v>5137</v>
      </c>
      <c r="FQR1" s="1" t="s">
        <v>5138</v>
      </c>
      <c r="FQS1" s="1" t="s">
        <v>5139</v>
      </c>
      <c r="FQT1" s="1" t="s">
        <v>5140</v>
      </c>
      <c r="FQU1" s="1" t="s">
        <v>5141</v>
      </c>
      <c r="FQV1" s="1" t="s">
        <v>5142</v>
      </c>
      <c r="FQW1" s="1" t="s">
        <v>5143</v>
      </c>
      <c r="FQX1" s="1" t="s">
        <v>5144</v>
      </c>
      <c r="FQY1" s="1" t="s">
        <v>5145</v>
      </c>
      <c r="FQZ1" s="1" t="s">
        <v>5146</v>
      </c>
      <c r="FRA1" s="1" t="s">
        <v>5147</v>
      </c>
      <c r="FRB1" s="1" t="s">
        <v>5148</v>
      </c>
      <c r="FRC1" s="1" t="s">
        <v>5149</v>
      </c>
      <c r="FRD1" s="1" t="s">
        <v>5150</v>
      </c>
      <c r="FRE1" s="1" t="s">
        <v>5151</v>
      </c>
      <c r="FRF1" s="1" t="s">
        <v>5152</v>
      </c>
      <c r="FRG1" s="1" t="s">
        <v>5153</v>
      </c>
      <c r="FRH1" s="1" t="s">
        <v>5154</v>
      </c>
      <c r="FRI1" s="1" t="s">
        <v>5155</v>
      </c>
      <c r="FRJ1" s="1" t="s">
        <v>5156</v>
      </c>
      <c r="FRK1" s="1" t="s">
        <v>5157</v>
      </c>
      <c r="FRL1" s="1" t="s">
        <v>5158</v>
      </c>
      <c r="FRM1" s="1" t="s">
        <v>5159</v>
      </c>
      <c r="FRN1" s="1" t="s">
        <v>5160</v>
      </c>
      <c r="FRO1" s="1" t="s">
        <v>5161</v>
      </c>
      <c r="FRP1" s="1" t="s">
        <v>5162</v>
      </c>
      <c r="FRQ1" s="1" t="s">
        <v>5163</v>
      </c>
      <c r="FRR1" s="1" t="s">
        <v>5164</v>
      </c>
      <c r="FRS1" s="1" t="s">
        <v>5165</v>
      </c>
      <c r="FRT1" s="1" t="s">
        <v>5166</v>
      </c>
      <c r="FRU1" s="1" t="s">
        <v>5167</v>
      </c>
      <c r="FRV1" s="1" t="s">
        <v>5168</v>
      </c>
      <c r="FRW1" s="1" t="s">
        <v>5169</v>
      </c>
      <c r="FRX1" s="1" t="s">
        <v>5170</v>
      </c>
      <c r="FRY1" s="1" t="s">
        <v>5171</v>
      </c>
      <c r="FRZ1" s="1" t="s">
        <v>5172</v>
      </c>
      <c r="FSA1" s="1" t="s">
        <v>5173</v>
      </c>
      <c r="FSB1" s="1" t="s">
        <v>5174</v>
      </c>
      <c r="FSC1" s="1" t="s">
        <v>5175</v>
      </c>
      <c r="FSD1" s="1" t="s">
        <v>5176</v>
      </c>
      <c r="FSE1" s="1" t="s">
        <v>5177</v>
      </c>
      <c r="FSF1" s="1" t="s">
        <v>5178</v>
      </c>
      <c r="FSG1" s="1" t="s">
        <v>5179</v>
      </c>
      <c r="FSH1" s="1" t="s">
        <v>5180</v>
      </c>
      <c r="FSI1" s="1" t="s">
        <v>5181</v>
      </c>
      <c r="FSJ1" s="1" t="s">
        <v>5182</v>
      </c>
      <c r="FSK1" s="1" t="s">
        <v>5183</v>
      </c>
      <c r="FSL1" s="1" t="s">
        <v>5184</v>
      </c>
      <c r="FSM1" s="1" t="s">
        <v>5185</v>
      </c>
      <c r="FSN1" s="1" t="s">
        <v>5186</v>
      </c>
      <c r="FSO1" s="1" t="s">
        <v>5187</v>
      </c>
      <c r="FSP1" s="1" t="s">
        <v>5188</v>
      </c>
      <c r="FSQ1" s="1" t="s">
        <v>5189</v>
      </c>
      <c r="FSR1" s="1" t="s">
        <v>5190</v>
      </c>
      <c r="FSS1" s="1" t="s">
        <v>5191</v>
      </c>
      <c r="FST1" s="1" t="s">
        <v>5192</v>
      </c>
      <c r="FSU1" s="1" t="s">
        <v>5193</v>
      </c>
      <c r="FSV1" s="1" t="s">
        <v>5194</v>
      </c>
      <c r="FSW1" s="1" t="s">
        <v>5195</v>
      </c>
      <c r="FSX1" s="1" t="s">
        <v>5196</v>
      </c>
      <c r="FSY1" s="1" t="s">
        <v>5197</v>
      </c>
      <c r="FSZ1" s="1" t="s">
        <v>5198</v>
      </c>
      <c r="FTA1" s="1" t="s">
        <v>5199</v>
      </c>
      <c r="FTB1" s="1" t="s">
        <v>5200</v>
      </c>
      <c r="FTC1" s="1" t="s">
        <v>5201</v>
      </c>
      <c r="FTD1" s="1" t="s">
        <v>5202</v>
      </c>
      <c r="FTE1" s="1" t="s">
        <v>5203</v>
      </c>
      <c r="FTF1" s="1" t="s">
        <v>5204</v>
      </c>
      <c r="FTG1" s="1" t="s">
        <v>5205</v>
      </c>
      <c r="FTH1" s="1" t="s">
        <v>5206</v>
      </c>
      <c r="FTI1" s="1" t="s">
        <v>5207</v>
      </c>
      <c r="FTJ1" s="1" t="s">
        <v>5208</v>
      </c>
      <c r="FTK1" s="1" t="s">
        <v>5209</v>
      </c>
      <c r="FTL1" s="1" t="s">
        <v>5210</v>
      </c>
      <c r="FTM1" s="1" t="s">
        <v>5211</v>
      </c>
      <c r="FTN1" s="1" t="s">
        <v>5212</v>
      </c>
      <c r="FTO1" s="1" t="s">
        <v>5213</v>
      </c>
      <c r="FTP1" s="1" t="s">
        <v>5214</v>
      </c>
      <c r="FTQ1" s="1" t="s">
        <v>5215</v>
      </c>
      <c r="FTR1" s="1" t="s">
        <v>5216</v>
      </c>
      <c r="FTS1" s="1" t="s">
        <v>5217</v>
      </c>
      <c r="FTT1" s="1" t="s">
        <v>5218</v>
      </c>
      <c r="FTU1" s="1" t="s">
        <v>5219</v>
      </c>
      <c r="FTV1" s="1" t="s">
        <v>5220</v>
      </c>
      <c r="FTW1" s="1" t="s">
        <v>5221</v>
      </c>
      <c r="FTX1" s="1" t="s">
        <v>5222</v>
      </c>
      <c r="FTY1" s="1" t="s">
        <v>5223</v>
      </c>
      <c r="FTZ1" s="1" t="s">
        <v>5224</v>
      </c>
      <c r="FUA1" s="1" t="s">
        <v>5225</v>
      </c>
      <c r="FUB1" s="1" t="s">
        <v>5226</v>
      </c>
      <c r="FUC1" s="1" t="s">
        <v>5227</v>
      </c>
      <c r="FUD1" s="1" t="s">
        <v>5228</v>
      </c>
      <c r="FUE1" s="1" t="s">
        <v>5229</v>
      </c>
      <c r="FUF1" s="1" t="s">
        <v>5230</v>
      </c>
      <c r="FUG1" s="1" t="s">
        <v>5231</v>
      </c>
      <c r="FUH1" s="1" t="s">
        <v>5232</v>
      </c>
      <c r="FUI1" s="1" t="s">
        <v>5233</v>
      </c>
      <c r="FUJ1" s="1" t="s">
        <v>5234</v>
      </c>
      <c r="FUK1" s="1" t="s">
        <v>5235</v>
      </c>
      <c r="FUL1" s="1" t="s">
        <v>5236</v>
      </c>
      <c r="FUM1" s="1" t="s">
        <v>5237</v>
      </c>
      <c r="FUN1" s="1" t="s">
        <v>5238</v>
      </c>
      <c r="FUO1" s="1" t="s">
        <v>5239</v>
      </c>
      <c r="FUP1" s="1" t="s">
        <v>5240</v>
      </c>
      <c r="FUQ1" s="1" t="s">
        <v>5241</v>
      </c>
      <c r="FUR1" s="1" t="s">
        <v>5242</v>
      </c>
      <c r="FUS1" s="1" t="s">
        <v>5243</v>
      </c>
      <c r="FUT1" s="1" t="s">
        <v>5244</v>
      </c>
      <c r="FUU1" s="1" t="s">
        <v>5245</v>
      </c>
      <c r="FUV1" s="1" t="s">
        <v>5246</v>
      </c>
      <c r="FUW1" s="1" t="s">
        <v>5247</v>
      </c>
      <c r="FUX1" s="1" t="s">
        <v>5248</v>
      </c>
      <c r="FUY1" s="1" t="s">
        <v>5249</v>
      </c>
      <c r="FUZ1" s="1" t="s">
        <v>5250</v>
      </c>
      <c r="FVA1" s="1" t="s">
        <v>5251</v>
      </c>
      <c r="FVB1" s="1" t="s">
        <v>5252</v>
      </c>
      <c r="FVC1" s="1" t="s">
        <v>5253</v>
      </c>
      <c r="FVD1" s="1" t="s">
        <v>5254</v>
      </c>
      <c r="FVE1" s="1" t="s">
        <v>5255</v>
      </c>
      <c r="FVF1" s="1" t="s">
        <v>5256</v>
      </c>
      <c r="FVG1" s="1" t="s">
        <v>5257</v>
      </c>
      <c r="FVH1" s="1" t="s">
        <v>5258</v>
      </c>
      <c r="FVI1" s="1" t="s">
        <v>5259</v>
      </c>
      <c r="FVJ1" s="1" t="s">
        <v>5260</v>
      </c>
      <c r="FVK1" s="1" t="s">
        <v>5261</v>
      </c>
      <c r="FVL1" s="1" t="s">
        <v>5262</v>
      </c>
      <c r="FVM1" s="1" t="s">
        <v>5263</v>
      </c>
      <c r="FVN1" s="1" t="s">
        <v>5264</v>
      </c>
      <c r="FVO1" s="1" t="s">
        <v>5265</v>
      </c>
      <c r="FVP1" s="1" t="s">
        <v>5266</v>
      </c>
      <c r="FVQ1" s="1" t="s">
        <v>5267</v>
      </c>
      <c r="FVR1" s="1" t="s">
        <v>5268</v>
      </c>
      <c r="FVS1" s="1" t="s">
        <v>5269</v>
      </c>
      <c r="FVT1" s="1" t="s">
        <v>5270</v>
      </c>
      <c r="FVU1" s="1" t="s">
        <v>5271</v>
      </c>
      <c r="FVV1" s="1" t="s">
        <v>5272</v>
      </c>
      <c r="FVW1" s="1" t="s">
        <v>5273</v>
      </c>
      <c r="FVX1" s="1" t="s">
        <v>5274</v>
      </c>
      <c r="FVY1" s="1" t="s">
        <v>5275</v>
      </c>
      <c r="FVZ1" s="1" t="s">
        <v>5276</v>
      </c>
      <c r="FWA1" s="1" t="s">
        <v>5277</v>
      </c>
      <c r="FWB1" s="1" t="s">
        <v>5278</v>
      </c>
      <c r="FWC1" s="1" t="s">
        <v>5279</v>
      </c>
      <c r="FWD1" s="1" t="s">
        <v>5280</v>
      </c>
      <c r="FWE1" s="1" t="s">
        <v>5281</v>
      </c>
      <c r="FWF1" s="1" t="s">
        <v>5282</v>
      </c>
      <c r="FWG1" s="1" t="s">
        <v>5283</v>
      </c>
      <c r="FWH1" s="1" t="s">
        <v>5284</v>
      </c>
      <c r="FWI1" s="1" t="s">
        <v>5285</v>
      </c>
      <c r="FWJ1" s="1" t="s">
        <v>5286</v>
      </c>
      <c r="FWK1" s="1" t="s">
        <v>5287</v>
      </c>
      <c r="FWL1" s="1" t="s">
        <v>5288</v>
      </c>
      <c r="FWM1" s="1" t="s">
        <v>5289</v>
      </c>
      <c r="FWN1" s="1" t="s">
        <v>5290</v>
      </c>
      <c r="FWO1" s="1" t="s">
        <v>5291</v>
      </c>
      <c r="FWP1" s="1" t="s">
        <v>5292</v>
      </c>
      <c r="FWQ1" s="1" t="s">
        <v>5293</v>
      </c>
      <c r="FWR1" s="1" t="s">
        <v>5294</v>
      </c>
      <c r="FWS1" s="1" t="s">
        <v>5295</v>
      </c>
      <c r="FWT1" s="1" t="s">
        <v>5296</v>
      </c>
      <c r="FWU1" s="1" t="s">
        <v>5297</v>
      </c>
      <c r="FWV1" s="1" t="s">
        <v>5298</v>
      </c>
      <c r="FWW1" s="1" t="s">
        <v>5299</v>
      </c>
      <c r="FWX1" s="1" t="s">
        <v>5300</v>
      </c>
      <c r="FWY1" s="1" t="s">
        <v>5301</v>
      </c>
      <c r="FWZ1" s="1" t="s">
        <v>5302</v>
      </c>
      <c r="FXA1" s="1" t="s">
        <v>5303</v>
      </c>
      <c r="FXB1" s="1" t="s">
        <v>5304</v>
      </c>
      <c r="FXC1" s="1" t="s">
        <v>5305</v>
      </c>
      <c r="FXD1" s="1" t="s">
        <v>5306</v>
      </c>
      <c r="FXE1" s="1" t="s">
        <v>5307</v>
      </c>
      <c r="FXF1" s="1" t="s">
        <v>5308</v>
      </c>
      <c r="FXG1" s="1" t="s">
        <v>5309</v>
      </c>
      <c r="FXH1" s="1" t="s">
        <v>5310</v>
      </c>
      <c r="FXI1" s="1" t="s">
        <v>5311</v>
      </c>
      <c r="FXJ1" s="1" t="s">
        <v>5312</v>
      </c>
      <c r="FXK1" s="1" t="s">
        <v>5313</v>
      </c>
      <c r="FXL1" s="1" t="s">
        <v>5314</v>
      </c>
      <c r="FXM1" s="1" t="s">
        <v>5315</v>
      </c>
      <c r="FXN1" s="1" t="s">
        <v>5316</v>
      </c>
      <c r="FXO1" s="1" t="s">
        <v>5317</v>
      </c>
      <c r="FXP1" s="1" t="s">
        <v>5318</v>
      </c>
      <c r="FXQ1" s="1" t="s">
        <v>5319</v>
      </c>
      <c r="FXR1" s="1" t="s">
        <v>5320</v>
      </c>
      <c r="FXS1" s="1" t="s">
        <v>5321</v>
      </c>
      <c r="FXT1" s="1" t="s">
        <v>5322</v>
      </c>
      <c r="FXU1" s="1" t="s">
        <v>5323</v>
      </c>
      <c r="FXV1" s="1" t="s">
        <v>5324</v>
      </c>
      <c r="FXW1" s="1" t="s">
        <v>5325</v>
      </c>
      <c r="FXX1" s="1" t="s">
        <v>5326</v>
      </c>
      <c r="FXY1" s="1" t="s">
        <v>5327</v>
      </c>
      <c r="FXZ1" s="1" t="s">
        <v>5328</v>
      </c>
      <c r="FYA1" s="1" t="s">
        <v>5329</v>
      </c>
      <c r="FYB1" s="1" t="s">
        <v>5330</v>
      </c>
      <c r="FYC1" s="1" t="s">
        <v>5331</v>
      </c>
      <c r="FYD1" s="1" t="s">
        <v>5332</v>
      </c>
      <c r="FYE1" s="1" t="s">
        <v>5333</v>
      </c>
      <c r="FYF1" s="1" t="s">
        <v>5334</v>
      </c>
      <c r="FYG1" s="1" t="s">
        <v>5335</v>
      </c>
      <c r="FYH1" s="1" t="s">
        <v>5336</v>
      </c>
      <c r="FYI1" s="1" t="s">
        <v>5337</v>
      </c>
      <c r="FYJ1" s="1" t="s">
        <v>5338</v>
      </c>
      <c r="FYK1" s="1" t="s">
        <v>5339</v>
      </c>
      <c r="FYL1" s="1" t="s">
        <v>5340</v>
      </c>
      <c r="FYM1" s="1" t="s">
        <v>5341</v>
      </c>
      <c r="FYN1" s="1" t="s">
        <v>5342</v>
      </c>
      <c r="FYO1" s="1" t="s">
        <v>5343</v>
      </c>
      <c r="FYP1" s="1" t="s">
        <v>5344</v>
      </c>
      <c r="FYQ1" s="1" t="s">
        <v>5345</v>
      </c>
      <c r="FYR1" s="1" t="s">
        <v>5346</v>
      </c>
      <c r="FYS1" s="1" t="s">
        <v>5347</v>
      </c>
      <c r="FYT1" s="1" t="s">
        <v>5348</v>
      </c>
      <c r="FYU1" s="1" t="s">
        <v>5349</v>
      </c>
      <c r="FYV1" s="1" t="s">
        <v>5350</v>
      </c>
      <c r="FYW1" s="1" t="s">
        <v>5351</v>
      </c>
      <c r="FYX1" s="1" t="s">
        <v>5352</v>
      </c>
      <c r="FYY1" s="1" t="s">
        <v>5353</v>
      </c>
      <c r="FYZ1" s="1" t="s">
        <v>5354</v>
      </c>
      <c r="FZA1" s="1" t="s">
        <v>5355</v>
      </c>
      <c r="FZB1" s="1" t="s">
        <v>5356</v>
      </c>
      <c r="FZC1" s="1" t="s">
        <v>5357</v>
      </c>
      <c r="FZD1" s="1" t="s">
        <v>5358</v>
      </c>
      <c r="FZE1" s="1" t="s">
        <v>5359</v>
      </c>
      <c r="FZF1" s="1" t="s">
        <v>5360</v>
      </c>
      <c r="FZG1" s="1" t="s">
        <v>5361</v>
      </c>
      <c r="FZH1" s="1" t="s">
        <v>5362</v>
      </c>
      <c r="FZI1" s="1" t="s">
        <v>5363</v>
      </c>
      <c r="FZJ1" s="1" t="s">
        <v>5364</v>
      </c>
      <c r="FZK1" s="1" t="s">
        <v>5365</v>
      </c>
      <c r="FZL1" s="1" t="s">
        <v>5366</v>
      </c>
      <c r="FZM1" s="1" t="s">
        <v>5367</v>
      </c>
      <c r="FZN1" s="1" t="s">
        <v>5368</v>
      </c>
      <c r="FZO1" s="1" t="s">
        <v>5369</v>
      </c>
      <c r="FZP1" s="1" t="s">
        <v>5370</v>
      </c>
      <c r="FZQ1" s="1" t="s">
        <v>5371</v>
      </c>
      <c r="FZR1" s="1" t="s">
        <v>5372</v>
      </c>
      <c r="FZS1" s="1" t="s">
        <v>5373</v>
      </c>
      <c r="FZT1" s="1" t="s">
        <v>5374</v>
      </c>
      <c r="FZU1" s="1" t="s">
        <v>5375</v>
      </c>
      <c r="FZV1" s="1" t="s">
        <v>5376</v>
      </c>
      <c r="FZW1" s="1" t="s">
        <v>5377</v>
      </c>
      <c r="FZX1" s="1" t="s">
        <v>5378</v>
      </c>
      <c r="FZY1" s="1" t="s">
        <v>5379</v>
      </c>
      <c r="FZZ1" s="1" t="s">
        <v>5380</v>
      </c>
      <c r="GAA1" s="1" t="s">
        <v>5381</v>
      </c>
      <c r="GAB1" s="1" t="s">
        <v>5382</v>
      </c>
      <c r="GAC1" s="1" t="s">
        <v>5383</v>
      </c>
      <c r="GAD1" s="1" t="s">
        <v>5384</v>
      </c>
      <c r="GAE1" s="1" t="s">
        <v>5385</v>
      </c>
      <c r="GAF1" s="1" t="s">
        <v>5386</v>
      </c>
      <c r="GAG1" s="1" t="s">
        <v>5387</v>
      </c>
      <c r="GAH1" s="1" t="s">
        <v>5388</v>
      </c>
      <c r="GAI1" s="1" t="s">
        <v>5389</v>
      </c>
      <c r="GAJ1" s="1" t="s">
        <v>5390</v>
      </c>
      <c r="GAK1" s="1" t="s">
        <v>5391</v>
      </c>
      <c r="GAL1" s="1" t="s">
        <v>5392</v>
      </c>
      <c r="GAM1" s="1" t="s">
        <v>5393</v>
      </c>
      <c r="GAN1" s="1" t="s">
        <v>5394</v>
      </c>
      <c r="GAO1" s="1" t="s">
        <v>5395</v>
      </c>
      <c r="GAP1" s="1" t="s">
        <v>5396</v>
      </c>
      <c r="GAQ1" s="1" t="s">
        <v>5397</v>
      </c>
      <c r="GAR1" s="1" t="s">
        <v>5398</v>
      </c>
      <c r="GAS1" s="1" t="s">
        <v>5399</v>
      </c>
      <c r="GAT1" s="1" t="s">
        <v>5400</v>
      </c>
      <c r="GAU1" s="1" t="s">
        <v>5401</v>
      </c>
      <c r="GAV1" s="1" t="s">
        <v>5402</v>
      </c>
      <c r="GAW1" s="1" t="s">
        <v>5403</v>
      </c>
      <c r="GAX1" s="1" t="s">
        <v>5404</v>
      </c>
      <c r="GAY1" s="1" t="s">
        <v>5405</v>
      </c>
      <c r="GAZ1" s="1" t="s">
        <v>5406</v>
      </c>
      <c r="GBA1" s="1" t="s">
        <v>5407</v>
      </c>
      <c r="GBB1" s="1" t="s">
        <v>5408</v>
      </c>
      <c r="GBC1" s="1" t="s">
        <v>5409</v>
      </c>
      <c r="GBD1" s="1" t="s">
        <v>5410</v>
      </c>
      <c r="GBE1" s="1" t="s">
        <v>5411</v>
      </c>
      <c r="GBF1" s="1" t="s">
        <v>5412</v>
      </c>
      <c r="GBG1" s="1" t="s">
        <v>5413</v>
      </c>
      <c r="GBH1" s="1" t="s">
        <v>5414</v>
      </c>
      <c r="GBI1" s="1" t="s">
        <v>5415</v>
      </c>
      <c r="GBJ1" s="1" t="s">
        <v>5416</v>
      </c>
      <c r="GBK1" s="1" t="s">
        <v>5417</v>
      </c>
      <c r="GBL1" s="1" t="s">
        <v>5418</v>
      </c>
      <c r="GBM1" s="1" t="s">
        <v>5419</v>
      </c>
      <c r="GBN1" s="1" t="s">
        <v>5420</v>
      </c>
      <c r="GBO1" s="1" t="s">
        <v>5421</v>
      </c>
      <c r="GBP1" s="1" t="s">
        <v>5422</v>
      </c>
      <c r="GBQ1" s="1" t="s">
        <v>5423</v>
      </c>
      <c r="GBR1" s="1" t="s">
        <v>5424</v>
      </c>
      <c r="GBS1" s="1" t="s">
        <v>5425</v>
      </c>
      <c r="GBT1" s="1" t="s">
        <v>5426</v>
      </c>
      <c r="GBU1" s="1" t="s">
        <v>5427</v>
      </c>
      <c r="GBV1" s="1" t="s">
        <v>5428</v>
      </c>
      <c r="GBW1" s="1" t="s">
        <v>5429</v>
      </c>
      <c r="GBX1" s="1" t="s">
        <v>5430</v>
      </c>
      <c r="GBY1" s="1" t="s">
        <v>5431</v>
      </c>
      <c r="GBZ1" s="1" t="s">
        <v>5432</v>
      </c>
      <c r="GCA1" s="1" t="s">
        <v>5433</v>
      </c>
      <c r="GCB1" s="1" t="s">
        <v>5434</v>
      </c>
      <c r="GCC1" s="1" t="s">
        <v>5435</v>
      </c>
      <c r="GCD1" s="1" t="s">
        <v>5436</v>
      </c>
      <c r="GCE1" s="1" t="s">
        <v>5437</v>
      </c>
      <c r="GCF1" s="1" t="s">
        <v>5438</v>
      </c>
      <c r="GCG1" s="1" t="s">
        <v>5439</v>
      </c>
      <c r="GCH1" s="1" t="s">
        <v>5440</v>
      </c>
      <c r="GCI1" s="1" t="s">
        <v>5441</v>
      </c>
      <c r="GCJ1" s="1" t="s">
        <v>5442</v>
      </c>
      <c r="GCK1" s="1" t="s">
        <v>5443</v>
      </c>
      <c r="GCL1" s="1" t="s">
        <v>5444</v>
      </c>
      <c r="GCM1" s="1" t="s">
        <v>5445</v>
      </c>
      <c r="GCN1" s="1" t="s">
        <v>5446</v>
      </c>
      <c r="GCO1" s="1" t="s">
        <v>5447</v>
      </c>
      <c r="GCP1" s="1" t="s">
        <v>5448</v>
      </c>
      <c r="GCQ1" s="1" t="s">
        <v>5449</v>
      </c>
      <c r="GCR1" s="1" t="s">
        <v>5450</v>
      </c>
      <c r="GCS1" s="1" t="s">
        <v>5451</v>
      </c>
      <c r="GCT1" s="1" t="s">
        <v>5452</v>
      </c>
      <c r="GCU1" s="1" t="s">
        <v>5453</v>
      </c>
      <c r="GCV1" s="1" t="s">
        <v>5454</v>
      </c>
      <c r="GCW1" s="1" t="s">
        <v>5455</v>
      </c>
      <c r="GCX1" s="1" t="s">
        <v>5456</v>
      </c>
      <c r="GCY1" s="1" t="s">
        <v>5457</v>
      </c>
      <c r="GCZ1" s="1" t="s">
        <v>5458</v>
      </c>
      <c r="GDA1" s="1" t="s">
        <v>5459</v>
      </c>
      <c r="GDB1" s="1" t="s">
        <v>5460</v>
      </c>
      <c r="GDC1" s="1" t="s">
        <v>5461</v>
      </c>
      <c r="GDD1" s="1" t="s">
        <v>5462</v>
      </c>
      <c r="GDE1" s="1" t="s">
        <v>5463</v>
      </c>
      <c r="GDF1" s="1" t="s">
        <v>5464</v>
      </c>
      <c r="GDG1" s="1" t="s">
        <v>5465</v>
      </c>
      <c r="GDH1" s="1" t="s">
        <v>5466</v>
      </c>
      <c r="GDI1" s="1" t="s">
        <v>5467</v>
      </c>
      <c r="GDJ1" s="1" t="s">
        <v>5468</v>
      </c>
      <c r="GDK1" s="1" t="s">
        <v>5469</v>
      </c>
      <c r="GDL1" s="1" t="s">
        <v>5470</v>
      </c>
      <c r="GDM1" s="1" t="s">
        <v>5471</v>
      </c>
      <c r="GDN1" s="1" t="s">
        <v>5472</v>
      </c>
      <c r="GDO1" s="1" t="s">
        <v>5473</v>
      </c>
      <c r="GDP1" s="1" t="s">
        <v>5474</v>
      </c>
      <c r="GDQ1" s="1" t="s">
        <v>5475</v>
      </c>
      <c r="GDR1" s="1" t="s">
        <v>5476</v>
      </c>
      <c r="GDS1" s="1" t="s">
        <v>5477</v>
      </c>
      <c r="GDT1" s="1" t="s">
        <v>5478</v>
      </c>
      <c r="GDU1" s="1" t="s">
        <v>5479</v>
      </c>
      <c r="GDV1" s="1" t="s">
        <v>5480</v>
      </c>
      <c r="GDW1" s="1" t="s">
        <v>5481</v>
      </c>
      <c r="GDX1" s="1" t="s">
        <v>5482</v>
      </c>
      <c r="GDY1" s="1" t="s">
        <v>5483</v>
      </c>
      <c r="GDZ1" s="1" t="s">
        <v>5484</v>
      </c>
      <c r="GEA1" s="1" t="s">
        <v>5485</v>
      </c>
      <c r="GEB1" s="1" t="s">
        <v>5486</v>
      </c>
      <c r="GEC1" s="1" t="s">
        <v>5487</v>
      </c>
      <c r="GED1" s="1" t="s">
        <v>5488</v>
      </c>
      <c r="GEE1" s="1" t="s">
        <v>5489</v>
      </c>
      <c r="GEF1" s="1" t="s">
        <v>5490</v>
      </c>
      <c r="GEG1" s="1" t="s">
        <v>5491</v>
      </c>
      <c r="GEH1" s="1" t="s">
        <v>5492</v>
      </c>
      <c r="GEI1" s="1" t="s">
        <v>5493</v>
      </c>
      <c r="GEJ1" s="1" t="s">
        <v>5494</v>
      </c>
      <c r="GEK1" s="1" t="s">
        <v>5495</v>
      </c>
      <c r="GEL1" s="1" t="s">
        <v>5496</v>
      </c>
      <c r="GEM1" s="1" t="s">
        <v>5497</v>
      </c>
      <c r="GEN1" s="1" t="s">
        <v>5498</v>
      </c>
      <c r="GEO1" s="1" t="s">
        <v>5499</v>
      </c>
      <c r="GEP1" s="1" t="s">
        <v>5500</v>
      </c>
      <c r="GEQ1" s="1" t="s">
        <v>5501</v>
      </c>
      <c r="GER1" s="1" t="s">
        <v>5502</v>
      </c>
      <c r="GES1" s="1" t="s">
        <v>5503</v>
      </c>
      <c r="GET1" s="1" t="s">
        <v>5504</v>
      </c>
      <c r="GEU1" s="1" t="s">
        <v>5505</v>
      </c>
      <c r="GEV1" s="1" t="s">
        <v>5506</v>
      </c>
      <c r="GEW1" s="1" t="s">
        <v>5507</v>
      </c>
      <c r="GEX1" s="1" t="s">
        <v>5508</v>
      </c>
      <c r="GEY1" s="1" t="s">
        <v>5509</v>
      </c>
      <c r="GEZ1" s="1" t="s">
        <v>5510</v>
      </c>
      <c r="GFA1" s="1" t="s">
        <v>5511</v>
      </c>
      <c r="GFB1" s="1" t="s">
        <v>5512</v>
      </c>
      <c r="GFC1" s="1" t="s">
        <v>5513</v>
      </c>
      <c r="GFD1" s="1" t="s">
        <v>5514</v>
      </c>
      <c r="GFE1" s="1" t="s">
        <v>5515</v>
      </c>
      <c r="GFF1" s="1" t="s">
        <v>5516</v>
      </c>
      <c r="GFG1" s="1" t="s">
        <v>5517</v>
      </c>
      <c r="GFH1" s="1" t="s">
        <v>5518</v>
      </c>
      <c r="GFI1" s="1" t="s">
        <v>5519</v>
      </c>
      <c r="GFJ1" s="1" t="s">
        <v>5520</v>
      </c>
      <c r="GFK1" s="1" t="s">
        <v>5521</v>
      </c>
      <c r="GFL1" s="1" t="s">
        <v>5522</v>
      </c>
      <c r="GFM1" s="1" t="s">
        <v>5523</v>
      </c>
      <c r="GFN1" s="1" t="s">
        <v>5524</v>
      </c>
      <c r="GFO1" s="1" t="s">
        <v>5525</v>
      </c>
      <c r="GFP1" s="1" t="s">
        <v>5526</v>
      </c>
      <c r="GFQ1" s="1" t="s">
        <v>5527</v>
      </c>
      <c r="GFR1" s="1" t="s">
        <v>5528</v>
      </c>
      <c r="GFS1" s="1" t="s">
        <v>5529</v>
      </c>
      <c r="GFT1" s="1" t="s">
        <v>5530</v>
      </c>
      <c r="GFU1" s="1" t="s">
        <v>5531</v>
      </c>
      <c r="GFV1" s="1" t="s">
        <v>5532</v>
      </c>
      <c r="GFW1" s="1" t="s">
        <v>5533</v>
      </c>
      <c r="GFX1" s="1" t="s">
        <v>5534</v>
      </c>
      <c r="GFY1" s="1" t="s">
        <v>5535</v>
      </c>
      <c r="GFZ1" s="1" t="s">
        <v>5536</v>
      </c>
      <c r="GGA1" s="1" t="s">
        <v>5537</v>
      </c>
      <c r="GGB1" s="1" t="s">
        <v>5538</v>
      </c>
      <c r="GGC1" s="1" t="s">
        <v>5539</v>
      </c>
      <c r="GGD1" s="1" t="s">
        <v>5540</v>
      </c>
      <c r="GGE1" s="1" t="s">
        <v>5541</v>
      </c>
      <c r="GGF1" s="1" t="s">
        <v>5542</v>
      </c>
      <c r="GGG1" s="1" t="s">
        <v>5543</v>
      </c>
      <c r="GGH1" s="1" t="s">
        <v>5544</v>
      </c>
      <c r="GGI1" s="1" t="s">
        <v>5545</v>
      </c>
      <c r="GGJ1" s="1" t="s">
        <v>5546</v>
      </c>
      <c r="GGK1" s="1" t="s">
        <v>5547</v>
      </c>
      <c r="GGL1" s="1" t="s">
        <v>5548</v>
      </c>
      <c r="GGM1" s="1" t="s">
        <v>5549</v>
      </c>
      <c r="GGN1" s="1" t="s">
        <v>5550</v>
      </c>
      <c r="GGO1" s="1" t="s">
        <v>5551</v>
      </c>
      <c r="GGP1" s="1" t="s">
        <v>5552</v>
      </c>
      <c r="GGQ1" s="1" t="s">
        <v>5553</v>
      </c>
      <c r="GGR1" s="1" t="s">
        <v>5554</v>
      </c>
      <c r="GGS1" s="1" t="s">
        <v>5555</v>
      </c>
      <c r="GGT1" s="1" t="s">
        <v>5556</v>
      </c>
      <c r="GGU1" s="1" t="s">
        <v>5557</v>
      </c>
      <c r="GGV1" s="1" t="s">
        <v>5558</v>
      </c>
      <c r="GGW1" s="1" t="s">
        <v>5559</v>
      </c>
      <c r="GGX1" s="1" t="s">
        <v>5560</v>
      </c>
      <c r="GGY1" s="1" t="s">
        <v>5561</v>
      </c>
      <c r="GGZ1" s="1" t="s">
        <v>5562</v>
      </c>
      <c r="GHA1" s="1" t="s">
        <v>5563</v>
      </c>
      <c r="GHB1" s="1" t="s">
        <v>5564</v>
      </c>
      <c r="GHC1" s="1" t="s">
        <v>5565</v>
      </c>
      <c r="GHD1" s="1" t="s">
        <v>5566</v>
      </c>
      <c r="GHE1" s="1" t="s">
        <v>5567</v>
      </c>
      <c r="GHF1" s="1" t="s">
        <v>5568</v>
      </c>
      <c r="GHG1" s="1" t="s">
        <v>5569</v>
      </c>
      <c r="GHH1" s="1" t="s">
        <v>5570</v>
      </c>
      <c r="GHI1" s="1" t="s">
        <v>5571</v>
      </c>
      <c r="GHJ1" s="1" t="s">
        <v>5572</v>
      </c>
      <c r="GHK1" s="1" t="s">
        <v>5573</v>
      </c>
      <c r="GHL1" s="1" t="s">
        <v>5574</v>
      </c>
      <c r="GHM1" s="1" t="s">
        <v>5575</v>
      </c>
      <c r="GHN1" s="1" t="s">
        <v>5576</v>
      </c>
      <c r="GHO1" s="1" t="s">
        <v>5577</v>
      </c>
      <c r="GHP1" s="1" t="s">
        <v>5578</v>
      </c>
      <c r="GHQ1" s="1" t="s">
        <v>5579</v>
      </c>
      <c r="GHR1" s="1" t="s">
        <v>5580</v>
      </c>
      <c r="GHS1" s="1" t="s">
        <v>5581</v>
      </c>
      <c r="GHT1" s="1" t="s">
        <v>5582</v>
      </c>
      <c r="GHU1" s="1" t="s">
        <v>5583</v>
      </c>
      <c r="GHV1" s="1" t="s">
        <v>5584</v>
      </c>
      <c r="GHW1" s="1" t="s">
        <v>5585</v>
      </c>
      <c r="GHX1" s="1" t="s">
        <v>5586</v>
      </c>
      <c r="GHY1" s="1" t="s">
        <v>5587</v>
      </c>
      <c r="GHZ1" s="1" t="s">
        <v>5588</v>
      </c>
      <c r="GIA1" s="1" t="s">
        <v>5589</v>
      </c>
      <c r="GIB1" s="1" t="s">
        <v>5590</v>
      </c>
      <c r="GIC1" s="1" t="s">
        <v>5591</v>
      </c>
      <c r="GID1" s="1" t="s">
        <v>5592</v>
      </c>
      <c r="GIE1" s="1" t="s">
        <v>5593</v>
      </c>
      <c r="GIF1" s="1" t="s">
        <v>5594</v>
      </c>
      <c r="GIG1" s="1" t="s">
        <v>5595</v>
      </c>
      <c r="GIH1" s="1" t="s">
        <v>5596</v>
      </c>
      <c r="GII1" s="1" t="s">
        <v>5597</v>
      </c>
      <c r="GIJ1" s="1" t="s">
        <v>5598</v>
      </c>
      <c r="GIK1" s="1" t="s">
        <v>5599</v>
      </c>
      <c r="GIL1" s="1" t="s">
        <v>5600</v>
      </c>
      <c r="GIM1" s="1" t="s">
        <v>5601</v>
      </c>
      <c r="GIN1" s="1" t="s">
        <v>5602</v>
      </c>
      <c r="GIO1" s="1" t="s">
        <v>5603</v>
      </c>
      <c r="GIP1" s="1" t="s">
        <v>5604</v>
      </c>
      <c r="GIQ1" s="1" t="s">
        <v>5605</v>
      </c>
      <c r="GIR1" s="1" t="s">
        <v>5606</v>
      </c>
      <c r="GIS1" s="1" t="s">
        <v>5607</v>
      </c>
      <c r="GIT1" s="1" t="s">
        <v>5608</v>
      </c>
      <c r="GIU1" s="1" t="s">
        <v>5609</v>
      </c>
      <c r="GIV1" s="1" t="s">
        <v>5610</v>
      </c>
      <c r="GIW1" s="1" t="s">
        <v>5611</v>
      </c>
      <c r="GIX1" s="1" t="s">
        <v>5612</v>
      </c>
      <c r="GIY1" s="1" t="s">
        <v>5613</v>
      </c>
      <c r="GIZ1" s="1" t="s">
        <v>5614</v>
      </c>
      <c r="GJA1" s="1" t="s">
        <v>5615</v>
      </c>
      <c r="GJB1" s="1" t="s">
        <v>5616</v>
      </c>
      <c r="GJC1" s="1" t="s">
        <v>5617</v>
      </c>
      <c r="GJD1" s="1" t="s">
        <v>5618</v>
      </c>
      <c r="GJE1" s="1" t="s">
        <v>5619</v>
      </c>
      <c r="GJF1" s="1" t="s">
        <v>5620</v>
      </c>
      <c r="GJG1" s="1" t="s">
        <v>5621</v>
      </c>
      <c r="GJH1" s="1" t="s">
        <v>5622</v>
      </c>
      <c r="GJI1" s="1" t="s">
        <v>5623</v>
      </c>
      <c r="GJJ1" s="1" t="s">
        <v>5624</v>
      </c>
      <c r="GJK1" s="1" t="s">
        <v>5625</v>
      </c>
      <c r="GJL1" s="1" t="s">
        <v>5626</v>
      </c>
      <c r="GJM1" s="1" t="s">
        <v>5627</v>
      </c>
      <c r="GJN1" s="1" t="s">
        <v>5628</v>
      </c>
      <c r="GJO1" s="1" t="s">
        <v>5629</v>
      </c>
      <c r="GJP1" s="1" t="s">
        <v>5630</v>
      </c>
      <c r="GJQ1" s="1" t="s">
        <v>5631</v>
      </c>
      <c r="GJR1" s="1" t="s">
        <v>5632</v>
      </c>
      <c r="GJS1" s="1" t="s">
        <v>5633</v>
      </c>
      <c r="GJT1" s="1" t="s">
        <v>5634</v>
      </c>
      <c r="GJU1" s="1" t="s">
        <v>5635</v>
      </c>
      <c r="GJV1" s="1" t="s">
        <v>5636</v>
      </c>
      <c r="GJW1" s="1" t="s">
        <v>5637</v>
      </c>
      <c r="GJX1" s="1" t="s">
        <v>5638</v>
      </c>
      <c r="GJY1" s="1" t="s">
        <v>5639</v>
      </c>
      <c r="GJZ1" s="1" t="s">
        <v>5640</v>
      </c>
      <c r="GKA1" s="1" t="s">
        <v>5641</v>
      </c>
      <c r="GKB1" s="1" t="s">
        <v>5642</v>
      </c>
      <c r="GKC1" s="1" t="s">
        <v>5643</v>
      </c>
      <c r="GKD1" s="1" t="s">
        <v>5644</v>
      </c>
      <c r="GKE1" s="1" t="s">
        <v>5645</v>
      </c>
      <c r="GKF1" s="1" t="s">
        <v>5646</v>
      </c>
      <c r="GKG1" s="1" t="s">
        <v>5647</v>
      </c>
      <c r="GKH1" s="1" t="s">
        <v>5648</v>
      </c>
      <c r="GKI1" s="1" t="s">
        <v>5649</v>
      </c>
      <c r="GKJ1" s="1" t="s">
        <v>5650</v>
      </c>
      <c r="GKK1" s="1" t="s">
        <v>5651</v>
      </c>
      <c r="GKL1" s="1" t="s">
        <v>5652</v>
      </c>
      <c r="GKM1" s="1" t="s">
        <v>5653</v>
      </c>
      <c r="GKN1" s="1" t="s">
        <v>5654</v>
      </c>
      <c r="GKO1" s="1" t="s">
        <v>5655</v>
      </c>
      <c r="GKP1" s="1" t="s">
        <v>5656</v>
      </c>
      <c r="GKQ1" s="1" t="s">
        <v>5657</v>
      </c>
      <c r="GKR1" s="1" t="s">
        <v>5658</v>
      </c>
      <c r="GKS1" s="1" t="s">
        <v>5659</v>
      </c>
      <c r="GKT1" s="1" t="s">
        <v>5660</v>
      </c>
      <c r="GKU1" s="1" t="s">
        <v>5661</v>
      </c>
      <c r="GKV1" s="1" t="s">
        <v>5662</v>
      </c>
      <c r="GKW1" s="1" t="s">
        <v>5663</v>
      </c>
      <c r="GKX1" s="1" t="s">
        <v>5664</v>
      </c>
      <c r="GKY1" s="1" t="s">
        <v>5665</v>
      </c>
      <c r="GKZ1" s="1" t="s">
        <v>5666</v>
      </c>
      <c r="GLA1" s="1" t="s">
        <v>5667</v>
      </c>
      <c r="GLB1" s="1" t="s">
        <v>5668</v>
      </c>
      <c r="GLC1" s="1" t="s">
        <v>5669</v>
      </c>
      <c r="GLD1" s="1" t="s">
        <v>5670</v>
      </c>
      <c r="GLE1" s="1" t="s">
        <v>5671</v>
      </c>
      <c r="GLF1" s="1" t="s">
        <v>5672</v>
      </c>
      <c r="GLG1" s="1" t="s">
        <v>5673</v>
      </c>
      <c r="GLH1" s="1" t="s">
        <v>5674</v>
      </c>
      <c r="GLI1" s="1" t="s">
        <v>5675</v>
      </c>
      <c r="GLJ1" s="1" t="s">
        <v>5676</v>
      </c>
      <c r="GLK1" s="1" t="s">
        <v>5677</v>
      </c>
      <c r="GLL1" s="1" t="s">
        <v>5678</v>
      </c>
      <c r="GLM1" s="1" t="s">
        <v>5679</v>
      </c>
      <c r="GLN1" s="1" t="s">
        <v>5680</v>
      </c>
      <c r="GLO1" s="1" t="s">
        <v>5681</v>
      </c>
      <c r="GLP1" s="1" t="s">
        <v>5682</v>
      </c>
      <c r="GLQ1" s="1" t="s">
        <v>5683</v>
      </c>
      <c r="GLR1" s="1" t="s">
        <v>5684</v>
      </c>
      <c r="GLS1" s="1" t="s">
        <v>5685</v>
      </c>
      <c r="GLT1" s="1" t="s">
        <v>5686</v>
      </c>
      <c r="GLU1" s="1" t="s">
        <v>5687</v>
      </c>
      <c r="GLV1" s="1" t="s">
        <v>5688</v>
      </c>
      <c r="GLW1" s="1" t="s">
        <v>5689</v>
      </c>
      <c r="GLX1" s="1" t="s">
        <v>5690</v>
      </c>
      <c r="GLY1" s="1" t="s">
        <v>5691</v>
      </c>
      <c r="GLZ1" s="1" t="s">
        <v>5692</v>
      </c>
      <c r="GMA1" s="1" t="s">
        <v>5693</v>
      </c>
      <c r="GMB1" s="1" t="s">
        <v>5694</v>
      </c>
      <c r="GMC1" s="1" t="s">
        <v>5695</v>
      </c>
      <c r="GMD1" s="1" t="s">
        <v>5696</v>
      </c>
      <c r="GME1" s="1" t="s">
        <v>5697</v>
      </c>
      <c r="GMF1" s="1" t="s">
        <v>5698</v>
      </c>
      <c r="GMG1" s="1" t="s">
        <v>5699</v>
      </c>
      <c r="GMH1" s="1" t="s">
        <v>5700</v>
      </c>
      <c r="GMI1" s="1" t="s">
        <v>5701</v>
      </c>
      <c r="GMJ1" s="1" t="s">
        <v>5702</v>
      </c>
      <c r="GMK1" s="1" t="s">
        <v>5703</v>
      </c>
      <c r="GML1" s="1" t="s">
        <v>5704</v>
      </c>
      <c r="GMM1" s="1" t="s">
        <v>5705</v>
      </c>
      <c r="GMN1" s="1" t="s">
        <v>5706</v>
      </c>
      <c r="GMO1" s="1" t="s">
        <v>5707</v>
      </c>
      <c r="GMP1" s="1" t="s">
        <v>5708</v>
      </c>
      <c r="GMQ1" s="1" t="s">
        <v>5709</v>
      </c>
      <c r="GMR1" s="1" t="s">
        <v>5710</v>
      </c>
      <c r="GMS1" s="1" t="s">
        <v>5711</v>
      </c>
      <c r="GMT1" s="1" t="s">
        <v>5712</v>
      </c>
      <c r="GMU1" s="1" t="s">
        <v>5713</v>
      </c>
      <c r="GMV1" s="1" t="s">
        <v>5714</v>
      </c>
      <c r="GMW1" s="1" t="s">
        <v>5715</v>
      </c>
      <c r="GMX1" s="1" t="s">
        <v>5716</v>
      </c>
      <c r="GMY1" s="1" t="s">
        <v>5717</v>
      </c>
      <c r="GMZ1" s="1" t="s">
        <v>5718</v>
      </c>
      <c r="GNA1" s="1" t="s">
        <v>5719</v>
      </c>
      <c r="GNB1" s="1" t="s">
        <v>5720</v>
      </c>
      <c r="GNC1" s="1" t="s">
        <v>5721</v>
      </c>
      <c r="GND1" s="1" t="s">
        <v>5722</v>
      </c>
      <c r="GNE1" s="1" t="s">
        <v>5723</v>
      </c>
      <c r="GNF1" s="1" t="s">
        <v>5724</v>
      </c>
      <c r="GNG1" s="1" t="s">
        <v>5725</v>
      </c>
      <c r="GNH1" s="1" t="s">
        <v>5726</v>
      </c>
      <c r="GNI1" s="1" t="s">
        <v>5727</v>
      </c>
      <c r="GNJ1" s="1" t="s">
        <v>5728</v>
      </c>
      <c r="GNK1" s="1" t="s">
        <v>5729</v>
      </c>
      <c r="GNL1" s="1" t="s">
        <v>5730</v>
      </c>
      <c r="GNM1" s="1" t="s">
        <v>5731</v>
      </c>
      <c r="GNN1" s="1" t="s">
        <v>5732</v>
      </c>
      <c r="GNO1" s="1" t="s">
        <v>5733</v>
      </c>
      <c r="GNP1" s="1" t="s">
        <v>5734</v>
      </c>
      <c r="GNQ1" s="1" t="s">
        <v>5735</v>
      </c>
      <c r="GNR1" s="1" t="s">
        <v>5736</v>
      </c>
      <c r="GNS1" s="1" t="s">
        <v>5737</v>
      </c>
      <c r="GNT1" s="1" t="s">
        <v>5738</v>
      </c>
      <c r="GNU1" s="1" t="s">
        <v>5739</v>
      </c>
      <c r="GNV1" s="1" t="s">
        <v>5740</v>
      </c>
      <c r="GNW1" s="1" t="s">
        <v>5741</v>
      </c>
      <c r="GNX1" s="1" t="s">
        <v>5742</v>
      </c>
      <c r="GNY1" s="1" t="s">
        <v>5743</v>
      </c>
      <c r="GNZ1" s="1" t="s">
        <v>5744</v>
      </c>
      <c r="GOA1" s="1" t="s">
        <v>5745</v>
      </c>
      <c r="GOB1" s="1" t="s">
        <v>5746</v>
      </c>
      <c r="GOC1" s="1" t="s">
        <v>5747</v>
      </c>
      <c r="GOD1" s="1" t="s">
        <v>5748</v>
      </c>
      <c r="GOE1" s="1" t="s">
        <v>5749</v>
      </c>
      <c r="GOF1" s="1" t="s">
        <v>5750</v>
      </c>
      <c r="GOG1" s="1" t="s">
        <v>5751</v>
      </c>
      <c r="GOH1" s="1" t="s">
        <v>5752</v>
      </c>
      <c r="GOI1" s="1" t="s">
        <v>5753</v>
      </c>
      <c r="GOJ1" s="1" t="s">
        <v>5754</v>
      </c>
      <c r="GOK1" s="1" t="s">
        <v>5755</v>
      </c>
      <c r="GOL1" s="1" t="s">
        <v>5756</v>
      </c>
      <c r="GOM1" s="1" t="s">
        <v>5757</v>
      </c>
      <c r="GON1" s="1" t="s">
        <v>5758</v>
      </c>
      <c r="GOO1" s="1" t="s">
        <v>5759</v>
      </c>
      <c r="GOP1" s="1" t="s">
        <v>5760</v>
      </c>
      <c r="GOQ1" s="1" t="s">
        <v>5761</v>
      </c>
      <c r="GOR1" s="1" t="s">
        <v>5762</v>
      </c>
      <c r="GOS1" s="1" t="s">
        <v>5763</v>
      </c>
      <c r="GOT1" s="1" t="s">
        <v>5764</v>
      </c>
      <c r="GOU1" s="1" t="s">
        <v>5765</v>
      </c>
      <c r="GOV1" s="1" t="s">
        <v>5766</v>
      </c>
      <c r="GOW1" s="1" t="s">
        <v>5767</v>
      </c>
      <c r="GOX1" s="1" t="s">
        <v>5768</v>
      </c>
      <c r="GOY1" s="1" t="s">
        <v>5769</v>
      </c>
      <c r="GOZ1" s="1" t="s">
        <v>5770</v>
      </c>
      <c r="GPA1" s="1" t="s">
        <v>5771</v>
      </c>
      <c r="GPB1" s="1" t="s">
        <v>5772</v>
      </c>
      <c r="GPC1" s="1" t="s">
        <v>5773</v>
      </c>
      <c r="GPD1" s="1" t="s">
        <v>5774</v>
      </c>
      <c r="GPE1" s="1" t="s">
        <v>5775</v>
      </c>
      <c r="GPF1" s="1" t="s">
        <v>5776</v>
      </c>
      <c r="GPG1" s="1" t="s">
        <v>5777</v>
      </c>
      <c r="GPH1" s="1" t="s">
        <v>5778</v>
      </c>
      <c r="GPI1" s="1" t="s">
        <v>5779</v>
      </c>
      <c r="GPJ1" s="1" t="s">
        <v>5780</v>
      </c>
      <c r="GPK1" s="1" t="s">
        <v>5781</v>
      </c>
      <c r="GPL1" s="1" t="s">
        <v>5782</v>
      </c>
      <c r="GPM1" s="1" t="s">
        <v>5783</v>
      </c>
      <c r="GPN1" s="1" t="s">
        <v>5784</v>
      </c>
      <c r="GPO1" s="1" t="s">
        <v>5785</v>
      </c>
      <c r="GPP1" s="1" t="s">
        <v>5786</v>
      </c>
      <c r="GPQ1" s="1" t="s">
        <v>5787</v>
      </c>
      <c r="GPR1" s="1" t="s">
        <v>5788</v>
      </c>
      <c r="GPS1" s="1" t="s">
        <v>5789</v>
      </c>
      <c r="GPT1" s="1" t="s">
        <v>5790</v>
      </c>
      <c r="GPU1" s="1" t="s">
        <v>5791</v>
      </c>
      <c r="GPV1" s="1" t="s">
        <v>5792</v>
      </c>
      <c r="GPW1" s="1" t="s">
        <v>5793</v>
      </c>
      <c r="GPX1" s="1" t="s">
        <v>5794</v>
      </c>
      <c r="GPY1" s="1" t="s">
        <v>5795</v>
      </c>
      <c r="GPZ1" s="1" t="s">
        <v>5796</v>
      </c>
      <c r="GQA1" s="1" t="s">
        <v>5797</v>
      </c>
      <c r="GQB1" s="1" t="s">
        <v>5798</v>
      </c>
      <c r="GQC1" s="1" t="s">
        <v>5799</v>
      </c>
      <c r="GQD1" s="1" t="s">
        <v>5800</v>
      </c>
      <c r="GQE1" s="1" t="s">
        <v>5801</v>
      </c>
      <c r="GQF1" s="1" t="s">
        <v>5802</v>
      </c>
      <c r="GQG1" s="1" t="s">
        <v>5803</v>
      </c>
      <c r="GQH1" s="1" t="s">
        <v>5804</v>
      </c>
      <c r="GQI1" s="1" t="s">
        <v>5805</v>
      </c>
      <c r="GQJ1" s="1" t="s">
        <v>5806</v>
      </c>
      <c r="GQK1" s="1" t="s">
        <v>5807</v>
      </c>
      <c r="GQL1" s="1" t="s">
        <v>5808</v>
      </c>
      <c r="GQM1" s="1" t="s">
        <v>5809</v>
      </c>
      <c r="GQN1" s="1" t="s">
        <v>5810</v>
      </c>
      <c r="GQO1" s="1" t="s">
        <v>5811</v>
      </c>
      <c r="GQP1" s="1" t="s">
        <v>5812</v>
      </c>
      <c r="GQQ1" s="1" t="s">
        <v>5813</v>
      </c>
      <c r="GQR1" s="1" t="s">
        <v>5814</v>
      </c>
      <c r="GQS1" s="1" t="s">
        <v>5815</v>
      </c>
      <c r="GQT1" s="1" t="s">
        <v>5816</v>
      </c>
      <c r="GQU1" s="1" t="s">
        <v>5817</v>
      </c>
      <c r="GQV1" s="1" t="s">
        <v>5818</v>
      </c>
      <c r="GQW1" s="1" t="s">
        <v>5819</v>
      </c>
      <c r="GQX1" s="1" t="s">
        <v>5820</v>
      </c>
      <c r="GQY1" s="1" t="s">
        <v>5821</v>
      </c>
      <c r="GQZ1" s="1" t="s">
        <v>5822</v>
      </c>
      <c r="GRA1" s="1" t="s">
        <v>5823</v>
      </c>
      <c r="GRB1" s="1" t="s">
        <v>5824</v>
      </c>
      <c r="GRC1" s="1" t="s">
        <v>5825</v>
      </c>
      <c r="GRD1" s="1" t="s">
        <v>5826</v>
      </c>
      <c r="GRE1" s="1" t="s">
        <v>5827</v>
      </c>
      <c r="GRF1" s="1" t="s">
        <v>5828</v>
      </c>
      <c r="GRG1" s="1" t="s">
        <v>5829</v>
      </c>
      <c r="GRH1" s="1" t="s">
        <v>5830</v>
      </c>
      <c r="GRI1" s="1" t="s">
        <v>5831</v>
      </c>
      <c r="GRJ1" s="1" t="s">
        <v>5832</v>
      </c>
      <c r="GRK1" s="1" t="s">
        <v>5833</v>
      </c>
      <c r="GRL1" s="1" t="s">
        <v>5834</v>
      </c>
      <c r="GRM1" s="1" t="s">
        <v>5835</v>
      </c>
      <c r="GRN1" s="1" t="s">
        <v>5836</v>
      </c>
      <c r="GRO1" s="1" t="s">
        <v>5837</v>
      </c>
      <c r="GRP1" s="1" t="s">
        <v>5838</v>
      </c>
      <c r="GRQ1" s="1" t="s">
        <v>5839</v>
      </c>
      <c r="GRR1" s="1" t="s">
        <v>5840</v>
      </c>
      <c r="GRS1" s="1" t="s">
        <v>5841</v>
      </c>
      <c r="GRT1" s="1" t="s">
        <v>5842</v>
      </c>
      <c r="GRU1" s="1" t="s">
        <v>5843</v>
      </c>
      <c r="GRV1" s="1" t="s">
        <v>5844</v>
      </c>
      <c r="GRW1" s="1" t="s">
        <v>5845</v>
      </c>
      <c r="GRX1" s="1" t="s">
        <v>5846</v>
      </c>
      <c r="GRY1" s="1" t="s">
        <v>5847</v>
      </c>
      <c r="GRZ1" s="1" t="s">
        <v>5848</v>
      </c>
      <c r="GSA1" s="1" t="s">
        <v>5849</v>
      </c>
      <c r="GSB1" s="1" t="s">
        <v>5850</v>
      </c>
      <c r="GSC1" s="1" t="s">
        <v>5851</v>
      </c>
      <c r="GSD1" s="1" t="s">
        <v>5852</v>
      </c>
      <c r="GSE1" s="1" t="s">
        <v>5853</v>
      </c>
      <c r="GSF1" s="1" t="s">
        <v>5854</v>
      </c>
      <c r="GSG1" s="1" t="s">
        <v>5855</v>
      </c>
      <c r="GSH1" s="1" t="s">
        <v>5856</v>
      </c>
      <c r="GSI1" s="1" t="s">
        <v>5857</v>
      </c>
      <c r="GSJ1" s="1" t="s">
        <v>5858</v>
      </c>
      <c r="GSK1" s="1" t="s">
        <v>5859</v>
      </c>
      <c r="GSL1" s="1" t="s">
        <v>5860</v>
      </c>
      <c r="GSM1" s="1" t="s">
        <v>5861</v>
      </c>
      <c r="GSN1" s="1" t="s">
        <v>5862</v>
      </c>
      <c r="GSO1" s="1" t="s">
        <v>5863</v>
      </c>
      <c r="GSP1" s="1" t="s">
        <v>5864</v>
      </c>
      <c r="GSQ1" s="1" t="s">
        <v>5865</v>
      </c>
      <c r="GSR1" s="1" t="s">
        <v>5866</v>
      </c>
      <c r="GSS1" s="1" t="s">
        <v>5867</v>
      </c>
      <c r="GST1" s="1" t="s">
        <v>5868</v>
      </c>
      <c r="GSU1" s="1" t="s">
        <v>5869</v>
      </c>
      <c r="GSV1" s="1" t="s">
        <v>5870</v>
      </c>
      <c r="GSW1" s="1" t="s">
        <v>5871</v>
      </c>
      <c r="GSX1" s="1" t="s">
        <v>5872</v>
      </c>
      <c r="GSY1" s="1" t="s">
        <v>5873</v>
      </c>
      <c r="GSZ1" s="1" t="s">
        <v>5874</v>
      </c>
      <c r="GTA1" s="1" t="s">
        <v>5875</v>
      </c>
      <c r="GTB1" s="1" t="s">
        <v>5876</v>
      </c>
      <c r="GTC1" s="1" t="s">
        <v>5877</v>
      </c>
      <c r="GTD1" s="1" t="s">
        <v>5878</v>
      </c>
      <c r="GTE1" s="1" t="s">
        <v>5879</v>
      </c>
      <c r="GTF1" s="1" t="s">
        <v>5880</v>
      </c>
      <c r="GTG1" s="1" t="s">
        <v>5881</v>
      </c>
      <c r="GTH1" s="1" t="s">
        <v>5882</v>
      </c>
      <c r="GTI1" s="1" t="s">
        <v>5883</v>
      </c>
      <c r="GTJ1" s="1" t="s">
        <v>5884</v>
      </c>
      <c r="GTK1" s="1" t="s">
        <v>5885</v>
      </c>
      <c r="GTL1" s="1" t="s">
        <v>5886</v>
      </c>
      <c r="GTM1" s="1" t="s">
        <v>5887</v>
      </c>
      <c r="GTN1" s="1" t="s">
        <v>5888</v>
      </c>
      <c r="GTO1" s="1" t="s">
        <v>5889</v>
      </c>
      <c r="GTP1" s="1" t="s">
        <v>5890</v>
      </c>
      <c r="GTQ1" s="1" t="s">
        <v>5891</v>
      </c>
      <c r="GTR1" s="1" t="s">
        <v>5892</v>
      </c>
      <c r="GTS1" s="1" t="s">
        <v>5893</v>
      </c>
      <c r="GTT1" s="1" t="s">
        <v>5894</v>
      </c>
      <c r="GTU1" s="1" t="s">
        <v>5895</v>
      </c>
      <c r="GTV1" s="1" t="s">
        <v>5896</v>
      </c>
      <c r="GTW1" s="1" t="s">
        <v>5897</v>
      </c>
      <c r="GTX1" s="1" t="s">
        <v>5898</v>
      </c>
      <c r="GTY1" s="1" t="s">
        <v>5899</v>
      </c>
      <c r="GTZ1" s="1" t="s">
        <v>5900</v>
      </c>
      <c r="GUA1" s="1" t="s">
        <v>5901</v>
      </c>
      <c r="GUB1" s="1" t="s">
        <v>5902</v>
      </c>
      <c r="GUC1" s="1" t="s">
        <v>5903</v>
      </c>
      <c r="GUD1" s="1" t="s">
        <v>5904</v>
      </c>
      <c r="GUE1" s="1" t="s">
        <v>5905</v>
      </c>
      <c r="GUF1" s="1" t="s">
        <v>5906</v>
      </c>
      <c r="GUG1" s="1" t="s">
        <v>5907</v>
      </c>
      <c r="GUH1" s="1" t="s">
        <v>5908</v>
      </c>
      <c r="GUI1" s="1" t="s">
        <v>5909</v>
      </c>
      <c r="GUJ1" s="1" t="s">
        <v>5910</v>
      </c>
      <c r="GUK1" s="1" t="s">
        <v>5911</v>
      </c>
      <c r="GUL1" s="1" t="s">
        <v>5912</v>
      </c>
      <c r="GUM1" s="1" t="s">
        <v>5913</v>
      </c>
      <c r="GUN1" s="1" t="s">
        <v>5914</v>
      </c>
      <c r="GUO1" s="1" t="s">
        <v>5915</v>
      </c>
      <c r="GUP1" s="1" t="s">
        <v>5916</v>
      </c>
      <c r="GUQ1" s="1" t="s">
        <v>5917</v>
      </c>
      <c r="GUR1" s="1" t="s">
        <v>5918</v>
      </c>
      <c r="GUS1" s="1" t="s">
        <v>5919</v>
      </c>
      <c r="GUT1" s="1" t="s">
        <v>5920</v>
      </c>
      <c r="GUU1" s="1" t="s">
        <v>5921</v>
      </c>
      <c r="GUV1" s="1" t="s">
        <v>5922</v>
      </c>
      <c r="GUW1" s="1" t="s">
        <v>5923</v>
      </c>
      <c r="GUX1" s="1" t="s">
        <v>5924</v>
      </c>
      <c r="GUY1" s="1" t="s">
        <v>5925</v>
      </c>
      <c r="GUZ1" s="1" t="s">
        <v>5926</v>
      </c>
      <c r="GVA1" s="1" t="s">
        <v>5927</v>
      </c>
      <c r="GVB1" s="1" t="s">
        <v>5928</v>
      </c>
      <c r="GVC1" s="1" t="s">
        <v>5929</v>
      </c>
      <c r="GVD1" s="1" t="s">
        <v>5930</v>
      </c>
      <c r="GVE1" s="1" t="s">
        <v>5931</v>
      </c>
      <c r="GVF1" s="1" t="s">
        <v>5932</v>
      </c>
      <c r="GVG1" s="1" t="s">
        <v>5933</v>
      </c>
      <c r="GVH1" s="1" t="s">
        <v>5934</v>
      </c>
      <c r="GVI1" s="1" t="s">
        <v>5935</v>
      </c>
      <c r="GVJ1" s="1" t="s">
        <v>5936</v>
      </c>
      <c r="GVK1" s="1" t="s">
        <v>5937</v>
      </c>
      <c r="GVL1" s="1" t="s">
        <v>5938</v>
      </c>
      <c r="GVM1" s="1" t="s">
        <v>5939</v>
      </c>
      <c r="GVN1" s="1" t="s">
        <v>5940</v>
      </c>
      <c r="GVO1" s="1" t="s">
        <v>5941</v>
      </c>
      <c r="GVP1" s="1" t="s">
        <v>5942</v>
      </c>
      <c r="GVQ1" s="1" t="s">
        <v>5943</v>
      </c>
      <c r="GVR1" s="1" t="s">
        <v>5944</v>
      </c>
      <c r="GVS1" s="1" t="s">
        <v>5945</v>
      </c>
      <c r="GVT1" s="1" t="s">
        <v>5946</v>
      </c>
      <c r="GVU1" s="1" t="s">
        <v>5947</v>
      </c>
      <c r="GVV1" s="1" t="s">
        <v>5948</v>
      </c>
      <c r="GVW1" s="1" t="s">
        <v>5949</v>
      </c>
      <c r="GVX1" s="1" t="s">
        <v>5950</v>
      </c>
      <c r="GVY1" s="1" t="s">
        <v>5951</v>
      </c>
      <c r="GVZ1" s="1" t="s">
        <v>5952</v>
      </c>
      <c r="GWA1" s="1" t="s">
        <v>5953</v>
      </c>
      <c r="GWB1" s="1" t="s">
        <v>5954</v>
      </c>
      <c r="GWC1" s="1" t="s">
        <v>5955</v>
      </c>
      <c r="GWD1" s="1" t="s">
        <v>5956</v>
      </c>
      <c r="GWE1" s="1" t="s">
        <v>5957</v>
      </c>
      <c r="GWF1" s="1" t="s">
        <v>5958</v>
      </c>
      <c r="GWG1" s="1" t="s">
        <v>5959</v>
      </c>
      <c r="GWH1" s="1" t="s">
        <v>5960</v>
      </c>
      <c r="GWI1" s="1" t="s">
        <v>5961</v>
      </c>
      <c r="GWJ1" s="1" t="s">
        <v>5962</v>
      </c>
      <c r="GWK1" s="1" t="s">
        <v>5963</v>
      </c>
      <c r="GWL1" s="1" t="s">
        <v>5964</v>
      </c>
      <c r="GWM1" s="1" t="s">
        <v>5965</v>
      </c>
      <c r="GWN1" s="1" t="s">
        <v>5966</v>
      </c>
      <c r="GWO1" s="1" t="s">
        <v>5967</v>
      </c>
      <c r="GWP1" s="1" t="s">
        <v>5968</v>
      </c>
      <c r="GWQ1" s="1" t="s">
        <v>5969</v>
      </c>
      <c r="GWR1" s="1" t="s">
        <v>5970</v>
      </c>
      <c r="GWS1" s="1" t="s">
        <v>5971</v>
      </c>
      <c r="GWT1" s="1" t="s">
        <v>5972</v>
      </c>
      <c r="GWU1" s="1" t="s">
        <v>5973</v>
      </c>
      <c r="GWV1" s="1" t="s">
        <v>5974</v>
      </c>
      <c r="GWW1" s="1" t="s">
        <v>5975</v>
      </c>
      <c r="GWX1" s="1" t="s">
        <v>5976</v>
      </c>
      <c r="GWY1" s="1" t="s">
        <v>5977</v>
      </c>
      <c r="GWZ1" s="1" t="s">
        <v>5978</v>
      </c>
      <c r="GXA1" s="1" t="s">
        <v>5979</v>
      </c>
      <c r="GXB1" s="1" t="s">
        <v>5980</v>
      </c>
      <c r="GXC1" s="1" t="s">
        <v>5981</v>
      </c>
      <c r="GXD1" s="1" t="s">
        <v>5982</v>
      </c>
      <c r="GXE1" s="1" t="s">
        <v>5983</v>
      </c>
      <c r="GXF1" s="1" t="s">
        <v>5984</v>
      </c>
      <c r="GXG1" s="1" t="s">
        <v>5985</v>
      </c>
      <c r="GXH1" s="1" t="s">
        <v>5986</v>
      </c>
      <c r="GXI1" s="1" t="s">
        <v>5987</v>
      </c>
      <c r="GXJ1" s="1" t="s">
        <v>5988</v>
      </c>
      <c r="GXK1" s="1" t="s">
        <v>5989</v>
      </c>
      <c r="GXL1" s="1" t="s">
        <v>5990</v>
      </c>
      <c r="GXM1" s="1" t="s">
        <v>5991</v>
      </c>
      <c r="GXN1" s="1" t="s">
        <v>5992</v>
      </c>
      <c r="GXO1" s="1" t="s">
        <v>5993</v>
      </c>
      <c r="GXP1" s="1" t="s">
        <v>5994</v>
      </c>
      <c r="GXQ1" s="1" t="s">
        <v>5995</v>
      </c>
      <c r="GXR1" s="1" t="s">
        <v>5996</v>
      </c>
      <c r="GXS1" s="1" t="s">
        <v>5997</v>
      </c>
      <c r="GXT1" s="1" t="s">
        <v>5998</v>
      </c>
      <c r="GXU1" s="1" t="s">
        <v>5999</v>
      </c>
      <c r="GXV1" s="1" t="s">
        <v>6000</v>
      </c>
      <c r="GXW1" s="1" t="s">
        <v>6001</v>
      </c>
      <c r="GXX1" s="1" t="s">
        <v>6002</v>
      </c>
      <c r="GXY1" s="1" t="s">
        <v>6003</v>
      </c>
      <c r="GXZ1" s="1" t="s">
        <v>6004</v>
      </c>
      <c r="GYA1" s="1" t="s">
        <v>6005</v>
      </c>
      <c r="GYB1" s="1" t="s">
        <v>6006</v>
      </c>
      <c r="GYC1" s="1" t="s">
        <v>6007</v>
      </c>
      <c r="GYD1" s="1" t="s">
        <v>6008</v>
      </c>
      <c r="GYE1" s="1" t="s">
        <v>6009</v>
      </c>
      <c r="GYF1" s="1" t="s">
        <v>6010</v>
      </c>
      <c r="GYG1" s="1" t="s">
        <v>6011</v>
      </c>
      <c r="GYH1" s="1" t="s">
        <v>6012</v>
      </c>
      <c r="GYI1" s="1" t="s">
        <v>6013</v>
      </c>
      <c r="GYJ1" s="1" t="s">
        <v>6014</v>
      </c>
      <c r="GYK1" s="1" t="s">
        <v>6015</v>
      </c>
      <c r="GYL1" s="1" t="s">
        <v>6016</v>
      </c>
      <c r="GYM1" s="1" t="s">
        <v>6017</v>
      </c>
      <c r="GYN1" s="1" t="s">
        <v>6018</v>
      </c>
      <c r="GYO1" s="1" t="s">
        <v>6019</v>
      </c>
      <c r="GYP1" s="1" t="s">
        <v>6020</v>
      </c>
      <c r="GYQ1" s="1" t="s">
        <v>6021</v>
      </c>
      <c r="GYR1" s="1" t="s">
        <v>6022</v>
      </c>
      <c r="GYS1" s="1" t="s">
        <v>6023</v>
      </c>
      <c r="GYT1" s="1" t="s">
        <v>6024</v>
      </c>
      <c r="GYU1" s="1" t="s">
        <v>6025</v>
      </c>
      <c r="GYV1" s="1" t="s">
        <v>6026</v>
      </c>
      <c r="GYW1" s="1" t="s">
        <v>6027</v>
      </c>
      <c r="GYX1" s="1" t="s">
        <v>6028</v>
      </c>
      <c r="GYY1" s="1" t="s">
        <v>6029</v>
      </c>
      <c r="GYZ1" s="1" t="s">
        <v>6030</v>
      </c>
      <c r="GZA1" s="1" t="s">
        <v>6031</v>
      </c>
      <c r="GZB1" s="1" t="s">
        <v>6032</v>
      </c>
      <c r="GZC1" s="1" t="s">
        <v>6033</v>
      </c>
      <c r="GZD1" s="1" t="s">
        <v>6034</v>
      </c>
      <c r="GZE1" s="1" t="s">
        <v>6035</v>
      </c>
      <c r="GZF1" s="1" t="s">
        <v>6036</v>
      </c>
      <c r="GZG1" s="1" t="s">
        <v>6037</v>
      </c>
      <c r="GZH1" s="1" t="s">
        <v>6038</v>
      </c>
      <c r="GZI1" s="1" t="s">
        <v>6039</v>
      </c>
      <c r="GZJ1" s="1" t="s">
        <v>6040</v>
      </c>
      <c r="GZK1" s="1" t="s">
        <v>6041</v>
      </c>
      <c r="GZL1" s="1" t="s">
        <v>6042</v>
      </c>
      <c r="GZM1" s="1" t="s">
        <v>6043</v>
      </c>
      <c r="GZN1" s="1" t="s">
        <v>6044</v>
      </c>
      <c r="GZO1" s="1" t="s">
        <v>6045</v>
      </c>
      <c r="GZP1" s="1" t="s">
        <v>6046</v>
      </c>
      <c r="GZQ1" s="1" t="s">
        <v>6047</v>
      </c>
      <c r="GZR1" s="1" t="s">
        <v>6048</v>
      </c>
      <c r="GZS1" s="1" t="s">
        <v>6049</v>
      </c>
      <c r="GZT1" s="1" t="s">
        <v>6050</v>
      </c>
      <c r="GZU1" s="1" t="s">
        <v>6051</v>
      </c>
      <c r="GZV1" s="1" t="s">
        <v>6052</v>
      </c>
      <c r="GZW1" s="1" t="s">
        <v>6053</v>
      </c>
      <c r="GZX1" s="1" t="s">
        <v>6054</v>
      </c>
      <c r="GZY1" s="1" t="s">
        <v>6055</v>
      </c>
      <c r="GZZ1" s="1" t="s">
        <v>6056</v>
      </c>
      <c r="HAA1" s="1" t="s">
        <v>6057</v>
      </c>
      <c r="HAB1" s="1" t="s">
        <v>6058</v>
      </c>
      <c r="HAC1" s="1" t="s">
        <v>6059</v>
      </c>
      <c r="HAD1" s="1" t="s">
        <v>6060</v>
      </c>
      <c r="HAE1" s="1" t="s">
        <v>6061</v>
      </c>
      <c r="HAF1" s="1" t="s">
        <v>6062</v>
      </c>
      <c r="HAG1" s="1" t="s">
        <v>6063</v>
      </c>
      <c r="HAH1" s="1" t="s">
        <v>6064</v>
      </c>
      <c r="HAI1" s="1" t="s">
        <v>6065</v>
      </c>
      <c r="HAJ1" s="1" t="s">
        <v>6066</v>
      </c>
      <c r="HAK1" s="1" t="s">
        <v>6067</v>
      </c>
      <c r="HAL1" s="1" t="s">
        <v>6068</v>
      </c>
      <c r="HAM1" s="1" t="s">
        <v>6069</v>
      </c>
      <c r="HAN1" s="1" t="s">
        <v>6070</v>
      </c>
      <c r="HAO1" s="1" t="s">
        <v>6071</v>
      </c>
      <c r="HAP1" s="1" t="s">
        <v>6072</v>
      </c>
      <c r="HAQ1" s="1" t="s">
        <v>6073</v>
      </c>
      <c r="HAR1" s="1" t="s">
        <v>6074</v>
      </c>
      <c r="HAS1" s="1" t="s">
        <v>6075</v>
      </c>
      <c r="HAT1" s="1" t="s">
        <v>6076</v>
      </c>
      <c r="HAU1" s="1" t="s">
        <v>6077</v>
      </c>
      <c r="HAV1" s="1" t="s">
        <v>6078</v>
      </c>
      <c r="HAW1" s="1" t="s">
        <v>6079</v>
      </c>
      <c r="HAX1" s="1" t="s">
        <v>6080</v>
      </c>
      <c r="HAY1" s="1" t="s">
        <v>6081</v>
      </c>
      <c r="HAZ1" s="1" t="s">
        <v>6082</v>
      </c>
      <c r="HBA1" s="1" t="s">
        <v>6083</v>
      </c>
      <c r="HBB1" s="1" t="s">
        <v>6084</v>
      </c>
      <c r="HBC1" s="1" t="s">
        <v>6085</v>
      </c>
      <c r="HBD1" s="1" t="s">
        <v>6086</v>
      </c>
      <c r="HBE1" s="1" t="s">
        <v>6087</v>
      </c>
      <c r="HBF1" s="1" t="s">
        <v>6088</v>
      </c>
      <c r="HBG1" s="1" t="s">
        <v>6089</v>
      </c>
      <c r="HBH1" s="1" t="s">
        <v>6090</v>
      </c>
      <c r="HBI1" s="1" t="s">
        <v>6091</v>
      </c>
      <c r="HBJ1" s="1" t="s">
        <v>6092</v>
      </c>
      <c r="HBK1" s="1" t="s">
        <v>6093</v>
      </c>
      <c r="HBL1" s="1" t="s">
        <v>6094</v>
      </c>
      <c r="HBM1" s="1" t="s">
        <v>6095</v>
      </c>
      <c r="HBN1" s="1" t="s">
        <v>6096</v>
      </c>
      <c r="HBO1" s="1" t="s">
        <v>6097</v>
      </c>
      <c r="HBP1" s="1" t="s">
        <v>6098</v>
      </c>
      <c r="HBQ1" s="1" t="s">
        <v>6099</v>
      </c>
      <c r="HBR1" s="1" t="s">
        <v>6100</v>
      </c>
      <c r="HBS1" s="1" t="s">
        <v>6101</v>
      </c>
      <c r="HBT1" s="1" t="s">
        <v>6102</v>
      </c>
      <c r="HBU1" s="1" t="s">
        <v>6103</v>
      </c>
      <c r="HBV1" s="1" t="s">
        <v>6104</v>
      </c>
      <c r="HBW1" s="1" t="s">
        <v>6105</v>
      </c>
      <c r="HBX1" s="1" t="s">
        <v>6106</v>
      </c>
      <c r="HBY1" s="1" t="s">
        <v>6107</v>
      </c>
      <c r="HBZ1" s="1" t="s">
        <v>6108</v>
      </c>
      <c r="HCA1" s="1" t="s">
        <v>6109</v>
      </c>
      <c r="HCB1" s="1" t="s">
        <v>6110</v>
      </c>
      <c r="HCC1" s="1" t="s">
        <v>6111</v>
      </c>
      <c r="HCD1" s="1" t="s">
        <v>6112</v>
      </c>
      <c r="HCE1" s="1" t="s">
        <v>6113</v>
      </c>
      <c r="HCF1" s="1" t="s">
        <v>6114</v>
      </c>
      <c r="HCG1" s="1" t="s">
        <v>6115</v>
      </c>
      <c r="HCH1" s="1" t="s">
        <v>6116</v>
      </c>
      <c r="HCI1" s="1" t="s">
        <v>6117</v>
      </c>
      <c r="HCJ1" s="1" t="s">
        <v>6118</v>
      </c>
      <c r="HCK1" s="1" t="s">
        <v>6119</v>
      </c>
      <c r="HCL1" s="1" t="s">
        <v>6120</v>
      </c>
      <c r="HCM1" s="1" t="s">
        <v>6121</v>
      </c>
      <c r="HCN1" s="1" t="s">
        <v>6122</v>
      </c>
      <c r="HCO1" s="1" t="s">
        <v>6123</v>
      </c>
      <c r="HCP1" s="1" t="s">
        <v>6124</v>
      </c>
      <c r="HCQ1" s="1" t="s">
        <v>6125</v>
      </c>
      <c r="HCR1" s="1" t="s">
        <v>6126</v>
      </c>
      <c r="HCS1" s="1" t="s">
        <v>6127</v>
      </c>
      <c r="HCT1" s="1" t="s">
        <v>6128</v>
      </c>
      <c r="HCU1" s="1" t="s">
        <v>6129</v>
      </c>
      <c r="HCV1" s="1" t="s">
        <v>6130</v>
      </c>
      <c r="HCW1" s="1" t="s">
        <v>6131</v>
      </c>
      <c r="HCX1" s="1" t="s">
        <v>6132</v>
      </c>
      <c r="HCY1" s="1" t="s">
        <v>6133</v>
      </c>
      <c r="HCZ1" s="1" t="s">
        <v>6134</v>
      </c>
      <c r="HDA1" s="1" t="s">
        <v>6135</v>
      </c>
      <c r="HDB1" s="1" t="s">
        <v>6136</v>
      </c>
      <c r="HDC1" s="1" t="s">
        <v>6137</v>
      </c>
      <c r="HDD1" s="1" t="s">
        <v>6138</v>
      </c>
      <c r="HDE1" s="1" t="s">
        <v>6139</v>
      </c>
      <c r="HDF1" s="1" t="s">
        <v>6140</v>
      </c>
      <c r="HDG1" s="1" t="s">
        <v>6141</v>
      </c>
      <c r="HDH1" s="1" t="s">
        <v>6142</v>
      </c>
      <c r="HDI1" s="1" t="s">
        <v>6143</v>
      </c>
      <c r="HDJ1" s="1" t="s">
        <v>6144</v>
      </c>
      <c r="HDK1" s="1" t="s">
        <v>6145</v>
      </c>
      <c r="HDL1" s="1" t="s">
        <v>6146</v>
      </c>
      <c r="HDM1" s="1" t="s">
        <v>6147</v>
      </c>
      <c r="HDN1" s="1" t="s">
        <v>6148</v>
      </c>
      <c r="HDO1" s="1" t="s">
        <v>6149</v>
      </c>
      <c r="HDP1" s="1" t="s">
        <v>6150</v>
      </c>
      <c r="HDQ1" s="1" t="s">
        <v>6151</v>
      </c>
      <c r="HDR1" s="1" t="s">
        <v>6152</v>
      </c>
      <c r="HDS1" s="1" t="s">
        <v>6153</v>
      </c>
      <c r="HDT1" s="1" t="s">
        <v>6154</v>
      </c>
      <c r="HDU1" s="1" t="s">
        <v>6155</v>
      </c>
      <c r="HDV1" s="1" t="s">
        <v>6156</v>
      </c>
      <c r="HDW1" s="1" t="s">
        <v>6157</v>
      </c>
      <c r="HDX1" s="1" t="s">
        <v>6158</v>
      </c>
      <c r="HDY1" s="1" t="s">
        <v>6159</v>
      </c>
      <c r="HDZ1" s="1" t="s">
        <v>6160</v>
      </c>
      <c r="HEA1" s="1" t="s">
        <v>6161</v>
      </c>
      <c r="HEB1" s="1" t="s">
        <v>6162</v>
      </c>
      <c r="HEC1" s="1" t="s">
        <v>6163</v>
      </c>
      <c r="HED1" s="1" t="s">
        <v>6164</v>
      </c>
      <c r="HEE1" s="1" t="s">
        <v>6165</v>
      </c>
      <c r="HEF1" s="1" t="s">
        <v>6166</v>
      </c>
      <c r="HEG1" s="1" t="s">
        <v>6167</v>
      </c>
      <c r="HEH1" s="1" t="s">
        <v>6168</v>
      </c>
      <c r="HEI1" s="1" t="s">
        <v>6169</v>
      </c>
      <c r="HEJ1" s="1" t="s">
        <v>6170</v>
      </c>
      <c r="HEK1" s="1" t="s">
        <v>6171</v>
      </c>
      <c r="HEL1" s="1" t="s">
        <v>6172</v>
      </c>
      <c r="HEM1" s="1" t="s">
        <v>6173</v>
      </c>
      <c r="HEN1" s="1" t="s">
        <v>6174</v>
      </c>
      <c r="HEO1" s="1" t="s">
        <v>6175</v>
      </c>
      <c r="HEP1" s="1" t="s">
        <v>6176</v>
      </c>
      <c r="HEQ1" s="1" t="s">
        <v>6177</v>
      </c>
      <c r="HER1" s="1" t="s">
        <v>6178</v>
      </c>
      <c r="HES1" s="1" t="s">
        <v>6179</v>
      </c>
      <c r="HET1" s="1" t="s">
        <v>6180</v>
      </c>
      <c r="HEU1" s="1" t="s">
        <v>6181</v>
      </c>
      <c r="HEV1" s="1" t="s">
        <v>6182</v>
      </c>
      <c r="HEW1" s="1" t="s">
        <v>6183</v>
      </c>
      <c r="HEX1" s="1" t="s">
        <v>6184</v>
      </c>
      <c r="HEY1" s="1" t="s">
        <v>6185</v>
      </c>
      <c r="HEZ1" s="1" t="s">
        <v>6186</v>
      </c>
      <c r="HFA1" s="1" t="s">
        <v>6187</v>
      </c>
      <c r="HFB1" s="1" t="s">
        <v>6188</v>
      </c>
      <c r="HFC1" s="1" t="s">
        <v>6189</v>
      </c>
      <c r="HFD1" s="1" t="s">
        <v>6190</v>
      </c>
      <c r="HFE1" s="1" t="s">
        <v>6191</v>
      </c>
      <c r="HFF1" s="1" t="s">
        <v>6192</v>
      </c>
      <c r="HFG1" s="1" t="s">
        <v>6193</v>
      </c>
      <c r="HFH1" s="1" t="s">
        <v>6194</v>
      </c>
      <c r="HFI1" s="1" t="s">
        <v>6195</v>
      </c>
      <c r="HFJ1" s="1" t="s">
        <v>6196</v>
      </c>
      <c r="HFK1" s="1" t="s">
        <v>6197</v>
      </c>
      <c r="HFL1" s="1" t="s">
        <v>6198</v>
      </c>
      <c r="HFM1" s="1" t="s">
        <v>6199</v>
      </c>
      <c r="HFN1" s="1" t="s">
        <v>6200</v>
      </c>
      <c r="HFO1" s="1" t="s">
        <v>6201</v>
      </c>
      <c r="HFP1" s="1" t="s">
        <v>6202</v>
      </c>
      <c r="HFQ1" s="1" t="s">
        <v>6203</v>
      </c>
      <c r="HFR1" s="1" t="s">
        <v>6204</v>
      </c>
      <c r="HFS1" s="1" t="s">
        <v>6205</v>
      </c>
      <c r="HFT1" s="1" t="s">
        <v>6206</v>
      </c>
      <c r="HFU1" s="1" t="s">
        <v>6207</v>
      </c>
      <c r="HFV1" s="1" t="s">
        <v>6208</v>
      </c>
      <c r="HFW1" s="1" t="s">
        <v>6209</v>
      </c>
      <c r="HFX1" s="1" t="s">
        <v>6210</v>
      </c>
      <c r="HFY1" s="1" t="s">
        <v>6211</v>
      </c>
      <c r="HFZ1" s="1" t="s">
        <v>6212</v>
      </c>
      <c r="HGA1" s="1" t="s">
        <v>6213</v>
      </c>
      <c r="HGB1" s="1" t="s">
        <v>6214</v>
      </c>
      <c r="HGC1" s="1" t="s">
        <v>6215</v>
      </c>
      <c r="HGD1" s="1" t="s">
        <v>6216</v>
      </c>
      <c r="HGE1" s="1" t="s">
        <v>6217</v>
      </c>
      <c r="HGF1" s="1" t="s">
        <v>6218</v>
      </c>
      <c r="HGG1" s="1" t="s">
        <v>6219</v>
      </c>
      <c r="HGH1" s="1" t="s">
        <v>6220</v>
      </c>
      <c r="HGI1" s="1" t="s">
        <v>6221</v>
      </c>
      <c r="HGJ1" s="1" t="s">
        <v>6222</v>
      </c>
      <c r="HGK1" s="1" t="s">
        <v>6223</v>
      </c>
      <c r="HGL1" s="1" t="s">
        <v>6224</v>
      </c>
      <c r="HGM1" s="1" t="s">
        <v>6225</v>
      </c>
      <c r="HGN1" s="1" t="s">
        <v>6226</v>
      </c>
      <c r="HGO1" s="1" t="s">
        <v>6227</v>
      </c>
      <c r="HGP1" s="1" t="s">
        <v>6228</v>
      </c>
      <c r="HGQ1" s="1" t="s">
        <v>6229</v>
      </c>
      <c r="HGR1" s="1" t="s">
        <v>6230</v>
      </c>
      <c r="HGS1" s="1" t="s">
        <v>6231</v>
      </c>
      <c r="HGT1" s="1" t="s">
        <v>6232</v>
      </c>
      <c r="HGU1" s="1" t="s">
        <v>6233</v>
      </c>
      <c r="HGV1" s="1" t="s">
        <v>6234</v>
      </c>
      <c r="HGW1" s="1" t="s">
        <v>6235</v>
      </c>
      <c r="HGX1" s="1" t="s">
        <v>6236</v>
      </c>
      <c r="HGY1" s="1" t="s">
        <v>6237</v>
      </c>
      <c r="HGZ1" s="1" t="s">
        <v>6238</v>
      </c>
      <c r="HHA1" s="1" t="s">
        <v>6239</v>
      </c>
      <c r="HHB1" s="1" t="s">
        <v>6240</v>
      </c>
      <c r="HHC1" s="1" t="s">
        <v>6241</v>
      </c>
      <c r="HHD1" s="1" t="s">
        <v>6242</v>
      </c>
      <c r="HHE1" s="1" t="s">
        <v>6243</v>
      </c>
      <c r="HHF1" s="1" t="s">
        <v>6244</v>
      </c>
      <c r="HHG1" s="1" t="s">
        <v>6245</v>
      </c>
      <c r="HHH1" s="1" t="s">
        <v>6246</v>
      </c>
      <c r="HHI1" s="1" t="s">
        <v>6247</v>
      </c>
      <c r="HHJ1" s="1" t="s">
        <v>6248</v>
      </c>
      <c r="HHK1" s="1" t="s">
        <v>6249</v>
      </c>
      <c r="HHL1" s="1" t="s">
        <v>6250</v>
      </c>
      <c r="HHM1" s="1" t="s">
        <v>6251</v>
      </c>
      <c r="HHN1" s="1" t="s">
        <v>6252</v>
      </c>
      <c r="HHO1" s="1" t="s">
        <v>6253</v>
      </c>
      <c r="HHP1" s="1" t="s">
        <v>6254</v>
      </c>
      <c r="HHQ1" s="1" t="s">
        <v>6255</v>
      </c>
      <c r="HHR1" s="1" t="s">
        <v>6256</v>
      </c>
      <c r="HHS1" s="1" t="s">
        <v>6257</v>
      </c>
      <c r="HHT1" s="1" t="s">
        <v>6258</v>
      </c>
      <c r="HHU1" s="1" t="s">
        <v>6259</v>
      </c>
      <c r="HHV1" s="1" t="s">
        <v>6260</v>
      </c>
      <c r="HHW1" s="1" t="s">
        <v>6261</v>
      </c>
      <c r="HHX1" s="1" t="s">
        <v>6262</v>
      </c>
      <c r="HHY1" s="1" t="s">
        <v>6263</v>
      </c>
      <c r="HHZ1" s="1" t="s">
        <v>6264</v>
      </c>
      <c r="HIA1" s="1" t="s">
        <v>6265</v>
      </c>
      <c r="HIB1" s="1" t="s">
        <v>6266</v>
      </c>
      <c r="HIC1" s="1" t="s">
        <v>6267</v>
      </c>
      <c r="HID1" s="1" t="s">
        <v>6268</v>
      </c>
      <c r="HIE1" s="1" t="s">
        <v>6269</v>
      </c>
      <c r="HIF1" s="1" t="s">
        <v>6270</v>
      </c>
      <c r="HIG1" s="1" t="s">
        <v>6271</v>
      </c>
      <c r="HIH1" s="1" t="s">
        <v>6272</v>
      </c>
      <c r="HII1" s="1" t="s">
        <v>6273</v>
      </c>
      <c r="HIJ1" s="1" t="s">
        <v>6274</v>
      </c>
      <c r="HIK1" s="1" t="s">
        <v>6275</v>
      </c>
      <c r="HIL1" s="1" t="s">
        <v>6276</v>
      </c>
      <c r="HIM1" s="1" t="s">
        <v>6277</v>
      </c>
      <c r="HIN1" s="1" t="s">
        <v>6278</v>
      </c>
      <c r="HIO1" s="1" t="s">
        <v>6279</v>
      </c>
      <c r="HIP1" s="1" t="s">
        <v>6280</v>
      </c>
      <c r="HIQ1" s="1" t="s">
        <v>6281</v>
      </c>
      <c r="HIR1" s="1" t="s">
        <v>6282</v>
      </c>
      <c r="HIS1" s="1" t="s">
        <v>6283</v>
      </c>
      <c r="HIT1" s="1" t="s">
        <v>6284</v>
      </c>
      <c r="HIU1" s="1" t="s">
        <v>6285</v>
      </c>
      <c r="HIV1" s="1" t="s">
        <v>6286</v>
      </c>
      <c r="HIW1" s="1" t="s">
        <v>6287</v>
      </c>
      <c r="HIX1" s="1" t="s">
        <v>6288</v>
      </c>
      <c r="HIY1" s="1" t="s">
        <v>6289</v>
      </c>
      <c r="HIZ1" s="1" t="s">
        <v>6290</v>
      </c>
      <c r="HJA1" s="1" t="s">
        <v>6291</v>
      </c>
      <c r="HJB1" s="1" t="s">
        <v>6292</v>
      </c>
      <c r="HJC1" s="1" t="s">
        <v>6293</v>
      </c>
      <c r="HJD1" s="1" t="s">
        <v>6294</v>
      </c>
      <c r="HJE1" s="1" t="s">
        <v>6295</v>
      </c>
      <c r="HJF1" s="1" t="s">
        <v>6296</v>
      </c>
      <c r="HJG1" s="1" t="s">
        <v>6297</v>
      </c>
      <c r="HJH1" s="1" t="s">
        <v>6298</v>
      </c>
      <c r="HJI1" s="1" t="s">
        <v>6299</v>
      </c>
      <c r="HJJ1" s="1" t="s">
        <v>6300</v>
      </c>
      <c r="HJK1" s="1" t="s">
        <v>6301</v>
      </c>
      <c r="HJL1" s="1" t="s">
        <v>6302</v>
      </c>
      <c r="HJM1" s="1" t="s">
        <v>6303</v>
      </c>
      <c r="HJN1" s="1" t="s">
        <v>6304</v>
      </c>
      <c r="HJO1" s="1" t="s">
        <v>6305</v>
      </c>
      <c r="HJP1" s="1" t="s">
        <v>6306</v>
      </c>
      <c r="HJQ1" s="1" t="s">
        <v>6307</v>
      </c>
      <c r="HJR1" s="1" t="s">
        <v>6308</v>
      </c>
      <c r="HJS1" s="1" t="s">
        <v>6309</v>
      </c>
      <c r="HJT1" s="1" t="s">
        <v>6310</v>
      </c>
      <c r="HJU1" s="1" t="s">
        <v>6311</v>
      </c>
      <c r="HJV1" s="1" t="s">
        <v>6312</v>
      </c>
      <c r="HJW1" s="1" t="s">
        <v>6313</v>
      </c>
      <c r="HJX1" s="1" t="s">
        <v>6314</v>
      </c>
      <c r="HJY1" s="1" t="s">
        <v>6315</v>
      </c>
      <c r="HJZ1" s="1" t="s">
        <v>6316</v>
      </c>
      <c r="HKA1" s="1" t="s">
        <v>6317</v>
      </c>
      <c r="HKB1" s="1" t="s">
        <v>6318</v>
      </c>
      <c r="HKC1" s="1" t="s">
        <v>6319</v>
      </c>
      <c r="HKD1" s="1" t="s">
        <v>6320</v>
      </c>
      <c r="HKE1" s="1" t="s">
        <v>6321</v>
      </c>
      <c r="HKF1" s="1" t="s">
        <v>6322</v>
      </c>
      <c r="HKG1" s="1" t="s">
        <v>6323</v>
      </c>
      <c r="HKH1" s="1" t="s">
        <v>6324</v>
      </c>
      <c r="HKI1" s="1" t="s">
        <v>6325</v>
      </c>
      <c r="HKJ1" s="1" t="s">
        <v>6326</v>
      </c>
      <c r="HKK1" s="1" t="s">
        <v>6327</v>
      </c>
      <c r="HKL1" s="1" t="s">
        <v>6328</v>
      </c>
      <c r="HKM1" s="1" t="s">
        <v>6329</v>
      </c>
      <c r="HKN1" s="1" t="s">
        <v>6330</v>
      </c>
      <c r="HKO1" s="1" t="s">
        <v>6331</v>
      </c>
      <c r="HKP1" s="1" t="s">
        <v>6332</v>
      </c>
      <c r="HKQ1" s="1" t="s">
        <v>6333</v>
      </c>
      <c r="HKR1" s="1" t="s">
        <v>6334</v>
      </c>
      <c r="HKS1" s="1" t="s">
        <v>6335</v>
      </c>
      <c r="HKT1" s="1" t="s">
        <v>6336</v>
      </c>
      <c r="HKU1" s="1" t="s">
        <v>6337</v>
      </c>
      <c r="HKV1" s="1" t="s">
        <v>6338</v>
      </c>
      <c r="HKW1" s="1" t="s">
        <v>6339</v>
      </c>
      <c r="HKX1" s="1" t="s">
        <v>6340</v>
      </c>
      <c r="HKY1" s="1" t="s">
        <v>6341</v>
      </c>
      <c r="HKZ1" s="1" t="s">
        <v>6342</v>
      </c>
      <c r="HLA1" s="1" t="s">
        <v>6343</v>
      </c>
      <c r="HLB1" s="1" t="s">
        <v>6344</v>
      </c>
      <c r="HLC1" s="1" t="s">
        <v>6345</v>
      </c>
      <c r="HLD1" s="1" t="s">
        <v>6346</v>
      </c>
      <c r="HLE1" s="1" t="s">
        <v>6347</v>
      </c>
      <c r="HLF1" s="1" t="s">
        <v>6348</v>
      </c>
      <c r="HLG1" s="1" t="s">
        <v>6349</v>
      </c>
      <c r="HLH1" s="1" t="s">
        <v>6350</v>
      </c>
      <c r="HLI1" s="1" t="s">
        <v>6351</v>
      </c>
      <c r="HLJ1" s="1" t="s">
        <v>6352</v>
      </c>
      <c r="HLK1" s="1" t="s">
        <v>6353</v>
      </c>
      <c r="HLL1" s="1" t="s">
        <v>6354</v>
      </c>
      <c r="HLM1" s="1" t="s">
        <v>6355</v>
      </c>
      <c r="HLN1" s="1" t="s">
        <v>6356</v>
      </c>
      <c r="HLO1" s="1" t="s">
        <v>6357</v>
      </c>
      <c r="HLP1" s="1" t="s">
        <v>6358</v>
      </c>
      <c r="HLQ1" s="1" t="s">
        <v>6359</v>
      </c>
      <c r="HLR1" s="1" t="s">
        <v>6360</v>
      </c>
      <c r="HLS1" s="1" t="s">
        <v>6361</v>
      </c>
      <c r="HLT1" s="1" t="s">
        <v>6362</v>
      </c>
      <c r="HLU1" s="1" t="s">
        <v>6363</v>
      </c>
      <c r="HLV1" s="1" t="s">
        <v>6364</v>
      </c>
      <c r="HLW1" s="1" t="s">
        <v>6365</v>
      </c>
      <c r="HLX1" s="1" t="s">
        <v>6366</v>
      </c>
      <c r="HLY1" s="1" t="s">
        <v>6367</v>
      </c>
      <c r="HLZ1" s="1" t="s">
        <v>6368</v>
      </c>
      <c r="HMA1" s="1" t="s">
        <v>6369</v>
      </c>
      <c r="HMB1" s="1" t="s">
        <v>6370</v>
      </c>
      <c r="HMC1" s="1" t="s">
        <v>6371</v>
      </c>
      <c r="HMD1" s="1" t="s">
        <v>6372</v>
      </c>
      <c r="HME1" s="1" t="s">
        <v>6373</v>
      </c>
      <c r="HMF1" s="1" t="s">
        <v>6374</v>
      </c>
      <c r="HMG1" s="1" t="s">
        <v>6375</v>
      </c>
      <c r="HMH1" s="1" t="s">
        <v>6376</v>
      </c>
      <c r="HMI1" s="1" t="s">
        <v>6377</v>
      </c>
      <c r="HMJ1" s="1" t="s">
        <v>6378</v>
      </c>
      <c r="HMK1" s="1" t="s">
        <v>6379</v>
      </c>
      <c r="HML1" s="1" t="s">
        <v>6380</v>
      </c>
      <c r="HMM1" s="1" t="s">
        <v>6381</v>
      </c>
      <c r="HMN1" s="1" t="s">
        <v>6382</v>
      </c>
      <c r="HMO1" s="1" t="s">
        <v>6383</v>
      </c>
      <c r="HMP1" s="1" t="s">
        <v>6384</v>
      </c>
      <c r="HMQ1" s="1" t="s">
        <v>6385</v>
      </c>
      <c r="HMR1" s="1" t="s">
        <v>6386</v>
      </c>
      <c r="HMS1" s="1" t="s">
        <v>6387</v>
      </c>
      <c r="HMT1" s="1" t="s">
        <v>6388</v>
      </c>
      <c r="HMU1" s="1" t="s">
        <v>6389</v>
      </c>
      <c r="HMV1" s="1" t="s">
        <v>6390</v>
      </c>
      <c r="HMW1" s="1" t="s">
        <v>6391</v>
      </c>
      <c r="HMX1" s="1" t="s">
        <v>6392</v>
      </c>
      <c r="HMY1" s="1" t="s">
        <v>6393</v>
      </c>
      <c r="HMZ1" s="1" t="s">
        <v>6394</v>
      </c>
      <c r="HNA1" s="1" t="s">
        <v>6395</v>
      </c>
      <c r="HNB1" s="1" t="s">
        <v>6396</v>
      </c>
      <c r="HNC1" s="1" t="s">
        <v>6397</v>
      </c>
      <c r="HND1" s="1" t="s">
        <v>6398</v>
      </c>
      <c r="HNE1" s="1" t="s">
        <v>6399</v>
      </c>
      <c r="HNF1" s="1" t="s">
        <v>6400</v>
      </c>
      <c r="HNG1" s="1" t="s">
        <v>6401</v>
      </c>
      <c r="HNH1" s="1" t="s">
        <v>6402</v>
      </c>
      <c r="HNI1" s="1" t="s">
        <v>6403</v>
      </c>
      <c r="HNJ1" s="1" t="s">
        <v>6404</v>
      </c>
      <c r="HNK1" s="1" t="s">
        <v>6405</v>
      </c>
      <c r="HNL1" s="1" t="s">
        <v>6406</v>
      </c>
      <c r="HNM1" s="1" t="s">
        <v>6407</v>
      </c>
      <c r="HNN1" s="1" t="s">
        <v>6408</v>
      </c>
      <c r="HNO1" s="1" t="s">
        <v>6409</v>
      </c>
      <c r="HNP1" s="1" t="s">
        <v>6410</v>
      </c>
      <c r="HNQ1" s="1" t="s">
        <v>6411</v>
      </c>
      <c r="HNR1" s="1" t="s">
        <v>6412</v>
      </c>
      <c r="HNS1" s="1" t="s">
        <v>6413</v>
      </c>
      <c r="HNT1" s="1" t="s">
        <v>6414</v>
      </c>
      <c r="HNU1" s="1" t="s">
        <v>6415</v>
      </c>
      <c r="HNV1" s="1" t="s">
        <v>6416</v>
      </c>
      <c r="HNW1" s="1" t="s">
        <v>6417</v>
      </c>
      <c r="HNX1" s="1" t="s">
        <v>6418</v>
      </c>
      <c r="HNY1" s="1" t="s">
        <v>6419</v>
      </c>
      <c r="HNZ1" s="1" t="s">
        <v>6420</v>
      </c>
      <c r="HOA1" s="1" t="s">
        <v>6421</v>
      </c>
      <c r="HOB1" s="1" t="s">
        <v>6422</v>
      </c>
      <c r="HOC1" s="1" t="s">
        <v>6423</v>
      </c>
      <c r="HOD1" s="1" t="s">
        <v>6424</v>
      </c>
      <c r="HOE1" s="1" t="s">
        <v>6425</v>
      </c>
      <c r="HOF1" s="1" t="s">
        <v>6426</v>
      </c>
      <c r="HOG1" s="1" t="s">
        <v>6427</v>
      </c>
      <c r="HOH1" s="1" t="s">
        <v>6428</v>
      </c>
      <c r="HOI1" s="1" t="s">
        <v>6429</v>
      </c>
      <c r="HOJ1" s="1" t="s">
        <v>6430</v>
      </c>
      <c r="HOK1" s="1" t="s">
        <v>6431</v>
      </c>
      <c r="HOL1" s="1" t="s">
        <v>6432</v>
      </c>
      <c r="HOM1" s="1" t="s">
        <v>6433</v>
      </c>
      <c r="HON1" s="1" t="s">
        <v>6434</v>
      </c>
      <c r="HOO1" s="1" t="s">
        <v>6435</v>
      </c>
      <c r="HOP1" s="1" t="s">
        <v>6436</v>
      </c>
      <c r="HOQ1" s="1" t="s">
        <v>6437</v>
      </c>
      <c r="HOR1" s="1" t="s">
        <v>6438</v>
      </c>
      <c r="HOS1" s="1" t="s">
        <v>6439</v>
      </c>
      <c r="HOT1" s="1" t="s">
        <v>6440</v>
      </c>
      <c r="HOU1" s="1" t="s">
        <v>6441</v>
      </c>
      <c r="HOV1" s="1" t="s">
        <v>6442</v>
      </c>
      <c r="HOW1" s="1" t="s">
        <v>6443</v>
      </c>
      <c r="HOX1" s="1" t="s">
        <v>6444</v>
      </c>
      <c r="HOY1" s="1" t="s">
        <v>6445</v>
      </c>
      <c r="HOZ1" s="1" t="s">
        <v>6446</v>
      </c>
      <c r="HPA1" s="1" t="s">
        <v>6447</v>
      </c>
      <c r="HPB1" s="1" t="s">
        <v>6448</v>
      </c>
      <c r="HPC1" s="1" t="s">
        <v>6449</v>
      </c>
      <c r="HPD1" s="1" t="s">
        <v>6450</v>
      </c>
      <c r="HPE1" s="1" t="s">
        <v>6451</v>
      </c>
      <c r="HPF1" s="1" t="s">
        <v>6452</v>
      </c>
      <c r="HPG1" s="1" t="s">
        <v>6453</v>
      </c>
      <c r="HPH1" s="1" t="s">
        <v>6454</v>
      </c>
      <c r="HPI1" s="1" t="s">
        <v>6455</v>
      </c>
      <c r="HPJ1" s="1" t="s">
        <v>6456</v>
      </c>
      <c r="HPK1" s="1" t="s">
        <v>6457</v>
      </c>
      <c r="HPL1" s="1" t="s">
        <v>6458</v>
      </c>
      <c r="HPM1" s="1" t="s">
        <v>6459</v>
      </c>
      <c r="HPN1" s="1" t="s">
        <v>6460</v>
      </c>
      <c r="HPO1" s="1" t="s">
        <v>6461</v>
      </c>
      <c r="HPP1" s="1" t="s">
        <v>6462</v>
      </c>
      <c r="HPQ1" s="1" t="s">
        <v>6463</v>
      </c>
      <c r="HPR1" s="1" t="s">
        <v>6464</v>
      </c>
      <c r="HPS1" s="1" t="s">
        <v>6465</v>
      </c>
      <c r="HPT1" s="1" t="s">
        <v>6466</v>
      </c>
      <c r="HPU1" s="1" t="s">
        <v>6467</v>
      </c>
      <c r="HPV1" s="1" t="s">
        <v>6468</v>
      </c>
      <c r="HPW1" s="1" t="s">
        <v>6469</v>
      </c>
      <c r="HPX1" s="1" t="s">
        <v>6470</v>
      </c>
      <c r="HPY1" s="1" t="s">
        <v>6471</v>
      </c>
      <c r="HPZ1" s="1" t="s">
        <v>6472</v>
      </c>
      <c r="HQA1" s="1" t="s">
        <v>6473</v>
      </c>
      <c r="HQB1" s="1" t="s">
        <v>6474</v>
      </c>
      <c r="HQC1" s="1" t="s">
        <v>6475</v>
      </c>
      <c r="HQD1" s="1" t="s">
        <v>6476</v>
      </c>
      <c r="HQE1" s="1" t="s">
        <v>6477</v>
      </c>
      <c r="HQF1" s="1" t="s">
        <v>6478</v>
      </c>
      <c r="HQG1" s="1" t="s">
        <v>6479</v>
      </c>
      <c r="HQH1" s="1" t="s">
        <v>6480</v>
      </c>
      <c r="HQI1" s="1" t="s">
        <v>6481</v>
      </c>
      <c r="HQJ1" s="1" t="s">
        <v>6482</v>
      </c>
      <c r="HQK1" s="1" t="s">
        <v>6483</v>
      </c>
      <c r="HQL1" s="1" t="s">
        <v>6484</v>
      </c>
      <c r="HQM1" s="1" t="s">
        <v>6485</v>
      </c>
      <c r="HQN1" s="1" t="s">
        <v>6486</v>
      </c>
      <c r="HQO1" s="1" t="s">
        <v>6487</v>
      </c>
      <c r="HQP1" s="1" t="s">
        <v>6488</v>
      </c>
      <c r="HQQ1" s="1" t="s">
        <v>6489</v>
      </c>
      <c r="HQR1" s="1" t="s">
        <v>6490</v>
      </c>
      <c r="HQS1" s="1" t="s">
        <v>6491</v>
      </c>
      <c r="HQT1" s="1" t="s">
        <v>6492</v>
      </c>
      <c r="HQU1" s="1" t="s">
        <v>6493</v>
      </c>
      <c r="HQV1" s="1" t="s">
        <v>6494</v>
      </c>
      <c r="HQW1" s="1" t="s">
        <v>6495</v>
      </c>
      <c r="HQX1" s="1" t="s">
        <v>6496</v>
      </c>
      <c r="HQY1" s="1" t="s">
        <v>6497</v>
      </c>
      <c r="HQZ1" s="1" t="s">
        <v>6498</v>
      </c>
      <c r="HRA1" s="1" t="s">
        <v>6499</v>
      </c>
      <c r="HRB1" s="1" t="s">
        <v>6500</v>
      </c>
      <c r="HRC1" s="1" t="s">
        <v>6501</v>
      </c>
      <c r="HRD1" s="1" t="s">
        <v>6502</v>
      </c>
      <c r="HRE1" s="1" t="s">
        <v>6503</v>
      </c>
      <c r="HRF1" s="1" t="s">
        <v>6504</v>
      </c>
      <c r="HRG1" s="1" t="s">
        <v>6505</v>
      </c>
      <c r="HRH1" s="1" t="s">
        <v>6506</v>
      </c>
      <c r="HRI1" s="1" t="s">
        <v>6507</v>
      </c>
      <c r="HRJ1" s="1" t="s">
        <v>6508</v>
      </c>
      <c r="HRK1" s="1" t="s">
        <v>6509</v>
      </c>
      <c r="HRL1" s="1" t="s">
        <v>6510</v>
      </c>
      <c r="HRM1" s="1" t="s">
        <v>6511</v>
      </c>
      <c r="HRN1" s="1" t="s">
        <v>6512</v>
      </c>
      <c r="HRO1" s="1" t="s">
        <v>6513</v>
      </c>
      <c r="HRP1" s="1" t="s">
        <v>6514</v>
      </c>
      <c r="HRQ1" s="1" t="s">
        <v>6515</v>
      </c>
      <c r="HRR1" s="1" t="s">
        <v>6516</v>
      </c>
      <c r="HRS1" s="1" t="s">
        <v>6517</v>
      </c>
      <c r="HRT1" s="1" t="s">
        <v>6518</v>
      </c>
      <c r="HRU1" s="1" t="s">
        <v>6519</v>
      </c>
      <c r="HRV1" s="1" t="s">
        <v>6520</v>
      </c>
      <c r="HRW1" s="1" t="s">
        <v>6521</v>
      </c>
      <c r="HRX1" s="1" t="s">
        <v>6522</v>
      </c>
      <c r="HRY1" s="1" t="s">
        <v>6523</v>
      </c>
      <c r="HRZ1" s="1" t="s">
        <v>6524</v>
      </c>
      <c r="HSA1" s="1" t="s">
        <v>6525</v>
      </c>
      <c r="HSB1" s="1" t="s">
        <v>6526</v>
      </c>
      <c r="HSC1" s="1" t="s">
        <v>6527</v>
      </c>
      <c r="HSD1" s="1" t="s">
        <v>6528</v>
      </c>
      <c r="HSE1" s="1" t="s">
        <v>6529</v>
      </c>
      <c r="HSF1" s="1" t="s">
        <v>6530</v>
      </c>
      <c r="HSG1" s="1" t="s">
        <v>6531</v>
      </c>
      <c r="HSH1" s="1" t="s">
        <v>6532</v>
      </c>
      <c r="HSI1" s="1" t="s">
        <v>6533</v>
      </c>
      <c r="HSJ1" s="1" t="s">
        <v>6534</v>
      </c>
      <c r="HSK1" s="1" t="s">
        <v>6535</v>
      </c>
      <c r="HSL1" s="1" t="s">
        <v>6536</v>
      </c>
      <c r="HSM1" s="1" t="s">
        <v>6537</v>
      </c>
      <c r="HSN1" s="1" t="s">
        <v>6538</v>
      </c>
      <c r="HSO1" s="1" t="s">
        <v>6539</v>
      </c>
      <c r="HSP1" s="1" t="s">
        <v>6540</v>
      </c>
      <c r="HSQ1" s="1" t="s">
        <v>6541</v>
      </c>
      <c r="HSR1" s="1" t="s">
        <v>6542</v>
      </c>
      <c r="HSS1" s="1" t="s">
        <v>6543</v>
      </c>
      <c r="HST1" s="1" t="s">
        <v>6544</v>
      </c>
      <c r="HSU1" s="1" t="s">
        <v>6545</v>
      </c>
      <c r="HSV1" s="1" t="s">
        <v>6546</v>
      </c>
      <c r="HSW1" s="1" t="s">
        <v>6547</v>
      </c>
      <c r="HSX1" s="1" t="s">
        <v>6548</v>
      </c>
      <c r="HSY1" s="1" t="s">
        <v>6549</v>
      </c>
      <c r="HSZ1" s="1" t="s">
        <v>6550</v>
      </c>
      <c r="HTA1" s="1" t="s">
        <v>6551</v>
      </c>
      <c r="HTB1" s="1" t="s">
        <v>6552</v>
      </c>
      <c r="HTC1" s="1" t="s">
        <v>6553</v>
      </c>
      <c r="HTD1" s="1" t="s">
        <v>6554</v>
      </c>
      <c r="HTE1" s="1" t="s">
        <v>6555</v>
      </c>
      <c r="HTF1" s="1" t="s">
        <v>6556</v>
      </c>
      <c r="HTG1" s="1" t="s">
        <v>6557</v>
      </c>
      <c r="HTH1" s="1" t="s">
        <v>6558</v>
      </c>
      <c r="HTI1" s="1" t="s">
        <v>6559</v>
      </c>
      <c r="HTJ1" s="1" t="s">
        <v>6560</v>
      </c>
      <c r="HTK1" s="1" t="s">
        <v>6561</v>
      </c>
      <c r="HTL1" s="1" t="s">
        <v>6562</v>
      </c>
      <c r="HTM1" s="1" t="s">
        <v>6563</v>
      </c>
      <c r="HTN1" s="1" t="s">
        <v>6564</v>
      </c>
      <c r="HTO1" s="1" t="s">
        <v>6565</v>
      </c>
      <c r="HTP1" s="1" t="s">
        <v>6566</v>
      </c>
      <c r="HTQ1" s="1" t="s">
        <v>6567</v>
      </c>
      <c r="HTR1" s="1" t="s">
        <v>6568</v>
      </c>
      <c r="HTS1" s="1" t="s">
        <v>6569</v>
      </c>
      <c r="HTT1" s="1" t="s">
        <v>6570</v>
      </c>
      <c r="HTU1" s="1" t="s">
        <v>6571</v>
      </c>
      <c r="HTV1" s="1" t="s">
        <v>6572</v>
      </c>
      <c r="HTW1" s="1" t="s">
        <v>6573</v>
      </c>
      <c r="HTX1" s="1" t="s">
        <v>6574</v>
      </c>
      <c r="HTY1" s="1" t="s">
        <v>6575</v>
      </c>
      <c r="HTZ1" s="1" t="s">
        <v>6576</v>
      </c>
      <c r="HUA1" s="1" t="s">
        <v>6577</v>
      </c>
      <c r="HUB1" s="1" t="s">
        <v>6578</v>
      </c>
      <c r="HUC1" s="1" t="s">
        <v>6579</v>
      </c>
      <c r="HUD1" s="1" t="s">
        <v>6580</v>
      </c>
      <c r="HUE1" s="1" t="s">
        <v>6581</v>
      </c>
      <c r="HUF1" s="1" t="s">
        <v>6582</v>
      </c>
      <c r="HUG1" s="1" t="s">
        <v>6583</v>
      </c>
      <c r="HUH1" s="1" t="s">
        <v>6584</v>
      </c>
      <c r="HUI1" s="1" t="s">
        <v>6585</v>
      </c>
      <c r="HUJ1" s="1" t="s">
        <v>6586</v>
      </c>
      <c r="HUK1" s="1" t="s">
        <v>6587</v>
      </c>
      <c r="HUL1" s="1" t="s">
        <v>6588</v>
      </c>
      <c r="HUM1" s="1" t="s">
        <v>6589</v>
      </c>
      <c r="HUN1" s="1" t="s">
        <v>6590</v>
      </c>
      <c r="HUO1" s="1" t="s">
        <v>6591</v>
      </c>
      <c r="HUP1" s="1" t="s">
        <v>6592</v>
      </c>
      <c r="HUQ1" s="1" t="s">
        <v>6593</v>
      </c>
      <c r="HUR1" s="1" t="s">
        <v>6594</v>
      </c>
      <c r="HUS1" s="1" t="s">
        <v>6595</v>
      </c>
      <c r="HUT1" s="1" t="s">
        <v>6596</v>
      </c>
      <c r="HUU1" s="1" t="s">
        <v>6597</v>
      </c>
      <c r="HUV1" s="1" t="s">
        <v>6598</v>
      </c>
      <c r="HUW1" s="1" t="s">
        <v>6599</v>
      </c>
      <c r="HUX1" s="1" t="s">
        <v>6600</v>
      </c>
      <c r="HUY1" s="1" t="s">
        <v>6601</v>
      </c>
      <c r="HUZ1" s="1" t="s">
        <v>6602</v>
      </c>
      <c r="HVA1" s="1" t="s">
        <v>6603</v>
      </c>
      <c r="HVB1" s="1" t="s">
        <v>6604</v>
      </c>
      <c r="HVC1" s="1" t="s">
        <v>6605</v>
      </c>
      <c r="HVD1" s="1" t="s">
        <v>6606</v>
      </c>
      <c r="HVE1" s="1" t="s">
        <v>6607</v>
      </c>
      <c r="HVF1" s="1" t="s">
        <v>6608</v>
      </c>
      <c r="HVG1" s="1" t="s">
        <v>6609</v>
      </c>
      <c r="HVH1" s="1" t="s">
        <v>6610</v>
      </c>
      <c r="HVI1" s="1" t="s">
        <v>6611</v>
      </c>
      <c r="HVJ1" s="1" t="s">
        <v>6612</v>
      </c>
      <c r="HVK1" s="1" t="s">
        <v>6613</v>
      </c>
      <c r="HVL1" s="1" t="s">
        <v>6614</v>
      </c>
      <c r="HVM1" s="1" t="s">
        <v>6615</v>
      </c>
      <c r="HVN1" s="1" t="s">
        <v>6616</v>
      </c>
      <c r="HVO1" s="1" t="s">
        <v>6617</v>
      </c>
      <c r="HVP1" s="1" t="s">
        <v>6618</v>
      </c>
      <c r="HVQ1" s="1" t="s">
        <v>6619</v>
      </c>
      <c r="HVR1" s="1" t="s">
        <v>6620</v>
      </c>
      <c r="HVS1" s="1" t="s">
        <v>6621</v>
      </c>
      <c r="HVT1" s="1" t="s">
        <v>6622</v>
      </c>
      <c r="HVU1" s="1" t="s">
        <v>6623</v>
      </c>
      <c r="HVV1" s="1" t="s">
        <v>6624</v>
      </c>
      <c r="HVW1" s="1" t="s">
        <v>6625</v>
      </c>
      <c r="HVX1" s="1" t="s">
        <v>6626</v>
      </c>
      <c r="HVY1" s="1" t="s">
        <v>6627</v>
      </c>
      <c r="HVZ1" s="1" t="s">
        <v>6628</v>
      </c>
      <c r="HWA1" s="1" t="s">
        <v>6629</v>
      </c>
      <c r="HWB1" s="1" t="s">
        <v>6630</v>
      </c>
      <c r="HWC1" s="1" t="s">
        <v>6631</v>
      </c>
      <c r="HWD1" s="1" t="s">
        <v>6632</v>
      </c>
      <c r="HWE1" s="1" t="s">
        <v>6633</v>
      </c>
      <c r="HWF1" s="1" t="s">
        <v>6634</v>
      </c>
      <c r="HWG1" s="1" t="s">
        <v>6635</v>
      </c>
      <c r="HWH1" s="1" t="s">
        <v>6636</v>
      </c>
      <c r="HWI1" s="1" t="s">
        <v>6637</v>
      </c>
      <c r="HWJ1" s="1" t="s">
        <v>6638</v>
      </c>
      <c r="HWK1" s="1" t="s">
        <v>6639</v>
      </c>
      <c r="HWL1" s="1" t="s">
        <v>6640</v>
      </c>
      <c r="HWM1" s="1" t="s">
        <v>6641</v>
      </c>
      <c r="HWN1" s="1" t="s">
        <v>6642</v>
      </c>
      <c r="HWO1" s="1" t="s">
        <v>6643</v>
      </c>
      <c r="HWP1" s="1" t="s">
        <v>6644</v>
      </c>
      <c r="HWQ1" s="1" t="s">
        <v>6645</v>
      </c>
      <c r="HWR1" s="1" t="s">
        <v>6646</v>
      </c>
      <c r="HWS1" s="1" t="s">
        <v>6647</v>
      </c>
      <c r="HWT1" s="1" t="s">
        <v>6648</v>
      </c>
      <c r="HWU1" s="1" t="s">
        <v>6649</v>
      </c>
      <c r="HWV1" s="1" t="s">
        <v>6650</v>
      </c>
      <c r="HWW1" s="1" t="s">
        <v>6651</v>
      </c>
      <c r="HWX1" s="1" t="s">
        <v>6652</v>
      </c>
      <c r="HWY1" s="1" t="s">
        <v>6653</v>
      </c>
      <c r="HWZ1" s="1" t="s">
        <v>6654</v>
      </c>
      <c r="HXA1" s="1" t="s">
        <v>6655</v>
      </c>
      <c r="HXB1" s="1" t="s">
        <v>6656</v>
      </c>
      <c r="HXC1" s="1" t="s">
        <v>6657</v>
      </c>
      <c r="HXD1" s="1" t="s">
        <v>6658</v>
      </c>
      <c r="HXE1" s="1" t="s">
        <v>6659</v>
      </c>
      <c r="HXF1" s="1" t="s">
        <v>6660</v>
      </c>
      <c r="HXG1" s="1" t="s">
        <v>6661</v>
      </c>
      <c r="HXH1" s="1" t="s">
        <v>6662</v>
      </c>
      <c r="HXI1" s="1" t="s">
        <v>6663</v>
      </c>
      <c r="HXJ1" s="1" t="s">
        <v>6664</v>
      </c>
      <c r="HXK1" s="1" t="s">
        <v>6665</v>
      </c>
      <c r="HXL1" s="1" t="s">
        <v>6666</v>
      </c>
      <c r="HXM1" s="1" t="s">
        <v>6667</v>
      </c>
      <c r="HXN1" s="1" t="s">
        <v>6668</v>
      </c>
      <c r="HXO1" s="1" t="s">
        <v>6669</v>
      </c>
      <c r="HXP1" s="1" t="s">
        <v>6670</v>
      </c>
      <c r="HXQ1" s="1" t="s">
        <v>6671</v>
      </c>
      <c r="HXR1" s="1" t="s">
        <v>6672</v>
      </c>
      <c r="HXS1" s="1" t="s">
        <v>6673</v>
      </c>
      <c r="HXT1" s="1" t="s">
        <v>6674</v>
      </c>
      <c r="HXU1" s="1" t="s">
        <v>6675</v>
      </c>
      <c r="HXV1" s="1" t="s">
        <v>6676</v>
      </c>
      <c r="HXW1" s="1" t="s">
        <v>6677</v>
      </c>
      <c r="HXX1" s="1" t="s">
        <v>6678</v>
      </c>
      <c r="HXY1" s="1" t="s">
        <v>6679</v>
      </c>
      <c r="HXZ1" s="1" t="s">
        <v>6680</v>
      </c>
      <c r="HYA1" s="1" t="s">
        <v>6681</v>
      </c>
      <c r="HYB1" s="1" t="s">
        <v>6682</v>
      </c>
      <c r="HYC1" s="1" t="s">
        <v>6683</v>
      </c>
      <c r="HYD1" s="1" t="s">
        <v>6684</v>
      </c>
      <c r="HYE1" s="1" t="s">
        <v>6685</v>
      </c>
      <c r="HYF1" s="1" t="s">
        <v>6686</v>
      </c>
      <c r="HYG1" s="1" t="s">
        <v>6687</v>
      </c>
      <c r="HYH1" s="1" t="s">
        <v>6688</v>
      </c>
      <c r="HYI1" s="1" t="s">
        <v>6689</v>
      </c>
      <c r="HYJ1" s="1" t="s">
        <v>6690</v>
      </c>
      <c r="HYK1" s="1" t="s">
        <v>6691</v>
      </c>
      <c r="HYL1" s="1" t="s">
        <v>6692</v>
      </c>
      <c r="HYM1" s="1" t="s">
        <v>6693</v>
      </c>
      <c r="HYN1" s="1" t="s">
        <v>6694</v>
      </c>
      <c r="HYO1" s="1" t="s">
        <v>6695</v>
      </c>
      <c r="HYP1" s="1" t="s">
        <v>6696</v>
      </c>
      <c r="HYQ1" s="1" t="s">
        <v>6697</v>
      </c>
      <c r="HYR1" s="1" t="s">
        <v>6698</v>
      </c>
      <c r="HYS1" s="1" t="s">
        <v>6699</v>
      </c>
      <c r="HYT1" s="1" t="s">
        <v>6700</v>
      </c>
      <c r="HYU1" s="1" t="s">
        <v>6701</v>
      </c>
      <c r="HYV1" s="1" t="s">
        <v>6702</v>
      </c>
      <c r="HYW1" s="1" t="s">
        <v>6703</v>
      </c>
      <c r="HYX1" s="1" t="s">
        <v>6704</v>
      </c>
      <c r="HYY1" s="1" t="s">
        <v>6705</v>
      </c>
      <c r="HYZ1" s="1" t="s">
        <v>6706</v>
      </c>
      <c r="HZA1" s="1" t="s">
        <v>6707</v>
      </c>
      <c r="HZB1" s="1" t="s">
        <v>6708</v>
      </c>
      <c r="HZC1" s="1" t="s">
        <v>6709</v>
      </c>
      <c r="HZD1" s="1" t="s">
        <v>6710</v>
      </c>
      <c r="HZE1" s="1" t="s">
        <v>6711</v>
      </c>
      <c r="HZF1" s="1" t="s">
        <v>6712</v>
      </c>
      <c r="HZG1" s="1" t="s">
        <v>6713</v>
      </c>
      <c r="HZH1" s="1" t="s">
        <v>6714</v>
      </c>
      <c r="HZI1" s="1" t="s">
        <v>6715</v>
      </c>
      <c r="HZJ1" s="1" t="s">
        <v>6716</v>
      </c>
      <c r="HZK1" s="1" t="s">
        <v>6717</v>
      </c>
      <c r="HZL1" s="1" t="s">
        <v>6718</v>
      </c>
      <c r="HZM1" s="1" t="s">
        <v>6719</v>
      </c>
      <c r="HZN1" s="1" t="s">
        <v>6720</v>
      </c>
      <c r="HZO1" s="1" t="s">
        <v>6721</v>
      </c>
      <c r="HZP1" s="1" t="s">
        <v>6722</v>
      </c>
      <c r="HZQ1" s="1" t="s">
        <v>6723</v>
      </c>
      <c r="HZR1" s="1" t="s">
        <v>6724</v>
      </c>
      <c r="HZS1" s="1" t="s">
        <v>6725</v>
      </c>
      <c r="HZT1" s="1" t="s">
        <v>6726</v>
      </c>
      <c r="HZU1" s="1" t="s">
        <v>6727</v>
      </c>
      <c r="HZV1" s="1" t="s">
        <v>6728</v>
      </c>
      <c r="HZW1" s="1" t="s">
        <v>6729</v>
      </c>
      <c r="HZX1" s="1" t="s">
        <v>6730</v>
      </c>
      <c r="HZY1" s="1" t="s">
        <v>6731</v>
      </c>
      <c r="HZZ1" s="1" t="s">
        <v>6732</v>
      </c>
      <c r="IAA1" s="1" t="s">
        <v>6733</v>
      </c>
      <c r="IAB1" s="1" t="s">
        <v>6734</v>
      </c>
      <c r="IAC1" s="1" t="s">
        <v>6735</v>
      </c>
      <c r="IAD1" s="1" t="s">
        <v>6736</v>
      </c>
      <c r="IAE1" s="1" t="s">
        <v>6737</v>
      </c>
      <c r="IAF1" s="1" t="s">
        <v>6738</v>
      </c>
      <c r="IAG1" s="1" t="s">
        <v>6739</v>
      </c>
      <c r="IAH1" s="1" t="s">
        <v>6740</v>
      </c>
      <c r="IAI1" s="1" t="s">
        <v>6741</v>
      </c>
      <c r="IAJ1" s="1" t="s">
        <v>6742</v>
      </c>
      <c r="IAK1" s="1" t="s">
        <v>6743</v>
      </c>
      <c r="IAL1" s="1" t="s">
        <v>6744</v>
      </c>
      <c r="IAM1" s="1" t="s">
        <v>6745</v>
      </c>
      <c r="IAN1" s="1" t="s">
        <v>6746</v>
      </c>
      <c r="IAO1" s="1" t="s">
        <v>6747</v>
      </c>
      <c r="IAP1" s="1" t="s">
        <v>6748</v>
      </c>
      <c r="IAQ1" s="1" t="s">
        <v>6749</v>
      </c>
      <c r="IAR1" s="1" t="s">
        <v>6750</v>
      </c>
      <c r="IAS1" s="1" t="s">
        <v>6751</v>
      </c>
      <c r="IAT1" s="1" t="s">
        <v>6752</v>
      </c>
      <c r="IAU1" s="1" t="s">
        <v>6753</v>
      </c>
      <c r="IAV1" s="1" t="s">
        <v>6754</v>
      </c>
      <c r="IAW1" s="1" t="s">
        <v>6755</v>
      </c>
      <c r="IAX1" s="1" t="s">
        <v>6756</v>
      </c>
      <c r="IAY1" s="1" t="s">
        <v>6757</v>
      </c>
      <c r="IAZ1" s="1" t="s">
        <v>6758</v>
      </c>
      <c r="IBA1" s="1" t="s">
        <v>6759</v>
      </c>
      <c r="IBB1" s="1" t="s">
        <v>6760</v>
      </c>
      <c r="IBC1" s="1" t="s">
        <v>6761</v>
      </c>
      <c r="IBD1" s="1" t="s">
        <v>6762</v>
      </c>
      <c r="IBE1" s="1" t="s">
        <v>6763</v>
      </c>
      <c r="IBF1" s="1" t="s">
        <v>6764</v>
      </c>
      <c r="IBG1" s="1" t="s">
        <v>6765</v>
      </c>
      <c r="IBH1" s="1" t="s">
        <v>6766</v>
      </c>
      <c r="IBI1" s="1" t="s">
        <v>6767</v>
      </c>
      <c r="IBJ1" s="1" t="s">
        <v>6768</v>
      </c>
      <c r="IBK1" s="1" t="s">
        <v>6769</v>
      </c>
      <c r="IBL1" s="1" t="s">
        <v>6770</v>
      </c>
      <c r="IBM1" s="1" t="s">
        <v>6771</v>
      </c>
      <c r="IBN1" s="1" t="s">
        <v>6772</v>
      </c>
      <c r="IBO1" s="1" t="s">
        <v>6773</v>
      </c>
      <c r="IBP1" s="1" t="s">
        <v>6774</v>
      </c>
      <c r="IBQ1" s="1" t="s">
        <v>6775</v>
      </c>
      <c r="IBR1" s="1" t="s">
        <v>6776</v>
      </c>
      <c r="IBS1" s="1" t="s">
        <v>6777</v>
      </c>
      <c r="IBT1" s="1" t="s">
        <v>6778</v>
      </c>
      <c r="IBU1" s="1" t="s">
        <v>6779</v>
      </c>
      <c r="IBV1" s="1" t="s">
        <v>6780</v>
      </c>
      <c r="IBW1" s="1" t="s">
        <v>6781</v>
      </c>
      <c r="IBX1" s="1" t="s">
        <v>6782</v>
      </c>
      <c r="IBY1" s="1" t="s">
        <v>6783</v>
      </c>
      <c r="IBZ1" s="1" t="s">
        <v>6784</v>
      </c>
      <c r="ICA1" s="1" t="s">
        <v>6785</v>
      </c>
      <c r="ICB1" s="1" t="s">
        <v>6786</v>
      </c>
      <c r="ICC1" s="1" t="s">
        <v>6787</v>
      </c>
      <c r="ICD1" s="1" t="s">
        <v>6788</v>
      </c>
      <c r="ICE1" s="1" t="s">
        <v>6789</v>
      </c>
      <c r="ICF1" s="1" t="s">
        <v>6790</v>
      </c>
      <c r="ICG1" s="1" t="s">
        <v>6791</v>
      </c>
      <c r="ICH1" s="1" t="s">
        <v>6792</v>
      </c>
      <c r="ICI1" s="1" t="s">
        <v>6793</v>
      </c>
      <c r="ICJ1" s="1" t="s">
        <v>6794</v>
      </c>
      <c r="ICK1" s="1" t="s">
        <v>6795</v>
      </c>
      <c r="ICL1" s="1" t="s">
        <v>6796</v>
      </c>
      <c r="ICM1" s="1" t="s">
        <v>6797</v>
      </c>
      <c r="ICN1" s="1" t="s">
        <v>6798</v>
      </c>
      <c r="ICO1" s="1" t="s">
        <v>6799</v>
      </c>
      <c r="ICP1" s="1" t="s">
        <v>6800</v>
      </c>
      <c r="ICQ1" s="1" t="s">
        <v>6801</v>
      </c>
      <c r="ICR1" s="1" t="s">
        <v>6802</v>
      </c>
      <c r="ICS1" s="1" t="s">
        <v>6803</v>
      </c>
      <c r="ICT1" s="1" t="s">
        <v>6804</v>
      </c>
      <c r="ICU1" s="1" t="s">
        <v>6805</v>
      </c>
      <c r="ICV1" s="1" t="s">
        <v>6806</v>
      </c>
      <c r="ICW1" s="1" t="s">
        <v>6807</v>
      </c>
      <c r="ICX1" s="1" t="s">
        <v>6808</v>
      </c>
      <c r="ICY1" s="1" t="s">
        <v>6809</v>
      </c>
      <c r="ICZ1" s="1" t="s">
        <v>6810</v>
      </c>
      <c r="IDA1" s="1" t="s">
        <v>6811</v>
      </c>
      <c r="IDB1" s="1" t="s">
        <v>6812</v>
      </c>
      <c r="IDC1" s="1" t="s">
        <v>6813</v>
      </c>
      <c r="IDD1" s="1" t="s">
        <v>6814</v>
      </c>
      <c r="IDE1" s="1" t="s">
        <v>6815</v>
      </c>
      <c r="IDF1" s="1" t="s">
        <v>6816</v>
      </c>
      <c r="IDG1" s="1" t="s">
        <v>6817</v>
      </c>
      <c r="IDH1" s="1" t="s">
        <v>6818</v>
      </c>
      <c r="IDI1" s="1" t="s">
        <v>6819</v>
      </c>
      <c r="IDJ1" s="1" t="s">
        <v>6820</v>
      </c>
      <c r="IDK1" s="1" t="s">
        <v>6821</v>
      </c>
      <c r="IDL1" s="1" t="s">
        <v>6822</v>
      </c>
      <c r="IDM1" s="1" t="s">
        <v>6823</v>
      </c>
      <c r="IDN1" s="1" t="s">
        <v>6824</v>
      </c>
      <c r="IDO1" s="1" t="s">
        <v>6825</v>
      </c>
      <c r="IDP1" s="1" t="s">
        <v>6826</v>
      </c>
      <c r="IDQ1" s="1" t="s">
        <v>6827</v>
      </c>
      <c r="IDR1" s="1" t="s">
        <v>6828</v>
      </c>
      <c r="IDS1" s="1" t="s">
        <v>6829</v>
      </c>
      <c r="IDT1" s="1" t="s">
        <v>6830</v>
      </c>
      <c r="IDU1" s="1" t="s">
        <v>6831</v>
      </c>
      <c r="IDV1" s="1" t="s">
        <v>6832</v>
      </c>
      <c r="IDW1" s="1" t="s">
        <v>6833</v>
      </c>
      <c r="IDX1" s="1" t="s">
        <v>6834</v>
      </c>
      <c r="IDY1" s="1" t="s">
        <v>6835</v>
      </c>
      <c r="IDZ1" s="1" t="s">
        <v>6836</v>
      </c>
      <c r="IEA1" s="1" t="s">
        <v>6837</v>
      </c>
      <c r="IEB1" s="1" t="s">
        <v>6838</v>
      </c>
      <c r="IEC1" s="1" t="s">
        <v>6839</v>
      </c>
      <c r="IED1" s="1" t="s">
        <v>6840</v>
      </c>
      <c r="IEE1" s="1" t="s">
        <v>6841</v>
      </c>
      <c r="IEF1" s="1" t="s">
        <v>6842</v>
      </c>
      <c r="IEG1" s="1" t="s">
        <v>6843</v>
      </c>
      <c r="IEH1" s="1" t="s">
        <v>6844</v>
      </c>
      <c r="IEI1" s="1" t="s">
        <v>6845</v>
      </c>
      <c r="IEJ1" s="1" t="s">
        <v>6846</v>
      </c>
      <c r="IEK1" s="1" t="s">
        <v>6847</v>
      </c>
      <c r="IEL1" s="1" t="s">
        <v>6848</v>
      </c>
      <c r="IEM1" s="1" t="s">
        <v>6849</v>
      </c>
      <c r="IEN1" s="1" t="s">
        <v>6850</v>
      </c>
      <c r="IEO1" s="1" t="s">
        <v>6851</v>
      </c>
      <c r="IEP1" s="1" t="s">
        <v>6852</v>
      </c>
      <c r="IEQ1" s="1" t="s">
        <v>6853</v>
      </c>
      <c r="IER1" s="1" t="s">
        <v>6854</v>
      </c>
      <c r="IES1" s="1" t="s">
        <v>6855</v>
      </c>
      <c r="IET1" s="1" t="s">
        <v>6856</v>
      </c>
      <c r="IEU1" s="1" t="s">
        <v>6857</v>
      </c>
      <c r="IEV1" s="1" t="s">
        <v>6858</v>
      </c>
      <c r="IEW1" s="1" t="s">
        <v>6859</v>
      </c>
      <c r="IEX1" s="1" t="s">
        <v>6860</v>
      </c>
      <c r="IEY1" s="1" t="s">
        <v>6861</v>
      </c>
      <c r="IEZ1" s="1" t="s">
        <v>6862</v>
      </c>
      <c r="IFA1" s="1" t="s">
        <v>6863</v>
      </c>
      <c r="IFB1" s="1" t="s">
        <v>6864</v>
      </c>
      <c r="IFC1" s="1" t="s">
        <v>6865</v>
      </c>
      <c r="IFD1" s="1" t="s">
        <v>6866</v>
      </c>
      <c r="IFE1" s="1" t="s">
        <v>6867</v>
      </c>
      <c r="IFF1" s="1" t="s">
        <v>6868</v>
      </c>
      <c r="IFG1" s="1" t="s">
        <v>6869</v>
      </c>
      <c r="IFH1" s="1" t="s">
        <v>6870</v>
      </c>
      <c r="IFI1" s="1" t="s">
        <v>6871</v>
      </c>
      <c r="IFJ1" s="1" t="s">
        <v>6872</v>
      </c>
      <c r="IFK1" s="1" t="s">
        <v>6873</v>
      </c>
      <c r="IFL1" s="1" t="s">
        <v>6874</v>
      </c>
      <c r="IFM1" s="1" t="s">
        <v>6875</v>
      </c>
      <c r="IFN1" s="1" t="s">
        <v>6876</v>
      </c>
      <c r="IFO1" s="1" t="s">
        <v>6877</v>
      </c>
      <c r="IFP1" s="1" t="s">
        <v>6878</v>
      </c>
      <c r="IFQ1" s="1" t="s">
        <v>6879</v>
      </c>
      <c r="IFR1" s="1" t="s">
        <v>6880</v>
      </c>
      <c r="IFS1" s="1" t="s">
        <v>6881</v>
      </c>
      <c r="IFT1" s="1" t="s">
        <v>6882</v>
      </c>
      <c r="IFU1" s="1" t="s">
        <v>6883</v>
      </c>
      <c r="IFV1" s="1" t="s">
        <v>6884</v>
      </c>
      <c r="IFW1" s="1" t="s">
        <v>6885</v>
      </c>
      <c r="IFX1" s="1" t="s">
        <v>6886</v>
      </c>
      <c r="IFY1" s="1" t="s">
        <v>6887</v>
      </c>
      <c r="IFZ1" s="1" t="s">
        <v>6888</v>
      </c>
      <c r="IGA1" s="1" t="s">
        <v>6889</v>
      </c>
      <c r="IGB1" s="1" t="s">
        <v>6890</v>
      </c>
      <c r="IGC1" s="1" t="s">
        <v>6891</v>
      </c>
      <c r="IGD1" s="1" t="s">
        <v>6892</v>
      </c>
      <c r="IGE1" s="1" t="s">
        <v>6893</v>
      </c>
      <c r="IGF1" s="1" t="s">
        <v>6894</v>
      </c>
      <c r="IGG1" s="1" t="s">
        <v>6895</v>
      </c>
      <c r="IGH1" s="1" t="s">
        <v>6896</v>
      </c>
      <c r="IGI1" s="1" t="s">
        <v>6897</v>
      </c>
      <c r="IGJ1" s="1" t="s">
        <v>6898</v>
      </c>
      <c r="IGK1" s="1" t="s">
        <v>6899</v>
      </c>
      <c r="IGL1" s="1" t="s">
        <v>6900</v>
      </c>
      <c r="IGM1" s="1" t="s">
        <v>6901</v>
      </c>
      <c r="IGN1" s="1" t="s">
        <v>6902</v>
      </c>
      <c r="IGO1" s="1" t="s">
        <v>6903</v>
      </c>
      <c r="IGP1" s="1" t="s">
        <v>6904</v>
      </c>
      <c r="IGQ1" s="1" t="s">
        <v>6905</v>
      </c>
      <c r="IGR1" s="1" t="s">
        <v>6906</v>
      </c>
      <c r="IGS1" s="1" t="s">
        <v>6907</v>
      </c>
      <c r="IGT1" s="1" t="s">
        <v>6908</v>
      </c>
      <c r="IGU1" s="1" t="s">
        <v>6909</v>
      </c>
      <c r="IGV1" s="1" t="s">
        <v>6910</v>
      </c>
      <c r="IGW1" s="1" t="s">
        <v>6911</v>
      </c>
      <c r="IGX1" s="1" t="s">
        <v>6912</v>
      </c>
      <c r="IGY1" s="1" t="s">
        <v>6913</v>
      </c>
      <c r="IGZ1" s="1" t="s">
        <v>6914</v>
      </c>
      <c r="IHA1" s="1" t="s">
        <v>6915</v>
      </c>
      <c r="IHB1" s="1" t="s">
        <v>6916</v>
      </c>
      <c r="IHC1" s="1" t="s">
        <v>6917</v>
      </c>
      <c r="IHD1" s="1" t="s">
        <v>6918</v>
      </c>
      <c r="IHE1" s="1" t="s">
        <v>6919</v>
      </c>
      <c r="IHF1" s="1" t="s">
        <v>6920</v>
      </c>
      <c r="IHG1" s="1" t="s">
        <v>6921</v>
      </c>
      <c r="IHH1" s="1" t="s">
        <v>6922</v>
      </c>
      <c r="IHI1" s="1" t="s">
        <v>6923</v>
      </c>
      <c r="IHJ1" s="1" t="s">
        <v>6924</v>
      </c>
      <c r="IHK1" s="1" t="s">
        <v>6925</v>
      </c>
      <c r="IHL1" s="1" t="s">
        <v>6926</v>
      </c>
      <c r="IHM1" s="1" t="s">
        <v>6927</v>
      </c>
      <c r="IHN1" s="1" t="s">
        <v>6928</v>
      </c>
      <c r="IHO1" s="1" t="s">
        <v>6929</v>
      </c>
      <c r="IHP1" s="1" t="s">
        <v>6930</v>
      </c>
      <c r="IHQ1" s="1" t="s">
        <v>6931</v>
      </c>
      <c r="IHR1" s="1" t="s">
        <v>6932</v>
      </c>
      <c r="IHS1" s="1" t="s">
        <v>6933</v>
      </c>
      <c r="IHT1" s="1" t="s">
        <v>6934</v>
      </c>
      <c r="IHU1" s="1" t="s">
        <v>6935</v>
      </c>
      <c r="IHV1" s="1" t="s">
        <v>6936</v>
      </c>
      <c r="IHW1" s="1" t="s">
        <v>6937</v>
      </c>
      <c r="IHX1" s="1" t="s">
        <v>6938</v>
      </c>
      <c r="IHY1" s="1" t="s">
        <v>6939</v>
      </c>
      <c r="IHZ1" s="1" t="s">
        <v>6940</v>
      </c>
      <c r="IIA1" s="1" t="s">
        <v>6941</v>
      </c>
      <c r="IIB1" s="1" t="s">
        <v>6942</v>
      </c>
      <c r="IIC1" s="1" t="s">
        <v>6943</v>
      </c>
      <c r="IID1" s="1" t="s">
        <v>6944</v>
      </c>
      <c r="IIE1" s="1" t="s">
        <v>6945</v>
      </c>
      <c r="IIF1" s="1" t="s">
        <v>6946</v>
      </c>
      <c r="IIG1" s="1" t="s">
        <v>6947</v>
      </c>
      <c r="IIH1" s="1" t="s">
        <v>6948</v>
      </c>
      <c r="III1" s="1" t="s">
        <v>6949</v>
      </c>
      <c r="IIJ1" s="1" t="s">
        <v>6950</v>
      </c>
      <c r="IIK1" s="1" t="s">
        <v>6951</v>
      </c>
      <c r="IIL1" s="1" t="s">
        <v>6952</v>
      </c>
      <c r="IIM1" s="1" t="s">
        <v>6953</v>
      </c>
      <c r="IIN1" s="1" t="s">
        <v>6954</v>
      </c>
      <c r="IIO1" s="1" t="s">
        <v>6955</v>
      </c>
      <c r="IIP1" s="1" t="s">
        <v>6956</v>
      </c>
      <c r="IIQ1" s="1" t="s">
        <v>6957</v>
      </c>
      <c r="IIR1" s="1" t="s">
        <v>6958</v>
      </c>
      <c r="IIS1" s="1" t="s">
        <v>6959</v>
      </c>
      <c r="IIT1" s="1" t="s">
        <v>6960</v>
      </c>
      <c r="IIU1" s="1" t="s">
        <v>6961</v>
      </c>
      <c r="IIV1" s="1" t="s">
        <v>6962</v>
      </c>
      <c r="IIW1" s="1" t="s">
        <v>6963</v>
      </c>
      <c r="IIX1" s="1" t="s">
        <v>6964</v>
      </c>
      <c r="IIY1" s="1" t="s">
        <v>6965</v>
      </c>
      <c r="IIZ1" s="1" t="s">
        <v>6966</v>
      </c>
      <c r="IJA1" s="1" t="s">
        <v>6967</v>
      </c>
      <c r="IJB1" s="1" t="s">
        <v>6968</v>
      </c>
      <c r="IJC1" s="1" t="s">
        <v>6969</v>
      </c>
      <c r="IJD1" s="1" t="s">
        <v>6970</v>
      </c>
      <c r="IJE1" s="1" t="s">
        <v>6971</v>
      </c>
      <c r="IJF1" s="1" t="s">
        <v>6972</v>
      </c>
      <c r="IJG1" s="1" t="s">
        <v>6973</v>
      </c>
      <c r="IJH1" s="1" t="s">
        <v>6974</v>
      </c>
      <c r="IJI1" s="1" t="s">
        <v>6975</v>
      </c>
      <c r="IJJ1" s="1" t="s">
        <v>6976</v>
      </c>
      <c r="IJK1" s="1" t="s">
        <v>6977</v>
      </c>
      <c r="IJL1" s="1" t="s">
        <v>6978</v>
      </c>
      <c r="IJM1" s="1" t="s">
        <v>6979</v>
      </c>
      <c r="IJN1" s="1" t="s">
        <v>6980</v>
      </c>
      <c r="IJO1" s="1" t="s">
        <v>6981</v>
      </c>
      <c r="IJP1" s="1" t="s">
        <v>6982</v>
      </c>
      <c r="IJQ1" s="1" t="s">
        <v>6983</v>
      </c>
      <c r="IJR1" s="1" t="s">
        <v>6984</v>
      </c>
      <c r="IJS1" s="1" t="s">
        <v>6985</v>
      </c>
      <c r="IJT1" s="1" t="s">
        <v>6986</v>
      </c>
      <c r="IJU1" s="1" t="s">
        <v>6987</v>
      </c>
      <c r="IJV1" s="1" t="s">
        <v>6988</v>
      </c>
      <c r="IJW1" s="1" t="s">
        <v>6989</v>
      </c>
      <c r="IJX1" s="1" t="s">
        <v>6990</v>
      </c>
      <c r="IJY1" s="1" t="s">
        <v>6991</v>
      </c>
      <c r="IJZ1" s="1" t="s">
        <v>6992</v>
      </c>
      <c r="IKA1" s="1" t="s">
        <v>6993</v>
      </c>
      <c r="IKB1" s="1" t="s">
        <v>6994</v>
      </c>
      <c r="IKC1" s="1" t="s">
        <v>6995</v>
      </c>
      <c r="IKD1" s="1" t="s">
        <v>6996</v>
      </c>
      <c r="IKE1" s="1" t="s">
        <v>6997</v>
      </c>
      <c r="IKF1" s="1" t="s">
        <v>6998</v>
      </c>
      <c r="IKG1" s="1" t="s">
        <v>6999</v>
      </c>
      <c r="IKH1" s="1" t="s">
        <v>7000</v>
      </c>
      <c r="IKI1" s="1" t="s">
        <v>7001</v>
      </c>
      <c r="IKJ1" s="1" t="s">
        <v>7002</v>
      </c>
      <c r="IKK1" s="1" t="s">
        <v>7003</v>
      </c>
      <c r="IKL1" s="1" t="s">
        <v>7004</v>
      </c>
      <c r="IKM1" s="1" t="s">
        <v>7005</v>
      </c>
      <c r="IKN1" s="1" t="s">
        <v>7006</v>
      </c>
      <c r="IKO1" s="1" t="s">
        <v>7007</v>
      </c>
      <c r="IKP1" s="1" t="s">
        <v>7008</v>
      </c>
      <c r="IKQ1" s="1" t="s">
        <v>7009</v>
      </c>
      <c r="IKR1" s="1" t="s">
        <v>7010</v>
      </c>
      <c r="IKS1" s="1" t="s">
        <v>7011</v>
      </c>
      <c r="IKT1" s="1" t="s">
        <v>7012</v>
      </c>
      <c r="IKU1" s="1" t="s">
        <v>7013</v>
      </c>
      <c r="IKV1" s="1" t="s">
        <v>7014</v>
      </c>
      <c r="IKW1" s="1" t="s">
        <v>7015</v>
      </c>
      <c r="IKX1" s="1" t="s">
        <v>7016</v>
      </c>
      <c r="IKY1" s="1" t="s">
        <v>7017</v>
      </c>
      <c r="IKZ1" s="1" t="s">
        <v>7018</v>
      </c>
      <c r="ILA1" s="1" t="s">
        <v>7019</v>
      </c>
      <c r="ILB1" s="1" t="s">
        <v>7020</v>
      </c>
      <c r="ILC1" s="1" t="s">
        <v>7021</v>
      </c>
      <c r="ILD1" s="1" t="s">
        <v>7022</v>
      </c>
      <c r="ILE1" s="1" t="s">
        <v>7023</v>
      </c>
      <c r="ILF1" s="1" t="s">
        <v>7024</v>
      </c>
      <c r="ILG1" s="1" t="s">
        <v>7025</v>
      </c>
      <c r="ILH1" s="1" t="s">
        <v>7026</v>
      </c>
      <c r="ILI1" s="1" t="s">
        <v>7027</v>
      </c>
      <c r="ILJ1" s="1" t="s">
        <v>7028</v>
      </c>
      <c r="ILK1" s="1" t="s">
        <v>7029</v>
      </c>
      <c r="ILL1" s="1" t="s">
        <v>7030</v>
      </c>
      <c r="ILM1" s="1" t="s">
        <v>7031</v>
      </c>
      <c r="ILN1" s="1" t="s">
        <v>7032</v>
      </c>
      <c r="ILO1" s="1" t="s">
        <v>7033</v>
      </c>
      <c r="ILP1" s="1" t="s">
        <v>7034</v>
      </c>
      <c r="ILQ1" s="1" t="s">
        <v>7035</v>
      </c>
      <c r="ILR1" s="1" t="s">
        <v>7036</v>
      </c>
      <c r="ILS1" s="1" t="s">
        <v>7037</v>
      </c>
      <c r="ILT1" s="1" t="s">
        <v>7038</v>
      </c>
      <c r="ILU1" s="1" t="s">
        <v>7039</v>
      </c>
      <c r="ILV1" s="1" t="s">
        <v>7040</v>
      </c>
      <c r="ILW1" s="1" t="s">
        <v>7041</v>
      </c>
      <c r="ILX1" s="1" t="s">
        <v>7042</v>
      </c>
      <c r="ILY1" s="1" t="s">
        <v>7043</v>
      </c>
      <c r="ILZ1" s="1" t="s">
        <v>7044</v>
      </c>
      <c r="IMA1" s="1" t="s">
        <v>7045</v>
      </c>
      <c r="IMB1" s="1" t="s">
        <v>7046</v>
      </c>
      <c r="IMC1" s="1" t="s">
        <v>7047</v>
      </c>
      <c r="IMD1" s="1" t="s">
        <v>7048</v>
      </c>
      <c r="IME1" s="1" t="s">
        <v>7049</v>
      </c>
      <c r="IMF1" s="1" t="s">
        <v>7050</v>
      </c>
      <c r="IMG1" s="1" t="s">
        <v>7051</v>
      </c>
      <c r="IMH1" s="1" t="s">
        <v>7052</v>
      </c>
      <c r="IMI1" s="1" t="s">
        <v>7053</v>
      </c>
      <c r="IMJ1" s="1" t="s">
        <v>7054</v>
      </c>
      <c r="IMK1" s="1" t="s">
        <v>7055</v>
      </c>
      <c r="IML1" s="1" t="s">
        <v>7056</v>
      </c>
      <c r="IMM1" s="1" t="s">
        <v>7057</v>
      </c>
      <c r="IMN1" s="1" t="s">
        <v>7058</v>
      </c>
      <c r="IMO1" s="1" t="s">
        <v>7059</v>
      </c>
      <c r="IMP1" s="1" t="s">
        <v>7060</v>
      </c>
      <c r="IMQ1" s="1" t="s">
        <v>7061</v>
      </c>
      <c r="IMR1" s="1" t="s">
        <v>7062</v>
      </c>
      <c r="IMS1" s="1" t="s">
        <v>7063</v>
      </c>
      <c r="IMT1" s="1" t="s">
        <v>7064</v>
      </c>
      <c r="IMU1" s="1" t="s">
        <v>7065</v>
      </c>
      <c r="IMV1" s="1" t="s">
        <v>7066</v>
      </c>
      <c r="IMW1" s="1" t="s">
        <v>7067</v>
      </c>
      <c r="IMX1" s="1" t="s">
        <v>7068</v>
      </c>
      <c r="IMY1" s="1" t="s">
        <v>7069</v>
      </c>
      <c r="IMZ1" s="1" t="s">
        <v>7070</v>
      </c>
      <c r="INA1" s="1" t="s">
        <v>7071</v>
      </c>
      <c r="INB1" s="1" t="s">
        <v>7072</v>
      </c>
      <c r="INC1" s="1" t="s">
        <v>7073</v>
      </c>
      <c r="IND1" s="1" t="s">
        <v>7074</v>
      </c>
      <c r="INE1" s="1" t="s">
        <v>7075</v>
      </c>
      <c r="INF1" s="1" t="s">
        <v>7076</v>
      </c>
      <c r="ING1" s="1" t="s">
        <v>7077</v>
      </c>
      <c r="INH1" s="1" t="s">
        <v>7078</v>
      </c>
      <c r="INI1" s="1" t="s">
        <v>7079</v>
      </c>
      <c r="INJ1" s="1" t="s">
        <v>7080</v>
      </c>
      <c r="INK1" s="1" t="s">
        <v>7081</v>
      </c>
      <c r="INL1" s="1" t="s">
        <v>7082</v>
      </c>
      <c r="INM1" s="1" t="s">
        <v>7083</v>
      </c>
      <c r="INN1" s="1" t="s">
        <v>7084</v>
      </c>
      <c r="INO1" s="1" t="s">
        <v>7085</v>
      </c>
      <c r="INP1" s="1" t="s">
        <v>7086</v>
      </c>
      <c r="INQ1" s="1" t="s">
        <v>7087</v>
      </c>
      <c r="INR1" s="1" t="s">
        <v>7088</v>
      </c>
      <c r="INS1" s="1" t="s">
        <v>7089</v>
      </c>
      <c r="INT1" s="1" t="s">
        <v>7090</v>
      </c>
      <c r="INU1" s="1" t="s">
        <v>7091</v>
      </c>
      <c r="INV1" s="1" t="s">
        <v>7092</v>
      </c>
      <c r="INW1" s="1" t="s">
        <v>7093</v>
      </c>
      <c r="INX1" s="1" t="s">
        <v>7094</v>
      </c>
      <c r="INY1" s="1" t="s">
        <v>7095</v>
      </c>
      <c r="INZ1" s="1" t="s">
        <v>7096</v>
      </c>
      <c r="IOA1" s="1" t="s">
        <v>7097</v>
      </c>
      <c r="IOB1" s="1" t="s">
        <v>7098</v>
      </c>
      <c r="IOC1" s="1" t="s">
        <v>7099</v>
      </c>
      <c r="IOD1" s="1" t="s">
        <v>7100</v>
      </c>
      <c r="IOE1" s="1" t="s">
        <v>7101</v>
      </c>
      <c r="IOF1" s="1" t="s">
        <v>7102</v>
      </c>
      <c r="IOG1" s="1" t="s">
        <v>7103</v>
      </c>
      <c r="IOH1" s="1" t="s">
        <v>7104</v>
      </c>
      <c r="IOI1" s="1" t="s">
        <v>7105</v>
      </c>
      <c r="IOJ1" s="1" t="s">
        <v>7106</v>
      </c>
      <c r="IOK1" s="1" t="s">
        <v>7107</v>
      </c>
      <c r="IOL1" s="1" t="s">
        <v>7108</v>
      </c>
      <c r="IOM1" s="1" t="s">
        <v>7109</v>
      </c>
      <c r="ION1" s="1" t="s">
        <v>7110</v>
      </c>
      <c r="IOO1" s="1" t="s">
        <v>7111</v>
      </c>
      <c r="IOP1" s="1" t="s">
        <v>7112</v>
      </c>
      <c r="IOQ1" s="1" t="s">
        <v>7113</v>
      </c>
      <c r="IOR1" s="1" t="s">
        <v>7114</v>
      </c>
      <c r="IOS1" s="1" t="s">
        <v>7115</v>
      </c>
      <c r="IOT1" s="1" t="s">
        <v>7116</v>
      </c>
      <c r="IOU1" s="1" t="s">
        <v>7117</v>
      </c>
      <c r="IOV1" s="1" t="s">
        <v>7118</v>
      </c>
      <c r="IOW1" s="1" t="s">
        <v>7119</v>
      </c>
      <c r="IOX1" s="1" t="s">
        <v>7120</v>
      </c>
      <c r="IOY1" s="1" t="s">
        <v>7121</v>
      </c>
      <c r="IOZ1" s="1" t="s">
        <v>7122</v>
      </c>
      <c r="IPA1" s="1" t="s">
        <v>7123</v>
      </c>
      <c r="IPB1" s="1" t="s">
        <v>7124</v>
      </c>
      <c r="IPC1" s="1" t="s">
        <v>7125</v>
      </c>
      <c r="IPD1" s="1" t="s">
        <v>7126</v>
      </c>
      <c r="IPE1" s="1" t="s">
        <v>7127</v>
      </c>
      <c r="IPF1" s="1" t="s">
        <v>7128</v>
      </c>
      <c r="IPG1" s="1" t="s">
        <v>7129</v>
      </c>
      <c r="IPH1" s="1" t="s">
        <v>7130</v>
      </c>
      <c r="IPI1" s="1" t="s">
        <v>7131</v>
      </c>
      <c r="IPJ1" s="1" t="s">
        <v>7132</v>
      </c>
      <c r="IPK1" s="1" t="s">
        <v>7133</v>
      </c>
      <c r="IPL1" s="1" t="s">
        <v>7134</v>
      </c>
      <c r="IPM1" s="1" t="s">
        <v>7135</v>
      </c>
      <c r="IPN1" s="1" t="s">
        <v>7136</v>
      </c>
      <c r="IPO1" s="1" t="s">
        <v>7137</v>
      </c>
      <c r="IPP1" s="1" t="s">
        <v>7138</v>
      </c>
      <c r="IPQ1" s="1" t="s">
        <v>7139</v>
      </c>
      <c r="IPR1" s="1" t="s">
        <v>7140</v>
      </c>
      <c r="IPS1" s="1" t="s">
        <v>7141</v>
      </c>
      <c r="IPT1" s="1" t="s">
        <v>7142</v>
      </c>
      <c r="IPU1" s="1" t="s">
        <v>7143</v>
      </c>
      <c r="IPV1" s="1" t="s">
        <v>7144</v>
      </c>
      <c r="IPW1" s="1" t="s">
        <v>7145</v>
      </c>
      <c r="IPX1" s="1" t="s">
        <v>7146</v>
      </c>
      <c r="IPY1" s="1" t="s">
        <v>7147</v>
      </c>
      <c r="IPZ1" s="1" t="s">
        <v>7148</v>
      </c>
      <c r="IQA1" s="1" t="s">
        <v>7149</v>
      </c>
      <c r="IQB1" s="1" t="s">
        <v>7150</v>
      </c>
      <c r="IQC1" s="1" t="s">
        <v>7151</v>
      </c>
      <c r="IQD1" s="1" t="s">
        <v>7152</v>
      </c>
      <c r="IQE1" s="1" t="s">
        <v>7153</v>
      </c>
      <c r="IQF1" s="1" t="s">
        <v>7154</v>
      </c>
      <c r="IQG1" s="1" t="s">
        <v>7155</v>
      </c>
      <c r="IQH1" s="1" t="s">
        <v>7156</v>
      </c>
      <c r="IQI1" s="1" t="s">
        <v>7157</v>
      </c>
      <c r="IQJ1" s="1" t="s">
        <v>7158</v>
      </c>
      <c r="IQK1" s="1" t="s">
        <v>7159</v>
      </c>
      <c r="IQL1" s="1" t="s">
        <v>7160</v>
      </c>
      <c r="IQM1" s="1" t="s">
        <v>7161</v>
      </c>
      <c r="IQN1" s="1" t="s">
        <v>7162</v>
      </c>
      <c r="IQO1" s="1" t="s">
        <v>7163</v>
      </c>
      <c r="IQP1" s="1" t="s">
        <v>7164</v>
      </c>
      <c r="IQQ1" s="1" t="s">
        <v>7165</v>
      </c>
      <c r="IQR1" s="1" t="s">
        <v>7166</v>
      </c>
      <c r="IQS1" s="1" t="s">
        <v>7167</v>
      </c>
      <c r="IQT1" s="1" t="s">
        <v>7168</v>
      </c>
      <c r="IQU1" s="1" t="s">
        <v>7169</v>
      </c>
      <c r="IQV1" s="1" t="s">
        <v>7170</v>
      </c>
      <c r="IQW1" s="1" t="s">
        <v>7171</v>
      </c>
      <c r="IQX1" s="1" t="s">
        <v>7172</v>
      </c>
      <c r="IQY1" s="1" t="s">
        <v>7173</v>
      </c>
      <c r="IQZ1" s="1" t="s">
        <v>7174</v>
      </c>
      <c r="IRA1" s="1" t="s">
        <v>7175</v>
      </c>
      <c r="IRB1" s="1" t="s">
        <v>7176</v>
      </c>
      <c r="IRC1" s="1" t="s">
        <v>7177</v>
      </c>
      <c r="IRD1" s="1" t="s">
        <v>7178</v>
      </c>
      <c r="IRE1" s="1" t="s">
        <v>7179</v>
      </c>
      <c r="IRF1" s="1" t="s">
        <v>7180</v>
      </c>
      <c r="IRG1" s="1" t="s">
        <v>7181</v>
      </c>
      <c r="IRH1" s="1" t="s">
        <v>7182</v>
      </c>
      <c r="IRI1" s="1" t="s">
        <v>7183</v>
      </c>
      <c r="IRJ1" s="1" t="s">
        <v>7184</v>
      </c>
      <c r="IRK1" s="1" t="s">
        <v>7185</v>
      </c>
      <c r="IRL1" s="1" t="s">
        <v>7186</v>
      </c>
      <c r="IRM1" s="1" t="s">
        <v>7187</v>
      </c>
      <c r="IRN1" s="1" t="s">
        <v>7188</v>
      </c>
      <c r="IRO1" s="1" t="s">
        <v>7189</v>
      </c>
      <c r="IRP1" s="1" t="s">
        <v>7190</v>
      </c>
      <c r="IRQ1" s="1" t="s">
        <v>7191</v>
      </c>
      <c r="IRR1" s="1" t="s">
        <v>7192</v>
      </c>
      <c r="IRS1" s="1" t="s">
        <v>7193</v>
      </c>
      <c r="IRT1" s="1" t="s">
        <v>7194</v>
      </c>
      <c r="IRU1" s="1" t="s">
        <v>7195</v>
      </c>
      <c r="IRV1" s="1" t="s">
        <v>7196</v>
      </c>
      <c r="IRW1" s="1" t="s">
        <v>7197</v>
      </c>
      <c r="IRX1" s="1" t="s">
        <v>7198</v>
      </c>
      <c r="IRY1" s="1" t="s">
        <v>7199</v>
      </c>
      <c r="IRZ1" s="1" t="s">
        <v>7200</v>
      </c>
      <c r="ISA1" s="1" t="s">
        <v>7201</v>
      </c>
      <c r="ISB1" s="1" t="s">
        <v>7202</v>
      </c>
      <c r="ISC1" s="1" t="s">
        <v>7203</v>
      </c>
      <c r="ISD1" s="1" t="s">
        <v>7204</v>
      </c>
      <c r="ISE1" s="1" t="s">
        <v>7205</v>
      </c>
      <c r="ISF1" s="1" t="s">
        <v>7206</v>
      </c>
      <c r="ISG1" s="1" t="s">
        <v>7207</v>
      </c>
      <c r="ISH1" s="1" t="s">
        <v>7208</v>
      </c>
      <c r="ISI1" s="1" t="s">
        <v>7209</v>
      </c>
      <c r="ISJ1" s="1" t="s">
        <v>7210</v>
      </c>
      <c r="ISK1" s="1" t="s">
        <v>7211</v>
      </c>
      <c r="ISL1" s="1" t="s">
        <v>7212</v>
      </c>
      <c r="ISM1" s="1" t="s">
        <v>7213</v>
      </c>
      <c r="ISN1" s="1" t="s">
        <v>7214</v>
      </c>
      <c r="ISO1" s="1" t="s">
        <v>7215</v>
      </c>
      <c r="ISP1" s="1" t="s">
        <v>7216</v>
      </c>
      <c r="ISQ1" s="1" t="s">
        <v>7217</v>
      </c>
      <c r="ISR1" s="1" t="s">
        <v>7218</v>
      </c>
      <c r="ISS1" s="1" t="s">
        <v>7219</v>
      </c>
      <c r="IST1" s="1" t="s">
        <v>7220</v>
      </c>
      <c r="ISU1" s="1" t="s">
        <v>7221</v>
      </c>
      <c r="ISV1" s="1" t="s">
        <v>7222</v>
      </c>
      <c r="ISW1" s="1" t="s">
        <v>7223</v>
      </c>
      <c r="ISX1" s="1" t="s">
        <v>7224</v>
      </c>
      <c r="ISY1" s="1" t="s">
        <v>7225</v>
      </c>
      <c r="ISZ1" s="1" t="s">
        <v>7226</v>
      </c>
      <c r="ITA1" s="1" t="s">
        <v>7227</v>
      </c>
      <c r="ITB1" s="1" t="s">
        <v>7228</v>
      </c>
      <c r="ITC1" s="1" t="s">
        <v>7229</v>
      </c>
      <c r="ITD1" s="1" t="s">
        <v>7230</v>
      </c>
      <c r="ITE1" s="1" t="s">
        <v>7231</v>
      </c>
      <c r="ITF1" s="1" t="s">
        <v>7232</v>
      </c>
      <c r="ITG1" s="1" t="s">
        <v>7233</v>
      </c>
      <c r="ITH1" s="1" t="s">
        <v>7234</v>
      </c>
      <c r="ITI1" s="1" t="s">
        <v>7235</v>
      </c>
      <c r="ITJ1" s="1" t="s">
        <v>7236</v>
      </c>
      <c r="ITK1" s="1" t="s">
        <v>7237</v>
      </c>
      <c r="ITL1" s="1" t="s">
        <v>7238</v>
      </c>
      <c r="ITM1" s="1" t="s">
        <v>7239</v>
      </c>
      <c r="ITN1" s="1" t="s">
        <v>7240</v>
      </c>
      <c r="ITO1" s="1" t="s">
        <v>7241</v>
      </c>
      <c r="ITP1" s="1" t="s">
        <v>7242</v>
      </c>
      <c r="ITQ1" s="1" t="s">
        <v>7243</v>
      </c>
      <c r="ITR1" s="1" t="s">
        <v>7244</v>
      </c>
      <c r="ITS1" s="1" t="s">
        <v>7245</v>
      </c>
      <c r="ITT1" s="1" t="s">
        <v>7246</v>
      </c>
      <c r="ITU1" s="1" t="s">
        <v>7247</v>
      </c>
      <c r="ITV1" s="1" t="s">
        <v>7248</v>
      </c>
      <c r="ITW1" s="1" t="s">
        <v>7249</v>
      </c>
      <c r="ITX1" s="1" t="s">
        <v>7250</v>
      </c>
      <c r="ITY1" s="1" t="s">
        <v>7251</v>
      </c>
      <c r="ITZ1" s="1" t="s">
        <v>7252</v>
      </c>
      <c r="IUA1" s="1" t="s">
        <v>7253</v>
      </c>
      <c r="IUB1" s="1" t="s">
        <v>7254</v>
      </c>
      <c r="IUC1" s="1" t="s">
        <v>7255</v>
      </c>
      <c r="IUD1" s="1" t="s">
        <v>7256</v>
      </c>
      <c r="IUE1" s="1" t="s">
        <v>7257</v>
      </c>
      <c r="IUF1" s="1" t="s">
        <v>7258</v>
      </c>
      <c r="IUG1" s="1" t="s">
        <v>7259</v>
      </c>
      <c r="IUH1" s="1" t="s">
        <v>7260</v>
      </c>
      <c r="IUI1" s="1" t="s">
        <v>7261</v>
      </c>
      <c r="IUJ1" s="1" t="s">
        <v>7262</v>
      </c>
      <c r="IUK1" s="1" t="s">
        <v>7263</v>
      </c>
      <c r="IUL1" s="1" t="s">
        <v>7264</v>
      </c>
      <c r="IUM1" s="1" t="s">
        <v>7265</v>
      </c>
      <c r="IUN1" s="1" t="s">
        <v>7266</v>
      </c>
      <c r="IUO1" s="1" t="s">
        <v>7267</v>
      </c>
      <c r="IUP1" s="1" t="s">
        <v>7268</v>
      </c>
      <c r="IUQ1" s="1" t="s">
        <v>7269</v>
      </c>
      <c r="IUR1" s="1" t="s">
        <v>7270</v>
      </c>
      <c r="IUS1" s="1" t="s">
        <v>7271</v>
      </c>
      <c r="IUT1" s="1" t="s">
        <v>7272</v>
      </c>
      <c r="IUU1" s="1" t="s">
        <v>7273</v>
      </c>
      <c r="IUV1" s="1" t="s">
        <v>7274</v>
      </c>
      <c r="IUW1" s="1" t="s">
        <v>7275</v>
      </c>
      <c r="IUX1" s="1" t="s">
        <v>7276</v>
      </c>
      <c r="IUY1" s="1" t="s">
        <v>7277</v>
      </c>
      <c r="IUZ1" s="1" t="s">
        <v>7278</v>
      </c>
      <c r="IVA1" s="1" t="s">
        <v>7279</v>
      </c>
      <c r="IVB1" s="1" t="s">
        <v>7280</v>
      </c>
      <c r="IVC1" s="1" t="s">
        <v>7281</v>
      </c>
      <c r="IVD1" s="1" t="s">
        <v>7282</v>
      </c>
      <c r="IVE1" s="1" t="s">
        <v>7283</v>
      </c>
      <c r="IVF1" s="1" t="s">
        <v>7284</v>
      </c>
      <c r="IVG1" s="1" t="s">
        <v>7285</v>
      </c>
      <c r="IVH1" s="1" t="s">
        <v>7286</v>
      </c>
      <c r="IVI1" s="1" t="s">
        <v>7287</v>
      </c>
      <c r="IVJ1" s="1" t="s">
        <v>7288</v>
      </c>
      <c r="IVK1" s="1" t="s">
        <v>7289</v>
      </c>
      <c r="IVL1" s="1" t="s">
        <v>7290</v>
      </c>
      <c r="IVM1" s="1" t="s">
        <v>7291</v>
      </c>
      <c r="IVN1" s="1" t="s">
        <v>7292</v>
      </c>
      <c r="IVO1" s="1" t="s">
        <v>7293</v>
      </c>
      <c r="IVP1" s="1" t="s">
        <v>7294</v>
      </c>
      <c r="IVQ1" s="1" t="s">
        <v>7295</v>
      </c>
      <c r="IVR1" s="1" t="s">
        <v>7296</v>
      </c>
      <c r="IVS1" s="1" t="s">
        <v>7297</v>
      </c>
      <c r="IVT1" s="1" t="s">
        <v>7298</v>
      </c>
      <c r="IVU1" s="1" t="s">
        <v>7299</v>
      </c>
      <c r="IVV1" s="1" t="s">
        <v>7300</v>
      </c>
      <c r="IVW1" s="1" t="s">
        <v>7301</v>
      </c>
      <c r="IVX1" s="1" t="s">
        <v>7302</v>
      </c>
      <c r="IVY1" s="1" t="s">
        <v>7303</v>
      </c>
      <c r="IVZ1" s="1" t="s">
        <v>7304</v>
      </c>
      <c r="IWA1" s="1" t="s">
        <v>7305</v>
      </c>
      <c r="IWB1" s="1" t="s">
        <v>7306</v>
      </c>
      <c r="IWC1" s="1" t="s">
        <v>7307</v>
      </c>
      <c r="IWD1" s="1" t="s">
        <v>7308</v>
      </c>
      <c r="IWE1" s="1" t="s">
        <v>7309</v>
      </c>
      <c r="IWF1" s="1" t="s">
        <v>7310</v>
      </c>
      <c r="IWG1" s="1" t="s">
        <v>7311</v>
      </c>
      <c r="IWH1" s="1" t="s">
        <v>7312</v>
      </c>
      <c r="IWI1" s="1" t="s">
        <v>7313</v>
      </c>
      <c r="IWJ1" s="1" t="s">
        <v>7314</v>
      </c>
      <c r="IWK1" s="1" t="s">
        <v>7315</v>
      </c>
      <c r="IWL1" s="1" t="s">
        <v>7316</v>
      </c>
      <c r="IWM1" s="1" t="s">
        <v>7317</v>
      </c>
      <c r="IWN1" s="1" t="s">
        <v>7318</v>
      </c>
      <c r="IWO1" s="1" t="s">
        <v>7319</v>
      </c>
      <c r="IWP1" s="1" t="s">
        <v>7320</v>
      </c>
      <c r="IWQ1" s="1" t="s">
        <v>7321</v>
      </c>
      <c r="IWR1" s="1" t="s">
        <v>7322</v>
      </c>
      <c r="IWS1" s="1" t="s">
        <v>7323</v>
      </c>
      <c r="IWT1" s="1" t="s">
        <v>7324</v>
      </c>
      <c r="IWU1" s="1" t="s">
        <v>7325</v>
      </c>
      <c r="IWV1" s="1" t="s">
        <v>7326</v>
      </c>
      <c r="IWW1" s="1" t="s">
        <v>7327</v>
      </c>
      <c r="IWX1" s="1" t="s">
        <v>7328</v>
      </c>
      <c r="IWY1" s="1" t="s">
        <v>7329</v>
      </c>
      <c r="IWZ1" s="1" t="s">
        <v>7330</v>
      </c>
      <c r="IXA1" s="1" t="s">
        <v>7331</v>
      </c>
      <c r="IXB1" s="1" t="s">
        <v>7332</v>
      </c>
      <c r="IXC1" s="1" t="s">
        <v>7333</v>
      </c>
      <c r="IXD1" s="1" t="s">
        <v>7334</v>
      </c>
      <c r="IXE1" s="1" t="s">
        <v>7335</v>
      </c>
      <c r="IXF1" s="1" t="s">
        <v>7336</v>
      </c>
      <c r="IXG1" s="1" t="s">
        <v>7337</v>
      </c>
      <c r="IXH1" s="1" t="s">
        <v>7338</v>
      </c>
      <c r="IXI1" s="1" t="s">
        <v>7339</v>
      </c>
      <c r="IXJ1" s="1" t="s">
        <v>7340</v>
      </c>
      <c r="IXK1" s="1" t="s">
        <v>7341</v>
      </c>
      <c r="IXL1" s="1" t="s">
        <v>7342</v>
      </c>
      <c r="IXM1" s="1" t="s">
        <v>7343</v>
      </c>
      <c r="IXN1" s="1" t="s">
        <v>7344</v>
      </c>
      <c r="IXO1" s="1" t="s">
        <v>7345</v>
      </c>
      <c r="IXP1" s="1" t="s">
        <v>7346</v>
      </c>
      <c r="IXQ1" s="1" t="s">
        <v>7347</v>
      </c>
      <c r="IXR1" s="1" t="s">
        <v>7348</v>
      </c>
      <c r="IXS1" s="1" t="s">
        <v>7349</v>
      </c>
      <c r="IXT1" s="1" t="s">
        <v>7350</v>
      </c>
      <c r="IXU1" s="1" t="s">
        <v>7351</v>
      </c>
      <c r="IXV1" s="1" t="s">
        <v>7352</v>
      </c>
      <c r="IXW1" s="1" t="s">
        <v>7353</v>
      </c>
      <c r="IXX1" s="1" t="s">
        <v>7354</v>
      </c>
      <c r="IXY1" s="1" t="s">
        <v>7355</v>
      </c>
      <c r="IXZ1" s="1" t="s">
        <v>7356</v>
      </c>
      <c r="IYA1" s="1" t="s">
        <v>7357</v>
      </c>
      <c r="IYB1" s="1" t="s">
        <v>7358</v>
      </c>
      <c r="IYC1" s="1" t="s">
        <v>7359</v>
      </c>
      <c r="IYD1" s="1" t="s">
        <v>7360</v>
      </c>
      <c r="IYE1" s="1" t="s">
        <v>7361</v>
      </c>
      <c r="IYF1" s="1" t="s">
        <v>7362</v>
      </c>
      <c r="IYG1" s="1" t="s">
        <v>7363</v>
      </c>
      <c r="IYH1" s="1" t="s">
        <v>7364</v>
      </c>
      <c r="IYI1" s="1" t="s">
        <v>7365</v>
      </c>
      <c r="IYJ1" s="1" t="s">
        <v>7366</v>
      </c>
      <c r="IYK1" s="1" t="s">
        <v>7367</v>
      </c>
      <c r="IYL1" s="1" t="s">
        <v>7368</v>
      </c>
      <c r="IYM1" s="1" t="s">
        <v>7369</v>
      </c>
      <c r="IYN1" s="1" t="s">
        <v>7370</v>
      </c>
      <c r="IYO1" s="1" t="s">
        <v>7371</v>
      </c>
      <c r="IYP1" s="1" t="s">
        <v>7372</v>
      </c>
      <c r="IYQ1" s="1" t="s">
        <v>7373</v>
      </c>
      <c r="IYR1" s="1" t="s">
        <v>7374</v>
      </c>
      <c r="IYS1" s="1" t="s">
        <v>7375</v>
      </c>
      <c r="IYT1" s="1" t="s">
        <v>7376</v>
      </c>
      <c r="IYU1" s="1" t="s">
        <v>7377</v>
      </c>
      <c r="IYV1" s="1" t="s">
        <v>7378</v>
      </c>
      <c r="IYW1" s="1" t="s">
        <v>7379</v>
      </c>
      <c r="IYX1" s="1" t="s">
        <v>7380</v>
      </c>
      <c r="IYY1" s="1" t="s">
        <v>7381</v>
      </c>
      <c r="IYZ1" s="1" t="s">
        <v>7382</v>
      </c>
      <c r="IZA1" s="1" t="s">
        <v>7383</v>
      </c>
      <c r="IZB1" s="1" t="s">
        <v>7384</v>
      </c>
      <c r="IZC1" s="1" t="s">
        <v>7385</v>
      </c>
      <c r="IZD1" s="1" t="s">
        <v>7386</v>
      </c>
      <c r="IZE1" s="1" t="s">
        <v>7387</v>
      </c>
      <c r="IZF1" s="1" t="s">
        <v>7388</v>
      </c>
      <c r="IZG1" s="1" t="s">
        <v>7389</v>
      </c>
      <c r="IZH1" s="1" t="s">
        <v>7390</v>
      </c>
      <c r="IZI1" s="1" t="s">
        <v>7391</v>
      </c>
      <c r="IZJ1" s="1" t="s">
        <v>7392</v>
      </c>
      <c r="IZK1" s="1" t="s">
        <v>7393</v>
      </c>
      <c r="IZL1" s="1" t="s">
        <v>7394</v>
      </c>
      <c r="IZM1" s="1" t="s">
        <v>7395</v>
      </c>
      <c r="IZN1" s="1" t="s">
        <v>7396</v>
      </c>
      <c r="IZO1" s="1" t="s">
        <v>7397</v>
      </c>
      <c r="IZP1" s="1" t="s">
        <v>7398</v>
      </c>
      <c r="IZQ1" s="1" t="s">
        <v>7399</v>
      </c>
      <c r="IZR1" s="1" t="s">
        <v>7400</v>
      </c>
      <c r="IZS1" s="1" t="s">
        <v>7401</v>
      </c>
      <c r="IZT1" s="1" t="s">
        <v>7402</v>
      </c>
      <c r="IZU1" s="1" t="s">
        <v>7403</v>
      </c>
      <c r="IZV1" s="1" t="s">
        <v>7404</v>
      </c>
      <c r="IZW1" s="1" t="s">
        <v>7405</v>
      </c>
      <c r="IZX1" s="1" t="s">
        <v>7406</v>
      </c>
      <c r="IZY1" s="1" t="s">
        <v>7407</v>
      </c>
      <c r="IZZ1" s="1" t="s">
        <v>7408</v>
      </c>
      <c r="JAA1" s="1" t="s">
        <v>7409</v>
      </c>
      <c r="JAB1" s="1" t="s">
        <v>7410</v>
      </c>
      <c r="JAC1" s="1" t="s">
        <v>7411</v>
      </c>
      <c r="JAD1" s="1" t="s">
        <v>7412</v>
      </c>
      <c r="JAE1" s="1" t="s">
        <v>7413</v>
      </c>
      <c r="JAF1" s="1" t="s">
        <v>7414</v>
      </c>
      <c r="JAG1" s="1" t="s">
        <v>7415</v>
      </c>
      <c r="JAH1" s="1" t="s">
        <v>7416</v>
      </c>
      <c r="JAI1" s="1" t="s">
        <v>7417</v>
      </c>
      <c r="JAJ1" s="1" t="s">
        <v>7418</v>
      </c>
      <c r="JAK1" s="1" t="s">
        <v>7419</v>
      </c>
      <c r="JAL1" s="1" t="s">
        <v>7420</v>
      </c>
      <c r="JAM1" s="1" t="s">
        <v>7421</v>
      </c>
      <c r="JAN1" s="1" t="s">
        <v>7422</v>
      </c>
      <c r="JAO1" s="1" t="s">
        <v>7423</v>
      </c>
      <c r="JAP1" s="1" t="s">
        <v>7424</v>
      </c>
      <c r="JAQ1" s="1" t="s">
        <v>7425</v>
      </c>
      <c r="JAR1" s="1" t="s">
        <v>7426</v>
      </c>
      <c r="JAS1" s="1" t="s">
        <v>7427</v>
      </c>
      <c r="JAT1" s="1" t="s">
        <v>7428</v>
      </c>
      <c r="JAU1" s="1" t="s">
        <v>7429</v>
      </c>
      <c r="JAV1" s="1" t="s">
        <v>7430</v>
      </c>
      <c r="JAW1" s="1" t="s">
        <v>7431</v>
      </c>
      <c r="JAX1" s="1" t="s">
        <v>7432</v>
      </c>
      <c r="JAY1" s="1" t="s">
        <v>7433</v>
      </c>
      <c r="JAZ1" s="1" t="s">
        <v>7434</v>
      </c>
      <c r="JBA1" s="1" t="s">
        <v>7435</v>
      </c>
      <c r="JBB1" s="1" t="s">
        <v>7436</v>
      </c>
      <c r="JBC1" s="1" t="s">
        <v>7437</v>
      </c>
      <c r="JBD1" s="1" t="s">
        <v>7438</v>
      </c>
      <c r="JBE1" s="1" t="s">
        <v>7439</v>
      </c>
      <c r="JBF1" s="1" t="s">
        <v>7440</v>
      </c>
      <c r="JBG1" s="1" t="s">
        <v>7441</v>
      </c>
      <c r="JBH1" s="1" t="s">
        <v>7442</v>
      </c>
      <c r="JBI1" s="1" t="s">
        <v>7443</v>
      </c>
      <c r="JBJ1" s="1" t="s">
        <v>7444</v>
      </c>
      <c r="JBK1" s="1" t="s">
        <v>7445</v>
      </c>
      <c r="JBL1" s="1" t="s">
        <v>7446</v>
      </c>
      <c r="JBM1" s="1" t="s">
        <v>7447</v>
      </c>
      <c r="JBN1" s="1" t="s">
        <v>7448</v>
      </c>
      <c r="JBO1" s="1" t="s">
        <v>7449</v>
      </c>
      <c r="JBP1" s="1" t="s">
        <v>7450</v>
      </c>
      <c r="JBQ1" s="1" t="s">
        <v>7451</v>
      </c>
      <c r="JBR1" s="1" t="s">
        <v>7452</v>
      </c>
      <c r="JBS1" s="1" t="s">
        <v>7453</v>
      </c>
      <c r="JBT1" s="1" t="s">
        <v>7454</v>
      </c>
      <c r="JBU1" s="1" t="s">
        <v>7455</v>
      </c>
      <c r="JBV1" s="1" t="s">
        <v>7456</v>
      </c>
      <c r="JBW1" s="1" t="s">
        <v>7457</v>
      </c>
      <c r="JBX1" s="1" t="s">
        <v>7458</v>
      </c>
      <c r="JBY1" s="1" t="s">
        <v>7459</v>
      </c>
      <c r="JBZ1" s="1" t="s">
        <v>7460</v>
      </c>
      <c r="JCA1" s="1" t="s">
        <v>7461</v>
      </c>
      <c r="JCB1" s="1" t="s">
        <v>7462</v>
      </c>
      <c r="JCC1" s="1" t="s">
        <v>7463</v>
      </c>
      <c r="JCD1" s="1" t="s">
        <v>7464</v>
      </c>
      <c r="JCE1" s="1" t="s">
        <v>7465</v>
      </c>
      <c r="JCF1" s="1" t="s">
        <v>7466</v>
      </c>
      <c r="JCG1" s="1" t="s">
        <v>7467</v>
      </c>
      <c r="JCH1" s="1" t="s">
        <v>7468</v>
      </c>
      <c r="JCI1" s="1" t="s">
        <v>7469</v>
      </c>
      <c r="JCJ1" s="1" t="s">
        <v>7470</v>
      </c>
      <c r="JCK1" s="1" t="s">
        <v>7471</v>
      </c>
      <c r="JCL1" s="1" t="s">
        <v>7472</v>
      </c>
      <c r="JCM1" s="1" t="s">
        <v>7473</v>
      </c>
      <c r="JCN1" s="1" t="s">
        <v>7474</v>
      </c>
      <c r="JCO1" s="1" t="s">
        <v>7475</v>
      </c>
      <c r="JCP1" s="1" t="s">
        <v>7476</v>
      </c>
      <c r="JCQ1" s="1" t="s">
        <v>7477</v>
      </c>
      <c r="JCR1" s="1" t="s">
        <v>7478</v>
      </c>
      <c r="JCS1" s="1" t="s">
        <v>7479</v>
      </c>
      <c r="JCT1" s="1" t="s">
        <v>7480</v>
      </c>
      <c r="JCU1" s="1" t="s">
        <v>7481</v>
      </c>
      <c r="JCV1" s="1" t="s">
        <v>7482</v>
      </c>
      <c r="JCW1" s="1" t="s">
        <v>7483</v>
      </c>
      <c r="JCX1" s="1" t="s">
        <v>7484</v>
      </c>
      <c r="JCY1" s="1" t="s">
        <v>7485</v>
      </c>
      <c r="JCZ1" s="1" t="s">
        <v>7486</v>
      </c>
      <c r="JDA1" s="1" t="s">
        <v>7487</v>
      </c>
      <c r="JDB1" s="1" t="s">
        <v>7488</v>
      </c>
      <c r="JDC1" s="1" t="s">
        <v>7489</v>
      </c>
      <c r="JDD1" s="1" t="s">
        <v>7490</v>
      </c>
      <c r="JDE1" s="1" t="s">
        <v>7491</v>
      </c>
      <c r="JDF1" s="1" t="s">
        <v>7492</v>
      </c>
      <c r="JDG1" s="1" t="s">
        <v>7493</v>
      </c>
      <c r="JDH1" s="1" t="s">
        <v>7494</v>
      </c>
      <c r="JDI1" s="1" t="s">
        <v>7495</v>
      </c>
      <c r="JDJ1" s="1" t="s">
        <v>7496</v>
      </c>
      <c r="JDK1" s="1" t="s">
        <v>7497</v>
      </c>
      <c r="JDL1" s="1" t="s">
        <v>7498</v>
      </c>
      <c r="JDM1" s="1" t="s">
        <v>7499</v>
      </c>
      <c r="JDN1" s="1" t="s">
        <v>7500</v>
      </c>
      <c r="JDO1" s="1" t="s">
        <v>7501</v>
      </c>
      <c r="JDP1" s="1" t="s">
        <v>7502</v>
      </c>
      <c r="JDQ1" s="1" t="s">
        <v>7503</v>
      </c>
      <c r="JDR1" s="1" t="s">
        <v>7504</v>
      </c>
      <c r="JDS1" s="1" t="s">
        <v>7505</v>
      </c>
      <c r="JDT1" s="1" t="s">
        <v>7506</v>
      </c>
      <c r="JDU1" s="1" t="s">
        <v>7507</v>
      </c>
      <c r="JDV1" s="1" t="s">
        <v>7508</v>
      </c>
      <c r="JDW1" s="1" t="s">
        <v>7509</v>
      </c>
      <c r="JDX1" s="1" t="s">
        <v>7510</v>
      </c>
      <c r="JDY1" s="1" t="s">
        <v>7511</v>
      </c>
      <c r="JDZ1" s="1" t="s">
        <v>7512</v>
      </c>
      <c r="JEA1" s="1" t="s">
        <v>7513</v>
      </c>
      <c r="JEB1" s="1" t="s">
        <v>7514</v>
      </c>
      <c r="JEC1" s="1" t="s">
        <v>7515</v>
      </c>
      <c r="JED1" s="1" t="s">
        <v>7516</v>
      </c>
      <c r="JEE1" s="1" t="s">
        <v>7517</v>
      </c>
      <c r="JEF1" s="1" t="s">
        <v>7518</v>
      </c>
      <c r="JEG1" s="1" t="s">
        <v>7519</v>
      </c>
      <c r="JEH1" s="1" t="s">
        <v>7520</v>
      </c>
      <c r="JEI1" s="1" t="s">
        <v>7521</v>
      </c>
      <c r="JEJ1" s="1" t="s">
        <v>7522</v>
      </c>
      <c r="JEK1" s="1" t="s">
        <v>7523</v>
      </c>
      <c r="JEL1" s="1" t="s">
        <v>7524</v>
      </c>
      <c r="JEM1" s="1" t="s">
        <v>7525</v>
      </c>
      <c r="JEN1" s="1" t="s">
        <v>7526</v>
      </c>
      <c r="JEO1" s="1" t="s">
        <v>7527</v>
      </c>
      <c r="JEP1" s="1" t="s">
        <v>7528</v>
      </c>
      <c r="JEQ1" s="1" t="s">
        <v>7529</v>
      </c>
      <c r="JER1" s="1" t="s">
        <v>7530</v>
      </c>
      <c r="JES1" s="1" t="s">
        <v>7531</v>
      </c>
      <c r="JET1" s="1" t="s">
        <v>7532</v>
      </c>
      <c r="JEU1" s="1" t="s">
        <v>7533</v>
      </c>
      <c r="JEV1" s="1" t="s">
        <v>7534</v>
      </c>
      <c r="JEW1" s="1" t="s">
        <v>7535</v>
      </c>
      <c r="JEX1" s="1" t="s">
        <v>7536</v>
      </c>
      <c r="JEY1" s="1" t="s">
        <v>7537</v>
      </c>
      <c r="JEZ1" s="1" t="s">
        <v>7538</v>
      </c>
      <c r="JFA1" s="1" t="s">
        <v>7539</v>
      </c>
      <c r="JFB1" s="1" t="s">
        <v>7540</v>
      </c>
      <c r="JFC1" s="1" t="s">
        <v>7541</v>
      </c>
      <c r="JFD1" s="1" t="s">
        <v>7542</v>
      </c>
      <c r="JFE1" s="1" t="s">
        <v>7543</v>
      </c>
      <c r="JFF1" s="1" t="s">
        <v>7544</v>
      </c>
      <c r="JFG1" s="1" t="s">
        <v>7545</v>
      </c>
      <c r="JFH1" s="1" t="s">
        <v>7546</v>
      </c>
      <c r="JFI1" s="1" t="s">
        <v>7547</v>
      </c>
      <c r="JFJ1" s="1" t="s">
        <v>7548</v>
      </c>
      <c r="JFK1" s="1" t="s">
        <v>7549</v>
      </c>
      <c r="JFL1" s="1" t="s">
        <v>7550</v>
      </c>
      <c r="JFM1" s="1" t="s">
        <v>7551</v>
      </c>
      <c r="JFN1" s="1" t="s">
        <v>7552</v>
      </c>
      <c r="JFO1" s="1" t="s">
        <v>7553</v>
      </c>
      <c r="JFP1" s="1" t="s">
        <v>7554</v>
      </c>
      <c r="JFQ1" s="1" t="s">
        <v>7555</v>
      </c>
      <c r="JFR1" s="1" t="s">
        <v>7556</v>
      </c>
      <c r="JFS1" s="1" t="s">
        <v>7557</v>
      </c>
      <c r="JFT1" s="1" t="s">
        <v>7558</v>
      </c>
      <c r="JFU1" s="1" t="s">
        <v>7559</v>
      </c>
      <c r="JFV1" s="1" t="s">
        <v>7560</v>
      </c>
      <c r="JFW1" s="1" t="s">
        <v>7561</v>
      </c>
      <c r="JFX1" s="1" t="s">
        <v>7562</v>
      </c>
      <c r="JFY1" s="1" t="s">
        <v>7563</v>
      </c>
      <c r="JFZ1" s="1" t="s">
        <v>7564</v>
      </c>
      <c r="JGA1" s="1" t="s">
        <v>7565</v>
      </c>
      <c r="JGB1" s="1" t="s">
        <v>7566</v>
      </c>
      <c r="JGC1" s="1" t="s">
        <v>7567</v>
      </c>
      <c r="JGD1" s="1" t="s">
        <v>7568</v>
      </c>
      <c r="JGE1" s="1" t="s">
        <v>7569</v>
      </c>
      <c r="JGF1" s="1" t="s">
        <v>7570</v>
      </c>
      <c r="JGG1" s="1" t="s">
        <v>7571</v>
      </c>
      <c r="JGH1" s="1" t="s">
        <v>7572</v>
      </c>
      <c r="JGI1" s="1" t="s">
        <v>7573</v>
      </c>
      <c r="JGJ1" s="1" t="s">
        <v>7574</v>
      </c>
      <c r="JGK1" s="1" t="s">
        <v>7575</v>
      </c>
      <c r="JGL1" s="1" t="s">
        <v>7576</v>
      </c>
      <c r="JGM1" s="1" t="s">
        <v>7577</v>
      </c>
      <c r="JGN1" s="1" t="s">
        <v>7578</v>
      </c>
      <c r="JGO1" s="1" t="s">
        <v>7579</v>
      </c>
      <c r="JGP1" s="1" t="s">
        <v>7580</v>
      </c>
      <c r="JGQ1" s="1" t="s">
        <v>7581</v>
      </c>
      <c r="JGR1" s="1" t="s">
        <v>7582</v>
      </c>
      <c r="JGS1" s="1" t="s">
        <v>7583</v>
      </c>
      <c r="JGT1" s="1" t="s">
        <v>7584</v>
      </c>
      <c r="JGU1" s="1" t="s">
        <v>7585</v>
      </c>
      <c r="JGV1" s="1" t="s">
        <v>7586</v>
      </c>
      <c r="JGW1" s="1" t="s">
        <v>7587</v>
      </c>
      <c r="JGX1" s="1" t="s">
        <v>7588</v>
      </c>
      <c r="JGY1" s="1" t="s">
        <v>7589</v>
      </c>
      <c r="JGZ1" s="1" t="s">
        <v>7590</v>
      </c>
      <c r="JHA1" s="1" t="s">
        <v>7591</v>
      </c>
      <c r="JHB1" s="1" t="s">
        <v>7592</v>
      </c>
      <c r="JHC1" s="1" t="s">
        <v>7593</v>
      </c>
      <c r="JHD1" s="1" t="s">
        <v>7594</v>
      </c>
      <c r="JHE1" s="1" t="s">
        <v>7595</v>
      </c>
      <c r="JHF1" s="1" t="s">
        <v>7596</v>
      </c>
      <c r="JHG1" s="1" t="s">
        <v>7597</v>
      </c>
      <c r="JHH1" s="1" t="s">
        <v>7598</v>
      </c>
      <c r="JHI1" s="1" t="s">
        <v>7599</v>
      </c>
      <c r="JHJ1" s="1" t="s">
        <v>7600</v>
      </c>
      <c r="JHK1" s="1" t="s">
        <v>7601</v>
      </c>
      <c r="JHL1" s="1" t="s">
        <v>7602</v>
      </c>
      <c r="JHM1" s="1" t="s">
        <v>7603</v>
      </c>
      <c r="JHN1" s="1" t="s">
        <v>7604</v>
      </c>
      <c r="JHO1" s="1" t="s">
        <v>7605</v>
      </c>
      <c r="JHP1" s="1" t="s">
        <v>7606</v>
      </c>
      <c r="JHQ1" s="1" t="s">
        <v>7607</v>
      </c>
      <c r="JHR1" s="1" t="s">
        <v>7608</v>
      </c>
      <c r="JHS1" s="1" t="s">
        <v>7609</v>
      </c>
      <c r="JHT1" s="1" t="s">
        <v>7610</v>
      </c>
      <c r="JHU1" s="1" t="s">
        <v>7611</v>
      </c>
      <c r="JHV1" s="1" t="s">
        <v>7612</v>
      </c>
      <c r="JHW1" s="1" t="s">
        <v>7613</v>
      </c>
      <c r="JHX1" s="1" t="s">
        <v>7614</v>
      </c>
      <c r="JHY1" s="1" t="s">
        <v>7615</v>
      </c>
      <c r="JHZ1" s="1" t="s">
        <v>7616</v>
      </c>
      <c r="JIA1" s="1" t="s">
        <v>7617</v>
      </c>
      <c r="JIB1" s="1" t="s">
        <v>7618</v>
      </c>
      <c r="JIC1" s="1" t="s">
        <v>7619</v>
      </c>
      <c r="JID1" s="1" t="s">
        <v>7620</v>
      </c>
      <c r="JIE1" s="1" t="s">
        <v>7621</v>
      </c>
      <c r="JIF1" s="1" t="s">
        <v>7622</v>
      </c>
      <c r="JIG1" s="1" t="s">
        <v>7623</v>
      </c>
      <c r="JIH1" s="1" t="s">
        <v>7624</v>
      </c>
      <c r="JII1" s="1" t="s">
        <v>7625</v>
      </c>
      <c r="JIJ1" s="1" t="s">
        <v>7626</v>
      </c>
      <c r="JIK1" s="1" t="s">
        <v>7627</v>
      </c>
      <c r="JIL1" s="1" t="s">
        <v>7628</v>
      </c>
      <c r="JIM1" s="1" t="s">
        <v>7629</v>
      </c>
      <c r="JIN1" s="1" t="s">
        <v>7630</v>
      </c>
      <c r="JIO1" s="1" t="s">
        <v>7631</v>
      </c>
      <c r="JIP1" s="1" t="s">
        <v>7632</v>
      </c>
      <c r="JIQ1" s="1" t="s">
        <v>7633</v>
      </c>
      <c r="JIR1" s="1" t="s">
        <v>7634</v>
      </c>
      <c r="JIS1" s="1" t="s">
        <v>7635</v>
      </c>
      <c r="JIT1" s="1" t="s">
        <v>7636</v>
      </c>
      <c r="JIU1" s="1" t="s">
        <v>7637</v>
      </c>
      <c r="JIV1" s="1" t="s">
        <v>7638</v>
      </c>
      <c r="JIW1" s="1" t="s">
        <v>7639</v>
      </c>
      <c r="JIX1" s="1" t="s">
        <v>7640</v>
      </c>
      <c r="JIY1" s="1" t="s">
        <v>7641</v>
      </c>
      <c r="JIZ1" s="1" t="s">
        <v>7642</v>
      </c>
      <c r="JJA1" s="1" t="s">
        <v>7643</v>
      </c>
      <c r="JJB1" s="1" t="s">
        <v>7644</v>
      </c>
      <c r="JJC1" s="1" t="s">
        <v>7645</v>
      </c>
      <c r="JJD1" s="1" t="s">
        <v>7646</v>
      </c>
      <c r="JJE1" s="1" t="s">
        <v>7647</v>
      </c>
      <c r="JJF1" s="1" t="s">
        <v>7648</v>
      </c>
      <c r="JJG1" s="1" t="s">
        <v>7649</v>
      </c>
      <c r="JJH1" s="1" t="s">
        <v>7650</v>
      </c>
      <c r="JJI1" s="1" t="s">
        <v>7651</v>
      </c>
      <c r="JJJ1" s="1" t="s">
        <v>7652</v>
      </c>
      <c r="JJK1" s="1" t="s">
        <v>7653</v>
      </c>
      <c r="JJL1" s="1" t="s">
        <v>7654</v>
      </c>
      <c r="JJM1" s="1" t="s">
        <v>7655</v>
      </c>
      <c r="JJN1" s="1" t="s">
        <v>7656</v>
      </c>
      <c r="JJO1" s="1" t="s">
        <v>7657</v>
      </c>
      <c r="JJP1" s="1" t="s">
        <v>7658</v>
      </c>
      <c r="JJQ1" s="1" t="s">
        <v>7659</v>
      </c>
      <c r="JJR1" s="1" t="s">
        <v>7660</v>
      </c>
      <c r="JJS1" s="1" t="s">
        <v>7661</v>
      </c>
      <c r="JJT1" s="1" t="s">
        <v>7662</v>
      </c>
      <c r="JJU1" s="1" t="s">
        <v>7663</v>
      </c>
      <c r="JJV1" s="1" t="s">
        <v>7664</v>
      </c>
      <c r="JJW1" s="1" t="s">
        <v>7665</v>
      </c>
      <c r="JJX1" s="1" t="s">
        <v>7666</v>
      </c>
      <c r="JJY1" s="1" t="s">
        <v>7667</v>
      </c>
      <c r="JJZ1" s="1" t="s">
        <v>7668</v>
      </c>
      <c r="JKA1" s="1" t="s">
        <v>7669</v>
      </c>
      <c r="JKB1" s="1" t="s">
        <v>7670</v>
      </c>
      <c r="JKC1" s="1" t="s">
        <v>7671</v>
      </c>
      <c r="JKD1" s="1" t="s">
        <v>7672</v>
      </c>
      <c r="JKE1" s="1" t="s">
        <v>7673</v>
      </c>
      <c r="JKF1" s="1" t="s">
        <v>7674</v>
      </c>
      <c r="JKG1" s="1" t="s">
        <v>7675</v>
      </c>
      <c r="JKH1" s="1" t="s">
        <v>7676</v>
      </c>
      <c r="JKI1" s="1" t="s">
        <v>7677</v>
      </c>
      <c r="JKJ1" s="1" t="s">
        <v>7678</v>
      </c>
      <c r="JKK1" s="1" t="s">
        <v>7679</v>
      </c>
      <c r="JKL1" s="1" t="s">
        <v>7680</v>
      </c>
      <c r="JKM1" s="1" t="s">
        <v>7681</v>
      </c>
      <c r="JKN1" s="1" t="s">
        <v>7682</v>
      </c>
      <c r="JKO1" s="1" t="s">
        <v>7683</v>
      </c>
      <c r="JKP1" s="1" t="s">
        <v>7684</v>
      </c>
      <c r="JKQ1" s="1" t="s">
        <v>7685</v>
      </c>
      <c r="JKR1" s="1" t="s">
        <v>7686</v>
      </c>
      <c r="JKS1" s="1" t="s">
        <v>7687</v>
      </c>
      <c r="JKT1" s="1" t="s">
        <v>7688</v>
      </c>
      <c r="JKU1" s="1" t="s">
        <v>7689</v>
      </c>
      <c r="JKV1" s="1" t="s">
        <v>7690</v>
      </c>
      <c r="JKW1" s="1" t="s">
        <v>7691</v>
      </c>
      <c r="JKX1" s="1" t="s">
        <v>7692</v>
      </c>
      <c r="JKY1" s="1" t="s">
        <v>7693</v>
      </c>
      <c r="JKZ1" s="1" t="s">
        <v>7694</v>
      </c>
      <c r="JLA1" s="1" t="s">
        <v>7695</v>
      </c>
      <c r="JLB1" s="1" t="s">
        <v>7696</v>
      </c>
      <c r="JLC1" s="1" t="s">
        <v>7697</v>
      </c>
      <c r="JLD1" s="1" t="s">
        <v>7698</v>
      </c>
      <c r="JLE1" s="1" t="s">
        <v>7699</v>
      </c>
      <c r="JLF1" s="1" t="s">
        <v>7700</v>
      </c>
      <c r="JLG1" s="1" t="s">
        <v>7701</v>
      </c>
      <c r="JLH1" s="1" t="s">
        <v>7702</v>
      </c>
      <c r="JLI1" s="1" t="s">
        <v>7703</v>
      </c>
      <c r="JLJ1" s="1" t="s">
        <v>7704</v>
      </c>
      <c r="JLK1" s="1" t="s">
        <v>7705</v>
      </c>
      <c r="JLL1" s="1" t="s">
        <v>7706</v>
      </c>
      <c r="JLM1" s="1" t="s">
        <v>7707</v>
      </c>
      <c r="JLN1" s="1" t="s">
        <v>7708</v>
      </c>
      <c r="JLO1" s="1" t="s">
        <v>7709</v>
      </c>
      <c r="JLP1" s="1" t="s">
        <v>7710</v>
      </c>
      <c r="JLQ1" s="1" t="s">
        <v>7711</v>
      </c>
      <c r="JLR1" s="1" t="s">
        <v>7712</v>
      </c>
      <c r="JLS1" s="1" t="s">
        <v>7713</v>
      </c>
      <c r="JLT1" s="1" t="s">
        <v>7714</v>
      </c>
      <c r="JLU1" s="1" t="s">
        <v>7715</v>
      </c>
      <c r="JLV1" s="1" t="s">
        <v>7716</v>
      </c>
      <c r="JLW1" s="1" t="s">
        <v>7717</v>
      </c>
      <c r="JLX1" s="1" t="s">
        <v>7718</v>
      </c>
      <c r="JLY1" s="1" t="s">
        <v>7719</v>
      </c>
      <c r="JLZ1" s="1" t="s">
        <v>7720</v>
      </c>
      <c r="JMA1" s="1" t="s">
        <v>7721</v>
      </c>
      <c r="JMB1" s="1" t="s">
        <v>7722</v>
      </c>
      <c r="JMC1" s="1" t="s">
        <v>7723</v>
      </c>
      <c r="JMD1" s="1" t="s">
        <v>7724</v>
      </c>
      <c r="JME1" s="1" t="s">
        <v>7725</v>
      </c>
      <c r="JMF1" s="1" t="s">
        <v>7726</v>
      </c>
      <c r="JMG1" s="1" t="s">
        <v>7727</v>
      </c>
      <c r="JMH1" s="1" t="s">
        <v>7728</v>
      </c>
      <c r="JMI1" s="1" t="s">
        <v>7729</v>
      </c>
      <c r="JMJ1" s="1" t="s">
        <v>7730</v>
      </c>
      <c r="JMK1" s="1" t="s">
        <v>7731</v>
      </c>
      <c r="JML1" s="1" t="s">
        <v>7732</v>
      </c>
      <c r="JMM1" s="1" t="s">
        <v>7733</v>
      </c>
      <c r="JMN1" s="1" t="s">
        <v>7734</v>
      </c>
      <c r="JMO1" s="1" t="s">
        <v>7735</v>
      </c>
      <c r="JMP1" s="1" t="s">
        <v>7736</v>
      </c>
      <c r="JMQ1" s="1" t="s">
        <v>7737</v>
      </c>
      <c r="JMR1" s="1" t="s">
        <v>7738</v>
      </c>
      <c r="JMS1" s="1" t="s">
        <v>7739</v>
      </c>
      <c r="JMT1" s="1" t="s">
        <v>7740</v>
      </c>
      <c r="JMU1" s="1" t="s">
        <v>7741</v>
      </c>
      <c r="JMV1" s="1" t="s">
        <v>7742</v>
      </c>
      <c r="JMW1" s="1" t="s">
        <v>7743</v>
      </c>
      <c r="JMX1" s="1" t="s">
        <v>7744</v>
      </c>
      <c r="JMY1" s="1" t="s">
        <v>7745</v>
      </c>
      <c r="JMZ1" s="1" t="s">
        <v>7746</v>
      </c>
      <c r="JNA1" s="1" t="s">
        <v>7747</v>
      </c>
      <c r="JNB1" s="1" t="s">
        <v>7748</v>
      </c>
      <c r="JNC1" s="1" t="s">
        <v>7749</v>
      </c>
      <c r="JND1" s="1" t="s">
        <v>7750</v>
      </c>
      <c r="JNE1" s="1" t="s">
        <v>7751</v>
      </c>
      <c r="JNF1" s="1" t="s">
        <v>7752</v>
      </c>
      <c r="JNG1" s="1" t="s">
        <v>7753</v>
      </c>
      <c r="JNH1" s="1" t="s">
        <v>7754</v>
      </c>
      <c r="JNI1" s="1" t="s">
        <v>7755</v>
      </c>
      <c r="JNJ1" s="1" t="s">
        <v>7756</v>
      </c>
      <c r="JNK1" s="1" t="s">
        <v>7757</v>
      </c>
      <c r="JNL1" s="1" t="s">
        <v>7758</v>
      </c>
      <c r="JNM1" s="1" t="s">
        <v>7759</v>
      </c>
      <c r="JNN1" s="1" t="s">
        <v>7760</v>
      </c>
      <c r="JNO1" s="1" t="s">
        <v>7761</v>
      </c>
      <c r="JNP1" s="1" t="s">
        <v>7762</v>
      </c>
      <c r="JNQ1" s="1" t="s">
        <v>7763</v>
      </c>
      <c r="JNR1" s="1" t="s">
        <v>7764</v>
      </c>
      <c r="JNS1" s="1" t="s">
        <v>7765</v>
      </c>
      <c r="JNT1" s="1" t="s">
        <v>7766</v>
      </c>
      <c r="JNU1" s="1" t="s">
        <v>7767</v>
      </c>
      <c r="JNV1" s="1" t="s">
        <v>7768</v>
      </c>
      <c r="JNW1" s="1" t="s">
        <v>7769</v>
      </c>
      <c r="JNX1" s="1" t="s">
        <v>7770</v>
      </c>
      <c r="JNY1" s="1" t="s">
        <v>7771</v>
      </c>
      <c r="JNZ1" s="1" t="s">
        <v>7772</v>
      </c>
      <c r="JOA1" s="1" t="s">
        <v>7773</v>
      </c>
      <c r="JOB1" s="1" t="s">
        <v>7774</v>
      </c>
      <c r="JOC1" s="1" t="s">
        <v>7775</v>
      </c>
      <c r="JOD1" s="1" t="s">
        <v>7776</v>
      </c>
      <c r="JOE1" s="1" t="s">
        <v>7777</v>
      </c>
      <c r="JOF1" s="1" t="s">
        <v>7778</v>
      </c>
      <c r="JOG1" s="1" t="s">
        <v>7779</v>
      </c>
      <c r="JOH1" s="1" t="s">
        <v>7780</v>
      </c>
      <c r="JOI1" s="1" t="s">
        <v>7781</v>
      </c>
      <c r="JOJ1" s="1" t="s">
        <v>7782</v>
      </c>
      <c r="JOK1" s="1" t="s">
        <v>7783</v>
      </c>
      <c r="JOL1" s="1" t="s">
        <v>7784</v>
      </c>
      <c r="JOM1" s="1" t="s">
        <v>7785</v>
      </c>
      <c r="JON1" s="1" t="s">
        <v>7786</v>
      </c>
      <c r="JOO1" s="1" t="s">
        <v>7787</v>
      </c>
      <c r="JOP1" s="1" t="s">
        <v>7788</v>
      </c>
      <c r="JOQ1" s="1" t="s">
        <v>7789</v>
      </c>
      <c r="JOR1" s="1" t="s">
        <v>7790</v>
      </c>
      <c r="JOS1" s="1" t="s">
        <v>7791</v>
      </c>
      <c r="JOT1" s="1" t="s">
        <v>7792</v>
      </c>
      <c r="JOU1" s="1" t="s">
        <v>7793</v>
      </c>
      <c r="JOV1" s="1" t="s">
        <v>7794</v>
      </c>
      <c r="JOW1" s="1" t="s">
        <v>7795</v>
      </c>
      <c r="JOX1" s="1" t="s">
        <v>7796</v>
      </c>
      <c r="JOY1" s="1" t="s">
        <v>7797</v>
      </c>
      <c r="JOZ1" s="1" t="s">
        <v>7798</v>
      </c>
      <c r="JPA1" s="1" t="s">
        <v>7799</v>
      </c>
      <c r="JPB1" s="1" t="s">
        <v>7800</v>
      </c>
      <c r="JPC1" s="1" t="s">
        <v>7801</v>
      </c>
      <c r="JPD1" s="1" t="s">
        <v>7802</v>
      </c>
      <c r="JPE1" s="1" t="s">
        <v>7803</v>
      </c>
      <c r="JPF1" s="1" t="s">
        <v>7804</v>
      </c>
      <c r="JPG1" s="1" t="s">
        <v>7805</v>
      </c>
      <c r="JPH1" s="1" t="s">
        <v>7806</v>
      </c>
      <c r="JPI1" s="1" t="s">
        <v>7807</v>
      </c>
      <c r="JPJ1" s="1" t="s">
        <v>7808</v>
      </c>
      <c r="JPK1" s="1" t="s">
        <v>7809</v>
      </c>
      <c r="JPL1" s="1" t="s">
        <v>7810</v>
      </c>
      <c r="JPM1" s="1" t="s">
        <v>7811</v>
      </c>
      <c r="JPN1" s="1" t="s">
        <v>7812</v>
      </c>
      <c r="JPO1" s="1" t="s">
        <v>7813</v>
      </c>
      <c r="JPP1" s="1" t="s">
        <v>7814</v>
      </c>
      <c r="JPQ1" s="1" t="s">
        <v>7815</v>
      </c>
      <c r="JPR1" s="1" t="s">
        <v>7816</v>
      </c>
      <c r="JPS1" s="1" t="s">
        <v>7817</v>
      </c>
      <c r="JPT1" s="1" t="s">
        <v>7818</v>
      </c>
      <c r="JPU1" s="1" t="s">
        <v>7819</v>
      </c>
      <c r="JPV1" s="1" t="s">
        <v>7820</v>
      </c>
      <c r="JPW1" s="1" t="s">
        <v>7821</v>
      </c>
      <c r="JPX1" s="1" t="s">
        <v>7822</v>
      </c>
      <c r="JPY1" s="1" t="s">
        <v>7823</v>
      </c>
      <c r="JPZ1" s="1" t="s">
        <v>7824</v>
      </c>
      <c r="JQA1" s="1" t="s">
        <v>7825</v>
      </c>
      <c r="JQB1" s="1" t="s">
        <v>7826</v>
      </c>
      <c r="JQC1" s="1" t="s">
        <v>7827</v>
      </c>
      <c r="JQD1" s="1" t="s">
        <v>7828</v>
      </c>
      <c r="JQE1" s="1" t="s">
        <v>7829</v>
      </c>
      <c r="JQF1" s="1" t="s">
        <v>7830</v>
      </c>
      <c r="JQG1" s="1" t="s">
        <v>7831</v>
      </c>
      <c r="JQH1" s="1" t="s">
        <v>7832</v>
      </c>
      <c r="JQI1" s="1" t="s">
        <v>7833</v>
      </c>
      <c r="JQJ1" s="1" t="s">
        <v>7834</v>
      </c>
      <c r="JQK1" s="1" t="s">
        <v>7835</v>
      </c>
      <c r="JQL1" s="1" t="s">
        <v>7836</v>
      </c>
      <c r="JQM1" s="1" t="s">
        <v>7837</v>
      </c>
      <c r="JQN1" s="1" t="s">
        <v>7838</v>
      </c>
      <c r="JQO1" s="1" t="s">
        <v>7839</v>
      </c>
      <c r="JQP1" s="1" t="s">
        <v>7840</v>
      </c>
      <c r="JQQ1" s="1" t="s">
        <v>7841</v>
      </c>
      <c r="JQR1" s="1" t="s">
        <v>7842</v>
      </c>
      <c r="JQS1" s="1" t="s">
        <v>7843</v>
      </c>
      <c r="JQT1" s="1" t="s">
        <v>7844</v>
      </c>
      <c r="JQU1" s="1" t="s">
        <v>7845</v>
      </c>
      <c r="JQV1" s="1" t="s">
        <v>7846</v>
      </c>
      <c r="JQW1" s="1" t="s">
        <v>7847</v>
      </c>
      <c r="JQX1" s="1" t="s">
        <v>7848</v>
      </c>
      <c r="JQY1" s="1" t="s">
        <v>7849</v>
      </c>
      <c r="JQZ1" s="1" t="s">
        <v>7850</v>
      </c>
      <c r="JRA1" s="1" t="s">
        <v>7851</v>
      </c>
      <c r="JRB1" s="1" t="s">
        <v>7852</v>
      </c>
      <c r="JRC1" s="1" t="s">
        <v>7853</v>
      </c>
      <c r="JRD1" s="1" t="s">
        <v>7854</v>
      </c>
      <c r="JRE1" s="1" t="s">
        <v>7855</v>
      </c>
      <c r="JRF1" s="1" t="s">
        <v>7856</v>
      </c>
      <c r="JRG1" s="1" t="s">
        <v>7857</v>
      </c>
      <c r="JRH1" s="1" t="s">
        <v>7858</v>
      </c>
      <c r="JRI1" s="1" t="s">
        <v>7859</v>
      </c>
      <c r="JRJ1" s="1" t="s">
        <v>7860</v>
      </c>
      <c r="JRK1" s="1" t="s">
        <v>7861</v>
      </c>
      <c r="JRL1" s="1" t="s">
        <v>7862</v>
      </c>
      <c r="JRM1" s="1" t="s">
        <v>7863</v>
      </c>
      <c r="JRN1" s="1" t="s">
        <v>7864</v>
      </c>
      <c r="JRO1" s="1" t="s">
        <v>7865</v>
      </c>
      <c r="JRP1" s="1" t="s">
        <v>7866</v>
      </c>
      <c r="JRQ1" s="1" t="s">
        <v>7867</v>
      </c>
      <c r="JRR1" s="1" t="s">
        <v>7868</v>
      </c>
      <c r="JRS1" s="1" t="s">
        <v>7869</v>
      </c>
      <c r="JRT1" s="1" t="s">
        <v>7870</v>
      </c>
      <c r="JRU1" s="1" t="s">
        <v>7871</v>
      </c>
      <c r="JRV1" s="1" t="s">
        <v>7872</v>
      </c>
      <c r="JRW1" s="1" t="s">
        <v>7873</v>
      </c>
      <c r="JRX1" s="1" t="s">
        <v>7874</v>
      </c>
      <c r="JRY1" s="1" t="s">
        <v>7875</v>
      </c>
      <c r="JRZ1" s="1" t="s">
        <v>7876</v>
      </c>
      <c r="JSA1" s="1" t="s">
        <v>7877</v>
      </c>
      <c r="JSB1" s="1" t="s">
        <v>7878</v>
      </c>
      <c r="JSC1" s="1" t="s">
        <v>7879</v>
      </c>
      <c r="JSD1" s="1" t="s">
        <v>7880</v>
      </c>
      <c r="JSE1" s="1" t="s">
        <v>7881</v>
      </c>
      <c r="JSF1" s="1" t="s">
        <v>7882</v>
      </c>
      <c r="JSG1" s="1" t="s">
        <v>7883</v>
      </c>
      <c r="JSH1" s="1" t="s">
        <v>7884</v>
      </c>
      <c r="JSI1" s="1" t="s">
        <v>7885</v>
      </c>
      <c r="JSJ1" s="1" t="s">
        <v>7886</v>
      </c>
      <c r="JSK1" s="1" t="s">
        <v>7887</v>
      </c>
      <c r="JSL1" s="1" t="s">
        <v>7888</v>
      </c>
      <c r="JSM1" s="1" t="s">
        <v>7889</v>
      </c>
      <c r="JSN1" s="1" t="s">
        <v>7890</v>
      </c>
      <c r="JSO1" s="1" t="s">
        <v>7891</v>
      </c>
      <c r="JSP1" s="1" t="s">
        <v>7892</v>
      </c>
      <c r="JSQ1" s="1" t="s">
        <v>7893</v>
      </c>
      <c r="JSR1" s="1" t="s">
        <v>7894</v>
      </c>
      <c r="JSS1" s="1" t="s">
        <v>7895</v>
      </c>
      <c r="JST1" s="1" t="s">
        <v>7896</v>
      </c>
      <c r="JSU1" s="1" t="s">
        <v>7897</v>
      </c>
      <c r="JSV1" s="1" t="s">
        <v>7898</v>
      </c>
      <c r="JSW1" s="1" t="s">
        <v>7899</v>
      </c>
      <c r="JSX1" s="1" t="s">
        <v>7900</v>
      </c>
      <c r="JSY1" s="1" t="s">
        <v>7901</v>
      </c>
      <c r="JSZ1" s="1" t="s">
        <v>7902</v>
      </c>
      <c r="JTA1" s="1" t="s">
        <v>7903</v>
      </c>
      <c r="JTB1" s="1" t="s">
        <v>7904</v>
      </c>
      <c r="JTC1" s="1" t="s">
        <v>7905</v>
      </c>
      <c r="JTD1" s="1" t="s">
        <v>7906</v>
      </c>
      <c r="JTE1" s="1" t="s">
        <v>7907</v>
      </c>
      <c r="JTF1" s="1" t="s">
        <v>7908</v>
      </c>
      <c r="JTG1" s="1" t="s">
        <v>7909</v>
      </c>
      <c r="JTH1" s="1" t="s">
        <v>7910</v>
      </c>
      <c r="JTI1" s="1" t="s">
        <v>7911</v>
      </c>
      <c r="JTJ1" s="1" t="s">
        <v>7912</v>
      </c>
      <c r="JTK1" s="1" t="s">
        <v>7913</v>
      </c>
      <c r="JTL1" s="1" t="s">
        <v>7914</v>
      </c>
      <c r="JTM1" s="1" t="s">
        <v>7915</v>
      </c>
      <c r="JTN1" s="1" t="s">
        <v>7916</v>
      </c>
      <c r="JTO1" s="1" t="s">
        <v>7917</v>
      </c>
      <c r="JTP1" s="1" t="s">
        <v>7918</v>
      </c>
      <c r="JTQ1" s="1" t="s">
        <v>7919</v>
      </c>
      <c r="JTR1" s="1" t="s">
        <v>7920</v>
      </c>
      <c r="JTS1" s="1" t="s">
        <v>7921</v>
      </c>
      <c r="JTT1" s="1" t="s">
        <v>7922</v>
      </c>
      <c r="JTU1" s="1" t="s">
        <v>7923</v>
      </c>
      <c r="JTV1" s="1" t="s">
        <v>7924</v>
      </c>
      <c r="JTW1" s="1" t="s">
        <v>7925</v>
      </c>
      <c r="JTX1" s="1" t="s">
        <v>7926</v>
      </c>
      <c r="JTY1" s="1" t="s">
        <v>7927</v>
      </c>
      <c r="JTZ1" s="1" t="s">
        <v>7928</v>
      </c>
      <c r="JUA1" s="1" t="s">
        <v>7929</v>
      </c>
      <c r="JUB1" s="1" t="s">
        <v>7930</v>
      </c>
      <c r="JUC1" s="1" t="s">
        <v>7931</v>
      </c>
      <c r="JUD1" s="1" t="s">
        <v>7932</v>
      </c>
      <c r="JUE1" s="1" t="s">
        <v>7933</v>
      </c>
      <c r="JUF1" s="1" t="s">
        <v>7934</v>
      </c>
      <c r="JUG1" s="1" t="s">
        <v>7935</v>
      </c>
      <c r="JUH1" s="1" t="s">
        <v>7936</v>
      </c>
      <c r="JUI1" s="1" t="s">
        <v>7937</v>
      </c>
      <c r="JUJ1" s="1" t="s">
        <v>7938</v>
      </c>
      <c r="JUK1" s="1" t="s">
        <v>7939</v>
      </c>
      <c r="JUL1" s="1" t="s">
        <v>7940</v>
      </c>
      <c r="JUM1" s="1" t="s">
        <v>7941</v>
      </c>
      <c r="JUN1" s="1" t="s">
        <v>7942</v>
      </c>
      <c r="JUO1" s="1" t="s">
        <v>7943</v>
      </c>
      <c r="JUP1" s="1" t="s">
        <v>7944</v>
      </c>
      <c r="JUQ1" s="1" t="s">
        <v>7945</v>
      </c>
      <c r="JUR1" s="1" t="s">
        <v>7946</v>
      </c>
      <c r="JUS1" s="1" t="s">
        <v>7947</v>
      </c>
      <c r="JUT1" s="1" t="s">
        <v>7948</v>
      </c>
      <c r="JUU1" s="1" t="s">
        <v>7949</v>
      </c>
      <c r="JUV1" s="1" t="s">
        <v>7950</v>
      </c>
      <c r="JUW1" s="1" t="s">
        <v>7951</v>
      </c>
      <c r="JUX1" s="1" t="s">
        <v>7952</v>
      </c>
      <c r="JUY1" s="1" t="s">
        <v>7953</v>
      </c>
      <c r="JUZ1" s="1" t="s">
        <v>7954</v>
      </c>
      <c r="JVA1" s="1" t="s">
        <v>7955</v>
      </c>
      <c r="JVB1" s="1" t="s">
        <v>7956</v>
      </c>
      <c r="JVC1" s="1" t="s">
        <v>7957</v>
      </c>
      <c r="JVD1" s="1" t="s">
        <v>7958</v>
      </c>
      <c r="JVE1" s="1" t="s">
        <v>7959</v>
      </c>
      <c r="JVF1" s="1" t="s">
        <v>7960</v>
      </c>
      <c r="JVG1" s="1" t="s">
        <v>7961</v>
      </c>
      <c r="JVH1" s="1" t="s">
        <v>7962</v>
      </c>
      <c r="JVI1" s="1" t="s">
        <v>7963</v>
      </c>
      <c r="JVJ1" s="1" t="s">
        <v>7964</v>
      </c>
      <c r="JVK1" s="1" t="s">
        <v>7965</v>
      </c>
      <c r="JVL1" s="1" t="s">
        <v>7966</v>
      </c>
      <c r="JVM1" s="1" t="s">
        <v>7967</v>
      </c>
      <c r="JVN1" s="1" t="s">
        <v>7968</v>
      </c>
      <c r="JVO1" s="1" t="s">
        <v>7969</v>
      </c>
      <c r="JVP1" s="1" t="s">
        <v>7970</v>
      </c>
      <c r="JVQ1" s="1" t="s">
        <v>7971</v>
      </c>
      <c r="JVR1" s="1" t="s">
        <v>7972</v>
      </c>
      <c r="JVS1" s="1" t="s">
        <v>7973</v>
      </c>
      <c r="JVT1" s="1" t="s">
        <v>7974</v>
      </c>
      <c r="JVU1" s="1" t="s">
        <v>7975</v>
      </c>
      <c r="JVV1" s="1" t="s">
        <v>7976</v>
      </c>
      <c r="JVW1" s="1" t="s">
        <v>7977</v>
      </c>
      <c r="JVX1" s="1" t="s">
        <v>7978</v>
      </c>
      <c r="JVY1" s="1" t="s">
        <v>7979</v>
      </c>
      <c r="JVZ1" s="1" t="s">
        <v>7980</v>
      </c>
      <c r="JWA1" s="1" t="s">
        <v>7981</v>
      </c>
      <c r="JWB1" s="1" t="s">
        <v>7982</v>
      </c>
      <c r="JWC1" s="1" t="s">
        <v>7983</v>
      </c>
      <c r="JWD1" s="1" t="s">
        <v>7984</v>
      </c>
      <c r="JWE1" s="1" t="s">
        <v>7985</v>
      </c>
      <c r="JWF1" s="1" t="s">
        <v>7986</v>
      </c>
      <c r="JWG1" s="1" t="s">
        <v>7987</v>
      </c>
      <c r="JWH1" s="1" t="s">
        <v>7988</v>
      </c>
      <c r="JWI1" s="1" t="s">
        <v>7989</v>
      </c>
      <c r="JWJ1" s="1" t="s">
        <v>7990</v>
      </c>
      <c r="JWK1" s="1" t="s">
        <v>7991</v>
      </c>
      <c r="JWL1" s="1" t="s">
        <v>7992</v>
      </c>
      <c r="JWM1" s="1" t="s">
        <v>7993</v>
      </c>
      <c r="JWN1" s="1" t="s">
        <v>7994</v>
      </c>
      <c r="JWO1" s="1" t="s">
        <v>7995</v>
      </c>
      <c r="JWP1" s="1" t="s">
        <v>7996</v>
      </c>
      <c r="JWQ1" s="1" t="s">
        <v>7997</v>
      </c>
      <c r="JWR1" s="1" t="s">
        <v>7998</v>
      </c>
      <c r="JWS1" s="1" t="s">
        <v>7999</v>
      </c>
      <c r="JWT1" s="1" t="s">
        <v>8000</v>
      </c>
      <c r="JWU1" s="1" t="s">
        <v>8001</v>
      </c>
      <c r="JWV1" s="1" t="s">
        <v>8002</v>
      </c>
      <c r="JWW1" s="1" t="s">
        <v>8003</v>
      </c>
      <c r="JWX1" s="1" t="s">
        <v>8004</v>
      </c>
      <c r="JWY1" s="1" t="s">
        <v>8005</v>
      </c>
      <c r="JWZ1" s="1" t="s">
        <v>8006</v>
      </c>
      <c r="JXA1" s="1" t="s">
        <v>8007</v>
      </c>
      <c r="JXB1" s="1" t="s">
        <v>8008</v>
      </c>
      <c r="JXC1" s="1" t="s">
        <v>8009</v>
      </c>
      <c r="JXD1" s="1" t="s">
        <v>8010</v>
      </c>
      <c r="JXE1" s="1" t="s">
        <v>8011</v>
      </c>
      <c r="JXF1" s="1" t="s">
        <v>8012</v>
      </c>
      <c r="JXG1" s="1" t="s">
        <v>8013</v>
      </c>
      <c r="JXH1" s="1" t="s">
        <v>8014</v>
      </c>
      <c r="JXI1" s="1" t="s">
        <v>8015</v>
      </c>
      <c r="JXJ1" s="1" t="s">
        <v>8016</v>
      </c>
      <c r="JXK1" s="1" t="s">
        <v>8017</v>
      </c>
      <c r="JXL1" s="1" t="s">
        <v>8018</v>
      </c>
      <c r="JXM1" s="1" t="s">
        <v>8019</v>
      </c>
      <c r="JXN1" s="1" t="s">
        <v>8020</v>
      </c>
      <c r="JXO1" s="1" t="s">
        <v>8021</v>
      </c>
      <c r="JXP1" s="1" t="s">
        <v>8022</v>
      </c>
      <c r="JXQ1" s="1" t="s">
        <v>8023</v>
      </c>
      <c r="JXR1" s="1" t="s">
        <v>8024</v>
      </c>
      <c r="JXS1" s="1" t="s">
        <v>8025</v>
      </c>
      <c r="JXT1" s="1" t="s">
        <v>8026</v>
      </c>
      <c r="JXU1" s="1" t="s">
        <v>8027</v>
      </c>
      <c r="JXV1" s="1" t="s">
        <v>8028</v>
      </c>
      <c r="JXW1" s="1" t="s">
        <v>8029</v>
      </c>
      <c r="JXX1" s="1" t="s">
        <v>8030</v>
      </c>
      <c r="JXY1" s="1" t="s">
        <v>8031</v>
      </c>
      <c r="JXZ1" s="1" t="s">
        <v>8032</v>
      </c>
      <c r="JYA1" s="1" t="s">
        <v>8033</v>
      </c>
      <c r="JYB1" s="1" t="s">
        <v>8034</v>
      </c>
      <c r="JYC1" s="1" t="s">
        <v>8035</v>
      </c>
      <c r="JYD1" s="1" t="s">
        <v>8036</v>
      </c>
      <c r="JYE1" s="1" t="s">
        <v>8037</v>
      </c>
      <c r="JYF1" s="1" t="s">
        <v>8038</v>
      </c>
      <c r="JYG1" s="1" t="s">
        <v>8039</v>
      </c>
      <c r="JYH1" s="1" t="s">
        <v>8040</v>
      </c>
      <c r="JYI1" s="1" t="s">
        <v>8041</v>
      </c>
      <c r="JYJ1" s="1" t="s">
        <v>8042</v>
      </c>
      <c r="JYK1" s="1" t="s">
        <v>8043</v>
      </c>
      <c r="JYL1" s="1" t="s">
        <v>8044</v>
      </c>
      <c r="JYM1" s="1" t="s">
        <v>8045</v>
      </c>
      <c r="JYN1" s="1" t="s">
        <v>8046</v>
      </c>
      <c r="JYO1" s="1" t="s">
        <v>8047</v>
      </c>
      <c r="JYP1" s="1" t="s">
        <v>8048</v>
      </c>
      <c r="JYQ1" s="1" t="s">
        <v>8049</v>
      </c>
      <c r="JYR1" s="1" t="s">
        <v>8050</v>
      </c>
      <c r="JYS1" s="1" t="s">
        <v>8051</v>
      </c>
      <c r="JYT1" s="1" t="s">
        <v>8052</v>
      </c>
      <c r="JYU1" s="1" t="s">
        <v>8053</v>
      </c>
      <c r="JYV1" s="1" t="s">
        <v>8054</v>
      </c>
      <c r="JYW1" s="1" t="s">
        <v>8055</v>
      </c>
      <c r="JYX1" s="1" t="s">
        <v>8056</v>
      </c>
      <c r="JYY1" s="1" t="s">
        <v>8057</v>
      </c>
      <c r="JYZ1" s="1" t="s">
        <v>8058</v>
      </c>
      <c r="JZA1" s="1" t="s">
        <v>8059</v>
      </c>
      <c r="JZB1" s="1" t="s">
        <v>8060</v>
      </c>
      <c r="JZC1" s="1" t="s">
        <v>8061</v>
      </c>
      <c r="JZD1" s="1" t="s">
        <v>8062</v>
      </c>
      <c r="JZE1" s="1" t="s">
        <v>8063</v>
      </c>
      <c r="JZF1" s="1" t="s">
        <v>8064</v>
      </c>
      <c r="JZG1" s="1" t="s">
        <v>8065</v>
      </c>
      <c r="JZH1" s="1" t="s">
        <v>8066</v>
      </c>
      <c r="JZI1" s="1" t="s">
        <v>8067</v>
      </c>
      <c r="JZJ1" s="1" t="s">
        <v>8068</v>
      </c>
      <c r="JZK1" s="1" t="s">
        <v>8069</v>
      </c>
      <c r="JZL1" s="1" t="s">
        <v>8070</v>
      </c>
      <c r="JZM1" s="1" t="s">
        <v>8071</v>
      </c>
      <c r="JZN1" s="1" t="s">
        <v>8072</v>
      </c>
      <c r="JZO1" s="1" t="s">
        <v>8073</v>
      </c>
      <c r="JZP1" s="1" t="s">
        <v>8074</v>
      </c>
      <c r="JZQ1" s="1" t="s">
        <v>8075</v>
      </c>
      <c r="JZR1" s="1" t="s">
        <v>8076</v>
      </c>
      <c r="JZS1" s="1" t="s">
        <v>8077</v>
      </c>
      <c r="JZT1" s="1" t="s">
        <v>8078</v>
      </c>
      <c r="JZU1" s="1" t="s">
        <v>8079</v>
      </c>
      <c r="JZV1" s="1" t="s">
        <v>8080</v>
      </c>
      <c r="JZW1" s="1" t="s">
        <v>8081</v>
      </c>
      <c r="JZX1" s="1" t="s">
        <v>8082</v>
      </c>
      <c r="JZY1" s="1" t="s">
        <v>8083</v>
      </c>
      <c r="JZZ1" s="1" t="s">
        <v>8084</v>
      </c>
      <c r="KAA1" s="1" t="s">
        <v>8085</v>
      </c>
      <c r="KAB1" s="1" t="s">
        <v>8086</v>
      </c>
      <c r="KAC1" s="1" t="s">
        <v>8087</v>
      </c>
      <c r="KAD1" s="1" t="s">
        <v>8088</v>
      </c>
      <c r="KAE1" s="1" t="s">
        <v>8089</v>
      </c>
      <c r="KAF1" s="1" t="s">
        <v>8090</v>
      </c>
      <c r="KAG1" s="1" t="s">
        <v>8091</v>
      </c>
      <c r="KAH1" s="1" t="s">
        <v>8092</v>
      </c>
      <c r="KAI1" s="1" t="s">
        <v>8093</v>
      </c>
      <c r="KAJ1" s="1" t="s">
        <v>8094</v>
      </c>
      <c r="KAK1" s="1" t="s">
        <v>8095</v>
      </c>
      <c r="KAL1" s="1" t="s">
        <v>8096</v>
      </c>
      <c r="KAM1" s="1" t="s">
        <v>8097</v>
      </c>
      <c r="KAN1" s="1" t="s">
        <v>8098</v>
      </c>
      <c r="KAO1" s="1" t="s">
        <v>8099</v>
      </c>
      <c r="KAP1" s="1" t="s">
        <v>8100</v>
      </c>
      <c r="KAQ1" s="1" t="s">
        <v>8101</v>
      </c>
      <c r="KAR1" s="1" t="s">
        <v>8102</v>
      </c>
      <c r="KAS1" s="1" t="s">
        <v>8103</v>
      </c>
      <c r="KAT1" s="1" t="s">
        <v>8104</v>
      </c>
      <c r="KAU1" s="1" t="s">
        <v>8105</v>
      </c>
      <c r="KAV1" s="1" t="s">
        <v>8106</v>
      </c>
      <c r="KAW1" s="1" t="s">
        <v>8107</v>
      </c>
      <c r="KAX1" s="1" t="s">
        <v>8108</v>
      </c>
      <c r="KAY1" s="1" t="s">
        <v>8109</v>
      </c>
      <c r="KAZ1" s="1" t="s">
        <v>8110</v>
      </c>
      <c r="KBA1" s="1" t="s">
        <v>8111</v>
      </c>
      <c r="KBB1" s="1" t="s">
        <v>8112</v>
      </c>
      <c r="KBC1" s="1" t="s">
        <v>8113</v>
      </c>
      <c r="KBD1" s="1" t="s">
        <v>8114</v>
      </c>
      <c r="KBE1" s="1" t="s">
        <v>8115</v>
      </c>
      <c r="KBF1" s="1" t="s">
        <v>8116</v>
      </c>
      <c r="KBG1" s="1" t="s">
        <v>8117</v>
      </c>
      <c r="KBH1" s="1" t="s">
        <v>8118</v>
      </c>
      <c r="KBI1" s="1" t="s">
        <v>8119</v>
      </c>
      <c r="KBJ1" s="1" t="s">
        <v>8120</v>
      </c>
      <c r="KBK1" s="1" t="s">
        <v>8121</v>
      </c>
      <c r="KBL1" s="1" t="s">
        <v>8122</v>
      </c>
      <c r="KBM1" s="1" t="s">
        <v>8123</v>
      </c>
      <c r="KBN1" s="1" t="s">
        <v>8124</v>
      </c>
      <c r="KBO1" s="1" t="s">
        <v>8125</v>
      </c>
      <c r="KBP1" s="1" t="s">
        <v>8126</v>
      </c>
      <c r="KBQ1" s="1" t="s">
        <v>8127</v>
      </c>
      <c r="KBR1" s="1" t="s">
        <v>8128</v>
      </c>
      <c r="KBS1" s="1" t="s">
        <v>8129</v>
      </c>
      <c r="KBT1" s="1" t="s">
        <v>8130</v>
      </c>
      <c r="KBU1" s="1" t="s">
        <v>8131</v>
      </c>
      <c r="KBV1" s="1" t="s">
        <v>8132</v>
      </c>
      <c r="KBW1" s="1" t="s">
        <v>8133</v>
      </c>
      <c r="KBX1" s="1" t="s">
        <v>8134</v>
      </c>
      <c r="KBY1" s="1" t="s">
        <v>8135</v>
      </c>
      <c r="KBZ1" s="1" t="s">
        <v>8136</v>
      </c>
      <c r="KCA1" s="1" t="s">
        <v>8137</v>
      </c>
      <c r="KCB1" s="1" t="s">
        <v>8138</v>
      </c>
      <c r="KCC1" s="1" t="s">
        <v>8139</v>
      </c>
      <c r="KCD1" s="1" t="s">
        <v>8140</v>
      </c>
      <c r="KCE1" s="1" t="s">
        <v>8141</v>
      </c>
      <c r="KCF1" s="1" t="s">
        <v>8142</v>
      </c>
      <c r="KCG1" s="1" t="s">
        <v>8143</v>
      </c>
      <c r="KCH1" s="1" t="s">
        <v>8144</v>
      </c>
      <c r="KCI1" s="1" t="s">
        <v>8145</v>
      </c>
      <c r="KCJ1" s="1" t="s">
        <v>8146</v>
      </c>
      <c r="KCK1" s="1" t="s">
        <v>8147</v>
      </c>
      <c r="KCL1" s="1" t="s">
        <v>8148</v>
      </c>
      <c r="KCM1" s="1" t="s">
        <v>8149</v>
      </c>
      <c r="KCN1" s="1" t="s">
        <v>8150</v>
      </c>
      <c r="KCO1" s="1" t="s">
        <v>8151</v>
      </c>
      <c r="KCP1" s="1" t="s">
        <v>8152</v>
      </c>
      <c r="KCQ1" s="1" t="s">
        <v>8153</v>
      </c>
      <c r="KCR1" s="1" t="s">
        <v>8154</v>
      </c>
      <c r="KCS1" s="1" t="s">
        <v>8155</v>
      </c>
      <c r="KCT1" s="1" t="s">
        <v>8156</v>
      </c>
      <c r="KCU1" s="1" t="s">
        <v>8157</v>
      </c>
      <c r="KCV1" s="1" t="s">
        <v>8158</v>
      </c>
      <c r="KCW1" s="1" t="s">
        <v>8159</v>
      </c>
      <c r="KCX1" s="1" t="s">
        <v>8160</v>
      </c>
      <c r="KCY1" s="1" t="s">
        <v>8161</v>
      </c>
      <c r="KCZ1" s="1" t="s">
        <v>8162</v>
      </c>
      <c r="KDA1" s="1" t="s">
        <v>8163</v>
      </c>
      <c r="KDB1" s="1" t="s">
        <v>8164</v>
      </c>
      <c r="KDC1" s="1" t="s">
        <v>8165</v>
      </c>
      <c r="KDD1" s="1" t="s">
        <v>8166</v>
      </c>
      <c r="KDE1" s="1" t="s">
        <v>8167</v>
      </c>
      <c r="KDF1" s="1" t="s">
        <v>8168</v>
      </c>
      <c r="KDG1" s="1" t="s">
        <v>8169</v>
      </c>
      <c r="KDH1" s="1" t="s">
        <v>8170</v>
      </c>
      <c r="KDI1" s="1" t="s">
        <v>8171</v>
      </c>
      <c r="KDJ1" s="1" t="s">
        <v>8172</v>
      </c>
      <c r="KDK1" s="1" t="s">
        <v>8173</v>
      </c>
      <c r="KDL1" s="1" t="s">
        <v>8174</v>
      </c>
      <c r="KDM1" s="1" t="s">
        <v>8175</v>
      </c>
      <c r="KDN1" s="1" t="s">
        <v>8176</v>
      </c>
      <c r="KDO1" s="1" t="s">
        <v>8177</v>
      </c>
      <c r="KDP1" s="1" t="s">
        <v>8178</v>
      </c>
      <c r="KDQ1" s="1" t="s">
        <v>8179</v>
      </c>
      <c r="KDR1" s="1" t="s">
        <v>8180</v>
      </c>
      <c r="KDS1" s="1" t="s">
        <v>8181</v>
      </c>
      <c r="KDT1" s="1" t="s">
        <v>8182</v>
      </c>
      <c r="KDU1" s="1" t="s">
        <v>8183</v>
      </c>
      <c r="KDV1" s="1" t="s">
        <v>8184</v>
      </c>
      <c r="KDW1" s="1" t="s">
        <v>8185</v>
      </c>
      <c r="KDX1" s="1" t="s">
        <v>8186</v>
      </c>
      <c r="KDY1" s="1" t="s">
        <v>8187</v>
      </c>
      <c r="KDZ1" s="1" t="s">
        <v>8188</v>
      </c>
      <c r="KEA1" s="1" t="s">
        <v>8189</v>
      </c>
      <c r="KEB1" s="1" t="s">
        <v>8190</v>
      </c>
      <c r="KEC1" s="1" t="s">
        <v>8191</v>
      </c>
      <c r="KED1" s="1" t="s">
        <v>8192</v>
      </c>
      <c r="KEE1" s="1" t="s">
        <v>8193</v>
      </c>
      <c r="KEF1" s="1" t="s">
        <v>8194</v>
      </c>
      <c r="KEG1" s="1" t="s">
        <v>8195</v>
      </c>
      <c r="KEH1" s="1" t="s">
        <v>8196</v>
      </c>
      <c r="KEI1" s="1" t="s">
        <v>8197</v>
      </c>
      <c r="KEJ1" s="1" t="s">
        <v>8198</v>
      </c>
      <c r="KEK1" s="1" t="s">
        <v>8199</v>
      </c>
      <c r="KEL1" s="1" t="s">
        <v>8200</v>
      </c>
      <c r="KEM1" s="1" t="s">
        <v>8201</v>
      </c>
      <c r="KEN1" s="1" t="s">
        <v>8202</v>
      </c>
      <c r="KEO1" s="1" t="s">
        <v>8203</v>
      </c>
      <c r="KEP1" s="1" t="s">
        <v>8204</v>
      </c>
      <c r="KEQ1" s="1" t="s">
        <v>8205</v>
      </c>
      <c r="KER1" s="1" t="s">
        <v>8206</v>
      </c>
      <c r="KES1" s="1" t="s">
        <v>8207</v>
      </c>
      <c r="KET1" s="1" t="s">
        <v>8208</v>
      </c>
      <c r="KEU1" s="1" t="s">
        <v>8209</v>
      </c>
      <c r="KEV1" s="1" t="s">
        <v>8210</v>
      </c>
      <c r="KEW1" s="1" t="s">
        <v>8211</v>
      </c>
      <c r="KEX1" s="1" t="s">
        <v>8212</v>
      </c>
      <c r="KEY1" s="1" t="s">
        <v>8213</v>
      </c>
      <c r="KEZ1" s="1" t="s">
        <v>8214</v>
      </c>
      <c r="KFA1" s="1" t="s">
        <v>8215</v>
      </c>
      <c r="KFB1" s="1" t="s">
        <v>8216</v>
      </c>
      <c r="KFC1" s="1" t="s">
        <v>8217</v>
      </c>
      <c r="KFD1" s="1" t="s">
        <v>8218</v>
      </c>
      <c r="KFE1" s="1" t="s">
        <v>8219</v>
      </c>
      <c r="KFF1" s="1" t="s">
        <v>8220</v>
      </c>
      <c r="KFG1" s="1" t="s">
        <v>8221</v>
      </c>
      <c r="KFH1" s="1" t="s">
        <v>8222</v>
      </c>
      <c r="KFI1" s="1" t="s">
        <v>8223</v>
      </c>
      <c r="KFJ1" s="1" t="s">
        <v>8224</v>
      </c>
      <c r="KFK1" s="1" t="s">
        <v>8225</v>
      </c>
      <c r="KFL1" s="1" t="s">
        <v>8226</v>
      </c>
      <c r="KFM1" s="1" t="s">
        <v>8227</v>
      </c>
      <c r="KFN1" s="1" t="s">
        <v>8228</v>
      </c>
      <c r="KFO1" s="1" t="s">
        <v>8229</v>
      </c>
      <c r="KFP1" s="1" t="s">
        <v>8230</v>
      </c>
      <c r="KFQ1" s="1" t="s">
        <v>8231</v>
      </c>
      <c r="KFR1" s="1" t="s">
        <v>8232</v>
      </c>
      <c r="KFS1" s="1" t="s">
        <v>8233</v>
      </c>
      <c r="KFT1" s="1" t="s">
        <v>8234</v>
      </c>
      <c r="KFU1" s="1" t="s">
        <v>8235</v>
      </c>
      <c r="KFV1" s="1" t="s">
        <v>8236</v>
      </c>
      <c r="KFW1" s="1" t="s">
        <v>8237</v>
      </c>
      <c r="KFX1" s="1" t="s">
        <v>8238</v>
      </c>
      <c r="KFY1" s="1" t="s">
        <v>8239</v>
      </c>
      <c r="KFZ1" s="1" t="s">
        <v>8240</v>
      </c>
      <c r="KGA1" s="1" t="s">
        <v>8241</v>
      </c>
      <c r="KGB1" s="1" t="s">
        <v>8242</v>
      </c>
      <c r="KGC1" s="1" t="s">
        <v>8243</v>
      </c>
      <c r="KGD1" s="1" t="s">
        <v>8244</v>
      </c>
      <c r="KGE1" s="1" t="s">
        <v>8245</v>
      </c>
      <c r="KGF1" s="1" t="s">
        <v>8246</v>
      </c>
      <c r="KGG1" s="1" t="s">
        <v>8247</v>
      </c>
      <c r="KGH1" s="1" t="s">
        <v>8248</v>
      </c>
      <c r="KGI1" s="1" t="s">
        <v>8249</v>
      </c>
      <c r="KGJ1" s="1" t="s">
        <v>8250</v>
      </c>
      <c r="KGK1" s="1" t="s">
        <v>8251</v>
      </c>
      <c r="KGL1" s="1" t="s">
        <v>8252</v>
      </c>
      <c r="KGM1" s="1" t="s">
        <v>8253</v>
      </c>
      <c r="KGN1" s="1" t="s">
        <v>8254</v>
      </c>
      <c r="KGO1" s="1" t="s">
        <v>8255</v>
      </c>
      <c r="KGP1" s="1" t="s">
        <v>8256</v>
      </c>
      <c r="KGQ1" s="1" t="s">
        <v>8257</v>
      </c>
      <c r="KGR1" s="1" t="s">
        <v>8258</v>
      </c>
      <c r="KGS1" s="1" t="s">
        <v>8259</v>
      </c>
      <c r="KGT1" s="1" t="s">
        <v>8260</v>
      </c>
      <c r="KGU1" s="1" t="s">
        <v>8261</v>
      </c>
      <c r="KGV1" s="1" t="s">
        <v>8262</v>
      </c>
      <c r="KGW1" s="1" t="s">
        <v>8263</v>
      </c>
      <c r="KGX1" s="1" t="s">
        <v>8264</v>
      </c>
      <c r="KGY1" s="1" t="s">
        <v>8265</v>
      </c>
      <c r="KGZ1" s="1" t="s">
        <v>8266</v>
      </c>
      <c r="KHA1" s="1" t="s">
        <v>8267</v>
      </c>
      <c r="KHB1" s="1" t="s">
        <v>8268</v>
      </c>
      <c r="KHC1" s="1" t="s">
        <v>8269</v>
      </c>
      <c r="KHD1" s="1" t="s">
        <v>8270</v>
      </c>
      <c r="KHE1" s="1" t="s">
        <v>8271</v>
      </c>
      <c r="KHF1" s="1" t="s">
        <v>8272</v>
      </c>
      <c r="KHG1" s="1" t="s">
        <v>8273</v>
      </c>
      <c r="KHH1" s="1" t="s">
        <v>8274</v>
      </c>
      <c r="KHI1" s="1" t="s">
        <v>8275</v>
      </c>
      <c r="KHJ1" s="1" t="s">
        <v>8276</v>
      </c>
      <c r="KHK1" s="1" t="s">
        <v>8277</v>
      </c>
      <c r="KHL1" s="1" t="s">
        <v>8278</v>
      </c>
      <c r="KHM1" s="1" t="s">
        <v>8279</v>
      </c>
      <c r="KHN1" s="1" t="s">
        <v>8280</v>
      </c>
      <c r="KHO1" s="1" t="s">
        <v>8281</v>
      </c>
      <c r="KHP1" s="1" t="s">
        <v>8282</v>
      </c>
      <c r="KHQ1" s="1" t="s">
        <v>8283</v>
      </c>
      <c r="KHR1" s="1" t="s">
        <v>8284</v>
      </c>
      <c r="KHS1" s="1" t="s">
        <v>8285</v>
      </c>
      <c r="KHT1" s="1" t="s">
        <v>8286</v>
      </c>
      <c r="KHU1" s="1" t="s">
        <v>8287</v>
      </c>
      <c r="KHV1" s="1" t="s">
        <v>8288</v>
      </c>
      <c r="KHW1" s="1" t="s">
        <v>8289</v>
      </c>
      <c r="KHX1" s="1" t="s">
        <v>8290</v>
      </c>
      <c r="KHY1" s="1" t="s">
        <v>8291</v>
      </c>
      <c r="KHZ1" s="1" t="s">
        <v>8292</v>
      </c>
      <c r="KIA1" s="1" t="s">
        <v>8293</v>
      </c>
      <c r="KIB1" s="1" t="s">
        <v>8294</v>
      </c>
      <c r="KIC1" s="1" t="s">
        <v>8295</v>
      </c>
      <c r="KID1" s="1" t="s">
        <v>8296</v>
      </c>
      <c r="KIE1" s="1" t="s">
        <v>8297</v>
      </c>
      <c r="KIF1" s="1" t="s">
        <v>8298</v>
      </c>
      <c r="KIG1" s="1" t="s">
        <v>8299</v>
      </c>
      <c r="KIH1" s="1" t="s">
        <v>8300</v>
      </c>
      <c r="KII1" s="1" t="s">
        <v>8301</v>
      </c>
      <c r="KIJ1" s="1" t="s">
        <v>8302</v>
      </c>
      <c r="KIK1" s="1" t="s">
        <v>8303</v>
      </c>
      <c r="KIL1" s="1" t="s">
        <v>8304</v>
      </c>
      <c r="KIM1" s="1" t="s">
        <v>8305</v>
      </c>
      <c r="KIN1" s="1" t="s">
        <v>8306</v>
      </c>
      <c r="KIO1" s="1" t="s">
        <v>8307</v>
      </c>
      <c r="KIP1" s="1" t="s">
        <v>8308</v>
      </c>
      <c r="KIQ1" s="1" t="s">
        <v>8309</v>
      </c>
      <c r="KIR1" s="1" t="s">
        <v>8310</v>
      </c>
      <c r="KIS1" s="1" t="s">
        <v>8311</v>
      </c>
      <c r="KIT1" s="1" t="s">
        <v>8312</v>
      </c>
      <c r="KIU1" s="1" t="s">
        <v>8313</v>
      </c>
      <c r="KIV1" s="1" t="s">
        <v>8314</v>
      </c>
      <c r="KIW1" s="1" t="s">
        <v>8315</v>
      </c>
      <c r="KIX1" s="1" t="s">
        <v>8316</v>
      </c>
      <c r="KIY1" s="1" t="s">
        <v>8317</v>
      </c>
      <c r="KIZ1" s="1" t="s">
        <v>8318</v>
      </c>
      <c r="KJA1" s="1" t="s">
        <v>8319</v>
      </c>
      <c r="KJB1" s="1" t="s">
        <v>8320</v>
      </c>
      <c r="KJC1" s="1" t="s">
        <v>8321</v>
      </c>
      <c r="KJD1" s="1" t="s">
        <v>8322</v>
      </c>
      <c r="KJE1" s="1" t="s">
        <v>8323</v>
      </c>
      <c r="KJF1" s="1" t="s">
        <v>8324</v>
      </c>
      <c r="KJG1" s="1" t="s">
        <v>8325</v>
      </c>
      <c r="KJH1" s="1" t="s">
        <v>8326</v>
      </c>
      <c r="KJI1" s="1" t="s">
        <v>8327</v>
      </c>
      <c r="KJJ1" s="1" t="s">
        <v>8328</v>
      </c>
      <c r="KJK1" s="1" t="s">
        <v>8329</v>
      </c>
      <c r="KJL1" s="1" t="s">
        <v>8330</v>
      </c>
      <c r="KJM1" s="1" t="s">
        <v>8331</v>
      </c>
      <c r="KJN1" s="1" t="s">
        <v>8332</v>
      </c>
      <c r="KJO1" s="1" t="s">
        <v>8333</v>
      </c>
      <c r="KJP1" s="1" t="s">
        <v>8334</v>
      </c>
      <c r="KJQ1" s="1" t="s">
        <v>8335</v>
      </c>
      <c r="KJR1" s="1" t="s">
        <v>8336</v>
      </c>
      <c r="KJS1" s="1" t="s">
        <v>8337</v>
      </c>
      <c r="KJT1" s="1" t="s">
        <v>8338</v>
      </c>
      <c r="KJU1" s="1" t="s">
        <v>8339</v>
      </c>
      <c r="KJV1" s="1" t="s">
        <v>8340</v>
      </c>
      <c r="KJW1" s="1" t="s">
        <v>8341</v>
      </c>
      <c r="KJX1" s="1" t="s">
        <v>8342</v>
      </c>
      <c r="KJY1" s="1" t="s">
        <v>8343</v>
      </c>
      <c r="KJZ1" s="1" t="s">
        <v>8344</v>
      </c>
      <c r="KKA1" s="1" t="s">
        <v>8345</v>
      </c>
      <c r="KKB1" s="1" t="s">
        <v>8346</v>
      </c>
      <c r="KKC1" s="1" t="s">
        <v>8347</v>
      </c>
      <c r="KKD1" s="1" t="s">
        <v>8348</v>
      </c>
      <c r="KKE1" s="1" t="s">
        <v>8349</v>
      </c>
      <c r="KKF1" s="1" t="s">
        <v>8350</v>
      </c>
      <c r="KKG1" s="1" t="s">
        <v>8351</v>
      </c>
      <c r="KKH1" s="1" t="s">
        <v>8352</v>
      </c>
      <c r="KKI1" s="1" t="s">
        <v>8353</v>
      </c>
      <c r="KKJ1" s="1" t="s">
        <v>8354</v>
      </c>
      <c r="KKK1" s="1" t="s">
        <v>8355</v>
      </c>
      <c r="KKL1" s="1" t="s">
        <v>8356</v>
      </c>
      <c r="KKM1" s="1" t="s">
        <v>8357</v>
      </c>
      <c r="KKN1" s="1" t="s">
        <v>8358</v>
      </c>
      <c r="KKO1" s="1" t="s">
        <v>8359</v>
      </c>
      <c r="KKP1" s="1" t="s">
        <v>8360</v>
      </c>
      <c r="KKQ1" s="1" t="s">
        <v>8361</v>
      </c>
      <c r="KKR1" s="1" t="s">
        <v>8362</v>
      </c>
      <c r="KKS1" s="1" t="s">
        <v>8363</v>
      </c>
      <c r="KKT1" s="1" t="s">
        <v>8364</v>
      </c>
      <c r="KKU1" s="1" t="s">
        <v>8365</v>
      </c>
      <c r="KKV1" s="1" t="s">
        <v>8366</v>
      </c>
      <c r="KKW1" s="1" t="s">
        <v>8367</v>
      </c>
      <c r="KKX1" s="1" t="s">
        <v>8368</v>
      </c>
      <c r="KKY1" s="1" t="s">
        <v>8369</v>
      </c>
      <c r="KKZ1" s="1" t="s">
        <v>8370</v>
      </c>
      <c r="KLA1" s="1" t="s">
        <v>8371</v>
      </c>
      <c r="KLB1" s="1" t="s">
        <v>8372</v>
      </c>
      <c r="KLC1" s="1" t="s">
        <v>8373</v>
      </c>
      <c r="KLD1" s="1" t="s">
        <v>8374</v>
      </c>
      <c r="KLE1" s="1" t="s">
        <v>8375</v>
      </c>
      <c r="KLF1" s="1" t="s">
        <v>8376</v>
      </c>
      <c r="KLG1" s="1" t="s">
        <v>8377</v>
      </c>
      <c r="KLH1" s="1" t="s">
        <v>8378</v>
      </c>
      <c r="KLI1" s="1" t="s">
        <v>8379</v>
      </c>
      <c r="KLJ1" s="1" t="s">
        <v>8380</v>
      </c>
      <c r="KLK1" s="1" t="s">
        <v>8381</v>
      </c>
      <c r="KLL1" s="1" t="s">
        <v>8382</v>
      </c>
      <c r="KLM1" s="1" t="s">
        <v>8383</v>
      </c>
      <c r="KLN1" s="1" t="s">
        <v>8384</v>
      </c>
      <c r="KLO1" s="1" t="s">
        <v>8385</v>
      </c>
      <c r="KLP1" s="1" t="s">
        <v>8386</v>
      </c>
      <c r="KLQ1" s="1" t="s">
        <v>8387</v>
      </c>
      <c r="KLR1" s="1" t="s">
        <v>8388</v>
      </c>
      <c r="KLS1" s="1" t="s">
        <v>8389</v>
      </c>
      <c r="KLT1" s="1" t="s">
        <v>8390</v>
      </c>
      <c r="KLU1" s="1" t="s">
        <v>8391</v>
      </c>
      <c r="KLV1" s="1" t="s">
        <v>8392</v>
      </c>
      <c r="KLW1" s="1" t="s">
        <v>8393</v>
      </c>
      <c r="KLX1" s="1" t="s">
        <v>8394</v>
      </c>
      <c r="KLY1" s="1" t="s">
        <v>8395</v>
      </c>
      <c r="KLZ1" s="1" t="s">
        <v>8396</v>
      </c>
      <c r="KMA1" s="1" t="s">
        <v>8397</v>
      </c>
      <c r="KMB1" s="1" t="s">
        <v>8398</v>
      </c>
      <c r="KMC1" s="1" t="s">
        <v>8399</v>
      </c>
      <c r="KMD1" s="1" t="s">
        <v>8400</v>
      </c>
      <c r="KME1" s="1" t="s">
        <v>8401</v>
      </c>
      <c r="KMF1" s="1" t="s">
        <v>8402</v>
      </c>
      <c r="KMG1" s="1" t="s">
        <v>8403</v>
      </c>
      <c r="KMH1" s="1" t="s">
        <v>8404</v>
      </c>
      <c r="KMI1" s="1" t="s">
        <v>8405</v>
      </c>
      <c r="KMJ1" s="1" t="s">
        <v>8406</v>
      </c>
      <c r="KMK1" s="1" t="s">
        <v>8407</v>
      </c>
      <c r="KML1" s="1" t="s">
        <v>8408</v>
      </c>
      <c r="KMM1" s="1" t="s">
        <v>8409</v>
      </c>
      <c r="KMN1" s="1" t="s">
        <v>8410</v>
      </c>
      <c r="KMO1" s="1" t="s">
        <v>8411</v>
      </c>
      <c r="KMP1" s="1" t="s">
        <v>8412</v>
      </c>
      <c r="KMQ1" s="1" t="s">
        <v>8413</v>
      </c>
      <c r="KMR1" s="1" t="s">
        <v>8414</v>
      </c>
      <c r="KMS1" s="1" t="s">
        <v>8415</v>
      </c>
      <c r="KMT1" s="1" t="s">
        <v>8416</v>
      </c>
      <c r="KMU1" s="1" t="s">
        <v>8417</v>
      </c>
      <c r="KMV1" s="1" t="s">
        <v>8418</v>
      </c>
      <c r="KMW1" s="1" t="s">
        <v>8419</v>
      </c>
      <c r="KMX1" s="1" t="s">
        <v>8420</v>
      </c>
      <c r="KMY1" s="1" t="s">
        <v>8421</v>
      </c>
      <c r="KMZ1" s="1" t="s">
        <v>8422</v>
      </c>
      <c r="KNA1" s="1" t="s">
        <v>8423</v>
      </c>
      <c r="KNB1" s="1" t="s">
        <v>8424</v>
      </c>
      <c r="KNC1" s="1" t="s">
        <v>8425</v>
      </c>
      <c r="KND1" s="1" t="s">
        <v>8426</v>
      </c>
      <c r="KNE1" s="1" t="s">
        <v>8427</v>
      </c>
      <c r="KNF1" s="1" t="s">
        <v>8428</v>
      </c>
      <c r="KNG1" s="1" t="s">
        <v>8429</v>
      </c>
      <c r="KNH1" s="1" t="s">
        <v>8430</v>
      </c>
      <c r="KNI1" s="1" t="s">
        <v>8431</v>
      </c>
      <c r="KNJ1" s="1" t="s">
        <v>8432</v>
      </c>
      <c r="KNK1" s="1" t="s">
        <v>8433</v>
      </c>
      <c r="KNL1" s="1" t="s">
        <v>8434</v>
      </c>
      <c r="KNM1" s="1" t="s">
        <v>8435</v>
      </c>
      <c r="KNN1" s="1" t="s">
        <v>8436</v>
      </c>
      <c r="KNO1" s="1" t="s">
        <v>8437</v>
      </c>
      <c r="KNP1" s="1" t="s">
        <v>8438</v>
      </c>
      <c r="KNQ1" s="1" t="s">
        <v>8439</v>
      </c>
      <c r="KNR1" s="1" t="s">
        <v>8440</v>
      </c>
      <c r="KNS1" s="1" t="s">
        <v>8441</v>
      </c>
      <c r="KNT1" s="1" t="s">
        <v>8442</v>
      </c>
      <c r="KNU1" s="1" t="s">
        <v>8443</v>
      </c>
      <c r="KNV1" s="1" t="s">
        <v>8444</v>
      </c>
      <c r="KNW1" s="1" t="s">
        <v>8445</v>
      </c>
      <c r="KNX1" s="1" t="s">
        <v>8446</v>
      </c>
      <c r="KNY1" s="1" t="s">
        <v>8447</v>
      </c>
      <c r="KNZ1" s="1" t="s">
        <v>8448</v>
      </c>
      <c r="KOA1" s="1" t="s">
        <v>8449</v>
      </c>
      <c r="KOB1" s="1" t="s">
        <v>8450</v>
      </c>
      <c r="KOC1" s="1" t="s">
        <v>8451</v>
      </c>
      <c r="KOD1" s="1" t="s">
        <v>8452</v>
      </c>
      <c r="KOE1" s="1" t="s">
        <v>8453</v>
      </c>
      <c r="KOF1" s="1" t="s">
        <v>8454</v>
      </c>
      <c r="KOG1" s="1" t="s">
        <v>8455</v>
      </c>
      <c r="KOH1" s="1" t="s">
        <v>8456</v>
      </c>
      <c r="KOI1" s="1" t="s">
        <v>8457</v>
      </c>
      <c r="KOJ1" s="1" t="s">
        <v>8458</v>
      </c>
      <c r="KOK1" s="1" t="s">
        <v>8459</v>
      </c>
      <c r="KOL1" s="1" t="s">
        <v>8460</v>
      </c>
      <c r="KOM1" s="1" t="s">
        <v>8461</v>
      </c>
      <c r="KON1" s="1" t="s">
        <v>8462</v>
      </c>
      <c r="KOO1" s="1" t="s">
        <v>8463</v>
      </c>
      <c r="KOP1" s="1" t="s">
        <v>8464</v>
      </c>
      <c r="KOQ1" s="1" t="s">
        <v>8465</v>
      </c>
      <c r="KOR1" s="1" t="s">
        <v>8466</v>
      </c>
      <c r="KOS1" s="1" t="s">
        <v>8467</v>
      </c>
      <c r="KOT1" s="1" t="s">
        <v>8468</v>
      </c>
      <c r="KOU1" s="1" t="s">
        <v>8469</v>
      </c>
      <c r="KOV1" s="1" t="s">
        <v>8470</v>
      </c>
      <c r="KOW1" s="1" t="s">
        <v>8471</v>
      </c>
      <c r="KOX1" s="1" t="s">
        <v>8472</v>
      </c>
      <c r="KOY1" s="1" t="s">
        <v>8473</v>
      </c>
      <c r="KOZ1" s="1" t="s">
        <v>8474</v>
      </c>
      <c r="KPA1" s="1" t="s">
        <v>8475</v>
      </c>
      <c r="KPB1" s="1" t="s">
        <v>8476</v>
      </c>
      <c r="KPC1" s="1" t="s">
        <v>8477</v>
      </c>
      <c r="KPD1" s="1" t="s">
        <v>8478</v>
      </c>
      <c r="KPE1" s="1" t="s">
        <v>8479</v>
      </c>
      <c r="KPF1" s="1" t="s">
        <v>8480</v>
      </c>
      <c r="KPG1" s="1" t="s">
        <v>8481</v>
      </c>
      <c r="KPH1" s="1" t="s">
        <v>8482</v>
      </c>
      <c r="KPI1" s="1" t="s">
        <v>8483</v>
      </c>
      <c r="KPJ1" s="1" t="s">
        <v>8484</v>
      </c>
      <c r="KPK1" s="1" t="s">
        <v>8485</v>
      </c>
      <c r="KPL1" s="1" t="s">
        <v>8486</v>
      </c>
      <c r="KPM1" s="1" t="s">
        <v>8487</v>
      </c>
      <c r="KPN1" s="1" t="s">
        <v>8488</v>
      </c>
      <c r="KPO1" s="1" t="s">
        <v>8489</v>
      </c>
      <c r="KPP1" s="1" t="s">
        <v>8490</v>
      </c>
      <c r="KPQ1" s="1" t="s">
        <v>8491</v>
      </c>
      <c r="KPR1" s="1" t="s">
        <v>8492</v>
      </c>
      <c r="KPS1" s="1" t="s">
        <v>8493</v>
      </c>
      <c r="KPT1" s="1" t="s">
        <v>8494</v>
      </c>
      <c r="KPU1" s="1" t="s">
        <v>8495</v>
      </c>
      <c r="KPV1" s="1" t="s">
        <v>8496</v>
      </c>
      <c r="KPW1" s="1" t="s">
        <v>8497</v>
      </c>
      <c r="KPX1" s="1" t="s">
        <v>8498</v>
      </c>
      <c r="KPY1" s="1" t="s">
        <v>8499</v>
      </c>
      <c r="KPZ1" s="1" t="s">
        <v>8500</v>
      </c>
      <c r="KQA1" s="1" t="s">
        <v>8501</v>
      </c>
      <c r="KQB1" s="1" t="s">
        <v>8502</v>
      </c>
      <c r="KQC1" s="1" t="s">
        <v>8503</v>
      </c>
      <c r="KQD1" s="1" t="s">
        <v>8504</v>
      </c>
      <c r="KQE1" s="1" t="s">
        <v>8505</v>
      </c>
      <c r="KQF1" s="1" t="s">
        <v>8506</v>
      </c>
      <c r="KQG1" s="1" t="s">
        <v>8507</v>
      </c>
      <c r="KQH1" s="1" t="s">
        <v>8508</v>
      </c>
      <c r="KQI1" s="1" t="s">
        <v>8509</v>
      </c>
      <c r="KQJ1" s="1" t="s">
        <v>8510</v>
      </c>
      <c r="KQK1" s="1" t="s">
        <v>8511</v>
      </c>
      <c r="KQL1" s="1" t="s">
        <v>8512</v>
      </c>
      <c r="KQM1" s="1" t="s">
        <v>8513</v>
      </c>
      <c r="KQN1" s="1" t="s">
        <v>8514</v>
      </c>
      <c r="KQO1" s="1" t="s">
        <v>8515</v>
      </c>
      <c r="KQP1" s="1" t="s">
        <v>8516</v>
      </c>
      <c r="KQQ1" s="1" t="s">
        <v>8517</v>
      </c>
      <c r="KQR1" s="1" t="s">
        <v>8518</v>
      </c>
      <c r="KQS1" s="1" t="s">
        <v>8519</v>
      </c>
      <c r="KQT1" s="1" t="s">
        <v>8520</v>
      </c>
      <c r="KQU1" s="1" t="s">
        <v>8521</v>
      </c>
      <c r="KQV1" s="1" t="s">
        <v>8522</v>
      </c>
      <c r="KQW1" s="1" t="s">
        <v>8523</v>
      </c>
      <c r="KQX1" s="1" t="s">
        <v>8524</v>
      </c>
      <c r="KQY1" s="1" t="s">
        <v>8525</v>
      </c>
      <c r="KQZ1" s="1" t="s">
        <v>8526</v>
      </c>
      <c r="KRA1" s="1" t="s">
        <v>8527</v>
      </c>
      <c r="KRB1" s="1" t="s">
        <v>8528</v>
      </c>
      <c r="KRC1" s="1" t="s">
        <v>8529</v>
      </c>
      <c r="KRD1" s="1" t="s">
        <v>8530</v>
      </c>
      <c r="KRE1" s="1" t="s">
        <v>8531</v>
      </c>
      <c r="KRF1" s="1" t="s">
        <v>8532</v>
      </c>
      <c r="KRG1" s="1" t="s">
        <v>8533</v>
      </c>
      <c r="KRH1" s="1" t="s">
        <v>8534</v>
      </c>
      <c r="KRI1" s="1" t="s">
        <v>8535</v>
      </c>
      <c r="KRJ1" s="1" t="s">
        <v>8536</v>
      </c>
      <c r="KRK1" s="1" t="s">
        <v>8537</v>
      </c>
      <c r="KRL1" s="1" t="s">
        <v>8538</v>
      </c>
      <c r="KRM1" s="1" t="s">
        <v>8539</v>
      </c>
      <c r="KRN1" s="1" t="s">
        <v>8540</v>
      </c>
      <c r="KRO1" s="1" t="s">
        <v>8541</v>
      </c>
      <c r="KRP1" s="1" t="s">
        <v>8542</v>
      </c>
      <c r="KRQ1" s="1" t="s">
        <v>8543</v>
      </c>
      <c r="KRR1" s="1" t="s">
        <v>8544</v>
      </c>
      <c r="KRS1" s="1" t="s">
        <v>8545</v>
      </c>
      <c r="KRT1" s="1" t="s">
        <v>8546</v>
      </c>
      <c r="KRU1" s="1" t="s">
        <v>8547</v>
      </c>
      <c r="KRV1" s="1" t="s">
        <v>8548</v>
      </c>
      <c r="KRW1" s="1" t="s">
        <v>8549</v>
      </c>
      <c r="KRX1" s="1" t="s">
        <v>8550</v>
      </c>
      <c r="KRY1" s="1" t="s">
        <v>8551</v>
      </c>
      <c r="KRZ1" s="1" t="s">
        <v>8552</v>
      </c>
      <c r="KSA1" s="1" t="s">
        <v>8553</v>
      </c>
      <c r="KSB1" s="1" t="s">
        <v>8554</v>
      </c>
      <c r="KSC1" s="1" t="s">
        <v>8555</v>
      </c>
      <c r="KSD1" s="1" t="s">
        <v>8556</v>
      </c>
      <c r="KSE1" s="1" t="s">
        <v>8557</v>
      </c>
      <c r="KSF1" s="1" t="s">
        <v>8558</v>
      </c>
      <c r="KSG1" s="1" t="s">
        <v>8559</v>
      </c>
      <c r="KSH1" s="1" t="s">
        <v>8560</v>
      </c>
      <c r="KSI1" s="1" t="s">
        <v>8561</v>
      </c>
      <c r="KSJ1" s="1" t="s">
        <v>8562</v>
      </c>
      <c r="KSK1" s="1" t="s">
        <v>8563</v>
      </c>
      <c r="KSL1" s="1" t="s">
        <v>8564</v>
      </c>
      <c r="KSM1" s="1" t="s">
        <v>8565</v>
      </c>
      <c r="KSN1" s="1" t="s">
        <v>8566</v>
      </c>
      <c r="KSO1" s="1" t="s">
        <v>8567</v>
      </c>
      <c r="KSP1" s="1" t="s">
        <v>8568</v>
      </c>
      <c r="KSQ1" s="1" t="s">
        <v>8569</v>
      </c>
      <c r="KSR1" s="1" t="s">
        <v>8570</v>
      </c>
      <c r="KSS1" s="1" t="s">
        <v>8571</v>
      </c>
      <c r="KST1" s="1" t="s">
        <v>8572</v>
      </c>
      <c r="KSU1" s="1" t="s">
        <v>8573</v>
      </c>
      <c r="KSV1" s="1" t="s">
        <v>8574</v>
      </c>
      <c r="KSW1" s="1" t="s">
        <v>8575</v>
      </c>
      <c r="KSX1" s="1" t="s">
        <v>8576</v>
      </c>
      <c r="KSY1" s="1" t="s">
        <v>8577</v>
      </c>
      <c r="KSZ1" s="1" t="s">
        <v>8578</v>
      </c>
      <c r="KTA1" s="1" t="s">
        <v>8579</v>
      </c>
      <c r="KTB1" s="1" t="s">
        <v>8580</v>
      </c>
      <c r="KTC1" s="1" t="s">
        <v>8581</v>
      </c>
      <c r="KTD1" s="1" t="s">
        <v>8582</v>
      </c>
      <c r="KTE1" s="1" t="s">
        <v>8583</v>
      </c>
      <c r="KTF1" s="1" t="s">
        <v>8584</v>
      </c>
      <c r="KTG1" s="1" t="s">
        <v>8585</v>
      </c>
      <c r="KTH1" s="1" t="s">
        <v>8586</v>
      </c>
      <c r="KTI1" s="1" t="s">
        <v>8587</v>
      </c>
      <c r="KTJ1" s="1" t="s">
        <v>8588</v>
      </c>
      <c r="KTK1" s="1" t="s">
        <v>8589</v>
      </c>
      <c r="KTL1" s="1" t="s">
        <v>8590</v>
      </c>
      <c r="KTM1" s="1" t="s">
        <v>8591</v>
      </c>
      <c r="KTN1" s="1" t="s">
        <v>8592</v>
      </c>
      <c r="KTO1" s="1" t="s">
        <v>8593</v>
      </c>
      <c r="KTP1" s="1" t="s">
        <v>8594</v>
      </c>
      <c r="KTQ1" s="1" t="s">
        <v>8595</v>
      </c>
      <c r="KTR1" s="1" t="s">
        <v>8596</v>
      </c>
      <c r="KTS1" s="1" t="s">
        <v>8597</v>
      </c>
      <c r="KTT1" s="1" t="s">
        <v>8598</v>
      </c>
      <c r="KTU1" s="1" t="s">
        <v>8599</v>
      </c>
      <c r="KTV1" s="1" t="s">
        <v>8600</v>
      </c>
      <c r="KTW1" s="1" t="s">
        <v>8601</v>
      </c>
      <c r="KTX1" s="1" t="s">
        <v>8602</v>
      </c>
      <c r="KTY1" s="1" t="s">
        <v>8603</v>
      </c>
      <c r="KTZ1" s="1" t="s">
        <v>8604</v>
      </c>
      <c r="KUA1" s="1" t="s">
        <v>8605</v>
      </c>
      <c r="KUB1" s="1" t="s">
        <v>8606</v>
      </c>
      <c r="KUC1" s="1" t="s">
        <v>8607</v>
      </c>
      <c r="KUD1" s="1" t="s">
        <v>8608</v>
      </c>
      <c r="KUE1" s="1" t="s">
        <v>8609</v>
      </c>
      <c r="KUF1" s="1" t="s">
        <v>8610</v>
      </c>
      <c r="KUG1" s="1" t="s">
        <v>8611</v>
      </c>
      <c r="KUH1" s="1" t="s">
        <v>8612</v>
      </c>
      <c r="KUI1" s="1" t="s">
        <v>8613</v>
      </c>
      <c r="KUJ1" s="1" t="s">
        <v>8614</v>
      </c>
      <c r="KUK1" s="1" t="s">
        <v>8615</v>
      </c>
      <c r="KUL1" s="1" t="s">
        <v>8616</v>
      </c>
      <c r="KUM1" s="1" t="s">
        <v>8617</v>
      </c>
      <c r="KUN1" s="1" t="s">
        <v>8618</v>
      </c>
      <c r="KUO1" s="1" t="s">
        <v>8619</v>
      </c>
      <c r="KUP1" s="1" t="s">
        <v>8620</v>
      </c>
      <c r="KUQ1" s="1" t="s">
        <v>8621</v>
      </c>
      <c r="KUR1" s="1" t="s">
        <v>8622</v>
      </c>
      <c r="KUS1" s="1" t="s">
        <v>8623</v>
      </c>
      <c r="KUT1" s="1" t="s">
        <v>8624</v>
      </c>
      <c r="KUU1" s="1" t="s">
        <v>8625</v>
      </c>
      <c r="KUV1" s="1" t="s">
        <v>8626</v>
      </c>
      <c r="KUW1" s="1" t="s">
        <v>8627</v>
      </c>
      <c r="KUX1" s="1" t="s">
        <v>8628</v>
      </c>
      <c r="KUY1" s="1" t="s">
        <v>8629</v>
      </c>
      <c r="KUZ1" s="1" t="s">
        <v>8630</v>
      </c>
      <c r="KVA1" s="1" t="s">
        <v>8631</v>
      </c>
      <c r="KVB1" s="1" t="s">
        <v>8632</v>
      </c>
      <c r="KVC1" s="1" t="s">
        <v>8633</v>
      </c>
      <c r="KVD1" s="1" t="s">
        <v>8634</v>
      </c>
      <c r="KVE1" s="1" t="s">
        <v>8635</v>
      </c>
      <c r="KVF1" s="1" t="s">
        <v>8636</v>
      </c>
      <c r="KVG1" s="1" t="s">
        <v>8637</v>
      </c>
      <c r="KVH1" s="1" t="s">
        <v>8638</v>
      </c>
      <c r="KVI1" s="1" t="s">
        <v>8639</v>
      </c>
      <c r="KVJ1" s="1" t="s">
        <v>8640</v>
      </c>
      <c r="KVK1" s="1" t="s">
        <v>8641</v>
      </c>
      <c r="KVL1" s="1" t="s">
        <v>8642</v>
      </c>
      <c r="KVM1" s="1" t="s">
        <v>8643</v>
      </c>
      <c r="KVN1" s="1" t="s">
        <v>8644</v>
      </c>
      <c r="KVO1" s="1" t="s">
        <v>8645</v>
      </c>
      <c r="KVP1" s="1" t="s">
        <v>8646</v>
      </c>
      <c r="KVQ1" s="1" t="s">
        <v>8647</v>
      </c>
      <c r="KVR1" s="1" t="s">
        <v>8648</v>
      </c>
      <c r="KVS1" s="1" t="s">
        <v>8649</v>
      </c>
      <c r="KVT1" s="1" t="s">
        <v>8650</v>
      </c>
      <c r="KVU1" s="1" t="s">
        <v>8651</v>
      </c>
      <c r="KVV1" s="1" t="s">
        <v>8652</v>
      </c>
      <c r="KVW1" s="1" t="s">
        <v>8653</v>
      </c>
      <c r="KVX1" s="1" t="s">
        <v>8654</v>
      </c>
      <c r="KVY1" s="1" t="s">
        <v>8655</v>
      </c>
      <c r="KVZ1" s="1" t="s">
        <v>8656</v>
      </c>
      <c r="KWA1" s="1" t="s">
        <v>8657</v>
      </c>
      <c r="KWB1" s="1" t="s">
        <v>8658</v>
      </c>
      <c r="KWC1" s="1" t="s">
        <v>8659</v>
      </c>
      <c r="KWD1" s="1" t="s">
        <v>8660</v>
      </c>
      <c r="KWE1" s="1" t="s">
        <v>8661</v>
      </c>
      <c r="KWF1" s="1" t="s">
        <v>8662</v>
      </c>
      <c r="KWG1" s="1" t="s">
        <v>8663</v>
      </c>
      <c r="KWH1" s="1" t="s">
        <v>8664</v>
      </c>
      <c r="KWI1" s="1" t="s">
        <v>8665</v>
      </c>
      <c r="KWJ1" s="1" t="s">
        <v>8666</v>
      </c>
      <c r="KWK1" s="1" t="s">
        <v>8667</v>
      </c>
      <c r="KWL1" s="1" t="s">
        <v>8668</v>
      </c>
      <c r="KWM1" s="1" t="s">
        <v>8669</v>
      </c>
      <c r="KWN1" s="1" t="s">
        <v>8670</v>
      </c>
      <c r="KWO1" s="1" t="s">
        <v>8671</v>
      </c>
      <c r="KWP1" s="1" t="s">
        <v>8672</v>
      </c>
      <c r="KWQ1" s="1" t="s">
        <v>8673</v>
      </c>
      <c r="KWR1" s="1" t="s">
        <v>8674</v>
      </c>
      <c r="KWS1" s="1" t="s">
        <v>8675</v>
      </c>
      <c r="KWT1" s="1" t="s">
        <v>8676</v>
      </c>
      <c r="KWU1" s="1" t="s">
        <v>8677</v>
      </c>
      <c r="KWV1" s="1" t="s">
        <v>8678</v>
      </c>
      <c r="KWW1" s="1" t="s">
        <v>8679</v>
      </c>
      <c r="KWX1" s="1" t="s">
        <v>8680</v>
      </c>
      <c r="KWY1" s="1" t="s">
        <v>8681</v>
      </c>
      <c r="KWZ1" s="1" t="s">
        <v>8682</v>
      </c>
      <c r="KXA1" s="1" t="s">
        <v>8683</v>
      </c>
      <c r="KXB1" s="1" t="s">
        <v>8684</v>
      </c>
      <c r="KXC1" s="1" t="s">
        <v>8685</v>
      </c>
      <c r="KXD1" s="1" t="s">
        <v>8686</v>
      </c>
      <c r="KXE1" s="1" t="s">
        <v>8687</v>
      </c>
      <c r="KXF1" s="1" t="s">
        <v>8688</v>
      </c>
      <c r="KXG1" s="1" t="s">
        <v>8689</v>
      </c>
      <c r="KXH1" s="1" t="s">
        <v>8690</v>
      </c>
      <c r="KXI1" s="1" t="s">
        <v>8691</v>
      </c>
      <c r="KXJ1" s="1" t="s">
        <v>8692</v>
      </c>
      <c r="KXK1" s="1" t="s">
        <v>8693</v>
      </c>
      <c r="KXL1" s="1" t="s">
        <v>8694</v>
      </c>
      <c r="KXM1" s="1" t="s">
        <v>8695</v>
      </c>
      <c r="KXN1" s="1" t="s">
        <v>8696</v>
      </c>
      <c r="KXO1" s="1" t="s">
        <v>8697</v>
      </c>
      <c r="KXP1" s="1" t="s">
        <v>8698</v>
      </c>
      <c r="KXQ1" s="1" t="s">
        <v>8699</v>
      </c>
      <c r="KXR1" s="1" t="s">
        <v>8700</v>
      </c>
      <c r="KXS1" s="1" t="s">
        <v>8701</v>
      </c>
      <c r="KXT1" s="1" t="s">
        <v>8702</v>
      </c>
      <c r="KXU1" s="1" t="s">
        <v>8703</v>
      </c>
      <c r="KXV1" s="1" t="s">
        <v>8704</v>
      </c>
      <c r="KXW1" s="1" t="s">
        <v>8705</v>
      </c>
      <c r="KXX1" s="1" t="s">
        <v>8706</v>
      </c>
      <c r="KXY1" s="1" t="s">
        <v>8707</v>
      </c>
      <c r="KXZ1" s="1" t="s">
        <v>8708</v>
      </c>
      <c r="KYA1" s="1" t="s">
        <v>8709</v>
      </c>
      <c r="KYB1" s="1" t="s">
        <v>8710</v>
      </c>
      <c r="KYC1" s="1" t="s">
        <v>8711</v>
      </c>
      <c r="KYD1" s="1" t="s">
        <v>8712</v>
      </c>
      <c r="KYE1" s="1" t="s">
        <v>8713</v>
      </c>
      <c r="KYF1" s="1" t="s">
        <v>8714</v>
      </c>
      <c r="KYG1" s="1" t="s">
        <v>8715</v>
      </c>
      <c r="KYH1" s="1" t="s">
        <v>8716</v>
      </c>
      <c r="KYI1" s="1" t="s">
        <v>8717</v>
      </c>
      <c r="KYJ1" s="1" t="s">
        <v>8718</v>
      </c>
      <c r="KYK1" s="1" t="s">
        <v>8719</v>
      </c>
      <c r="KYL1" s="1" t="s">
        <v>8720</v>
      </c>
      <c r="KYM1" s="1" t="s">
        <v>8721</v>
      </c>
      <c r="KYN1" s="1" t="s">
        <v>8722</v>
      </c>
      <c r="KYO1" s="1" t="s">
        <v>8723</v>
      </c>
      <c r="KYP1" s="1" t="s">
        <v>8724</v>
      </c>
      <c r="KYQ1" s="1" t="s">
        <v>8725</v>
      </c>
      <c r="KYR1" s="1" t="s">
        <v>8726</v>
      </c>
      <c r="KYS1" s="1" t="s">
        <v>8727</v>
      </c>
      <c r="KYT1" s="1" t="s">
        <v>8728</v>
      </c>
      <c r="KYU1" s="1" t="s">
        <v>8729</v>
      </c>
      <c r="KYV1" s="1" t="s">
        <v>8730</v>
      </c>
      <c r="KYW1" s="1" t="s">
        <v>8731</v>
      </c>
      <c r="KYX1" s="1" t="s">
        <v>8732</v>
      </c>
      <c r="KYY1" s="1" t="s">
        <v>8733</v>
      </c>
      <c r="KYZ1" s="1" t="s">
        <v>8734</v>
      </c>
      <c r="KZA1" s="1" t="s">
        <v>8735</v>
      </c>
      <c r="KZB1" s="1" t="s">
        <v>8736</v>
      </c>
      <c r="KZC1" s="1" t="s">
        <v>8737</v>
      </c>
      <c r="KZD1" s="1" t="s">
        <v>8738</v>
      </c>
      <c r="KZE1" s="1" t="s">
        <v>8739</v>
      </c>
      <c r="KZF1" s="1" t="s">
        <v>8740</v>
      </c>
      <c r="KZG1" s="1" t="s">
        <v>8741</v>
      </c>
      <c r="KZH1" s="1" t="s">
        <v>8742</v>
      </c>
      <c r="KZI1" s="1" t="s">
        <v>8743</v>
      </c>
      <c r="KZJ1" s="1" t="s">
        <v>8744</v>
      </c>
      <c r="KZK1" s="1" t="s">
        <v>8745</v>
      </c>
      <c r="KZL1" s="1" t="s">
        <v>8746</v>
      </c>
      <c r="KZM1" s="1" t="s">
        <v>8747</v>
      </c>
      <c r="KZN1" s="1" t="s">
        <v>8748</v>
      </c>
      <c r="KZO1" s="1" t="s">
        <v>8749</v>
      </c>
      <c r="KZP1" s="1" t="s">
        <v>8750</v>
      </c>
      <c r="KZQ1" s="1" t="s">
        <v>8751</v>
      </c>
      <c r="KZR1" s="1" t="s">
        <v>8752</v>
      </c>
      <c r="KZS1" s="1" t="s">
        <v>8753</v>
      </c>
      <c r="KZT1" s="1" t="s">
        <v>8754</v>
      </c>
      <c r="KZU1" s="1" t="s">
        <v>8755</v>
      </c>
      <c r="KZV1" s="1" t="s">
        <v>8756</v>
      </c>
      <c r="KZW1" s="1" t="s">
        <v>8757</v>
      </c>
      <c r="KZX1" s="1" t="s">
        <v>8758</v>
      </c>
      <c r="KZY1" s="1" t="s">
        <v>8759</v>
      </c>
      <c r="KZZ1" s="1" t="s">
        <v>8760</v>
      </c>
      <c r="LAA1" s="1" t="s">
        <v>8761</v>
      </c>
      <c r="LAB1" s="1" t="s">
        <v>8762</v>
      </c>
      <c r="LAC1" s="1" t="s">
        <v>8763</v>
      </c>
      <c r="LAD1" s="1" t="s">
        <v>8764</v>
      </c>
      <c r="LAE1" s="1" t="s">
        <v>8765</v>
      </c>
      <c r="LAF1" s="1" t="s">
        <v>8766</v>
      </c>
      <c r="LAG1" s="1" t="s">
        <v>8767</v>
      </c>
      <c r="LAH1" s="1" t="s">
        <v>8768</v>
      </c>
      <c r="LAI1" s="1" t="s">
        <v>8769</v>
      </c>
      <c r="LAJ1" s="1" t="s">
        <v>8770</v>
      </c>
      <c r="LAK1" s="1" t="s">
        <v>8771</v>
      </c>
      <c r="LAL1" s="1" t="s">
        <v>8772</v>
      </c>
      <c r="LAM1" s="1" t="s">
        <v>8773</v>
      </c>
      <c r="LAN1" s="1" t="s">
        <v>8774</v>
      </c>
      <c r="LAO1" s="1" t="s">
        <v>8775</v>
      </c>
      <c r="LAP1" s="1" t="s">
        <v>8776</v>
      </c>
      <c r="LAQ1" s="1" t="s">
        <v>8777</v>
      </c>
      <c r="LAR1" s="1" t="s">
        <v>8778</v>
      </c>
      <c r="LAS1" s="1" t="s">
        <v>8779</v>
      </c>
      <c r="LAT1" s="1" t="s">
        <v>8780</v>
      </c>
      <c r="LAU1" s="1" t="s">
        <v>8781</v>
      </c>
      <c r="LAV1" s="1" t="s">
        <v>8782</v>
      </c>
      <c r="LAW1" s="1" t="s">
        <v>8783</v>
      </c>
      <c r="LAX1" s="1" t="s">
        <v>8784</v>
      </c>
      <c r="LAY1" s="1" t="s">
        <v>8785</v>
      </c>
      <c r="LAZ1" s="1" t="s">
        <v>8786</v>
      </c>
      <c r="LBA1" s="1" t="s">
        <v>8787</v>
      </c>
      <c r="LBB1" s="1" t="s">
        <v>8788</v>
      </c>
      <c r="LBC1" s="1" t="s">
        <v>8789</v>
      </c>
      <c r="LBD1" s="1" t="s">
        <v>8790</v>
      </c>
      <c r="LBE1" s="1" t="s">
        <v>8791</v>
      </c>
      <c r="LBF1" s="1" t="s">
        <v>8792</v>
      </c>
      <c r="LBG1" s="1" t="s">
        <v>8793</v>
      </c>
      <c r="LBH1" s="1" t="s">
        <v>8794</v>
      </c>
      <c r="LBI1" s="1" t="s">
        <v>8795</v>
      </c>
      <c r="LBJ1" s="1" t="s">
        <v>8796</v>
      </c>
      <c r="LBK1" s="1" t="s">
        <v>8797</v>
      </c>
      <c r="LBL1" s="1" t="s">
        <v>8798</v>
      </c>
      <c r="LBM1" s="1" t="s">
        <v>8799</v>
      </c>
      <c r="LBN1" s="1" t="s">
        <v>8800</v>
      </c>
      <c r="LBO1" s="1" t="s">
        <v>8801</v>
      </c>
      <c r="LBP1" s="1" t="s">
        <v>8802</v>
      </c>
      <c r="LBQ1" s="1" t="s">
        <v>8803</v>
      </c>
      <c r="LBR1" s="1" t="s">
        <v>8804</v>
      </c>
      <c r="LBS1" s="1" t="s">
        <v>8805</v>
      </c>
      <c r="LBT1" s="1" t="s">
        <v>8806</v>
      </c>
      <c r="LBU1" s="1" t="s">
        <v>8807</v>
      </c>
      <c r="LBV1" s="1" t="s">
        <v>8808</v>
      </c>
      <c r="LBW1" s="1" t="s">
        <v>8809</v>
      </c>
      <c r="LBX1" s="1" t="s">
        <v>8810</v>
      </c>
      <c r="LBY1" s="1" t="s">
        <v>8811</v>
      </c>
      <c r="LBZ1" s="1" t="s">
        <v>8812</v>
      </c>
      <c r="LCA1" s="1" t="s">
        <v>8813</v>
      </c>
      <c r="LCB1" s="1" t="s">
        <v>8814</v>
      </c>
      <c r="LCC1" s="1" t="s">
        <v>8815</v>
      </c>
      <c r="LCD1" s="1" t="s">
        <v>8816</v>
      </c>
      <c r="LCE1" s="1" t="s">
        <v>8817</v>
      </c>
      <c r="LCF1" s="1" t="s">
        <v>8818</v>
      </c>
      <c r="LCG1" s="1" t="s">
        <v>8819</v>
      </c>
      <c r="LCH1" s="1" t="s">
        <v>8820</v>
      </c>
      <c r="LCI1" s="1" t="s">
        <v>8821</v>
      </c>
      <c r="LCJ1" s="1" t="s">
        <v>8822</v>
      </c>
      <c r="LCK1" s="1" t="s">
        <v>8823</v>
      </c>
      <c r="LCL1" s="1" t="s">
        <v>8824</v>
      </c>
      <c r="LCM1" s="1" t="s">
        <v>8825</v>
      </c>
      <c r="LCN1" s="1" t="s">
        <v>8826</v>
      </c>
      <c r="LCO1" s="1" t="s">
        <v>8827</v>
      </c>
      <c r="LCP1" s="1" t="s">
        <v>8828</v>
      </c>
      <c r="LCQ1" s="1" t="s">
        <v>8829</v>
      </c>
      <c r="LCR1" s="1" t="s">
        <v>8830</v>
      </c>
      <c r="LCS1" s="1" t="s">
        <v>8831</v>
      </c>
      <c r="LCT1" s="1" t="s">
        <v>8832</v>
      </c>
      <c r="LCU1" s="1" t="s">
        <v>8833</v>
      </c>
      <c r="LCV1" s="1" t="s">
        <v>8834</v>
      </c>
      <c r="LCW1" s="1" t="s">
        <v>8835</v>
      </c>
      <c r="LCX1" s="1" t="s">
        <v>8836</v>
      </c>
      <c r="LCY1" s="1" t="s">
        <v>8837</v>
      </c>
      <c r="LCZ1" s="1" t="s">
        <v>8838</v>
      </c>
      <c r="LDA1" s="1" t="s">
        <v>8839</v>
      </c>
      <c r="LDB1" s="1" t="s">
        <v>8840</v>
      </c>
      <c r="LDC1" s="1" t="s">
        <v>8841</v>
      </c>
      <c r="LDD1" s="1" t="s">
        <v>8842</v>
      </c>
      <c r="LDE1" s="1" t="s">
        <v>8843</v>
      </c>
      <c r="LDF1" s="1" t="s">
        <v>8844</v>
      </c>
      <c r="LDG1" s="1" t="s">
        <v>8845</v>
      </c>
      <c r="LDH1" s="1" t="s">
        <v>8846</v>
      </c>
      <c r="LDI1" s="1" t="s">
        <v>8847</v>
      </c>
      <c r="LDJ1" s="1" t="s">
        <v>8848</v>
      </c>
      <c r="LDK1" s="1" t="s">
        <v>8849</v>
      </c>
      <c r="LDL1" s="1" t="s">
        <v>8850</v>
      </c>
      <c r="LDM1" s="1" t="s">
        <v>8851</v>
      </c>
      <c r="LDN1" s="1" t="s">
        <v>8852</v>
      </c>
      <c r="LDO1" s="1" t="s">
        <v>8853</v>
      </c>
      <c r="LDP1" s="1" t="s">
        <v>8854</v>
      </c>
      <c r="LDQ1" s="1" t="s">
        <v>8855</v>
      </c>
      <c r="LDR1" s="1" t="s">
        <v>8856</v>
      </c>
      <c r="LDS1" s="1" t="s">
        <v>8857</v>
      </c>
      <c r="LDT1" s="1" t="s">
        <v>8858</v>
      </c>
      <c r="LDU1" s="1" t="s">
        <v>8859</v>
      </c>
      <c r="LDV1" s="1" t="s">
        <v>8860</v>
      </c>
      <c r="LDW1" s="1" t="s">
        <v>8861</v>
      </c>
      <c r="LDX1" s="1" t="s">
        <v>8862</v>
      </c>
      <c r="LDY1" s="1" t="s">
        <v>8863</v>
      </c>
      <c r="LDZ1" s="1" t="s">
        <v>8864</v>
      </c>
      <c r="LEA1" s="1" t="s">
        <v>8865</v>
      </c>
      <c r="LEB1" s="1" t="s">
        <v>8866</v>
      </c>
      <c r="LEC1" s="1" t="s">
        <v>8867</v>
      </c>
      <c r="LED1" s="1" t="s">
        <v>8868</v>
      </c>
      <c r="LEE1" s="1" t="s">
        <v>8869</v>
      </c>
      <c r="LEF1" s="1" t="s">
        <v>8870</v>
      </c>
      <c r="LEG1" s="1" t="s">
        <v>8871</v>
      </c>
      <c r="LEH1" s="1" t="s">
        <v>8872</v>
      </c>
      <c r="LEI1" s="1" t="s">
        <v>8873</v>
      </c>
      <c r="LEJ1" s="1" t="s">
        <v>8874</v>
      </c>
      <c r="LEK1" s="1" t="s">
        <v>8875</v>
      </c>
      <c r="LEL1" s="1" t="s">
        <v>8876</v>
      </c>
      <c r="LEM1" s="1" t="s">
        <v>8877</v>
      </c>
      <c r="LEN1" s="1" t="s">
        <v>8878</v>
      </c>
      <c r="LEO1" s="1" t="s">
        <v>8879</v>
      </c>
      <c r="LEP1" s="1" t="s">
        <v>8880</v>
      </c>
      <c r="LEQ1" s="1" t="s">
        <v>8881</v>
      </c>
      <c r="LER1" s="1" t="s">
        <v>8882</v>
      </c>
      <c r="LES1" s="1" t="s">
        <v>8883</v>
      </c>
      <c r="LET1" s="1" t="s">
        <v>8884</v>
      </c>
      <c r="LEU1" s="1" t="s">
        <v>8885</v>
      </c>
      <c r="LEV1" s="1" t="s">
        <v>8886</v>
      </c>
      <c r="LEW1" s="1" t="s">
        <v>8887</v>
      </c>
      <c r="LEX1" s="1" t="s">
        <v>8888</v>
      </c>
      <c r="LEY1" s="1" t="s">
        <v>8889</v>
      </c>
      <c r="LEZ1" s="1" t="s">
        <v>8890</v>
      </c>
      <c r="LFA1" s="1" t="s">
        <v>8891</v>
      </c>
      <c r="LFB1" s="1" t="s">
        <v>8892</v>
      </c>
      <c r="LFC1" s="1" t="s">
        <v>8893</v>
      </c>
      <c r="LFD1" s="1" t="s">
        <v>8894</v>
      </c>
      <c r="LFE1" s="1" t="s">
        <v>8895</v>
      </c>
      <c r="LFF1" s="1" t="s">
        <v>8896</v>
      </c>
      <c r="LFG1" s="1" t="s">
        <v>8897</v>
      </c>
      <c r="LFH1" s="1" t="s">
        <v>8898</v>
      </c>
      <c r="LFI1" s="1" t="s">
        <v>8899</v>
      </c>
      <c r="LFJ1" s="1" t="s">
        <v>8900</v>
      </c>
      <c r="LFK1" s="1" t="s">
        <v>8901</v>
      </c>
      <c r="LFL1" s="1" t="s">
        <v>8902</v>
      </c>
      <c r="LFM1" s="1" t="s">
        <v>8903</v>
      </c>
      <c r="LFN1" s="1" t="s">
        <v>8904</v>
      </c>
      <c r="LFO1" s="1" t="s">
        <v>8905</v>
      </c>
      <c r="LFP1" s="1" t="s">
        <v>8906</v>
      </c>
      <c r="LFQ1" s="1" t="s">
        <v>8907</v>
      </c>
      <c r="LFR1" s="1" t="s">
        <v>8908</v>
      </c>
      <c r="LFS1" s="1" t="s">
        <v>8909</v>
      </c>
      <c r="LFT1" s="1" t="s">
        <v>8910</v>
      </c>
      <c r="LFU1" s="1" t="s">
        <v>8911</v>
      </c>
      <c r="LFV1" s="1" t="s">
        <v>8912</v>
      </c>
      <c r="LFW1" s="1" t="s">
        <v>8913</v>
      </c>
      <c r="LFX1" s="1" t="s">
        <v>8914</v>
      </c>
      <c r="LFY1" s="1" t="s">
        <v>8915</v>
      </c>
      <c r="LFZ1" s="1" t="s">
        <v>8916</v>
      </c>
      <c r="LGA1" s="1" t="s">
        <v>8917</v>
      </c>
      <c r="LGB1" s="1" t="s">
        <v>8918</v>
      </c>
      <c r="LGC1" s="1" t="s">
        <v>8919</v>
      </c>
      <c r="LGD1" s="1" t="s">
        <v>8920</v>
      </c>
      <c r="LGE1" s="1" t="s">
        <v>8921</v>
      </c>
      <c r="LGF1" s="1" t="s">
        <v>8922</v>
      </c>
      <c r="LGG1" s="1" t="s">
        <v>8923</v>
      </c>
      <c r="LGH1" s="1" t="s">
        <v>8924</v>
      </c>
      <c r="LGI1" s="1" t="s">
        <v>8925</v>
      </c>
      <c r="LGJ1" s="1" t="s">
        <v>8926</v>
      </c>
      <c r="LGK1" s="1" t="s">
        <v>8927</v>
      </c>
      <c r="LGL1" s="1" t="s">
        <v>8928</v>
      </c>
      <c r="LGM1" s="1" t="s">
        <v>8929</v>
      </c>
      <c r="LGN1" s="1" t="s">
        <v>8930</v>
      </c>
      <c r="LGO1" s="1" t="s">
        <v>8931</v>
      </c>
      <c r="LGP1" s="1" t="s">
        <v>8932</v>
      </c>
      <c r="LGQ1" s="1" t="s">
        <v>8933</v>
      </c>
      <c r="LGR1" s="1" t="s">
        <v>8934</v>
      </c>
      <c r="LGS1" s="1" t="s">
        <v>8935</v>
      </c>
      <c r="LGT1" s="1" t="s">
        <v>8936</v>
      </c>
      <c r="LGU1" s="1" t="s">
        <v>8937</v>
      </c>
      <c r="LGV1" s="1" t="s">
        <v>8938</v>
      </c>
      <c r="LGW1" s="1" t="s">
        <v>8939</v>
      </c>
      <c r="LGX1" s="1" t="s">
        <v>8940</v>
      </c>
      <c r="LGY1" s="1" t="s">
        <v>8941</v>
      </c>
      <c r="LGZ1" s="1" t="s">
        <v>8942</v>
      </c>
      <c r="LHA1" s="1" t="s">
        <v>8943</v>
      </c>
      <c r="LHB1" s="1" t="s">
        <v>8944</v>
      </c>
      <c r="LHC1" s="1" t="s">
        <v>8945</v>
      </c>
      <c r="LHD1" s="1" t="s">
        <v>8946</v>
      </c>
      <c r="LHE1" s="1" t="s">
        <v>8947</v>
      </c>
      <c r="LHF1" s="1" t="s">
        <v>8948</v>
      </c>
      <c r="LHG1" s="1" t="s">
        <v>8949</v>
      </c>
      <c r="LHH1" s="1" t="s">
        <v>8950</v>
      </c>
      <c r="LHI1" s="1" t="s">
        <v>8951</v>
      </c>
      <c r="LHJ1" s="1" t="s">
        <v>8952</v>
      </c>
      <c r="LHK1" s="1" t="s">
        <v>8953</v>
      </c>
      <c r="LHL1" s="1" t="s">
        <v>8954</v>
      </c>
      <c r="LHM1" s="1" t="s">
        <v>8955</v>
      </c>
      <c r="LHN1" s="1" t="s">
        <v>8956</v>
      </c>
      <c r="LHO1" s="1" t="s">
        <v>8957</v>
      </c>
      <c r="LHP1" s="1" t="s">
        <v>8958</v>
      </c>
      <c r="LHQ1" s="1" t="s">
        <v>8959</v>
      </c>
      <c r="LHR1" s="1" t="s">
        <v>8960</v>
      </c>
      <c r="LHS1" s="1" t="s">
        <v>8961</v>
      </c>
      <c r="LHT1" s="1" t="s">
        <v>8962</v>
      </c>
      <c r="LHU1" s="1" t="s">
        <v>8963</v>
      </c>
      <c r="LHV1" s="1" t="s">
        <v>8964</v>
      </c>
      <c r="LHW1" s="1" t="s">
        <v>8965</v>
      </c>
      <c r="LHX1" s="1" t="s">
        <v>8966</v>
      </c>
      <c r="LHY1" s="1" t="s">
        <v>8967</v>
      </c>
      <c r="LHZ1" s="1" t="s">
        <v>8968</v>
      </c>
      <c r="LIA1" s="1" t="s">
        <v>8969</v>
      </c>
      <c r="LIB1" s="1" t="s">
        <v>8970</v>
      </c>
      <c r="LIC1" s="1" t="s">
        <v>8971</v>
      </c>
      <c r="LID1" s="1" t="s">
        <v>8972</v>
      </c>
      <c r="LIE1" s="1" t="s">
        <v>8973</v>
      </c>
      <c r="LIF1" s="1" t="s">
        <v>8974</v>
      </c>
      <c r="LIG1" s="1" t="s">
        <v>8975</v>
      </c>
      <c r="LIH1" s="1" t="s">
        <v>8976</v>
      </c>
      <c r="LII1" s="1" t="s">
        <v>8977</v>
      </c>
      <c r="LIJ1" s="1" t="s">
        <v>8978</v>
      </c>
      <c r="LIK1" s="1" t="s">
        <v>8979</v>
      </c>
      <c r="LIL1" s="1" t="s">
        <v>8980</v>
      </c>
      <c r="LIM1" s="1" t="s">
        <v>8981</v>
      </c>
      <c r="LIN1" s="1" t="s">
        <v>8982</v>
      </c>
      <c r="LIO1" s="1" t="s">
        <v>8983</v>
      </c>
      <c r="LIP1" s="1" t="s">
        <v>8984</v>
      </c>
      <c r="LIQ1" s="1" t="s">
        <v>8985</v>
      </c>
      <c r="LIR1" s="1" t="s">
        <v>8986</v>
      </c>
      <c r="LIS1" s="1" t="s">
        <v>8987</v>
      </c>
      <c r="LIT1" s="1" t="s">
        <v>8988</v>
      </c>
      <c r="LIU1" s="1" t="s">
        <v>8989</v>
      </c>
      <c r="LIV1" s="1" t="s">
        <v>8990</v>
      </c>
      <c r="LIW1" s="1" t="s">
        <v>8991</v>
      </c>
      <c r="LIX1" s="1" t="s">
        <v>8992</v>
      </c>
      <c r="LIY1" s="1" t="s">
        <v>8993</v>
      </c>
      <c r="LIZ1" s="1" t="s">
        <v>8994</v>
      </c>
      <c r="LJA1" s="1" t="s">
        <v>8995</v>
      </c>
      <c r="LJB1" s="1" t="s">
        <v>8996</v>
      </c>
      <c r="LJC1" s="1" t="s">
        <v>8997</v>
      </c>
      <c r="LJD1" s="1" t="s">
        <v>8998</v>
      </c>
      <c r="LJE1" s="1" t="s">
        <v>8999</v>
      </c>
      <c r="LJF1" s="1" t="s">
        <v>9000</v>
      </c>
      <c r="LJG1" s="1" t="s">
        <v>9001</v>
      </c>
      <c r="LJH1" s="1" t="s">
        <v>9002</v>
      </c>
      <c r="LJI1" s="1" t="s">
        <v>9003</v>
      </c>
      <c r="LJJ1" s="1" t="s">
        <v>9004</v>
      </c>
      <c r="LJK1" s="1" t="s">
        <v>9005</v>
      </c>
      <c r="LJL1" s="1" t="s">
        <v>9006</v>
      </c>
      <c r="LJM1" s="1" t="s">
        <v>9007</v>
      </c>
      <c r="LJN1" s="1" t="s">
        <v>9008</v>
      </c>
      <c r="LJO1" s="1" t="s">
        <v>9009</v>
      </c>
      <c r="LJP1" s="1" t="s">
        <v>9010</v>
      </c>
      <c r="LJQ1" s="1" t="s">
        <v>9011</v>
      </c>
      <c r="LJR1" s="1" t="s">
        <v>9012</v>
      </c>
      <c r="LJS1" s="1" t="s">
        <v>9013</v>
      </c>
      <c r="LJT1" s="1" t="s">
        <v>9014</v>
      </c>
      <c r="LJU1" s="1" t="s">
        <v>9015</v>
      </c>
      <c r="LJV1" s="1" t="s">
        <v>9016</v>
      </c>
      <c r="LJW1" s="1" t="s">
        <v>9017</v>
      </c>
      <c r="LJX1" s="1" t="s">
        <v>9018</v>
      </c>
      <c r="LJY1" s="1" t="s">
        <v>9019</v>
      </c>
      <c r="LJZ1" s="1" t="s">
        <v>9020</v>
      </c>
      <c r="LKA1" s="1" t="s">
        <v>9021</v>
      </c>
      <c r="LKB1" s="1" t="s">
        <v>9022</v>
      </c>
      <c r="LKC1" s="1" t="s">
        <v>9023</v>
      </c>
      <c r="LKD1" s="1" t="s">
        <v>9024</v>
      </c>
      <c r="LKE1" s="1" t="s">
        <v>9025</v>
      </c>
      <c r="LKF1" s="1" t="s">
        <v>9026</v>
      </c>
      <c r="LKG1" s="1" t="s">
        <v>9027</v>
      </c>
      <c r="LKH1" s="1" t="s">
        <v>9028</v>
      </c>
      <c r="LKI1" s="1" t="s">
        <v>9029</v>
      </c>
      <c r="LKJ1" s="1" t="s">
        <v>9030</v>
      </c>
      <c r="LKK1" s="1" t="s">
        <v>9031</v>
      </c>
      <c r="LKL1" s="1" t="s">
        <v>9032</v>
      </c>
      <c r="LKM1" s="1" t="s">
        <v>9033</v>
      </c>
      <c r="LKN1" s="1" t="s">
        <v>9034</v>
      </c>
      <c r="LKO1" s="1" t="s">
        <v>9035</v>
      </c>
      <c r="LKP1" s="1" t="s">
        <v>9036</v>
      </c>
      <c r="LKQ1" s="1" t="s">
        <v>9037</v>
      </c>
      <c r="LKR1" s="1" t="s">
        <v>9038</v>
      </c>
      <c r="LKS1" s="1" t="s">
        <v>9039</v>
      </c>
      <c r="LKT1" s="1" t="s">
        <v>9040</v>
      </c>
      <c r="LKU1" s="1" t="s">
        <v>9041</v>
      </c>
      <c r="LKV1" s="1" t="s">
        <v>9042</v>
      </c>
      <c r="LKW1" s="1" t="s">
        <v>9043</v>
      </c>
      <c r="LKX1" s="1" t="s">
        <v>9044</v>
      </c>
      <c r="LKY1" s="1" t="s">
        <v>9045</v>
      </c>
      <c r="LKZ1" s="1" t="s">
        <v>9046</v>
      </c>
      <c r="LLA1" s="1" t="s">
        <v>9047</v>
      </c>
      <c r="LLB1" s="1" t="s">
        <v>9048</v>
      </c>
      <c r="LLC1" s="1" t="s">
        <v>9049</v>
      </c>
      <c r="LLD1" s="1" t="s">
        <v>9050</v>
      </c>
      <c r="LLE1" s="1" t="s">
        <v>9051</v>
      </c>
      <c r="LLF1" s="1" t="s">
        <v>9052</v>
      </c>
      <c r="LLG1" s="1" t="s">
        <v>9053</v>
      </c>
      <c r="LLH1" s="1" t="s">
        <v>9054</v>
      </c>
      <c r="LLI1" s="1" t="s">
        <v>9055</v>
      </c>
      <c r="LLJ1" s="1" t="s">
        <v>9056</v>
      </c>
      <c r="LLK1" s="1" t="s">
        <v>9057</v>
      </c>
      <c r="LLL1" s="1" t="s">
        <v>9058</v>
      </c>
      <c r="LLM1" s="1" t="s">
        <v>9059</v>
      </c>
      <c r="LLN1" s="1" t="s">
        <v>9060</v>
      </c>
      <c r="LLO1" s="1" t="s">
        <v>9061</v>
      </c>
      <c r="LLP1" s="1" t="s">
        <v>9062</v>
      </c>
      <c r="LLQ1" s="1" t="s">
        <v>9063</v>
      </c>
      <c r="LLR1" s="1" t="s">
        <v>9064</v>
      </c>
      <c r="LLS1" s="1" t="s">
        <v>9065</v>
      </c>
      <c r="LLT1" s="1" t="s">
        <v>9066</v>
      </c>
      <c r="LLU1" s="1" t="s">
        <v>9067</v>
      </c>
      <c r="LLV1" s="1" t="s">
        <v>9068</v>
      </c>
      <c r="LLW1" s="1" t="s">
        <v>9069</v>
      </c>
      <c r="LLX1" s="1" t="s">
        <v>9070</v>
      </c>
      <c r="LLY1" s="1" t="s">
        <v>9071</v>
      </c>
      <c r="LLZ1" s="1" t="s">
        <v>9072</v>
      </c>
      <c r="LMA1" s="1" t="s">
        <v>9073</v>
      </c>
      <c r="LMB1" s="1" t="s">
        <v>9074</v>
      </c>
      <c r="LMC1" s="1" t="s">
        <v>9075</v>
      </c>
      <c r="LMD1" s="1" t="s">
        <v>9076</v>
      </c>
      <c r="LME1" s="1" t="s">
        <v>9077</v>
      </c>
      <c r="LMF1" s="1" t="s">
        <v>9078</v>
      </c>
      <c r="LMG1" s="1" t="s">
        <v>9079</v>
      </c>
      <c r="LMH1" s="1" t="s">
        <v>9080</v>
      </c>
      <c r="LMI1" s="1" t="s">
        <v>9081</v>
      </c>
      <c r="LMJ1" s="1" t="s">
        <v>9082</v>
      </c>
      <c r="LMK1" s="1" t="s">
        <v>9083</v>
      </c>
      <c r="LML1" s="1" t="s">
        <v>9084</v>
      </c>
      <c r="LMM1" s="1" t="s">
        <v>9085</v>
      </c>
      <c r="LMN1" s="1" t="s">
        <v>9086</v>
      </c>
      <c r="LMO1" s="1" t="s">
        <v>9087</v>
      </c>
      <c r="LMP1" s="1" t="s">
        <v>9088</v>
      </c>
      <c r="LMQ1" s="1" t="s">
        <v>9089</v>
      </c>
      <c r="LMR1" s="1" t="s">
        <v>9090</v>
      </c>
      <c r="LMS1" s="1" t="s">
        <v>9091</v>
      </c>
      <c r="LMT1" s="1" t="s">
        <v>9092</v>
      </c>
      <c r="LMU1" s="1" t="s">
        <v>9093</v>
      </c>
      <c r="LMV1" s="1" t="s">
        <v>9094</v>
      </c>
      <c r="LMW1" s="1" t="s">
        <v>9095</v>
      </c>
      <c r="LMX1" s="1" t="s">
        <v>9096</v>
      </c>
      <c r="LMY1" s="1" t="s">
        <v>9097</v>
      </c>
      <c r="LMZ1" s="1" t="s">
        <v>9098</v>
      </c>
      <c r="LNA1" s="1" t="s">
        <v>9099</v>
      </c>
      <c r="LNB1" s="1" t="s">
        <v>9100</v>
      </c>
      <c r="LNC1" s="1" t="s">
        <v>9101</v>
      </c>
      <c r="LND1" s="1" t="s">
        <v>9102</v>
      </c>
      <c r="LNE1" s="1" t="s">
        <v>9103</v>
      </c>
      <c r="LNF1" s="1" t="s">
        <v>9104</v>
      </c>
      <c r="LNG1" s="1" t="s">
        <v>9105</v>
      </c>
      <c r="LNH1" s="1" t="s">
        <v>9106</v>
      </c>
      <c r="LNI1" s="1" t="s">
        <v>9107</v>
      </c>
      <c r="LNJ1" s="1" t="s">
        <v>9108</v>
      </c>
      <c r="LNK1" s="1" t="s">
        <v>9109</v>
      </c>
      <c r="LNL1" s="1" t="s">
        <v>9110</v>
      </c>
      <c r="LNM1" s="1" t="s">
        <v>9111</v>
      </c>
      <c r="LNN1" s="1" t="s">
        <v>9112</v>
      </c>
      <c r="LNO1" s="1" t="s">
        <v>9113</v>
      </c>
      <c r="LNP1" s="1" t="s">
        <v>9114</v>
      </c>
      <c r="LNQ1" s="1" t="s">
        <v>9115</v>
      </c>
      <c r="LNR1" s="1" t="s">
        <v>9116</v>
      </c>
      <c r="LNS1" s="1" t="s">
        <v>9117</v>
      </c>
      <c r="LNT1" s="1" t="s">
        <v>9118</v>
      </c>
      <c r="LNU1" s="1" t="s">
        <v>9119</v>
      </c>
      <c r="LNV1" s="1" t="s">
        <v>9120</v>
      </c>
      <c r="LNW1" s="1" t="s">
        <v>9121</v>
      </c>
      <c r="LNX1" s="1" t="s">
        <v>9122</v>
      </c>
      <c r="LNY1" s="1" t="s">
        <v>9123</v>
      </c>
      <c r="LNZ1" s="1" t="s">
        <v>9124</v>
      </c>
      <c r="LOA1" s="1" t="s">
        <v>9125</v>
      </c>
      <c r="LOB1" s="1" t="s">
        <v>9126</v>
      </c>
      <c r="LOC1" s="1" t="s">
        <v>9127</v>
      </c>
      <c r="LOD1" s="1" t="s">
        <v>9128</v>
      </c>
      <c r="LOE1" s="1" t="s">
        <v>9129</v>
      </c>
      <c r="LOF1" s="1" t="s">
        <v>9130</v>
      </c>
      <c r="LOG1" s="1" t="s">
        <v>9131</v>
      </c>
      <c r="LOH1" s="1" t="s">
        <v>9132</v>
      </c>
      <c r="LOI1" s="1" t="s">
        <v>9133</v>
      </c>
      <c r="LOJ1" s="1" t="s">
        <v>9134</v>
      </c>
      <c r="LOK1" s="1" t="s">
        <v>9135</v>
      </c>
      <c r="LOL1" s="1" t="s">
        <v>9136</v>
      </c>
      <c r="LOM1" s="1" t="s">
        <v>9137</v>
      </c>
      <c r="LON1" s="1" t="s">
        <v>9138</v>
      </c>
      <c r="LOO1" s="1" t="s">
        <v>9139</v>
      </c>
      <c r="LOP1" s="1" t="s">
        <v>9140</v>
      </c>
      <c r="LOQ1" s="1" t="s">
        <v>9141</v>
      </c>
      <c r="LOR1" s="1" t="s">
        <v>9142</v>
      </c>
      <c r="LOS1" s="1" t="s">
        <v>9143</v>
      </c>
      <c r="LOT1" s="1" t="s">
        <v>9144</v>
      </c>
      <c r="LOU1" s="1" t="s">
        <v>9145</v>
      </c>
      <c r="LOV1" s="1" t="s">
        <v>9146</v>
      </c>
      <c r="LOW1" s="1" t="s">
        <v>9147</v>
      </c>
      <c r="LOX1" s="1" t="s">
        <v>9148</v>
      </c>
      <c r="LOY1" s="1" t="s">
        <v>9149</v>
      </c>
      <c r="LOZ1" s="1" t="s">
        <v>9150</v>
      </c>
      <c r="LPA1" s="1" t="s">
        <v>9151</v>
      </c>
      <c r="LPB1" s="1" t="s">
        <v>9152</v>
      </c>
      <c r="LPC1" s="1" t="s">
        <v>9153</v>
      </c>
      <c r="LPD1" s="1" t="s">
        <v>9154</v>
      </c>
      <c r="LPE1" s="1" t="s">
        <v>9155</v>
      </c>
      <c r="LPF1" s="1" t="s">
        <v>9156</v>
      </c>
      <c r="LPG1" s="1" t="s">
        <v>9157</v>
      </c>
      <c r="LPH1" s="1" t="s">
        <v>9158</v>
      </c>
      <c r="LPI1" s="1" t="s">
        <v>9159</v>
      </c>
      <c r="LPJ1" s="1" t="s">
        <v>9160</v>
      </c>
      <c r="LPK1" s="1" t="s">
        <v>9161</v>
      </c>
      <c r="LPL1" s="1" t="s">
        <v>9162</v>
      </c>
      <c r="LPM1" s="1" t="s">
        <v>9163</v>
      </c>
      <c r="LPN1" s="1" t="s">
        <v>9164</v>
      </c>
      <c r="LPO1" s="1" t="s">
        <v>9165</v>
      </c>
      <c r="LPP1" s="1" t="s">
        <v>9166</v>
      </c>
      <c r="LPQ1" s="1" t="s">
        <v>9167</v>
      </c>
      <c r="LPR1" s="1" t="s">
        <v>9168</v>
      </c>
      <c r="LPS1" s="1" t="s">
        <v>9169</v>
      </c>
      <c r="LPT1" s="1" t="s">
        <v>9170</v>
      </c>
      <c r="LPU1" s="1" t="s">
        <v>9171</v>
      </c>
      <c r="LPV1" s="1" t="s">
        <v>9172</v>
      </c>
      <c r="LPW1" s="1" t="s">
        <v>9173</v>
      </c>
      <c r="LPX1" s="1" t="s">
        <v>9174</v>
      </c>
      <c r="LPY1" s="1" t="s">
        <v>9175</v>
      </c>
      <c r="LPZ1" s="1" t="s">
        <v>9176</v>
      </c>
      <c r="LQA1" s="1" t="s">
        <v>9177</v>
      </c>
      <c r="LQB1" s="1" t="s">
        <v>9178</v>
      </c>
      <c r="LQC1" s="1" t="s">
        <v>9179</v>
      </c>
      <c r="LQD1" s="1" t="s">
        <v>9180</v>
      </c>
      <c r="LQE1" s="1" t="s">
        <v>9181</v>
      </c>
      <c r="LQF1" s="1" t="s">
        <v>9182</v>
      </c>
      <c r="LQG1" s="1" t="s">
        <v>9183</v>
      </c>
      <c r="LQH1" s="1" t="s">
        <v>9184</v>
      </c>
      <c r="LQI1" s="1" t="s">
        <v>9185</v>
      </c>
      <c r="LQJ1" s="1" t="s">
        <v>9186</v>
      </c>
      <c r="LQK1" s="1" t="s">
        <v>9187</v>
      </c>
      <c r="LQL1" s="1" t="s">
        <v>9188</v>
      </c>
      <c r="LQM1" s="1" t="s">
        <v>9189</v>
      </c>
      <c r="LQN1" s="1" t="s">
        <v>9190</v>
      </c>
      <c r="LQO1" s="1" t="s">
        <v>9191</v>
      </c>
      <c r="LQP1" s="1" t="s">
        <v>9192</v>
      </c>
      <c r="LQQ1" s="1" t="s">
        <v>9193</v>
      </c>
      <c r="LQR1" s="1" t="s">
        <v>9194</v>
      </c>
      <c r="LQS1" s="1" t="s">
        <v>9195</v>
      </c>
      <c r="LQT1" s="1" t="s">
        <v>9196</v>
      </c>
      <c r="LQU1" s="1" t="s">
        <v>9197</v>
      </c>
      <c r="LQV1" s="1" t="s">
        <v>9198</v>
      </c>
      <c r="LQW1" s="1" t="s">
        <v>9199</v>
      </c>
      <c r="LQX1" s="1" t="s">
        <v>9200</v>
      </c>
      <c r="LQY1" s="1" t="s">
        <v>9201</v>
      </c>
      <c r="LQZ1" s="1" t="s">
        <v>9202</v>
      </c>
      <c r="LRA1" s="1" t="s">
        <v>9203</v>
      </c>
      <c r="LRB1" s="1" t="s">
        <v>9204</v>
      </c>
      <c r="LRC1" s="1" t="s">
        <v>9205</v>
      </c>
      <c r="LRD1" s="1" t="s">
        <v>9206</v>
      </c>
      <c r="LRE1" s="1" t="s">
        <v>9207</v>
      </c>
      <c r="LRF1" s="1" t="s">
        <v>9208</v>
      </c>
      <c r="LRG1" s="1" t="s">
        <v>9209</v>
      </c>
      <c r="LRH1" s="1" t="s">
        <v>9210</v>
      </c>
      <c r="LRI1" s="1" t="s">
        <v>9211</v>
      </c>
      <c r="LRJ1" s="1" t="s">
        <v>9212</v>
      </c>
      <c r="LRK1" s="1" t="s">
        <v>9213</v>
      </c>
      <c r="LRL1" s="1" t="s">
        <v>9214</v>
      </c>
      <c r="LRM1" s="1" t="s">
        <v>9215</v>
      </c>
      <c r="LRN1" s="1" t="s">
        <v>9216</v>
      </c>
      <c r="LRO1" s="1" t="s">
        <v>9217</v>
      </c>
      <c r="LRP1" s="1" t="s">
        <v>9218</v>
      </c>
      <c r="LRQ1" s="1" t="s">
        <v>9219</v>
      </c>
      <c r="LRR1" s="1" t="s">
        <v>9220</v>
      </c>
      <c r="LRS1" s="1" t="s">
        <v>9221</v>
      </c>
      <c r="LRT1" s="1" t="s">
        <v>9222</v>
      </c>
      <c r="LRU1" s="1" t="s">
        <v>9223</v>
      </c>
      <c r="LRV1" s="1" t="s">
        <v>9224</v>
      </c>
      <c r="LRW1" s="1" t="s">
        <v>9225</v>
      </c>
      <c r="LRX1" s="1" t="s">
        <v>9226</v>
      </c>
      <c r="LRY1" s="1" t="s">
        <v>9227</v>
      </c>
      <c r="LRZ1" s="1" t="s">
        <v>9228</v>
      </c>
      <c r="LSA1" s="1" t="s">
        <v>9229</v>
      </c>
      <c r="LSB1" s="1" t="s">
        <v>9230</v>
      </c>
      <c r="LSC1" s="1" t="s">
        <v>9231</v>
      </c>
      <c r="LSD1" s="1" t="s">
        <v>9232</v>
      </c>
      <c r="LSE1" s="1" t="s">
        <v>9233</v>
      </c>
      <c r="LSF1" s="1" t="s">
        <v>9234</v>
      </c>
      <c r="LSG1" s="1" t="s">
        <v>9235</v>
      </c>
      <c r="LSH1" s="1" t="s">
        <v>9236</v>
      </c>
      <c r="LSI1" s="1" t="s">
        <v>9237</v>
      </c>
      <c r="LSJ1" s="1" t="s">
        <v>9238</v>
      </c>
      <c r="LSK1" s="1" t="s">
        <v>9239</v>
      </c>
      <c r="LSL1" s="1" t="s">
        <v>9240</v>
      </c>
      <c r="LSM1" s="1" t="s">
        <v>9241</v>
      </c>
      <c r="LSN1" s="1" t="s">
        <v>9242</v>
      </c>
      <c r="LSO1" s="1" t="s">
        <v>9243</v>
      </c>
      <c r="LSP1" s="1" t="s">
        <v>9244</v>
      </c>
      <c r="LSQ1" s="1" t="s">
        <v>9245</v>
      </c>
      <c r="LSR1" s="1" t="s">
        <v>9246</v>
      </c>
      <c r="LSS1" s="1" t="s">
        <v>9247</v>
      </c>
      <c r="LST1" s="1" t="s">
        <v>9248</v>
      </c>
      <c r="LSU1" s="1" t="s">
        <v>9249</v>
      </c>
      <c r="LSV1" s="1" t="s">
        <v>9250</v>
      </c>
      <c r="LSW1" s="1" t="s">
        <v>9251</v>
      </c>
      <c r="LSX1" s="1" t="s">
        <v>9252</v>
      </c>
      <c r="LSY1" s="1" t="s">
        <v>9253</v>
      </c>
      <c r="LSZ1" s="1" t="s">
        <v>9254</v>
      </c>
      <c r="LTA1" s="1" t="s">
        <v>9255</v>
      </c>
      <c r="LTB1" s="1" t="s">
        <v>9256</v>
      </c>
      <c r="LTC1" s="1" t="s">
        <v>9257</v>
      </c>
      <c r="LTD1" s="1" t="s">
        <v>9258</v>
      </c>
      <c r="LTE1" s="1" t="s">
        <v>9259</v>
      </c>
      <c r="LTF1" s="1" t="s">
        <v>9260</v>
      </c>
      <c r="LTG1" s="1" t="s">
        <v>9261</v>
      </c>
      <c r="LTH1" s="1" t="s">
        <v>9262</v>
      </c>
      <c r="LTI1" s="1" t="s">
        <v>9263</v>
      </c>
      <c r="LTJ1" s="1" t="s">
        <v>9264</v>
      </c>
      <c r="LTK1" s="1" t="s">
        <v>9265</v>
      </c>
      <c r="LTL1" s="1" t="s">
        <v>9266</v>
      </c>
      <c r="LTM1" s="1" t="s">
        <v>9267</v>
      </c>
      <c r="LTN1" s="1" t="s">
        <v>9268</v>
      </c>
      <c r="LTO1" s="1" t="s">
        <v>9269</v>
      </c>
      <c r="LTP1" s="1" t="s">
        <v>9270</v>
      </c>
      <c r="LTQ1" s="1" t="s">
        <v>9271</v>
      </c>
      <c r="LTR1" s="1" t="s">
        <v>9272</v>
      </c>
      <c r="LTS1" s="1" t="s">
        <v>9273</v>
      </c>
      <c r="LTT1" s="1" t="s">
        <v>9274</v>
      </c>
      <c r="LTU1" s="1" t="s">
        <v>9275</v>
      </c>
      <c r="LTV1" s="1" t="s">
        <v>9276</v>
      </c>
      <c r="LTW1" s="1" t="s">
        <v>9277</v>
      </c>
      <c r="LTX1" s="1" t="s">
        <v>9278</v>
      </c>
      <c r="LTY1" s="1" t="s">
        <v>9279</v>
      </c>
      <c r="LTZ1" s="1" t="s">
        <v>9280</v>
      </c>
      <c r="LUA1" s="1" t="s">
        <v>9281</v>
      </c>
      <c r="LUB1" s="1" t="s">
        <v>9282</v>
      </c>
      <c r="LUC1" s="1" t="s">
        <v>9283</v>
      </c>
      <c r="LUD1" s="1" t="s">
        <v>9284</v>
      </c>
      <c r="LUE1" s="1" t="s">
        <v>9285</v>
      </c>
      <c r="LUF1" s="1" t="s">
        <v>9286</v>
      </c>
      <c r="LUG1" s="1" t="s">
        <v>9287</v>
      </c>
      <c r="LUH1" s="1" t="s">
        <v>9288</v>
      </c>
      <c r="LUI1" s="1" t="s">
        <v>9289</v>
      </c>
      <c r="LUJ1" s="1" t="s">
        <v>9290</v>
      </c>
      <c r="LUK1" s="1" t="s">
        <v>9291</v>
      </c>
      <c r="LUL1" s="1" t="s">
        <v>9292</v>
      </c>
      <c r="LUM1" s="1" t="s">
        <v>9293</v>
      </c>
      <c r="LUN1" s="1" t="s">
        <v>9294</v>
      </c>
      <c r="LUO1" s="1" t="s">
        <v>9295</v>
      </c>
      <c r="LUP1" s="1" t="s">
        <v>9296</v>
      </c>
      <c r="LUQ1" s="1" t="s">
        <v>9297</v>
      </c>
      <c r="LUR1" s="1" t="s">
        <v>9298</v>
      </c>
      <c r="LUS1" s="1" t="s">
        <v>9299</v>
      </c>
      <c r="LUT1" s="1" t="s">
        <v>9300</v>
      </c>
      <c r="LUU1" s="1" t="s">
        <v>9301</v>
      </c>
      <c r="LUV1" s="1" t="s">
        <v>9302</v>
      </c>
      <c r="LUW1" s="1" t="s">
        <v>9303</v>
      </c>
      <c r="LUX1" s="1" t="s">
        <v>9304</v>
      </c>
      <c r="LUY1" s="1" t="s">
        <v>9305</v>
      </c>
      <c r="LUZ1" s="1" t="s">
        <v>9306</v>
      </c>
      <c r="LVA1" s="1" t="s">
        <v>9307</v>
      </c>
      <c r="LVB1" s="1" t="s">
        <v>9308</v>
      </c>
      <c r="LVC1" s="1" t="s">
        <v>9309</v>
      </c>
      <c r="LVD1" s="1" t="s">
        <v>9310</v>
      </c>
      <c r="LVE1" s="1" t="s">
        <v>9311</v>
      </c>
      <c r="LVF1" s="1" t="s">
        <v>9312</v>
      </c>
      <c r="LVG1" s="1" t="s">
        <v>9313</v>
      </c>
      <c r="LVH1" s="1" t="s">
        <v>9314</v>
      </c>
      <c r="LVI1" s="1" t="s">
        <v>9315</v>
      </c>
      <c r="LVJ1" s="1" t="s">
        <v>9316</v>
      </c>
      <c r="LVK1" s="1" t="s">
        <v>9317</v>
      </c>
      <c r="LVL1" s="1" t="s">
        <v>9318</v>
      </c>
      <c r="LVM1" s="1" t="s">
        <v>9319</v>
      </c>
      <c r="LVN1" s="1" t="s">
        <v>9320</v>
      </c>
      <c r="LVO1" s="1" t="s">
        <v>9321</v>
      </c>
      <c r="LVP1" s="1" t="s">
        <v>9322</v>
      </c>
      <c r="LVQ1" s="1" t="s">
        <v>9323</v>
      </c>
      <c r="LVR1" s="1" t="s">
        <v>9324</v>
      </c>
      <c r="LVS1" s="1" t="s">
        <v>9325</v>
      </c>
      <c r="LVT1" s="1" t="s">
        <v>9326</v>
      </c>
      <c r="LVU1" s="1" t="s">
        <v>9327</v>
      </c>
      <c r="LVV1" s="1" t="s">
        <v>9328</v>
      </c>
      <c r="LVW1" s="1" t="s">
        <v>9329</v>
      </c>
      <c r="LVX1" s="1" t="s">
        <v>9330</v>
      </c>
      <c r="LVY1" s="1" t="s">
        <v>9331</v>
      </c>
      <c r="LVZ1" s="1" t="s">
        <v>9332</v>
      </c>
      <c r="LWA1" s="1" t="s">
        <v>9333</v>
      </c>
      <c r="LWB1" s="1" t="s">
        <v>9334</v>
      </c>
      <c r="LWC1" s="1" t="s">
        <v>9335</v>
      </c>
      <c r="LWD1" s="1" t="s">
        <v>9336</v>
      </c>
      <c r="LWE1" s="1" t="s">
        <v>9337</v>
      </c>
      <c r="LWF1" s="1" t="s">
        <v>9338</v>
      </c>
      <c r="LWG1" s="1" t="s">
        <v>9339</v>
      </c>
      <c r="LWH1" s="1" t="s">
        <v>9340</v>
      </c>
      <c r="LWI1" s="1" t="s">
        <v>9341</v>
      </c>
      <c r="LWJ1" s="1" t="s">
        <v>9342</v>
      </c>
      <c r="LWK1" s="1" t="s">
        <v>9343</v>
      </c>
      <c r="LWL1" s="1" t="s">
        <v>9344</v>
      </c>
      <c r="LWM1" s="1" t="s">
        <v>9345</v>
      </c>
      <c r="LWN1" s="1" t="s">
        <v>9346</v>
      </c>
      <c r="LWO1" s="1" t="s">
        <v>9347</v>
      </c>
      <c r="LWP1" s="1" t="s">
        <v>9348</v>
      </c>
      <c r="LWQ1" s="1" t="s">
        <v>9349</v>
      </c>
      <c r="LWR1" s="1" t="s">
        <v>9350</v>
      </c>
      <c r="LWS1" s="1" t="s">
        <v>9351</v>
      </c>
      <c r="LWT1" s="1" t="s">
        <v>9352</v>
      </c>
      <c r="LWU1" s="1" t="s">
        <v>9353</v>
      </c>
      <c r="LWV1" s="1" t="s">
        <v>9354</v>
      </c>
      <c r="LWW1" s="1" t="s">
        <v>9355</v>
      </c>
      <c r="LWX1" s="1" t="s">
        <v>9356</v>
      </c>
      <c r="LWY1" s="1" t="s">
        <v>9357</v>
      </c>
      <c r="LWZ1" s="1" t="s">
        <v>9358</v>
      </c>
      <c r="LXA1" s="1" t="s">
        <v>9359</v>
      </c>
      <c r="LXB1" s="1" t="s">
        <v>9360</v>
      </c>
      <c r="LXC1" s="1" t="s">
        <v>9361</v>
      </c>
      <c r="LXD1" s="1" t="s">
        <v>9362</v>
      </c>
      <c r="LXE1" s="1" t="s">
        <v>9363</v>
      </c>
      <c r="LXF1" s="1" t="s">
        <v>9364</v>
      </c>
      <c r="LXG1" s="1" t="s">
        <v>9365</v>
      </c>
      <c r="LXH1" s="1" t="s">
        <v>9366</v>
      </c>
      <c r="LXI1" s="1" t="s">
        <v>9367</v>
      </c>
      <c r="LXJ1" s="1" t="s">
        <v>9368</v>
      </c>
      <c r="LXK1" s="1" t="s">
        <v>9369</v>
      </c>
      <c r="LXL1" s="1" t="s">
        <v>9370</v>
      </c>
      <c r="LXM1" s="1" t="s">
        <v>9371</v>
      </c>
      <c r="LXN1" s="1" t="s">
        <v>9372</v>
      </c>
      <c r="LXO1" s="1" t="s">
        <v>9373</v>
      </c>
      <c r="LXP1" s="1" t="s">
        <v>9374</v>
      </c>
      <c r="LXQ1" s="1" t="s">
        <v>9375</v>
      </c>
      <c r="LXR1" s="1" t="s">
        <v>9376</v>
      </c>
      <c r="LXS1" s="1" t="s">
        <v>9377</v>
      </c>
      <c r="LXT1" s="1" t="s">
        <v>9378</v>
      </c>
      <c r="LXU1" s="1" t="s">
        <v>9379</v>
      </c>
      <c r="LXV1" s="1" t="s">
        <v>9380</v>
      </c>
      <c r="LXW1" s="1" t="s">
        <v>9381</v>
      </c>
      <c r="LXX1" s="1" t="s">
        <v>9382</v>
      </c>
      <c r="LXY1" s="1" t="s">
        <v>9383</v>
      </c>
      <c r="LXZ1" s="1" t="s">
        <v>9384</v>
      </c>
      <c r="LYA1" s="1" t="s">
        <v>9385</v>
      </c>
      <c r="LYB1" s="1" t="s">
        <v>9386</v>
      </c>
      <c r="LYC1" s="1" t="s">
        <v>9387</v>
      </c>
      <c r="LYD1" s="1" t="s">
        <v>9388</v>
      </c>
      <c r="LYE1" s="1" t="s">
        <v>9389</v>
      </c>
      <c r="LYF1" s="1" t="s">
        <v>9390</v>
      </c>
      <c r="LYG1" s="1" t="s">
        <v>9391</v>
      </c>
      <c r="LYH1" s="1" t="s">
        <v>9392</v>
      </c>
      <c r="LYI1" s="1" t="s">
        <v>9393</v>
      </c>
      <c r="LYJ1" s="1" t="s">
        <v>9394</v>
      </c>
      <c r="LYK1" s="1" t="s">
        <v>9395</v>
      </c>
      <c r="LYL1" s="1" t="s">
        <v>9396</v>
      </c>
      <c r="LYM1" s="1" t="s">
        <v>9397</v>
      </c>
      <c r="LYN1" s="1" t="s">
        <v>9398</v>
      </c>
      <c r="LYO1" s="1" t="s">
        <v>9399</v>
      </c>
      <c r="LYP1" s="1" t="s">
        <v>9400</v>
      </c>
      <c r="LYQ1" s="1" t="s">
        <v>9401</v>
      </c>
      <c r="LYR1" s="1" t="s">
        <v>9402</v>
      </c>
      <c r="LYS1" s="1" t="s">
        <v>9403</v>
      </c>
      <c r="LYT1" s="1" t="s">
        <v>9404</v>
      </c>
      <c r="LYU1" s="1" t="s">
        <v>9405</v>
      </c>
      <c r="LYV1" s="1" t="s">
        <v>9406</v>
      </c>
      <c r="LYW1" s="1" t="s">
        <v>9407</v>
      </c>
      <c r="LYX1" s="1" t="s">
        <v>9408</v>
      </c>
      <c r="LYY1" s="1" t="s">
        <v>9409</v>
      </c>
      <c r="LYZ1" s="1" t="s">
        <v>9410</v>
      </c>
      <c r="LZA1" s="1" t="s">
        <v>9411</v>
      </c>
      <c r="LZB1" s="1" t="s">
        <v>9412</v>
      </c>
      <c r="LZC1" s="1" t="s">
        <v>9413</v>
      </c>
      <c r="LZD1" s="1" t="s">
        <v>9414</v>
      </c>
      <c r="LZE1" s="1" t="s">
        <v>9415</v>
      </c>
      <c r="LZF1" s="1" t="s">
        <v>9416</v>
      </c>
      <c r="LZG1" s="1" t="s">
        <v>9417</v>
      </c>
      <c r="LZH1" s="1" t="s">
        <v>9418</v>
      </c>
      <c r="LZI1" s="1" t="s">
        <v>9419</v>
      </c>
      <c r="LZJ1" s="1" t="s">
        <v>9420</v>
      </c>
      <c r="LZK1" s="1" t="s">
        <v>9421</v>
      </c>
      <c r="LZL1" s="1" t="s">
        <v>9422</v>
      </c>
      <c r="LZM1" s="1" t="s">
        <v>9423</v>
      </c>
      <c r="LZN1" s="1" t="s">
        <v>9424</v>
      </c>
      <c r="LZO1" s="1" t="s">
        <v>9425</v>
      </c>
      <c r="LZP1" s="1" t="s">
        <v>9426</v>
      </c>
      <c r="LZQ1" s="1" t="s">
        <v>9427</v>
      </c>
      <c r="LZR1" s="1" t="s">
        <v>9428</v>
      </c>
      <c r="LZS1" s="1" t="s">
        <v>9429</v>
      </c>
      <c r="LZT1" s="1" t="s">
        <v>9430</v>
      </c>
      <c r="LZU1" s="1" t="s">
        <v>9431</v>
      </c>
      <c r="LZV1" s="1" t="s">
        <v>9432</v>
      </c>
      <c r="LZW1" s="1" t="s">
        <v>9433</v>
      </c>
      <c r="LZX1" s="1" t="s">
        <v>9434</v>
      </c>
      <c r="LZY1" s="1" t="s">
        <v>9435</v>
      </c>
      <c r="LZZ1" s="1" t="s">
        <v>9436</v>
      </c>
      <c r="MAA1" s="1" t="s">
        <v>9437</v>
      </c>
      <c r="MAB1" s="1" t="s">
        <v>9438</v>
      </c>
      <c r="MAC1" s="1" t="s">
        <v>9439</v>
      </c>
      <c r="MAD1" s="1" t="s">
        <v>9440</v>
      </c>
      <c r="MAE1" s="1" t="s">
        <v>9441</v>
      </c>
      <c r="MAF1" s="1" t="s">
        <v>9442</v>
      </c>
      <c r="MAG1" s="1" t="s">
        <v>9443</v>
      </c>
      <c r="MAH1" s="1" t="s">
        <v>9444</v>
      </c>
      <c r="MAI1" s="1" t="s">
        <v>9445</v>
      </c>
      <c r="MAJ1" s="1" t="s">
        <v>9446</v>
      </c>
      <c r="MAK1" s="1" t="s">
        <v>9447</v>
      </c>
      <c r="MAL1" s="1" t="s">
        <v>9448</v>
      </c>
      <c r="MAM1" s="1" t="s">
        <v>9449</v>
      </c>
      <c r="MAN1" s="1" t="s">
        <v>9450</v>
      </c>
      <c r="MAO1" s="1" t="s">
        <v>9451</v>
      </c>
      <c r="MAP1" s="1" t="s">
        <v>9452</v>
      </c>
      <c r="MAQ1" s="1" t="s">
        <v>9453</v>
      </c>
      <c r="MAR1" s="1" t="s">
        <v>9454</v>
      </c>
      <c r="MAS1" s="1" t="s">
        <v>9455</v>
      </c>
      <c r="MAT1" s="1" t="s">
        <v>9456</v>
      </c>
      <c r="MAU1" s="1" t="s">
        <v>9457</v>
      </c>
      <c r="MAV1" s="1" t="s">
        <v>9458</v>
      </c>
      <c r="MAW1" s="1" t="s">
        <v>9459</v>
      </c>
      <c r="MAX1" s="1" t="s">
        <v>9460</v>
      </c>
      <c r="MAY1" s="1" t="s">
        <v>9461</v>
      </c>
      <c r="MAZ1" s="1" t="s">
        <v>9462</v>
      </c>
      <c r="MBA1" s="1" t="s">
        <v>9463</v>
      </c>
      <c r="MBB1" s="1" t="s">
        <v>9464</v>
      </c>
      <c r="MBC1" s="1" t="s">
        <v>9465</v>
      </c>
      <c r="MBD1" s="1" t="s">
        <v>9466</v>
      </c>
      <c r="MBE1" s="1" t="s">
        <v>9467</v>
      </c>
      <c r="MBF1" s="1" t="s">
        <v>9468</v>
      </c>
      <c r="MBG1" s="1" t="s">
        <v>9469</v>
      </c>
      <c r="MBH1" s="1" t="s">
        <v>9470</v>
      </c>
      <c r="MBI1" s="1" t="s">
        <v>9471</v>
      </c>
      <c r="MBJ1" s="1" t="s">
        <v>9472</v>
      </c>
      <c r="MBK1" s="1" t="s">
        <v>9473</v>
      </c>
      <c r="MBL1" s="1" t="s">
        <v>9474</v>
      </c>
      <c r="MBM1" s="1" t="s">
        <v>9475</v>
      </c>
      <c r="MBN1" s="1" t="s">
        <v>9476</v>
      </c>
      <c r="MBO1" s="1" t="s">
        <v>9477</v>
      </c>
      <c r="MBP1" s="1" t="s">
        <v>9478</v>
      </c>
      <c r="MBQ1" s="1" t="s">
        <v>9479</v>
      </c>
      <c r="MBR1" s="1" t="s">
        <v>9480</v>
      </c>
      <c r="MBS1" s="1" t="s">
        <v>9481</v>
      </c>
      <c r="MBT1" s="1" t="s">
        <v>9482</v>
      </c>
      <c r="MBU1" s="1" t="s">
        <v>9483</v>
      </c>
      <c r="MBV1" s="1" t="s">
        <v>9484</v>
      </c>
      <c r="MBW1" s="1" t="s">
        <v>9485</v>
      </c>
      <c r="MBX1" s="1" t="s">
        <v>9486</v>
      </c>
      <c r="MBY1" s="1" t="s">
        <v>9487</v>
      </c>
      <c r="MBZ1" s="1" t="s">
        <v>9488</v>
      </c>
      <c r="MCA1" s="1" t="s">
        <v>9489</v>
      </c>
      <c r="MCB1" s="1" t="s">
        <v>9490</v>
      </c>
      <c r="MCC1" s="1" t="s">
        <v>9491</v>
      </c>
      <c r="MCD1" s="1" t="s">
        <v>9492</v>
      </c>
      <c r="MCE1" s="1" t="s">
        <v>9493</v>
      </c>
      <c r="MCF1" s="1" t="s">
        <v>9494</v>
      </c>
      <c r="MCG1" s="1" t="s">
        <v>9495</v>
      </c>
      <c r="MCH1" s="1" t="s">
        <v>9496</v>
      </c>
      <c r="MCI1" s="1" t="s">
        <v>9497</v>
      </c>
      <c r="MCJ1" s="1" t="s">
        <v>9498</v>
      </c>
      <c r="MCK1" s="1" t="s">
        <v>9499</v>
      </c>
      <c r="MCL1" s="1" t="s">
        <v>9500</v>
      </c>
      <c r="MCM1" s="1" t="s">
        <v>9501</v>
      </c>
      <c r="MCN1" s="1" t="s">
        <v>9502</v>
      </c>
      <c r="MCO1" s="1" t="s">
        <v>9503</v>
      </c>
      <c r="MCP1" s="1" t="s">
        <v>9504</v>
      </c>
      <c r="MCQ1" s="1" t="s">
        <v>9505</v>
      </c>
      <c r="MCR1" s="1" t="s">
        <v>9506</v>
      </c>
      <c r="MCS1" s="1" t="s">
        <v>9507</v>
      </c>
      <c r="MCT1" s="1" t="s">
        <v>9508</v>
      </c>
      <c r="MCU1" s="1" t="s">
        <v>9509</v>
      </c>
      <c r="MCV1" s="1" t="s">
        <v>9510</v>
      </c>
      <c r="MCW1" s="1" t="s">
        <v>9511</v>
      </c>
      <c r="MCX1" s="1" t="s">
        <v>9512</v>
      </c>
      <c r="MCY1" s="1" t="s">
        <v>9513</v>
      </c>
      <c r="MCZ1" s="1" t="s">
        <v>9514</v>
      </c>
      <c r="MDA1" s="1" t="s">
        <v>9515</v>
      </c>
      <c r="MDB1" s="1" t="s">
        <v>9516</v>
      </c>
      <c r="MDC1" s="1" t="s">
        <v>9517</v>
      </c>
      <c r="MDD1" s="1" t="s">
        <v>9518</v>
      </c>
      <c r="MDE1" s="1" t="s">
        <v>9519</v>
      </c>
      <c r="MDF1" s="1" t="s">
        <v>9520</v>
      </c>
      <c r="MDG1" s="1" t="s">
        <v>9521</v>
      </c>
      <c r="MDH1" s="1" t="s">
        <v>9522</v>
      </c>
      <c r="MDI1" s="1" t="s">
        <v>9523</v>
      </c>
      <c r="MDJ1" s="1" t="s">
        <v>9524</v>
      </c>
      <c r="MDK1" s="1" t="s">
        <v>9525</v>
      </c>
      <c r="MDL1" s="1" t="s">
        <v>9526</v>
      </c>
      <c r="MDM1" s="1" t="s">
        <v>9527</v>
      </c>
      <c r="MDN1" s="1" t="s">
        <v>9528</v>
      </c>
      <c r="MDO1" s="1" t="s">
        <v>9529</v>
      </c>
      <c r="MDP1" s="1" t="s">
        <v>9530</v>
      </c>
      <c r="MDQ1" s="1" t="s">
        <v>9531</v>
      </c>
      <c r="MDR1" s="1" t="s">
        <v>9532</v>
      </c>
      <c r="MDS1" s="1" t="s">
        <v>9533</v>
      </c>
      <c r="MDT1" s="1" t="s">
        <v>9534</v>
      </c>
      <c r="MDU1" s="1" t="s">
        <v>9535</v>
      </c>
      <c r="MDV1" s="1" t="s">
        <v>9536</v>
      </c>
      <c r="MDW1" s="1" t="s">
        <v>9537</v>
      </c>
      <c r="MDX1" s="1" t="s">
        <v>9538</v>
      </c>
      <c r="MDY1" s="1" t="s">
        <v>9539</v>
      </c>
      <c r="MDZ1" s="1" t="s">
        <v>9540</v>
      </c>
      <c r="MEA1" s="1" t="s">
        <v>9541</v>
      </c>
      <c r="MEB1" s="1" t="s">
        <v>9542</v>
      </c>
      <c r="MEC1" s="1" t="s">
        <v>9543</v>
      </c>
      <c r="MED1" s="1" t="s">
        <v>9544</v>
      </c>
      <c r="MEE1" s="1" t="s">
        <v>9545</v>
      </c>
      <c r="MEF1" s="1" t="s">
        <v>9546</v>
      </c>
      <c r="MEG1" s="1" t="s">
        <v>9547</v>
      </c>
      <c r="MEH1" s="1" t="s">
        <v>9548</v>
      </c>
      <c r="MEI1" s="1" t="s">
        <v>9549</v>
      </c>
      <c r="MEJ1" s="1" t="s">
        <v>9550</v>
      </c>
      <c r="MEK1" s="1" t="s">
        <v>9551</v>
      </c>
      <c r="MEL1" s="1" t="s">
        <v>9552</v>
      </c>
      <c r="MEM1" s="1" t="s">
        <v>9553</v>
      </c>
      <c r="MEN1" s="1" t="s">
        <v>9554</v>
      </c>
      <c r="MEO1" s="1" t="s">
        <v>9555</v>
      </c>
      <c r="MEP1" s="1" t="s">
        <v>9556</v>
      </c>
      <c r="MEQ1" s="1" t="s">
        <v>9557</v>
      </c>
      <c r="MER1" s="1" t="s">
        <v>9558</v>
      </c>
      <c r="MES1" s="1" t="s">
        <v>9559</v>
      </c>
      <c r="MET1" s="1" t="s">
        <v>9560</v>
      </c>
      <c r="MEU1" s="1" t="s">
        <v>9561</v>
      </c>
      <c r="MEV1" s="1" t="s">
        <v>9562</v>
      </c>
      <c r="MEW1" s="1" t="s">
        <v>9563</v>
      </c>
      <c r="MEX1" s="1" t="s">
        <v>9564</v>
      </c>
      <c r="MEY1" s="1" t="s">
        <v>9565</v>
      </c>
      <c r="MEZ1" s="1" t="s">
        <v>9566</v>
      </c>
      <c r="MFA1" s="1" t="s">
        <v>9567</v>
      </c>
      <c r="MFB1" s="1" t="s">
        <v>9568</v>
      </c>
      <c r="MFC1" s="1" t="s">
        <v>9569</v>
      </c>
      <c r="MFD1" s="1" t="s">
        <v>9570</v>
      </c>
      <c r="MFE1" s="1" t="s">
        <v>9571</v>
      </c>
      <c r="MFF1" s="1" t="s">
        <v>9572</v>
      </c>
      <c r="MFG1" s="1" t="s">
        <v>9573</v>
      </c>
      <c r="MFH1" s="1" t="s">
        <v>9574</v>
      </c>
      <c r="MFI1" s="1" t="s">
        <v>9575</v>
      </c>
      <c r="MFJ1" s="1" t="s">
        <v>9576</v>
      </c>
      <c r="MFK1" s="1" t="s">
        <v>9577</v>
      </c>
      <c r="MFL1" s="1" t="s">
        <v>9578</v>
      </c>
      <c r="MFM1" s="1" t="s">
        <v>9579</v>
      </c>
      <c r="MFN1" s="1" t="s">
        <v>9580</v>
      </c>
      <c r="MFO1" s="1" t="s">
        <v>9581</v>
      </c>
      <c r="MFP1" s="1" t="s">
        <v>9582</v>
      </c>
      <c r="MFQ1" s="1" t="s">
        <v>9583</v>
      </c>
      <c r="MFR1" s="1" t="s">
        <v>9584</v>
      </c>
      <c r="MFS1" s="1" t="s">
        <v>9585</v>
      </c>
      <c r="MFT1" s="1" t="s">
        <v>9586</v>
      </c>
      <c r="MFU1" s="1" t="s">
        <v>9587</v>
      </c>
      <c r="MFV1" s="1" t="s">
        <v>9588</v>
      </c>
      <c r="MFW1" s="1" t="s">
        <v>9589</v>
      </c>
      <c r="MFX1" s="1" t="s">
        <v>9590</v>
      </c>
      <c r="MFY1" s="1" t="s">
        <v>9591</v>
      </c>
      <c r="MFZ1" s="1" t="s">
        <v>9592</v>
      </c>
      <c r="MGA1" s="1" t="s">
        <v>9593</v>
      </c>
      <c r="MGB1" s="1" t="s">
        <v>9594</v>
      </c>
      <c r="MGC1" s="1" t="s">
        <v>9595</v>
      </c>
      <c r="MGD1" s="1" t="s">
        <v>9596</v>
      </c>
      <c r="MGE1" s="1" t="s">
        <v>9597</v>
      </c>
      <c r="MGF1" s="1" t="s">
        <v>9598</v>
      </c>
      <c r="MGG1" s="1" t="s">
        <v>9599</v>
      </c>
      <c r="MGH1" s="1" t="s">
        <v>9600</v>
      </c>
      <c r="MGI1" s="1" t="s">
        <v>9601</v>
      </c>
      <c r="MGJ1" s="1" t="s">
        <v>9602</v>
      </c>
      <c r="MGK1" s="1" t="s">
        <v>9603</v>
      </c>
      <c r="MGL1" s="1" t="s">
        <v>9604</v>
      </c>
      <c r="MGM1" s="1" t="s">
        <v>9605</v>
      </c>
      <c r="MGN1" s="1" t="s">
        <v>9606</v>
      </c>
      <c r="MGO1" s="1" t="s">
        <v>9607</v>
      </c>
      <c r="MGP1" s="1" t="s">
        <v>9608</v>
      </c>
      <c r="MGQ1" s="1" t="s">
        <v>9609</v>
      </c>
      <c r="MGR1" s="1" t="s">
        <v>9610</v>
      </c>
      <c r="MGS1" s="1" t="s">
        <v>9611</v>
      </c>
      <c r="MGT1" s="1" t="s">
        <v>9612</v>
      </c>
      <c r="MGU1" s="1" t="s">
        <v>9613</v>
      </c>
      <c r="MGV1" s="1" t="s">
        <v>9614</v>
      </c>
      <c r="MGW1" s="1" t="s">
        <v>9615</v>
      </c>
      <c r="MGX1" s="1" t="s">
        <v>9616</v>
      </c>
      <c r="MGY1" s="1" t="s">
        <v>9617</v>
      </c>
      <c r="MGZ1" s="1" t="s">
        <v>9618</v>
      </c>
      <c r="MHA1" s="1" t="s">
        <v>9619</v>
      </c>
      <c r="MHB1" s="1" t="s">
        <v>9620</v>
      </c>
      <c r="MHC1" s="1" t="s">
        <v>9621</v>
      </c>
      <c r="MHD1" s="1" t="s">
        <v>9622</v>
      </c>
      <c r="MHE1" s="1" t="s">
        <v>9623</v>
      </c>
      <c r="MHF1" s="1" t="s">
        <v>9624</v>
      </c>
      <c r="MHG1" s="1" t="s">
        <v>9625</v>
      </c>
      <c r="MHH1" s="1" t="s">
        <v>9626</v>
      </c>
      <c r="MHI1" s="1" t="s">
        <v>9627</v>
      </c>
      <c r="MHJ1" s="1" t="s">
        <v>9628</v>
      </c>
      <c r="MHK1" s="1" t="s">
        <v>9629</v>
      </c>
      <c r="MHL1" s="1" t="s">
        <v>9630</v>
      </c>
      <c r="MHM1" s="1" t="s">
        <v>9631</v>
      </c>
      <c r="MHN1" s="1" t="s">
        <v>9632</v>
      </c>
      <c r="MHO1" s="1" t="s">
        <v>9633</v>
      </c>
      <c r="MHP1" s="1" t="s">
        <v>9634</v>
      </c>
      <c r="MHQ1" s="1" t="s">
        <v>9635</v>
      </c>
      <c r="MHR1" s="1" t="s">
        <v>9636</v>
      </c>
      <c r="MHS1" s="1" t="s">
        <v>9637</v>
      </c>
      <c r="MHT1" s="1" t="s">
        <v>9638</v>
      </c>
      <c r="MHU1" s="1" t="s">
        <v>9639</v>
      </c>
      <c r="MHV1" s="1" t="s">
        <v>9640</v>
      </c>
      <c r="MHW1" s="1" t="s">
        <v>9641</v>
      </c>
      <c r="MHX1" s="1" t="s">
        <v>9642</v>
      </c>
      <c r="MHY1" s="1" t="s">
        <v>9643</v>
      </c>
      <c r="MHZ1" s="1" t="s">
        <v>9644</v>
      </c>
      <c r="MIA1" s="1" t="s">
        <v>9645</v>
      </c>
      <c r="MIB1" s="1" t="s">
        <v>9646</v>
      </c>
      <c r="MIC1" s="1" t="s">
        <v>9647</v>
      </c>
      <c r="MID1" s="1" t="s">
        <v>9648</v>
      </c>
      <c r="MIE1" s="1" t="s">
        <v>9649</v>
      </c>
      <c r="MIF1" s="1" t="s">
        <v>9650</v>
      </c>
      <c r="MIG1" s="1" t="s">
        <v>9651</v>
      </c>
      <c r="MIH1" s="1" t="s">
        <v>9652</v>
      </c>
      <c r="MII1" s="1" t="s">
        <v>9653</v>
      </c>
      <c r="MIJ1" s="1" t="s">
        <v>9654</v>
      </c>
      <c r="MIK1" s="1" t="s">
        <v>9655</v>
      </c>
      <c r="MIL1" s="1" t="s">
        <v>9656</v>
      </c>
      <c r="MIM1" s="1" t="s">
        <v>9657</v>
      </c>
      <c r="MIN1" s="1" t="s">
        <v>9658</v>
      </c>
      <c r="MIO1" s="1" t="s">
        <v>9659</v>
      </c>
      <c r="MIP1" s="1" t="s">
        <v>9660</v>
      </c>
      <c r="MIQ1" s="1" t="s">
        <v>9661</v>
      </c>
      <c r="MIR1" s="1" t="s">
        <v>9662</v>
      </c>
      <c r="MIS1" s="1" t="s">
        <v>9663</v>
      </c>
      <c r="MIT1" s="1" t="s">
        <v>9664</v>
      </c>
      <c r="MIU1" s="1" t="s">
        <v>9665</v>
      </c>
      <c r="MIV1" s="1" t="s">
        <v>9666</v>
      </c>
      <c r="MIW1" s="1" t="s">
        <v>9667</v>
      </c>
      <c r="MIX1" s="1" t="s">
        <v>9668</v>
      </c>
      <c r="MIY1" s="1" t="s">
        <v>9669</v>
      </c>
      <c r="MIZ1" s="1" t="s">
        <v>9670</v>
      </c>
      <c r="MJA1" s="1" t="s">
        <v>9671</v>
      </c>
      <c r="MJB1" s="1" t="s">
        <v>9672</v>
      </c>
      <c r="MJC1" s="1" t="s">
        <v>9673</v>
      </c>
      <c r="MJD1" s="1" t="s">
        <v>9674</v>
      </c>
      <c r="MJE1" s="1" t="s">
        <v>9675</v>
      </c>
      <c r="MJF1" s="1" t="s">
        <v>9676</v>
      </c>
      <c r="MJG1" s="1" t="s">
        <v>9677</v>
      </c>
      <c r="MJH1" s="1" t="s">
        <v>9678</v>
      </c>
      <c r="MJI1" s="1" t="s">
        <v>9679</v>
      </c>
      <c r="MJJ1" s="1" t="s">
        <v>9680</v>
      </c>
      <c r="MJK1" s="1" t="s">
        <v>9681</v>
      </c>
      <c r="MJL1" s="1" t="s">
        <v>9682</v>
      </c>
      <c r="MJM1" s="1" t="s">
        <v>9683</v>
      </c>
      <c r="MJN1" s="1" t="s">
        <v>9684</v>
      </c>
      <c r="MJO1" s="1" t="s">
        <v>9685</v>
      </c>
      <c r="MJP1" s="1" t="s">
        <v>9686</v>
      </c>
      <c r="MJQ1" s="1" t="s">
        <v>9687</v>
      </c>
      <c r="MJR1" s="1" t="s">
        <v>9688</v>
      </c>
      <c r="MJS1" s="1" t="s">
        <v>9689</v>
      </c>
      <c r="MJT1" s="1" t="s">
        <v>9690</v>
      </c>
      <c r="MJU1" s="1" t="s">
        <v>9691</v>
      </c>
      <c r="MJV1" s="1" t="s">
        <v>9692</v>
      </c>
      <c r="MJW1" s="1" t="s">
        <v>9693</v>
      </c>
      <c r="MJX1" s="1" t="s">
        <v>9694</v>
      </c>
      <c r="MJY1" s="1" t="s">
        <v>9695</v>
      </c>
      <c r="MJZ1" s="1" t="s">
        <v>9696</v>
      </c>
      <c r="MKA1" s="1" t="s">
        <v>9697</v>
      </c>
      <c r="MKB1" s="1" t="s">
        <v>9698</v>
      </c>
      <c r="MKC1" s="1" t="s">
        <v>9699</v>
      </c>
      <c r="MKD1" s="1" t="s">
        <v>9700</v>
      </c>
      <c r="MKE1" s="1" t="s">
        <v>9701</v>
      </c>
      <c r="MKF1" s="1" t="s">
        <v>9702</v>
      </c>
      <c r="MKG1" s="1" t="s">
        <v>9703</v>
      </c>
      <c r="MKH1" s="1" t="s">
        <v>9704</v>
      </c>
      <c r="MKI1" s="1" t="s">
        <v>9705</v>
      </c>
      <c r="MKJ1" s="1" t="s">
        <v>9706</v>
      </c>
      <c r="MKK1" s="1" t="s">
        <v>9707</v>
      </c>
      <c r="MKL1" s="1" t="s">
        <v>9708</v>
      </c>
      <c r="MKM1" s="1" t="s">
        <v>9709</v>
      </c>
      <c r="MKN1" s="1" t="s">
        <v>9710</v>
      </c>
      <c r="MKO1" s="1" t="s">
        <v>9711</v>
      </c>
      <c r="MKP1" s="1" t="s">
        <v>9712</v>
      </c>
      <c r="MKQ1" s="1" t="s">
        <v>9713</v>
      </c>
      <c r="MKR1" s="1" t="s">
        <v>9714</v>
      </c>
      <c r="MKS1" s="1" t="s">
        <v>9715</v>
      </c>
      <c r="MKT1" s="1" t="s">
        <v>9716</v>
      </c>
      <c r="MKU1" s="1" t="s">
        <v>9717</v>
      </c>
      <c r="MKV1" s="1" t="s">
        <v>9718</v>
      </c>
      <c r="MKW1" s="1" t="s">
        <v>9719</v>
      </c>
      <c r="MKX1" s="1" t="s">
        <v>9720</v>
      </c>
      <c r="MKY1" s="1" t="s">
        <v>9721</v>
      </c>
      <c r="MKZ1" s="1" t="s">
        <v>9722</v>
      </c>
      <c r="MLA1" s="1" t="s">
        <v>9723</v>
      </c>
      <c r="MLB1" s="1" t="s">
        <v>9724</v>
      </c>
      <c r="MLC1" s="1" t="s">
        <v>9725</v>
      </c>
      <c r="MLD1" s="1" t="s">
        <v>9726</v>
      </c>
      <c r="MLE1" s="1" t="s">
        <v>9727</v>
      </c>
      <c r="MLF1" s="1" t="s">
        <v>9728</v>
      </c>
      <c r="MLG1" s="1" t="s">
        <v>9729</v>
      </c>
      <c r="MLH1" s="1" t="s">
        <v>9730</v>
      </c>
      <c r="MLI1" s="1" t="s">
        <v>9731</v>
      </c>
      <c r="MLJ1" s="1" t="s">
        <v>9732</v>
      </c>
      <c r="MLK1" s="1" t="s">
        <v>9733</v>
      </c>
      <c r="MLL1" s="1" t="s">
        <v>9734</v>
      </c>
      <c r="MLM1" s="1" t="s">
        <v>9735</v>
      </c>
      <c r="MLN1" s="1" t="s">
        <v>9736</v>
      </c>
      <c r="MLO1" s="1" t="s">
        <v>9737</v>
      </c>
      <c r="MLP1" s="1" t="s">
        <v>9738</v>
      </c>
      <c r="MLQ1" s="1" t="s">
        <v>9739</v>
      </c>
      <c r="MLR1" s="1" t="s">
        <v>9740</v>
      </c>
      <c r="MLS1" s="1" t="s">
        <v>9741</v>
      </c>
      <c r="MLT1" s="1" t="s">
        <v>9742</v>
      </c>
      <c r="MLU1" s="1" t="s">
        <v>9743</v>
      </c>
      <c r="MLV1" s="1" t="s">
        <v>9744</v>
      </c>
      <c r="MLW1" s="1" t="s">
        <v>9745</v>
      </c>
      <c r="MLX1" s="1" t="s">
        <v>9746</v>
      </c>
      <c r="MLY1" s="1" t="s">
        <v>9747</v>
      </c>
      <c r="MLZ1" s="1" t="s">
        <v>9748</v>
      </c>
      <c r="MMA1" s="1" t="s">
        <v>9749</v>
      </c>
      <c r="MMB1" s="1" t="s">
        <v>9750</v>
      </c>
      <c r="MMC1" s="1" t="s">
        <v>9751</v>
      </c>
      <c r="MMD1" s="1" t="s">
        <v>9752</v>
      </c>
      <c r="MME1" s="1" t="s">
        <v>9753</v>
      </c>
      <c r="MMF1" s="1" t="s">
        <v>9754</v>
      </c>
      <c r="MMG1" s="1" t="s">
        <v>9755</v>
      </c>
      <c r="MMH1" s="1" t="s">
        <v>9756</v>
      </c>
      <c r="MMI1" s="1" t="s">
        <v>9757</v>
      </c>
      <c r="MMJ1" s="1" t="s">
        <v>9758</v>
      </c>
      <c r="MMK1" s="1" t="s">
        <v>9759</v>
      </c>
      <c r="MML1" s="1" t="s">
        <v>9760</v>
      </c>
      <c r="MMM1" s="1" t="s">
        <v>9761</v>
      </c>
      <c r="MMN1" s="1" t="s">
        <v>9762</v>
      </c>
      <c r="MMO1" s="1" t="s">
        <v>9763</v>
      </c>
      <c r="MMP1" s="1" t="s">
        <v>9764</v>
      </c>
      <c r="MMQ1" s="1" t="s">
        <v>9765</v>
      </c>
      <c r="MMR1" s="1" t="s">
        <v>9766</v>
      </c>
      <c r="MMS1" s="1" t="s">
        <v>9767</v>
      </c>
      <c r="MMT1" s="1" t="s">
        <v>9768</v>
      </c>
      <c r="MMU1" s="1" t="s">
        <v>9769</v>
      </c>
      <c r="MMV1" s="1" t="s">
        <v>9770</v>
      </c>
      <c r="MMW1" s="1" t="s">
        <v>9771</v>
      </c>
      <c r="MMX1" s="1" t="s">
        <v>9772</v>
      </c>
      <c r="MMY1" s="1" t="s">
        <v>9773</v>
      </c>
      <c r="MMZ1" s="1" t="s">
        <v>9774</v>
      </c>
      <c r="MNA1" s="1" t="s">
        <v>9775</v>
      </c>
      <c r="MNB1" s="1" t="s">
        <v>9776</v>
      </c>
      <c r="MNC1" s="1" t="s">
        <v>9777</v>
      </c>
      <c r="MND1" s="1" t="s">
        <v>9778</v>
      </c>
      <c r="MNE1" s="1" t="s">
        <v>9779</v>
      </c>
      <c r="MNF1" s="1" t="s">
        <v>9780</v>
      </c>
      <c r="MNG1" s="1" t="s">
        <v>9781</v>
      </c>
      <c r="MNH1" s="1" t="s">
        <v>9782</v>
      </c>
      <c r="MNI1" s="1" t="s">
        <v>9783</v>
      </c>
      <c r="MNJ1" s="1" t="s">
        <v>9784</v>
      </c>
      <c r="MNK1" s="1" t="s">
        <v>9785</v>
      </c>
      <c r="MNL1" s="1" t="s">
        <v>9786</v>
      </c>
      <c r="MNM1" s="1" t="s">
        <v>9787</v>
      </c>
      <c r="MNN1" s="1" t="s">
        <v>9788</v>
      </c>
      <c r="MNO1" s="1" t="s">
        <v>9789</v>
      </c>
      <c r="MNP1" s="1" t="s">
        <v>9790</v>
      </c>
      <c r="MNQ1" s="1" t="s">
        <v>9791</v>
      </c>
      <c r="MNR1" s="1" t="s">
        <v>9792</v>
      </c>
      <c r="MNS1" s="1" t="s">
        <v>9793</v>
      </c>
      <c r="MNT1" s="1" t="s">
        <v>9794</v>
      </c>
      <c r="MNU1" s="1" t="s">
        <v>9795</v>
      </c>
      <c r="MNV1" s="1" t="s">
        <v>9796</v>
      </c>
      <c r="MNW1" s="1" t="s">
        <v>9797</v>
      </c>
      <c r="MNX1" s="1" t="s">
        <v>9798</v>
      </c>
      <c r="MNY1" s="1" t="s">
        <v>9799</v>
      </c>
      <c r="MNZ1" s="1" t="s">
        <v>9800</v>
      </c>
      <c r="MOA1" s="1" t="s">
        <v>9801</v>
      </c>
      <c r="MOB1" s="1" t="s">
        <v>9802</v>
      </c>
      <c r="MOC1" s="1" t="s">
        <v>9803</v>
      </c>
      <c r="MOD1" s="1" t="s">
        <v>9804</v>
      </c>
      <c r="MOE1" s="1" t="s">
        <v>9805</v>
      </c>
      <c r="MOF1" s="1" t="s">
        <v>9806</v>
      </c>
      <c r="MOG1" s="1" t="s">
        <v>9807</v>
      </c>
      <c r="MOH1" s="1" t="s">
        <v>9808</v>
      </c>
      <c r="MOI1" s="1" t="s">
        <v>9809</v>
      </c>
      <c r="MOJ1" s="1" t="s">
        <v>9810</v>
      </c>
      <c r="MOK1" s="1" t="s">
        <v>9811</v>
      </c>
      <c r="MOL1" s="1" t="s">
        <v>9812</v>
      </c>
      <c r="MOM1" s="1" t="s">
        <v>9813</v>
      </c>
      <c r="MON1" s="1" t="s">
        <v>9814</v>
      </c>
      <c r="MOO1" s="1" t="s">
        <v>9815</v>
      </c>
      <c r="MOP1" s="1" t="s">
        <v>9816</v>
      </c>
      <c r="MOQ1" s="1" t="s">
        <v>9817</v>
      </c>
      <c r="MOR1" s="1" t="s">
        <v>9818</v>
      </c>
      <c r="MOS1" s="1" t="s">
        <v>9819</v>
      </c>
      <c r="MOT1" s="1" t="s">
        <v>9820</v>
      </c>
      <c r="MOU1" s="1" t="s">
        <v>9821</v>
      </c>
      <c r="MOV1" s="1" t="s">
        <v>9822</v>
      </c>
      <c r="MOW1" s="1" t="s">
        <v>9823</v>
      </c>
      <c r="MOX1" s="1" t="s">
        <v>9824</v>
      </c>
      <c r="MOY1" s="1" t="s">
        <v>9825</v>
      </c>
      <c r="MOZ1" s="1" t="s">
        <v>9826</v>
      </c>
      <c r="MPA1" s="1" t="s">
        <v>9827</v>
      </c>
      <c r="MPB1" s="1" t="s">
        <v>9828</v>
      </c>
      <c r="MPC1" s="1" t="s">
        <v>9829</v>
      </c>
      <c r="MPD1" s="1" t="s">
        <v>9830</v>
      </c>
      <c r="MPE1" s="1" t="s">
        <v>9831</v>
      </c>
      <c r="MPF1" s="1" t="s">
        <v>9832</v>
      </c>
      <c r="MPG1" s="1" t="s">
        <v>9833</v>
      </c>
      <c r="MPH1" s="1" t="s">
        <v>9834</v>
      </c>
      <c r="MPI1" s="1" t="s">
        <v>9835</v>
      </c>
      <c r="MPJ1" s="1" t="s">
        <v>9836</v>
      </c>
      <c r="MPK1" s="1" t="s">
        <v>9837</v>
      </c>
      <c r="MPL1" s="1" t="s">
        <v>9838</v>
      </c>
      <c r="MPM1" s="1" t="s">
        <v>9839</v>
      </c>
      <c r="MPN1" s="1" t="s">
        <v>9840</v>
      </c>
      <c r="MPO1" s="1" t="s">
        <v>9841</v>
      </c>
      <c r="MPP1" s="1" t="s">
        <v>9842</v>
      </c>
      <c r="MPQ1" s="1" t="s">
        <v>9843</v>
      </c>
      <c r="MPR1" s="1" t="s">
        <v>9844</v>
      </c>
      <c r="MPS1" s="1" t="s">
        <v>9845</v>
      </c>
      <c r="MPT1" s="1" t="s">
        <v>9846</v>
      </c>
      <c r="MPU1" s="1" t="s">
        <v>9847</v>
      </c>
      <c r="MPV1" s="1" t="s">
        <v>9848</v>
      </c>
      <c r="MPW1" s="1" t="s">
        <v>9849</v>
      </c>
      <c r="MPX1" s="1" t="s">
        <v>9850</v>
      </c>
      <c r="MPY1" s="1" t="s">
        <v>9851</v>
      </c>
      <c r="MPZ1" s="1" t="s">
        <v>9852</v>
      </c>
      <c r="MQA1" s="1" t="s">
        <v>9853</v>
      </c>
      <c r="MQB1" s="1" t="s">
        <v>9854</v>
      </c>
      <c r="MQC1" s="1" t="s">
        <v>9855</v>
      </c>
      <c r="MQD1" s="1" t="s">
        <v>9856</v>
      </c>
      <c r="MQE1" s="1" t="s">
        <v>9857</v>
      </c>
      <c r="MQF1" s="1" t="s">
        <v>9858</v>
      </c>
      <c r="MQG1" s="1" t="s">
        <v>9859</v>
      </c>
      <c r="MQH1" s="1" t="s">
        <v>9860</v>
      </c>
      <c r="MQI1" s="1" t="s">
        <v>9861</v>
      </c>
      <c r="MQJ1" s="1" t="s">
        <v>9862</v>
      </c>
      <c r="MQK1" s="1" t="s">
        <v>9863</v>
      </c>
      <c r="MQL1" s="1" t="s">
        <v>9864</v>
      </c>
      <c r="MQM1" s="1" t="s">
        <v>9865</v>
      </c>
      <c r="MQN1" s="1" t="s">
        <v>9866</v>
      </c>
      <c r="MQO1" s="1" t="s">
        <v>9867</v>
      </c>
      <c r="MQP1" s="1" t="s">
        <v>9868</v>
      </c>
      <c r="MQQ1" s="1" t="s">
        <v>9869</v>
      </c>
      <c r="MQR1" s="1" t="s">
        <v>9870</v>
      </c>
      <c r="MQS1" s="1" t="s">
        <v>9871</v>
      </c>
      <c r="MQT1" s="1" t="s">
        <v>9872</v>
      </c>
      <c r="MQU1" s="1" t="s">
        <v>9873</v>
      </c>
      <c r="MQV1" s="1" t="s">
        <v>9874</v>
      </c>
      <c r="MQW1" s="1" t="s">
        <v>9875</v>
      </c>
      <c r="MQX1" s="1" t="s">
        <v>9876</v>
      </c>
      <c r="MQY1" s="1" t="s">
        <v>9877</v>
      </c>
      <c r="MQZ1" s="1" t="s">
        <v>9878</v>
      </c>
      <c r="MRA1" s="1" t="s">
        <v>9879</v>
      </c>
      <c r="MRB1" s="1" t="s">
        <v>9880</v>
      </c>
      <c r="MRC1" s="1" t="s">
        <v>9881</v>
      </c>
      <c r="MRD1" s="1" t="s">
        <v>9882</v>
      </c>
      <c r="MRE1" s="1" t="s">
        <v>9883</v>
      </c>
      <c r="MRF1" s="1" t="s">
        <v>9884</v>
      </c>
      <c r="MRG1" s="1" t="s">
        <v>9885</v>
      </c>
      <c r="MRH1" s="1" t="s">
        <v>9886</v>
      </c>
      <c r="MRI1" s="1" t="s">
        <v>9887</v>
      </c>
      <c r="MRJ1" s="1" t="s">
        <v>9888</v>
      </c>
      <c r="MRK1" s="1" t="s">
        <v>9889</v>
      </c>
      <c r="MRL1" s="1" t="s">
        <v>9890</v>
      </c>
      <c r="MRM1" s="1" t="s">
        <v>9891</v>
      </c>
      <c r="MRN1" s="1" t="s">
        <v>9892</v>
      </c>
      <c r="MRO1" s="1" t="s">
        <v>9893</v>
      </c>
      <c r="MRP1" s="1" t="s">
        <v>9894</v>
      </c>
      <c r="MRQ1" s="1" t="s">
        <v>9895</v>
      </c>
      <c r="MRR1" s="1" t="s">
        <v>9896</v>
      </c>
      <c r="MRS1" s="1" t="s">
        <v>9897</v>
      </c>
      <c r="MRT1" s="1" t="s">
        <v>9898</v>
      </c>
      <c r="MRU1" s="1" t="s">
        <v>9899</v>
      </c>
      <c r="MRV1" s="1" t="s">
        <v>9900</v>
      </c>
      <c r="MRW1" s="1" t="s">
        <v>9901</v>
      </c>
      <c r="MRX1" s="1" t="s">
        <v>9902</v>
      </c>
      <c r="MRY1" s="1" t="s">
        <v>9903</v>
      </c>
      <c r="MRZ1" s="1" t="s">
        <v>9904</v>
      </c>
      <c r="MSA1" s="1" t="s">
        <v>9905</v>
      </c>
      <c r="MSB1" s="1" t="s">
        <v>9906</v>
      </c>
      <c r="MSC1" s="1" t="s">
        <v>9907</v>
      </c>
      <c r="MSD1" s="1" t="s">
        <v>9908</v>
      </c>
      <c r="MSE1" s="1" t="s">
        <v>9909</v>
      </c>
      <c r="MSF1" s="1" t="s">
        <v>9910</v>
      </c>
      <c r="MSG1" s="1" t="s">
        <v>9911</v>
      </c>
      <c r="MSH1" s="1" t="s">
        <v>9912</v>
      </c>
      <c r="MSI1" s="1" t="s">
        <v>9913</v>
      </c>
      <c r="MSJ1" s="1" t="s">
        <v>9914</v>
      </c>
      <c r="MSK1" s="1" t="s">
        <v>9915</v>
      </c>
      <c r="MSL1" s="1" t="s">
        <v>9916</v>
      </c>
      <c r="MSM1" s="1" t="s">
        <v>9917</v>
      </c>
      <c r="MSN1" s="1" t="s">
        <v>9918</v>
      </c>
      <c r="MSO1" s="1" t="s">
        <v>9919</v>
      </c>
      <c r="MSP1" s="1" t="s">
        <v>9920</v>
      </c>
      <c r="MSQ1" s="1" t="s">
        <v>9921</v>
      </c>
      <c r="MSR1" s="1" t="s">
        <v>9922</v>
      </c>
      <c r="MSS1" s="1" t="s">
        <v>9923</v>
      </c>
      <c r="MST1" s="1" t="s">
        <v>9924</v>
      </c>
      <c r="MSU1" s="1" t="s">
        <v>9925</v>
      </c>
      <c r="MSV1" s="1" t="s">
        <v>9926</v>
      </c>
      <c r="MSW1" s="1" t="s">
        <v>9927</v>
      </c>
      <c r="MSX1" s="1" t="s">
        <v>9928</v>
      </c>
      <c r="MSY1" s="1" t="s">
        <v>9929</v>
      </c>
      <c r="MSZ1" s="1" t="s">
        <v>9930</v>
      </c>
      <c r="MTA1" s="1" t="s">
        <v>9931</v>
      </c>
      <c r="MTB1" s="1" t="s">
        <v>9932</v>
      </c>
      <c r="MTC1" s="1" t="s">
        <v>9933</v>
      </c>
      <c r="MTD1" s="1" t="s">
        <v>9934</v>
      </c>
      <c r="MTE1" s="1" t="s">
        <v>9935</v>
      </c>
      <c r="MTF1" s="1" t="s">
        <v>9936</v>
      </c>
      <c r="MTG1" s="1" t="s">
        <v>9937</v>
      </c>
      <c r="MTH1" s="1" t="s">
        <v>9938</v>
      </c>
      <c r="MTI1" s="1" t="s">
        <v>9939</v>
      </c>
      <c r="MTJ1" s="1" t="s">
        <v>9940</v>
      </c>
      <c r="MTK1" s="1" t="s">
        <v>9941</v>
      </c>
      <c r="MTL1" s="1" t="s">
        <v>9942</v>
      </c>
      <c r="MTM1" s="1" t="s">
        <v>9943</v>
      </c>
      <c r="MTN1" s="1" t="s">
        <v>9944</v>
      </c>
      <c r="MTO1" s="1" t="s">
        <v>9945</v>
      </c>
      <c r="MTP1" s="1" t="s">
        <v>9946</v>
      </c>
      <c r="MTQ1" s="1" t="s">
        <v>9947</v>
      </c>
      <c r="MTR1" s="1" t="s">
        <v>9948</v>
      </c>
      <c r="MTS1" s="1" t="s">
        <v>9949</v>
      </c>
      <c r="MTT1" s="1" t="s">
        <v>9950</v>
      </c>
      <c r="MTU1" s="1" t="s">
        <v>9951</v>
      </c>
      <c r="MTV1" s="1" t="s">
        <v>9952</v>
      </c>
      <c r="MTW1" s="1" t="s">
        <v>9953</v>
      </c>
      <c r="MTX1" s="1" t="s">
        <v>9954</v>
      </c>
      <c r="MTY1" s="1" t="s">
        <v>9955</v>
      </c>
      <c r="MTZ1" s="1" t="s">
        <v>9956</v>
      </c>
      <c r="MUA1" s="1" t="s">
        <v>9957</v>
      </c>
      <c r="MUB1" s="1" t="s">
        <v>9958</v>
      </c>
      <c r="MUC1" s="1" t="s">
        <v>9959</v>
      </c>
      <c r="MUD1" s="1" t="s">
        <v>9960</v>
      </c>
      <c r="MUE1" s="1" t="s">
        <v>9961</v>
      </c>
      <c r="MUF1" s="1" t="s">
        <v>9962</v>
      </c>
      <c r="MUG1" s="1" t="s">
        <v>9963</v>
      </c>
      <c r="MUH1" s="1" t="s">
        <v>9964</v>
      </c>
      <c r="MUI1" s="1" t="s">
        <v>9965</v>
      </c>
      <c r="MUJ1" s="1" t="s">
        <v>9966</v>
      </c>
      <c r="MUK1" s="1" t="s">
        <v>9967</v>
      </c>
      <c r="MUL1" s="1" t="s">
        <v>9968</v>
      </c>
      <c r="MUM1" s="1" t="s">
        <v>9969</v>
      </c>
      <c r="MUN1" s="1" t="s">
        <v>9970</v>
      </c>
      <c r="MUO1" s="1" t="s">
        <v>9971</v>
      </c>
      <c r="MUP1" s="1" t="s">
        <v>9972</v>
      </c>
      <c r="MUQ1" s="1" t="s">
        <v>9973</v>
      </c>
      <c r="MUR1" s="1" t="s">
        <v>9974</v>
      </c>
      <c r="MUS1" s="1" t="s">
        <v>9975</v>
      </c>
      <c r="MUT1" s="1" t="s">
        <v>9976</v>
      </c>
      <c r="MUU1" s="1" t="s">
        <v>9977</v>
      </c>
      <c r="MUV1" s="1" t="s">
        <v>9978</v>
      </c>
      <c r="MUW1" s="1" t="s">
        <v>9979</v>
      </c>
      <c r="MUX1" s="1" t="s">
        <v>9980</v>
      </c>
      <c r="MUY1" s="1" t="s">
        <v>9981</v>
      </c>
      <c r="MUZ1" s="1" t="s">
        <v>9982</v>
      </c>
      <c r="MVA1" s="1" t="s">
        <v>9983</v>
      </c>
      <c r="MVB1" s="1" t="s">
        <v>9984</v>
      </c>
      <c r="MVC1" s="1" t="s">
        <v>9985</v>
      </c>
      <c r="MVD1" s="1" t="s">
        <v>9986</v>
      </c>
      <c r="MVE1" s="1" t="s">
        <v>9987</v>
      </c>
      <c r="MVF1" s="1" t="s">
        <v>9988</v>
      </c>
      <c r="MVG1" s="1" t="s">
        <v>9989</v>
      </c>
      <c r="MVH1" s="1" t="s">
        <v>9990</v>
      </c>
      <c r="MVI1" s="1" t="s">
        <v>9991</v>
      </c>
      <c r="MVJ1" s="1" t="s">
        <v>9992</v>
      </c>
      <c r="MVK1" s="1" t="s">
        <v>9993</v>
      </c>
      <c r="MVL1" s="1" t="s">
        <v>9994</v>
      </c>
      <c r="MVM1" s="1" t="s">
        <v>9995</v>
      </c>
      <c r="MVN1" s="1" t="s">
        <v>9996</v>
      </c>
      <c r="MVO1" s="1" t="s">
        <v>9997</v>
      </c>
      <c r="MVP1" s="1" t="s">
        <v>9998</v>
      </c>
      <c r="MVQ1" s="1" t="s">
        <v>9999</v>
      </c>
      <c r="MVR1" s="1" t="s">
        <v>10000</v>
      </c>
      <c r="MVS1" s="1" t="s">
        <v>10001</v>
      </c>
      <c r="MVT1" s="1" t="s">
        <v>10002</v>
      </c>
      <c r="MVU1" s="1" t="s">
        <v>10003</v>
      </c>
      <c r="MVV1" s="1" t="s">
        <v>10004</v>
      </c>
      <c r="MVW1" s="1" t="s">
        <v>10005</v>
      </c>
      <c r="MVX1" s="1" t="s">
        <v>10006</v>
      </c>
      <c r="MVY1" s="1" t="s">
        <v>10007</v>
      </c>
      <c r="MVZ1" s="1" t="s">
        <v>10008</v>
      </c>
      <c r="MWA1" s="1" t="s">
        <v>10009</v>
      </c>
      <c r="MWB1" s="1" t="s">
        <v>10010</v>
      </c>
      <c r="MWC1" s="1" t="s">
        <v>10011</v>
      </c>
      <c r="MWD1" s="1" t="s">
        <v>10012</v>
      </c>
      <c r="MWE1" s="1" t="s">
        <v>10013</v>
      </c>
      <c r="MWF1" s="1" t="s">
        <v>10014</v>
      </c>
      <c r="MWG1" s="1" t="s">
        <v>10015</v>
      </c>
      <c r="MWH1" s="1" t="s">
        <v>10016</v>
      </c>
      <c r="MWI1" s="1" t="s">
        <v>10017</v>
      </c>
      <c r="MWJ1" s="1" t="s">
        <v>10018</v>
      </c>
      <c r="MWK1" s="1" t="s">
        <v>10019</v>
      </c>
      <c r="MWL1" s="1" t="s">
        <v>10020</v>
      </c>
      <c r="MWM1" s="1" t="s">
        <v>10021</v>
      </c>
      <c r="MWN1" s="1" t="s">
        <v>10022</v>
      </c>
      <c r="MWO1" s="1" t="s">
        <v>10023</v>
      </c>
      <c r="MWP1" s="1" t="s">
        <v>10024</v>
      </c>
      <c r="MWQ1" s="1" t="s">
        <v>10025</v>
      </c>
      <c r="MWR1" s="1" t="s">
        <v>10026</v>
      </c>
      <c r="MWS1" s="1" t="s">
        <v>10027</v>
      </c>
      <c r="MWT1" s="1" t="s">
        <v>10028</v>
      </c>
      <c r="MWU1" s="1" t="s">
        <v>10029</v>
      </c>
      <c r="MWV1" s="1" t="s">
        <v>10030</v>
      </c>
      <c r="MWW1" s="1" t="s">
        <v>10031</v>
      </c>
      <c r="MWX1" s="1" t="s">
        <v>10032</v>
      </c>
      <c r="MWY1" s="1" t="s">
        <v>10033</v>
      </c>
      <c r="MWZ1" s="1" t="s">
        <v>10034</v>
      </c>
      <c r="MXA1" s="1" t="s">
        <v>10035</v>
      </c>
      <c r="MXB1" s="1" t="s">
        <v>10036</v>
      </c>
      <c r="MXC1" s="1" t="s">
        <v>10037</v>
      </c>
      <c r="MXD1" s="1" t="s">
        <v>10038</v>
      </c>
      <c r="MXE1" s="1" t="s">
        <v>10039</v>
      </c>
      <c r="MXF1" s="1" t="s">
        <v>10040</v>
      </c>
      <c r="MXG1" s="1" t="s">
        <v>10041</v>
      </c>
      <c r="MXH1" s="1" t="s">
        <v>10042</v>
      </c>
      <c r="MXI1" s="1" t="s">
        <v>10043</v>
      </c>
      <c r="MXJ1" s="1" t="s">
        <v>10044</v>
      </c>
      <c r="MXK1" s="1" t="s">
        <v>10045</v>
      </c>
      <c r="MXL1" s="1" t="s">
        <v>10046</v>
      </c>
      <c r="MXM1" s="1" t="s">
        <v>10047</v>
      </c>
      <c r="MXN1" s="1" t="s">
        <v>10048</v>
      </c>
      <c r="MXO1" s="1" t="s">
        <v>10049</v>
      </c>
      <c r="MXP1" s="1" t="s">
        <v>10050</v>
      </c>
      <c r="MXQ1" s="1" t="s">
        <v>10051</v>
      </c>
      <c r="MXR1" s="1" t="s">
        <v>10052</v>
      </c>
      <c r="MXS1" s="1" t="s">
        <v>10053</v>
      </c>
      <c r="MXT1" s="1" t="s">
        <v>10054</v>
      </c>
      <c r="MXU1" s="1" t="s">
        <v>10055</v>
      </c>
      <c r="MXV1" s="1" t="s">
        <v>10056</v>
      </c>
      <c r="MXW1" s="1" t="s">
        <v>10057</v>
      </c>
      <c r="MXX1" s="1" t="s">
        <v>10058</v>
      </c>
      <c r="MXY1" s="1" t="s">
        <v>10059</v>
      </c>
      <c r="MXZ1" s="1" t="s">
        <v>10060</v>
      </c>
      <c r="MYA1" s="1" t="s">
        <v>10061</v>
      </c>
      <c r="MYB1" s="1" t="s">
        <v>10062</v>
      </c>
      <c r="MYC1" s="1" t="s">
        <v>10063</v>
      </c>
      <c r="MYD1" s="1" t="s">
        <v>10064</v>
      </c>
      <c r="MYE1" s="1" t="s">
        <v>10065</v>
      </c>
      <c r="MYF1" s="1" t="s">
        <v>10066</v>
      </c>
      <c r="MYG1" s="1" t="s">
        <v>10067</v>
      </c>
      <c r="MYH1" s="1" t="s">
        <v>10068</v>
      </c>
      <c r="MYI1" s="1" t="s">
        <v>10069</v>
      </c>
      <c r="MYJ1" s="1" t="s">
        <v>10070</v>
      </c>
      <c r="MYK1" s="1" t="s">
        <v>10071</v>
      </c>
      <c r="MYL1" s="1" t="s">
        <v>10072</v>
      </c>
      <c r="MYM1" s="1" t="s">
        <v>10073</v>
      </c>
      <c r="MYN1" s="1" t="s">
        <v>10074</v>
      </c>
      <c r="MYO1" s="1" t="s">
        <v>10075</v>
      </c>
      <c r="MYP1" s="1" t="s">
        <v>10076</v>
      </c>
      <c r="MYQ1" s="1" t="s">
        <v>10077</v>
      </c>
      <c r="MYR1" s="1" t="s">
        <v>10078</v>
      </c>
      <c r="MYS1" s="1" t="s">
        <v>10079</v>
      </c>
      <c r="MYT1" s="1" t="s">
        <v>10080</v>
      </c>
      <c r="MYU1" s="1" t="s">
        <v>10081</v>
      </c>
      <c r="MYV1" s="1" t="s">
        <v>10082</v>
      </c>
      <c r="MYW1" s="1" t="s">
        <v>10083</v>
      </c>
      <c r="MYX1" s="1" t="s">
        <v>10084</v>
      </c>
      <c r="MYY1" s="1" t="s">
        <v>10085</v>
      </c>
      <c r="MYZ1" s="1" t="s">
        <v>10086</v>
      </c>
      <c r="MZA1" s="1" t="s">
        <v>10087</v>
      </c>
      <c r="MZB1" s="1" t="s">
        <v>10088</v>
      </c>
      <c r="MZC1" s="1" t="s">
        <v>10089</v>
      </c>
      <c r="MZD1" s="1" t="s">
        <v>10090</v>
      </c>
      <c r="MZE1" s="1" t="s">
        <v>10091</v>
      </c>
      <c r="MZF1" s="1" t="s">
        <v>10092</v>
      </c>
      <c r="MZG1" s="1" t="s">
        <v>10093</v>
      </c>
      <c r="MZH1" s="1" t="s">
        <v>10094</v>
      </c>
      <c r="MZI1" s="1" t="s">
        <v>10095</v>
      </c>
      <c r="MZJ1" s="1" t="s">
        <v>10096</v>
      </c>
      <c r="MZK1" s="1" t="s">
        <v>10097</v>
      </c>
      <c r="MZL1" s="1" t="s">
        <v>10098</v>
      </c>
      <c r="MZM1" s="1" t="s">
        <v>10099</v>
      </c>
      <c r="MZN1" s="1" t="s">
        <v>10100</v>
      </c>
      <c r="MZO1" s="1" t="s">
        <v>10101</v>
      </c>
      <c r="MZP1" s="1" t="s">
        <v>10102</v>
      </c>
      <c r="MZQ1" s="1" t="s">
        <v>10103</v>
      </c>
      <c r="MZR1" s="1" t="s">
        <v>10104</v>
      </c>
      <c r="MZS1" s="1" t="s">
        <v>10105</v>
      </c>
      <c r="MZT1" s="1" t="s">
        <v>10106</v>
      </c>
      <c r="MZU1" s="1" t="s">
        <v>10107</v>
      </c>
      <c r="MZV1" s="1" t="s">
        <v>10108</v>
      </c>
      <c r="MZW1" s="1" t="s">
        <v>10109</v>
      </c>
      <c r="MZX1" s="1" t="s">
        <v>10110</v>
      </c>
      <c r="MZY1" s="1" t="s">
        <v>10111</v>
      </c>
      <c r="MZZ1" s="1" t="s">
        <v>10112</v>
      </c>
      <c r="NAA1" s="1" t="s">
        <v>10113</v>
      </c>
      <c r="NAB1" s="1" t="s">
        <v>10114</v>
      </c>
      <c r="NAC1" s="1" t="s">
        <v>10115</v>
      </c>
      <c r="NAD1" s="1" t="s">
        <v>10116</v>
      </c>
      <c r="NAE1" s="1" t="s">
        <v>10117</v>
      </c>
      <c r="NAF1" s="1" t="s">
        <v>10118</v>
      </c>
      <c r="NAG1" s="1" t="s">
        <v>10119</v>
      </c>
      <c r="NAH1" s="1" t="s">
        <v>10120</v>
      </c>
      <c r="NAI1" s="1" t="s">
        <v>10121</v>
      </c>
      <c r="NAJ1" s="1" t="s">
        <v>10122</v>
      </c>
      <c r="NAK1" s="1" t="s">
        <v>10123</v>
      </c>
      <c r="NAL1" s="1" t="s">
        <v>10124</v>
      </c>
      <c r="NAM1" s="1" t="s">
        <v>10125</v>
      </c>
      <c r="NAN1" s="1" t="s">
        <v>10126</v>
      </c>
      <c r="NAO1" s="1" t="s">
        <v>10127</v>
      </c>
      <c r="NAP1" s="1" t="s">
        <v>10128</v>
      </c>
      <c r="NAQ1" s="1" t="s">
        <v>10129</v>
      </c>
      <c r="NAR1" s="1" t="s">
        <v>10130</v>
      </c>
      <c r="NAS1" s="1" t="s">
        <v>10131</v>
      </c>
      <c r="NAT1" s="1" t="s">
        <v>10132</v>
      </c>
      <c r="NAU1" s="1" t="s">
        <v>10133</v>
      </c>
      <c r="NAV1" s="1" t="s">
        <v>10134</v>
      </c>
      <c r="NAW1" s="1" t="s">
        <v>10135</v>
      </c>
      <c r="NAX1" s="1" t="s">
        <v>10136</v>
      </c>
      <c r="NAY1" s="1" t="s">
        <v>10137</v>
      </c>
      <c r="NAZ1" s="1" t="s">
        <v>10138</v>
      </c>
      <c r="NBA1" s="1" t="s">
        <v>10139</v>
      </c>
      <c r="NBB1" s="1" t="s">
        <v>10140</v>
      </c>
      <c r="NBC1" s="1" t="s">
        <v>10141</v>
      </c>
      <c r="NBD1" s="1" t="s">
        <v>10142</v>
      </c>
      <c r="NBE1" s="1" t="s">
        <v>10143</v>
      </c>
      <c r="NBF1" s="1" t="s">
        <v>10144</v>
      </c>
      <c r="NBG1" s="1" t="s">
        <v>10145</v>
      </c>
      <c r="NBH1" s="1" t="s">
        <v>10146</v>
      </c>
      <c r="NBI1" s="1" t="s">
        <v>10147</v>
      </c>
      <c r="NBJ1" s="1" t="s">
        <v>10148</v>
      </c>
      <c r="NBK1" s="1" t="s">
        <v>10149</v>
      </c>
      <c r="NBL1" s="1" t="s">
        <v>10150</v>
      </c>
      <c r="NBM1" s="1" t="s">
        <v>10151</v>
      </c>
      <c r="NBN1" s="1" t="s">
        <v>10152</v>
      </c>
      <c r="NBO1" s="1" t="s">
        <v>10153</v>
      </c>
      <c r="NBP1" s="1" t="s">
        <v>10154</v>
      </c>
      <c r="NBQ1" s="1" t="s">
        <v>10155</v>
      </c>
      <c r="NBR1" s="1" t="s">
        <v>10156</v>
      </c>
      <c r="NBS1" s="1" t="s">
        <v>10157</v>
      </c>
      <c r="NBT1" s="1" t="s">
        <v>10158</v>
      </c>
      <c r="NBU1" s="1" t="s">
        <v>10159</v>
      </c>
      <c r="NBV1" s="1" t="s">
        <v>10160</v>
      </c>
      <c r="NBW1" s="1" t="s">
        <v>10161</v>
      </c>
      <c r="NBX1" s="1" t="s">
        <v>10162</v>
      </c>
      <c r="NBY1" s="1" t="s">
        <v>10163</v>
      </c>
      <c r="NBZ1" s="1" t="s">
        <v>10164</v>
      </c>
      <c r="NCA1" s="1" t="s">
        <v>10165</v>
      </c>
      <c r="NCB1" s="1" t="s">
        <v>10166</v>
      </c>
      <c r="NCC1" s="1" t="s">
        <v>10167</v>
      </c>
      <c r="NCD1" s="1" t="s">
        <v>10168</v>
      </c>
      <c r="NCE1" s="1" t="s">
        <v>10169</v>
      </c>
      <c r="NCF1" s="1" t="s">
        <v>10170</v>
      </c>
      <c r="NCG1" s="1" t="s">
        <v>10171</v>
      </c>
      <c r="NCH1" s="1" t="s">
        <v>10172</v>
      </c>
      <c r="NCI1" s="1" t="s">
        <v>10173</v>
      </c>
      <c r="NCJ1" s="1" t="s">
        <v>10174</v>
      </c>
      <c r="NCK1" s="1" t="s">
        <v>10175</v>
      </c>
      <c r="NCL1" s="1" t="s">
        <v>10176</v>
      </c>
      <c r="NCM1" s="1" t="s">
        <v>10177</v>
      </c>
      <c r="NCN1" s="1" t="s">
        <v>10178</v>
      </c>
      <c r="NCO1" s="1" t="s">
        <v>10179</v>
      </c>
      <c r="NCP1" s="1" t="s">
        <v>10180</v>
      </c>
      <c r="NCQ1" s="1" t="s">
        <v>10181</v>
      </c>
      <c r="NCR1" s="1" t="s">
        <v>10182</v>
      </c>
      <c r="NCS1" s="1" t="s">
        <v>10183</v>
      </c>
      <c r="NCT1" s="1" t="s">
        <v>10184</v>
      </c>
      <c r="NCU1" s="1" t="s">
        <v>10185</v>
      </c>
      <c r="NCV1" s="1" t="s">
        <v>10186</v>
      </c>
      <c r="NCW1" s="1" t="s">
        <v>10187</v>
      </c>
      <c r="NCX1" s="1" t="s">
        <v>10188</v>
      </c>
      <c r="NCY1" s="1" t="s">
        <v>10189</v>
      </c>
      <c r="NCZ1" s="1" t="s">
        <v>10190</v>
      </c>
      <c r="NDA1" s="1" t="s">
        <v>10191</v>
      </c>
      <c r="NDB1" s="1" t="s">
        <v>10192</v>
      </c>
      <c r="NDC1" s="1" t="s">
        <v>10193</v>
      </c>
      <c r="NDD1" s="1" t="s">
        <v>10194</v>
      </c>
      <c r="NDE1" s="1" t="s">
        <v>10195</v>
      </c>
      <c r="NDF1" s="1" t="s">
        <v>10196</v>
      </c>
      <c r="NDG1" s="1" t="s">
        <v>10197</v>
      </c>
      <c r="NDH1" s="1" t="s">
        <v>10198</v>
      </c>
      <c r="NDI1" s="1" t="s">
        <v>10199</v>
      </c>
      <c r="NDJ1" s="1" t="s">
        <v>10200</v>
      </c>
      <c r="NDK1" s="1" t="s">
        <v>10201</v>
      </c>
      <c r="NDL1" s="1" t="s">
        <v>10202</v>
      </c>
      <c r="NDM1" s="1" t="s">
        <v>10203</v>
      </c>
      <c r="NDN1" s="1" t="s">
        <v>10204</v>
      </c>
      <c r="NDO1" s="1" t="s">
        <v>10205</v>
      </c>
      <c r="NDP1" s="1" t="s">
        <v>10206</v>
      </c>
      <c r="NDQ1" s="1" t="s">
        <v>10207</v>
      </c>
      <c r="NDR1" s="1" t="s">
        <v>10208</v>
      </c>
      <c r="NDS1" s="1" t="s">
        <v>10209</v>
      </c>
      <c r="NDT1" s="1" t="s">
        <v>10210</v>
      </c>
      <c r="NDU1" s="1" t="s">
        <v>10211</v>
      </c>
      <c r="NDV1" s="1" t="s">
        <v>10212</v>
      </c>
      <c r="NDW1" s="1" t="s">
        <v>10213</v>
      </c>
      <c r="NDX1" s="1" t="s">
        <v>10214</v>
      </c>
      <c r="NDY1" s="1" t="s">
        <v>10215</v>
      </c>
      <c r="NDZ1" s="1" t="s">
        <v>10216</v>
      </c>
      <c r="NEA1" s="1" t="s">
        <v>10217</v>
      </c>
      <c r="NEB1" s="1" t="s">
        <v>10218</v>
      </c>
      <c r="NEC1" s="1" t="s">
        <v>10219</v>
      </c>
      <c r="NED1" s="1" t="s">
        <v>10220</v>
      </c>
      <c r="NEE1" s="1" t="s">
        <v>10221</v>
      </c>
      <c r="NEF1" s="1" t="s">
        <v>10222</v>
      </c>
      <c r="NEG1" s="1" t="s">
        <v>10223</v>
      </c>
      <c r="NEH1" s="1" t="s">
        <v>10224</v>
      </c>
      <c r="NEI1" s="1" t="s">
        <v>10225</v>
      </c>
      <c r="NEJ1" s="1" t="s">
        <v>10226</v>
      </c>
      <c r="NEK1" s="1" t="s">
        <v>10227</v>
      </c>
      <c r="NEL1" s="1" t="s">
        <v>10228</v>
      </c>
      <c r="NEM1" s="1" t="s">
        <v>10229</v>
      </c>
      <c r="NEN1" s="1" t="s">
        <v>10230</v>
      </c>
      <c r="NEO1" s="1" t="s">
        <v>10231</v>
      </c>
      <c r="NEP1" s="1" t="s">
        <v>10232</v>
      </c>
      <c r="NEQ1" s="1" t="s">
        <v>10233</v>
      </c>
      <c r="NER1" s="1" t="s">
        <v>10234</v>
      </c>
      <c r="NES1" s="1" t="s">
        <v>10235</v>
      </c>
      <c r="NET1" s="1" t="s">
        <v>10236</v>
      </c>
      <c r="NEU1" s="1" t="s">
        <v>10237</v>
      </c>
      <c r="NEV1" s="1" t="s">
        <v>10238</v>
      </c>
      <c r="NEW1" s="1" t="s">
        <v>10239</v>
      </c>
      <c r="NEX1" s="1" t="s">
        <v>10240</v>
      </c>
      <c r="NEY1" s="1" t="s">
        <v>10241</v>
      </c>
      <c r="NEZ1" s="1" t="s">
        <v>10242</v>
      </c>
      <c r="NFA1" s="1" t="s">
        <v>10243</v>
      </c>
      <c r="NFB1" s="1" t="s">
        <v>10244</v>
      </c>
      <c r="NFC1" s="1" t="s">
        <v>10245</v>
      </c>
      <c r="NFD1" s="1" t="s">
        <v>10246</v>
      </c>
      <c r="NFE1" s="1" t="s">
        <v>10247</v>
      </c>
      <c r="NFF1" s="1" t="s">
        <v>10248</v>
      </c>
      <c r="NFG1" s="1" t="s">
        <v>10249</v>
      </c>
      <c r="NFH1" s="1" t="s">
        <v>10250</v>
      </c>
      <c r="NFI1" s="1" t="s">
        <v>10251</v>
      </c>
      <c r="NFJ1" s="1" t="s">
        <v>10252</v>
      </c>
      <c r="NFK1" s="1" t="s">
        <v>10253</v>
      </c>
      <c r="NFL1" s="1" t="s">
        <v>10254</v>
      </c>
      <c r="NFM1" s="1" t="s">
        <v>10255</v>
      </c>
      <c r="NFN1" s="1" t="s">
        <v>10256</v>
      </c>
      <c r="NFO1" s="1" t="s">
        <v>10257</v>
      </c>
      <c r="NFP1" s="1" t="s">
        <v>10258</v>
      </c>
      <c r="NFQ1" s="1" t="s">
        <v>10259</v>
      </c>
      <c r="NFR1" s="1" t="s">
        <v>10260</v>
      </c>
      <c r="NFS1" s="1" t="s">
        <v>10261</v>
      </c>
      <c r="NFT1" s="1" t="s">
        <v>10262</v>
      </c>
      <c r="NFU1" s="1" t="s">
        <v>10263</v>
      </c>
      <c r="NFV1" s="1" t="s">
        <v>10264</v>
      </c>
      <c r="NFW1" s="1" t="s">
        <v>10265</v>
      </c>
      <c r="NFX1" s="1" t="s">
        <v>10266</v>
      </c>
      <c r="NFY1" s="1" t="s">
        <v>10267</v>
      </c>
      <c r="NFZ1" s="1" t="s">
        <v>10268</v>
      </c>
      <c r="NGA1" s="1" t="s">
        <v>10269</v>
      </c>
      <c r="NGB1" s="1" t="s">
        <v>10270</v>
      </c>
      <c r="NGC1" s="1" t="s">
        <v>10271</v>
      </c>
      <c r="NGD1" s="1" t="s">
        <v>10272</v>
      </c>
      <c r="NGE1" s="1" t="s">
        <v>10273</v>
      </c>
      <c r="NGF1" s="1" t="s">
        <v>10274</v>
      </c>
      <c r="NGG1" s="1" t="s">
        <v>10275</v>
      </c>
      <c r="NGH1" s="1" t="s">
        <v>10276</v>
      </c>
      <c r="NGI1" s="1" t="s">
        <v>10277</v>
      </c>
      <c r="NGJ1" s="1" t="s">
        <v>10278</v>
      </c>
      <c r="NGK1" s="1" t="s">
        <v>10279</v>
      </c>
      <c r="NGL1" s="1" t="s">
        <v>10280</v>
      </c>
      <c r="NGM1" s="1" t="s">
        <v>10281</v>
      </c>
      <c r="NGN1" s="1" t="s">
        <v>10282</v>
      </c>
      <c r="NGO1" s="1" t="s">
        <v>10283</v>
      </c>
      <c r="NGP1" s="1" t="s">
        <v>10284</v>
      </c>
      <c r="NGQ1" s="1" t="s">
        <v>10285</v>
      </c>
      <c r="NGR1" s="1" t="s">
        <v>10286</v>
      </c>
      <c r="NGS1" s="1" t="s">
        <v>10287</v>
      </c>
      <c r="NGT1" s="1" t="s">
        <v>10288</v>
      </c>
      <c r="NGU1" s="1" t="s">
        <v>10289</v>
      </c>
      <c r="NGV1" s="1" t="s">
        <v>10290</v>
      </c>
      <c r="NGW1" s="1" t="s">
        <v>10291</v>
      </c>
      <c r="NGX1" s="1" t="s">
        <v>10292</v>
      </c>
      <c r="NGY1" s="1" t="s">
        <v>10293</v>
      </c>
      <c r="NGZ1" s="1" t="s">
        <v>10294</v>
      </c>
      <c r="NHA1" s="1" t="s">
        <v>10295</v>
      </c>
      <c r="NHB1" s="1" t="s">
        <v>10296</v>
      </c>
      <c r="NHC1" s="1" t="s">
        <v>10297</v>
      </c>
      <c r="NHD1" s="1" t="s">
        <v>10298</v>
      </c>
      <c r="NHE1" s="1" t="s">
        <v>10299</v>
      </c>
      <c r="NHF1" s="1" t="s">
        <v>10300</v>
      </c>
      <c r="NHG1" s="1" t="s">
        <v>10301</v>
      </c>
      <c r="NHH1" s="1" t="s">
        <v>10302</v>
      </c>
      <c r="NHI1" s="1" t="s">
        <v>10303</v>
      </c>
      <c r="NHJ1" s="1" t="s">
        <v>10304</v>
      </c>
      <c r="NHK1" s="1" t="s">
        <v>10305</v>
      </c>
      <c r="NHL1" s="1" t="s">
        <v>10306</v>
      </c>
      <c r="NHM1" s="1" t="s">
        <v>10307</v>
      </c>
      <c r="NHN1" s="1" t="s">
        <v>10308</v>
      </c>
      <c r="NHO1" s="1" t="s">
        <v>10309</v>
      </c>
      <c r="NHP1" s="1" t="s">
        <v>10310</v>
      </c>
      <c r="NHQ1" s="1" t="s">
        <v>10311</v>
      </c>
      <c r="NHR1" s="1" t="s">
        <v>10312</v>
      </c>
      <c r="NHS1" s="1" t="s">
        <v>10313</v>
      </c>
      <c r="NHT1" s="1" t="s">
        <v>10314</v>
      </c>
      <c r="NHU1" s="1" t="s">
        <v>10315</v>
      </c>
      <c r="NHV1" s="1" t="s">
        <v>10316</v>
      </c>
      <c r="NHW1" s="1" t="s">
        <v>10317</v>
      </c>
      <c r="NHX1" s="1" t="s">
        <v>10318</v>
      </c>
      <c r="NHY1" s="1" t="s">
        <v>10319</v>
      </c>
      <c r="NHZ1" s="1" t="s">
        <v>10320</v>
      </c>
      <c r="NIA1" s="1" t="s">
        <v>10321</v>
      </c>
      <c r="NIB1" s="1" t="s">
        <v>10322</v>
      </c>
      <c r="NIC1" s="1" t="s">
        <v>10323</v>
      </c>
      <c r="NID1" s="1" t="s">
        <v>10324</v>
      </c>
      <c r="NIE1" s="1" t="s">
        <v>10325</v>
      </c>
      <c r="NIF1" s="1" t="s">
        <v>10326</v>
      </c>
      <c r="NIG1" s="1" t="s">
        <v>10327</v>
      </c>
      <c r="NIH1" s="1" t="s">
        <v>10328</v>
      </c>
      <c r="NII1" s="1" t="s">
        <v>10329</v>
      </c>
      <c r="NIJ1" s="1" t="s">
        <v>10330</v>
      </c>
      <c r="NIK1" s="1" t="s">
        <v>10331</v>
      </c>
      <c r="NIL1" s="1" t="s">
        <v>10332</v>
      </c>
      <c r="NIM1" s="1" t="s">
        <v>10333</v>
      </c>
      <c r="NIN1" s="1" t="s">
        <v>10334</v>
      </c>
      <c r="NIO1" s="1" t="s">
        <v>10335</v>
      </c>
      <c r="NIP1" s="1" t="s">
        <v>10336</v>
      </c>
      <c r="NIQ1" s="1" t="s">
        <v>10337</v>
      </c>
      <c r="NIR1" s="1" t="s">
        <v>10338</v>
      </c>
      <c r="NIS1" s="1" t="s">
        <v>10339</v>
      </c>
      <c r="NIT1" s="1" t="s">
        <v>10340</v>
      </c>
      <c r="NIU1" s="1" t="s">
        <v>10341</v>
      </c>
      <c r="NIV1" s="1" t="s">
        <v>10342</v>
      </c>
      <c r="NIW1" s="1" t="s">
        <v>10343</v>
      </c>
      <c r="NIX1" s="1" t="s">
        <v>10344</v>
      </c>
      <c r="NIY1" s="1" t="s">
        <v>10345</v>
      </c>
      <c r="NIZ1" s="1" t="s">
        <v>10346</v>
      </c>
      <c r="NJA1" s="1" t="s">
        <v>10347</v>
      </c>
      <c r="NJB1" s="1" t="s">
        <v>10348</v>
      </c>
      <c r="NJC1" s="1" t="s">
        <v>10349</v>
      </c>
      <c r="NJD1" s="1" t="s">
        <v>10350</v>
      </c>
      <c r="NJE1" s="1" t="s">
        <v>10351</v>
      </c>
      <c r="NJF1" s="1" t="s">
        <v>10352</v>
      </c>
      <c r="NJG1" s="1" t="s">
        <v>10353</v>
      </c>
      <c r="NJH1" s="1" t="s">
        <v>10354</v>
      </c>
      <c r="NJI1" s="1" t="s">
        <v>10355</v>
      </c>
      <c r="NJJ1" s="1" t="s">
        <v>10356</v>
      </c>
      <c r="NJK1" s="1" t="s">
        <v>10357</v>
      </c>
      <c r="NJL1" s="1" t="s">
        <v>10358</v>
      </c>
      <c r="NJM1" s="1" t="s">
        <v>10359</v>
      </c>
      <c r="NJN1" s="1" t="s">
        <v>10360</v>
      </c>
      <c r="NJO1" s="1" t="s">
        <v>10361</v>
      </c>
      <c r="NJP1" s="1" t="s">
        <v>10362</v>
      </c>
      <c r="NJQ1" s="1" t="s">
        <v>10363</v>
      </c>
      <c r="NJR1" s="1" t="s">
        <v>10364</v>
      </c>
      <c r="NJS1" s="1" t="s">
        <v>10365</v>
      </c>
      <c r="NJT1" s="1" t="s">
        <v>10366</v>
      </c>
      <c r="NJU1" s="1" t="s">
        <v>10367</v>
      </c>
      <c r="NJV1" s="1" t="s">
        <v>10368</v>
      </c>
      <c r="NJW1" s="1" t="s">
        <v>10369</v>
      </c>
      <c r="NJX1" s="1" t="s">
        <v>10370</v>
      </c>
      <c r="NJY1" s="1" t="s">
        <v>10371</v>
      </c>
      <c r="NJZ1" s="1" t="s">
        <v>10372</v>
      </c>
      <c r="NKA1" s="1" t="s">
        <v>10373</v>
      </c>
      <c r="NKB1" s="1" t="s">
        <v>10374</v>
      </c>
      <c r="NKC1" s="1" t="s">
        <v>10375</v>
      </c>
      <c r="NKD1" s="1" t="s">
        <v>10376</v>
      </c>
      <c r="NKE1" s="1" t="s">
        <v>10377</v>
      </c>
      <c r="NKF1" s="1" t="s">
        <v>10378</v>
      </c>
      <c r="NKG1" s="1" t="s">
        <v>10379</v>
      </c>
      <c r="NKH1" s="1" t="s">
        <v>10380</v>
      </c>
      <c r="NKI1" s="1" t="s">
        <v>10381</v>
      </c>
      <c r="NKJ1" s="1" t="s">
        <v>10382</v>
      </c>
      <c r="NKK1" s="1" t="s">
        <v>10383</v>
      </c>
      <c r="NKL1" s="1" t="s">
        <v>10384</v>
      </c>
      <c r="NKM1" s="1" t="s">
        <v>10385</v>
      </c>
      <c r="NKN1" s="1" t="s">
        <v>10386</v>
      </c>
      <c r="NKO1" s="1" t="s">
        <v>10387</v>
      </c>
      <c r="NKP1" s="1" t="s">
        <v>10388</v>
      </c>
      <c r="NKQ1" s="1" t="s">
        <v>10389</v>
      </c>
      <c r="NKR1" s="1" t="s">
        <v>10390</v>
      </c>
      <c r="NKS1" s="1" t="s">
        <v>10391</v>
      </c>
      <c r="NKT1" s="1" t="s">
        <v>10392</v>
      </c>
      <c r="NKU1" s="1" t="s">
        <v>10393</v>
      </c>
      <c r="NKV1" s="1" t="s">
        <v>10394</v>
      </c>
      <c r="NKW1" s="1" t="s">
        <v>10395</v>
      </c>
      <c r="NKX1" s="1" t="s">
        <v>10396</v>
      </c>
      <c r="NKY1" s="1" t="s">
        <v>10397</v>
      </c>
      <c r="NKZ1" s="1" t="s">
        <v>10398</v>
      </c>
      <c r="NLA1" s="1" t="s">
        <v>10399</v>
      </c>
      <c r="NLB1" s="1" t="s">
        <v>10400</v>
      </c>
      <c r="NLC1" s="1" t="s">
        <v>10401</v>
      </c>
      <c r="NLD1" s="1" t="s">
        <v>10402</v>
      </c>
      <c r="NLE1" s="1" t="s">
        <v>10403</v>
      </c>
      <c r="NLF1" s="1" t="s">
        <v>10404</v>
      </c>
      <c r="NLG1" s="1" t="s">
        <v>10405</v>
      </c>
      <c r="NLH1" s="1" t="s">
        <v>10406</v>
      </c>
      <c r="NLI1" s="1" t="s">
        <v>10407</v>
      </c>
      <c r="NLJ1" s="1" t="s">
        <v>10408</v>
      </c>
      <c r="NLK1" s="1" t="s">
        <v>10409</v>
      </c>
      <c r="NLL1" s="1" t="s">
        <v>10410</v>
      </c>
      <c r="NLM1" s="1" t="s">
        <v>10411</v>
      </c>
      <c r="NLN1" s="1" t="s">
        <v>10412</v>
      </c>
      <c r="NLO1" s="1" t="s">
        <v>10413</v>
      </c>
      <c r="NLP1" s="1" t="s">
        <v>10414</v>
      </c>
      <c r="NLQ1" s="1" t="s">
        <v>10415</v>
      </c>
      <c r="NLR1" s="1" t="s">
        <v>10416</v>
      </c>
      <c r="NLS1" s="1" t="s">
        <v>10417</v>
      </c>
      <c r="NLT1" s="1" t="s">
        <v>10418</v>
      </c>
      <c r="NLU1" s="1" t="s">
        <v>10419</v>
      </c>
      <c r="NLV1" s="1" t="s">
        <v>10420</v>
      </c>
      <c r="NLW1" s="1" t="s">
        <v>10421</v>
      </c>
      <c r="NLX1" s="1" t="s">
        <v>10422</v>
      </c>
      <c r="NLY1" s="1" t="s">
        <v>10423</v>
      </c>
      <c r="NLZ1" s="1" t="s">
        <v>10424</v>
      </c>
      <c r="NMA1" s="1" t="s">
        <v>10425</v>
      </c>
      <c r="NMB1" s="1" t="s">
        <v>10426</v>
      </c>
      <c r="NMC1" s="1" t="s">
        <v>10427</v>
      </c>
      <c r="NMD1" s="1" t="s">
        <v>10428</v>
      </c>
      <c r="NME1" s="1" t="s">
        <v>10429</v>
      </c>
      <c r="NMF1" s="1" t="s">
        <v>10430</v>
      </c>
      <c r="NMG1" s="1" t="s">
        <v>10431</v>
      </c>
      <c r="NMH1" s="1" t="s">
        <v>10432</v>
      </c>
      <c r="NMI1" s="1" t="s">
        <v>10433</v>
      </c>
      <c r="NMJ1" s="1" t="s">
        <v>10434</v>
      </c>
      <c r="NMK1" s="1" t="s">
        <v>10435</v>
      </c>
      <c r="NML1" s="1" t="s">
        <v>10436</v>
      </c>
      <c r="NMM1" s="1" t="s">
        <v>10437</v>
      </c>
      <c r="NMN1" s="1" t="s">
        <v>10438</v>
      </c>
      <c r="NMO1" s="1" t="s">
        <v>10439</v>
      </c>
      <c r="NMP1" s="1" t="s">
        <v>10440</v>
      </c>
      <c r="NMQ1" s="1" t="s">
        <v>10441</v>
      </c>
      <c r="NMR1" s="1" t="s">
        <v>10442</v>
      </c>
      <c r="NMS1" s="1" t="s">
        <v>10443</v>
      </c>
      <c r="NMT1" s="1" t="s">
        <v>10444</v>
      </c>
      <c r="NMU1" s="1" t="s">
        <v>10445</v>
      </c>
      <c r="NMV1" s="1" t="s">
        <v>10446</v>
      </c>
      <c r="NMW1" s="1" t="s">
        <v>10447</v>
      </c>
      <c r="NMX1" s="1" t="s">
        <v>10448</v>
      </c>
      <c r="NMY1" s="1" t="s">
        <v>10449</v>
      </c>
      <c r="NMZ1" s="1" t="s">
        <v>10450</v>
      </c>
      <c r="NNA1" s="1" t="s">
        <v>10451</v>
      </c>
      <c r="NNB1" s="1" t="s">
        <v>10452</v>
      </c>
      <c r="NNC1" s="1" t="s">
        <v>10453</v>
      </c>
      <c r="NND1" s="1" t="s">
        <v>10454</v>
      </c>
      <c r="NNE1" s="1" t="s">
        <v>10455</v>
      </c>
      <c r="NNF1" s="1" t="s">
        <v>10456</v>
      </c>
      <c r="NNG1" s="1" t="s">
        <v>10457</v>
      </c>
      <c r="NNH1" s="1" t="s">
        <v>10458</v>
      </c>
      <c r="NNI1" s="1" t="s">
        <v>10459</v>
      </c>
      <c r="NNJ1" s="1" t="s">
        <v>10460</v>
      </c>
      <c r="NNK1" s="1" t="s">
        <v>10461</v>
      </c>
      <c r="NNL1" s="1" t="s">
        <v>10462</v>
      </c>
      <c r="NNM1" s="1" t="s">
        <v>10463</v>
      </c>
      <c r="NNN1" s="1" t="s">
        <v>10464</v>
      </c>
      <c r="NNO1" s="1" t="s">
        <v>10465</v>
      </c>
      <c r="NNP1" s="1" t="s">
        <v>10466</v>
      </c>
      <c r="NNQ1" s="1" t="s">
        <v>10467</v>
      </c>
      <c r="NNR1" s="1" t="s">
        <v>10468</v>
      </c>
      <c r="NNS1" s="1" t="s">
        <v>10469</v>
      </c>
      <c r="NNT1" s="1" t="s">
        <v>10470</v>
      </c>
      <c r="NNU1" s="1" t="s">
        <v>10471</v>
      </c>
      <c r="NNV1" s="1" t="s">
        <v>10472</v>
      </c>
      <c r="NNW1" s="1" t="s">
        <v>10473</v>
      </c>
      <c r="NNX1" s="1" t="s">
        <v>10474</v>
      </c>
      <c r="NNY1" s="1" t="s">
        <v>10475</v>
      </c>
      <c r="NNZ1" s="1" t="s">
        <v>10476</v>
      </c>
      <c r="NOA1" s="1" t="s">
        <v>10477</v>
      </c>
      <c r="NOB1" s="1" t="s">
        <v>10478</v>
      </c>
      <c r="NOC1" s="1" t="s">
        <v>10479</v>
      </c>
      <c r="NOD1" s="1" t="s">
        <v>10480</v>
      </c>
      <c r="NOE1" s="1" t="s">
        <v>10481</v>
      </c>
      <c r="NOF1" s="1" t="s">
        <v>10482</v>
      </c>
      <c r="NOG1" s="1" t="s">
        <v>10483</v>
      </c>
      <c r="NOH1" s="1" t="s">
        <v>10484</v>
      </c>
      <c r="NOI1" s="1" t="s">
        <v>10485</v>
      </c>
      <c r="NOJ1" s="1" t="s">
        <v>10486</v>
      </c>
      <c r="NOK1" s="1" t="s">
        <v>10487</v>
      </c>
      <c r="NOL1" s="1" t="s">
        <v>10488</v>
      </c>
      <c r="NOM1" s="1" t="s">
        <v>10489</v>
      </c>
      <c r="NON1" s="1" t="s">
        <v>10490</v>
      </c>
      <c r="NOO1" s="1" t="s">
        <v>10491</v>
      </c>
      <c r="NOP1" s="1" t="s">
        <v>10492</v>
      </c>
      <c r="NOQ1" s="1" t="s">
        <v>10493</v>
      </c>
      <c r="NOR1" s="1" t="s">
        <v>10494</v>
      </c>
      <c r="NOS1" s="1" t="s">
        <v>10495</v>
      </c>
      <c r="NOT1" s="1" t="s">
        <v>10496</v>
      </c>
      <c r="NOU1" s="1" t="s">
        <v>10497</v>
      </c>
      <c r="NOV1" s="1" t="s">
        <v>10498</v>
      </c>
      <c r="NOW1" s="1" t="s">
        <v>10499</v>
      </c>
      <c r="NOX1" s="1" t="s">
        <v>10500</v>
      </c>
      <c r="NOY1" s="1" t="s">
        <v>10501</v>
      </c>
      <c r="NOZ1" s="1" t="s">
        <v>10502</v>
      </c>
      <c r="NPA1" s="1" t="s">
        <v>10503</v>
      </c>
      <c r="NPB1" s="1" t="s">
        <v>10504</v>
      </c>
      <c r="NPC1" s="1" t="s">
        <v>10505</v>
      </c>
      <c r="NPD1" s="1" t="s">
        <v>10506</v>
      </c>
      <c r="NPE1" s="1" t="s">
        <v>10507</v>
      </c>
      <c r="NPF1" s="1" t="s">
        <v>10508</v>
      </c>
      <c r="NPG1" s="1" t="s">
        <v>10509</v>
      </c>
      <c r="NPH1" s="1" t="s">
        <v>10510</v>
      </c>
      <c r="NPI1" s="1" t="s">
        <v>10511</v>
      </c>
      <c r="NPJ1" s="1" t="s">
        <v>10512</v>
      </c>
      <c r="NPK1" s="1" t="s">
        <v>10513</v>
      </c>
      <c r="NPL1" s="1" t="s">
        <v>10514</v>
      </c>
      <c r="NPM1" s="1" t="s">
        <v>10515</v>
      </c>
      <c r="NPN1" s="1" t="s">
        <v>10516</v>
      </c>
      <c r="NPO1" s="1" t="s">
        <v>10517</v>
      </c>
      <c r="NPP1" s="1" t="s">
        <v>10518</v>
      </c>
      <c r="NPQ1" s="1" t="s">
        <v>10519</v>
      </c>
      <c r="NPR1" s="1" t="s">
        <v>10520</v>
      </c>
      <c r="NPS1" s="1" t="s">
        <v>10521</v>
      </c>
      <c r="NPT1" s="1" t="s">
        <v>10522</v>
      </c>
      <c r="NPU1" s="1" t="s">
        <v>10523</v>
      </c>
      <c r="NPV1" s="1" t="s">
        <v>10524</v>
      </c>
      <c r="NPW1" s="1" t="s">
        <v>10525</v>
      </c>
      <c r="NPX1" s="1" t="s">
        <v>10526</v>
      </c>
      <c r="NPY1" s="1" t="s">
        <v>10527</v>
      </c>
      <c r="NPZ1" s="1" t="s">
        <v>10528</v>
      </c>
      <c r="NQA1" s="1" t="s">
        <v>10529</v>
      </c>
      <c r="NQB1" s="1" t="s">
        <v>10530</v>
      </c>
      <c r="NQC1" s="1" t="s">
        <v>10531</v>
      </c>
      <c r="NQD1" s="1" t="s">
        <v>10532</v>
      </c>
      <c r="NQE1" s="1" t="s">
        <v>10533</v>
      </c>
      <c r="NQF1" s="1" t="s">
        <v>10534</v>
      </c>
      <c r="NQG1" s="1" t="s">
        <v>10535</v>
      </c>
      <c r="NQH1" s="1" t="s">
        <v>10536</v>
      </c>
      <c r="NQI1" s="1" t="s">
        <v>10537</v>
      </c>
      <c r="NQJ1" s="1" t="s">
        <v>10538</v>
      </c>
      <c r="NQK1" s="1" t="s">
        <v>10539</v>
      </c>
      <c r="NQL1" s="1" t="s">
        <v>10540</v>
      </c>
      <c r="NQM1" s="1" t="s">
        <v>10541</v>
      </c>
      <c r="NQN1" s="1" t="s">
        <v>10542</v>
      </c>
      <c r="NQO1" s="1" t="s">
        <v>10543</v>
      </c>
      <c r="NQP1" s="1" t="s">
        <v>10544</v>
      </c>
      <c r="NQQ1" s="1" t="s">
        <v>10545</v>
      </c>
      <c r="NQR1" s="1" t="s">
        <v>10546</v>
      </c>
      <c r="NQS1" s="1" t="s">
        <v>10547</v>
      </c>
      <c r="NQT1" s="1" t="s">
        <v>10548</v>
      </c>
      <c r="NQU1" s="1" t="s">
        <v>10549</v>
      </c>
      <c r="NQV1" s="1" t="s">
        <v>10550</v>
      </c>
      <c r="NQW1" s="1" t="s">
        <v>10551</v>
      </c>
      <c r="NQX1" s="1" t="s">
        <v>10552</v>
      </c>
      <c r="NQY1" s="1" t="s">
        <v>10553</v>
      </c>
      <c r="NQZ1" s="1" t="s">
        <v>10554</v>
      </c>
      <c r="NRA1" s="1" t="s">
        <v>10555</v>
      </c>
      <c r="NRB1" s="1" t="s">
        <v>10556</v>
      </c>
      <c r="NRC1" s="1" t="s">
        <v>10557</v>
      </c>
      <c r="NRD1" s="1" t="s">
        <v>10558</v>
      </c>
      <c r="NRE1" s="1" t="s">
        <v>10559</v>
      </c>
      <c r="NRF1" s="1" t="s">
        <v>10560</v>
      </c>
      <c r="NRG1" s="1" t="s">
        <v>10561</v>
      </c>
      <c r="NRH1" s="1" t="s">
        <v>10562</v>
      </c>
      <c r="NRI1" s="1" t="s">
        <v>10563</v>
      </c>
      <c r="NRJ1" s="1" t="s">
        <v>10564</v>
      </c>
      <c r="NRK1" s="1" t="s">
        <v>10565</v>
      </c>
      <c r="NRL1" s="1" t="s">
        <v>10566</v>
      </c>
      <c r="NRM1" s="1" t="s">
        <v>10567</v>
      </c>
      <c r="NRN1" s="1" t="s">
        <v>10568</v>
      </c>
      <c r="NRO1" s="1" t="s">
        <v>10569</v>
      </c>
      <c r="NRP1" s="1" t="s">
        <v>10570</v>
      </c>
      <c r="NRQ1" s="1" t="s">
        <v>10571</v>
      </c>
      <c r="NRR1" s="1" t="s">
        <v>10572</v>
      </c>
      <c r="NRS1" s="1" t="s">
        <v>10573</v>
      </c>
      <c r="NRT1" s="1" t="s">
        <v>10574</v>
      </c>
      <c r="NRU1" s="1" t="s">
        <v>10575</v>
      </c>
      <c r="NRV1" s="1" t="s">
        <v>10576</v>
      </c>
      <c r="NRW1" s="1" t="s">
        <v>10577</v>
      </c>
      <c r="NRX1" s="1" t="s">
        <v>10578</v>
      </c>
      <c r="NRY1" s="1" t="s">
        <v>10579</v>
      </c>
      <c r="NRZ1" s="1" t="s">
        <v>10580</v>
      </c>
      <c r="NSA1" s="1" t="s">
        <v>10581</v>
      </c>
      <c r="NSB1" s="1" t="s">
        <v>10582</v>
      </c>
      <c r="NSC1" s="1" t="s">
        <v>10583</v>
      </c>
      <c r="NSD1" s="1" t="s">
        <v>10584</v>
      </c>
      <c r="NSE1" s="1" t="s">
        <v>10585</v>
      </c>
      <c r="NSF1" s="1" t="s">
        <v>10586</v>
      </c>
      <c r="NSG1" s="1" t="s">
        <v>10587</v>
      </c>
      <c r="NSH1" s="1" t="s">
        <v>10588</v>
      </c>
      <c r="NSI1" s="1" t="s">
        <v>10589</v>
      </c>
      <c r="NSJ1" s="1" t="s">
        <v>10590</v>
      </c>
      <c r="NSK1" s="1" t="s">
        <v>10591</v>
      </c>
      <c r="NSL1" s="1" t="s">
        <v>10592</v>
      </c>
      <c r="NSM1" s="1" t="s">
        <v>10593</v>
      </c>
      <c r="NSN1" s="1" t="s">
        <v>10594</v>
      </c>
      <c r="NSO1" s="1" t="s">
        <v>10595</v>
      </c>
      <c r="NSP1" s="1" t="s">
        <v>10596</v>
      </c>
      <c r="NSQ1" s="1" t="s">
        <v>10597</v>
      </c>
      <c r="NSR1" s="1" t="s">
        <v>10598</v>
      </c>
      <c r="NSS1" s="1" t="s">
        <v>10599</v>
      </c>
      <c r="NST1" s="1" t="s">
        <v>10600</v>
      </c>
      <c r="NSU1" s="1" t="s">
        <v>10601</v>
      </c>
      <c r="NSV1" s="1" t="s">
        <v>10602</v>
      </c>
      <c r="NSW1" s="1" t="s">
        <v>10603</v>
      </c>
      <c r="NSX1" s="1" t="s">
        <v>10604</v>
      </c>
      <c r="NSY1" s="1" t="s">
        <v>10605</v>
      </c>
      <c r="NSZ1" s="1" t="s">
        <v>10606</v>
      </c>
      <c r="NTA1" s="1" t="s">
        <v>10607</v>
      </c>
      <c r="NTB1" s="1" t="s">
        <v>10608</v>
      </c>
      <c r="NTC1" s="1" t="s">
        <v>10609</v>
      </c>
      <c r="NTD1" s="1" t="s">
        <v>10610</v>
      </c>
      <c r="NTE1" s="1" t="s">
        <v>10611</v>
      </c>
      <c r="NTF1" s="1" t="s">
        <v>10612</v>
      </c>
      <c r="NTG1" s="1" t="s">
        <v>10613</v>
      </c>
      <c r="NTH1" s="1" t="s">
        <v>10614</v>
      </c>
      <c r="NTI1" s="1" t="s">
        <v>10615</v>
      </c>
      <c r="NTJ1" s="1" t="s">
        <v>10616</v>
      </c>
      <c r="NTK1" s="1" t="s">
        <v>10617</v>
      </c>
      <c r="NTL1" s="1" t="s">
        <v>10618</v>
      </c>
      <c r="NTM1" s="1" t="s">
        <v>10619</v>
      </c>
      <c r="NTN1" s="1" t="s">
        <v>10620</v>
      </c>
      <c r="NTO1" s="1" t="s">
        <v>10621</v>
      </c>
      <c r="NTP1" s="1" t="s">
        <v>10622</v>
      </c>
      <c r="NTQ1" s="1" t="s">
        <v>10623</v>
      </c>
      <c r="NTR1" s="1" t="s">
        <v>10624</v>
      </c>
      <c r="NTS1" s="1" t="s">
        <v>10625</v>
      </c>
      <c r="NTT1" s="1" t="s">
        <v>10626</v>
      </c>
      <c r="NTU1" s="1" t="s">
        <v>10627</v>
      </c>
      <c r="NTV1" s="1" t="s">
        <v>10628</v>
      </c>
      <c r="NTW1" s="1" t="s">
        <v>10629</v>
      </c>
      <c r="NTX1" s="1" t="s">
        <v>10630</v>
      </c>
      <c r="NTY1" s="1" t="s">
        <v>10631</v>
      </c>
      <c r="NTZ1" s="1" t="s">
        <v>10632</v>
      </c>
      <c r="NUA1" s="1" t="s">
        <v>10633</v>
      </c>
      <c r="NUB1" s="1" t="s">
        <v>10634</v>
      </c>
      <c r="NUC1" s="1" t="s">
        <v>10635</v>
      </c>
      <c r="NUD1" s="1" t="s">
        <v>10636</v>
      </c>
      <c r="NUE1" s="1" t="s">
        <v>10637</v>
      </c>
      <c r="NUF1" s="1" t="s">
        <v>10638</v>
      </c>
      <c r="NUG1" s="1" t="s">
        <v>10639</v>
      </c>
      <c r="NUH1" s="1" t="s">
        <v>10640</v>
      </c>
      <c r="NUI1" s="1" t="s">
        <v>10641</v>
      </c>
      <c r="NUJ1" s="1" t="s">
        <v>10642</v>
      </c>
      <c r="NUK1" s="1" t="s">
        <v>10643</v>
      </c>
      <c r="NUL1" s="1" t="s">
        <v>10644</v>
      </c>
      <c r="NUM1" s="1" t="s">
        <v>10645</v>
      </c>
      <c r="NUN1" s="1" t="s">
        <v>10646</v>
      </c>
      <c r="NUO1" s="1" t="s">
        <v>10647</v>
      </c>
      <c r="NUP1" s="1" t="s">
        <v>10648</v>
      </c>
      <c r="NUQ1" s="1" t="s">
        <v>10649</v>
      </c>
      <c r="NUR1" s="1" t="s">
        <v>10650</v>
      </c>
      <c r="NUS1" s="1" t="s">
        <v>10651</v>
      </c>
      <c r="NUT1" s="1" t="s">
        <v>10652</v>
      </c>
      <c r="NUU1" s="1" t="s">
        <v>10653</v>
      </c>
      <c r="NUV1" s="1" t="s">
        <v>10654</v>
      </c>
      <c r="NUW1" s="1" t="s">
        <v>10655</v>
      </c>
      <c r="NUX1" s="1" t="s">
        <v>10656</v>
      </c>
      <c r="NUY1" s="1" t="s">
        <v>10657</v>
      </c>
      <c r="NUZ1" s="1" t="s">
        <v>10658</v>
      </c>
      <c r="NVA1" s="1" t="s">
        <v>10659</v>
      </c>
      <c r="NVB1" s="1" t="s">
        <v>10660</v>
      </c>
      <c r="NVC1" s="1" t="s">
        <v>10661</v>
      </c>
      <c r="NVD1" s="1" t="s">
        <v>10662</v>
      </c>
      <c r="NVE1" s="1" t="s">
        <v>10663</v>
      </c>
      <c r="NVF1" s="1" t="s">
        <v>10664</v>
      </c>
      <c r="NVG1" s="1" t="s">
        <v>10665</v>
      </c>
      <c r="NVH1" s="1" t="s">
        <v>10666</v>
      </c>
      <c r="NVI1" s="1" t="s">
        <v>10667</v>
      </c>
      <c r="NVJ1" s="1" t="s">
        <v>10668</v>
      </c>
      <c r="NVK1" s="1" t="s">
        <v>10669</v>
      </c>
      <c r="NVL1" s="1" t="s">
        <v>10670</v>
      </c>
      <c r="NVM1" s="1" t="s">
        <v>10671</v>
      </c>
      <c r="NVN1" s="1" t="s">
        <v>10672</v>
      </c>
      <c r="NVO1" s="1" t="s">
        <v>10673</v>
      </c>
      <c r="NVP1" s="1" t="s">
        <v>10674</v>
      </c>
      <c r="NVQ1" s="1" t="s">
        <v>10675</v>
      </c>
      <c r="NVR1" s="1" t="s">
        <v>10676</v>
      </c>
      <c r="NVS1" s="1" t="s">
        <v>10677</v>
      </c>
      <c r="NVT1" s="1" t="s">
        <v>10678</v>
      </c>
      <c r="NVU1" s="1" t="s">
        <v>10679</v>
      </c>
      <c r="NVV1" s="1" t="s">
        <v>10680</v>
      </c>
      <c r="NVW1" s="1" t="s">
        <v>10681</v>
      </c>
      <c r="NVX1" s="1" t="s">
        <v>10682</v>
      </c>
      <c r="NVY1" s="1" t="s">
        <v>10683</v>
      </c>
      <c r="NVZ1" s="1" t="s">
        <v>10684</v>
      </c>
      <c r="NWA1" s="1" t="s">
        <v>10685</v>
      </c>
      <c r="NWB1" s="1" t="s">
        <v>10686</v>
      </c>
      <c r="NWC1" s="1" t="s">
        <v>10687</v>
      </c>
      <c r="NWD1" s="1" t="s">
        <v>10688</v>
      </c>
      <c r="NWE1" s="1" t="s">
        <v>10689</v>
      </c>
      <c r="NWF1" s="1" t="s">
        <v>10690</v>
      </c>
      <c r="NWG1" s="1" t="s">
        <v>10691</v>
      </c>
      <c r="NWH1" s="1" t="s">
        <v>10692</v>
      </c>
      <c r="NWI1" s="1" t="s">
        <v>10693</v>
      </c>
      <c r="NWJ1" s="1" t="s">
        <v>10694</v>
      </c>
      <c r="NWK1" s="1" t="s">
        <v>10695</v>
      </c>
      <c r="NWL1" s="1" t="s">
        <v>10696</v>
      </c>
      <c r="NWM1" s="1" t="s">
        <v>10697</v>
      </c>
      <c r="NWN1" s="1" t="s">
        <v>10698</v>
      </c>
      <c r="NWO1" s="1" t="s">
        <v>10699</v>
      </c>
      <c r="NWP1" s="1" t="s">
        <v>10700</v>
      </c>
      <c r="NWQ1" s="1" t="s">
        <v>10701</v>
      </c>
      <c r="NWR1" s="1" t="s">
        <v>10702</v>
      </c>
      <c r="NWS1" s="1" t="s">
        <v>10703</v>
      </c>
      <c r="NWT1" s="1" t="s">
        <v>10704</v>
      </c>
      <c r="NWU1" s="1" t="s">
        <v>10705</v>
      </c>
      <c r="NWV1" s="1" t="s">
        <v>10706</v>
      </c>
      <c r="NWW1" s="1" t="s">
        <v>10707</v>
      </c>
      <c r="NWX1" s="1" t="s">
        <v>10708</v>
      </c>
      <c r="NWY1" s="1" t="s">
        <v>10709</v>
      </c>
      <c r="NWZ1" s="1" t="s">
        <v>10710</v>
      </c>
      <c r="NXA1" s="1" t="s">
        <v>10711</v>
      </c>
      <c r="NXB1" s="1" t="s">
        <v>10712</v>
      </c>
      <c r="NXC1" s="1" t="s">
        <v>10713</v>
      </c>
      <c r="NXD1" s="1" t="s">
        <v>10714</v>
      </c>
      <c r="NXE1" s="1" t="s">
        <v>10715</v>
      </c>
      <c r="NXF1" s="1" t="s">
        <v>10716</v>
      </c>
      <c r="NXG1" s="1" t="s">
        <v>10717</v>
      </c>
      <c r="NXH1" s="1" t="s">
        <v>10718</v>
      </c>
      <c r="NXI1" s="1" t="s">
        <v>10719</v>
      </c>
      <c r="NXJ1" s="1" t="s">
        <v>10720</v>
      </c>
      <c r="NXK1" s="1" t="s">
        <v>10721</v>
      </c>
      <c r="NXL1" s="1" t="s">
        <v>10722</v>
      </c>
      <c r="NXM1" s="1" t="s">
        <v>10723</v>
      </c>
      <c r="NXN1" s="1" t="s">
        <v>10724</v>
      </c>
      <c r="NXO1" s="1" t="s">
        <v>10725</v>
      </c>
      <c r="NXP1" s="1" t="s">
        <v>10726</v>
      </c>
      <c r="NXQ1" s="1" t="s">
        <v>10727</v>
      </c>
      <c r="NXR1" s="1" t="s">
        <v>10728</v>
      </c>
      <c r="NXS1" s="1" t="s">
        <v>10729</v>
      </c>
      <c r="NXT1" s="1" t="s">
        <v>10730</v>
      </c>
      <c r="NXU1" s="1" t="s">
        <v>10731</v>
      </c>
      <c r="NXV1" s="1" t="s">
        <v>10732</v>
      </c>
      <c r="NXW1" s="1" t="s">
        <v>10733</v>
      </c>
      <c r="NXX1" s="1" t="s">
        <v>10734</v>
      </c>
      <c r="NXY1" s="1" t="s">
        <v>10735</v>
      </c>
      <c r="NXZ1" s="1" t="s">
        <v>10736</v>
      </c>
      <c r="NYA1" s="1" t="s">
        <v>10737</v>
      </c>
      <c r="NYB1" s="1" t="s">
        <v>10738</v>
      </c>
      <c r="NYC1" s="1" t="s">
        <v>10739</v>
      </c>
      <c r="NYD1" s="1" t="s">
        <v>10740</v>
      </c>
      <c r="NYE1" s="1" t="s">
        <v>10741</v>
      </c>
      <c r="NYF1" s="1" t="s">
        <v>10742</v>
      </c>
      <c r="NYG1" s="1" t="s">
        <v>10743</v>
      </c>
      <c r="NYH1" s="1" t="s">
        <v>10744</v>
      </c>
      <c r="NYI1" s="1" t="s">
        <v>10745</v>
      </c>
      <c r="NYJ1" s="1" t="s">
        <v>10746</v>
      </c>
      <c r="NYK1" s="1" t="s">
        <v>10747</v>
      </c>
      <c r="NYL1" s="1" t="s">
        <v>10748</v>
      </c>
      <c r="NYM1" s="1" t="s">
        <v>10749</v>
      </c>
      <c r="NYN1" s="1" t="s">
        <v>10750</v>
      </c>
      <c r="NYO1" s="1" t="s">
        <v>10751</v>
      </c>
      <c r="NYP1" s="1" t="s">
        <v>10752</v>
      </c>
      <c r="NYQ1" s="1" t="s">
        <v>10753</v>
      </c>
      <c r="NYR1" s="1" t="s">
        <v>10754</v>
      </c>
      <c r="NYS1" s="1" t="s">
        <v>10755</v>
      </c>
      <c r="NYT1" s="1" t="s">
        <v>10756</v>
      </c>
      <c r="NYU1" s="1" t="s">
        <v>10757</v>
      </c>
      <c r="NYV1" s="1" t="s">
        <v>10758</v>
      </c>
      <c r="NYW1" s="1" t="s">
        <v>10759</v>
      </c>
      <c r="NYX1" s="1" t="s">
        <v>10760</v>
      </c>
      <c r="NYY1" s="1" t="s">
        <v>10761</v>
      </c>
      <c r="NYZ1" s="1" t="s">
        <v>10762</v>
      </c>
      <c r="NZA1" s="1" t="s">
        <v>10763</v>
      </c>
      <c r="NZB1" s="1" t="s">
        <v>10764</v>
      </c>
      <c r="NZC1" s="1" t="s">
        <v>10765</v>
      </c>
      <c r="NZD1" s="1" t="s">
        <v>10766</v>
      </c>
      <c r="NZE1" s="1" t="s">
        <v>10767</v>
      </c>
      <c r="NZF1" s="1" t="s">
        <v>10768</v>
      </c>
      <c r="NZG1" s="1" t="s">
        <v>10769</v>
      </c>
      <c r="NZH1" s="1" t="s">
        <v>10770</v>
      </c>
      <c r="NZI1" s="1" t="s">
        <v>10771</v>
      </c>
      <c r="NZJ1" s="1" t="s">
        <v>10772</v>
      </c>
      <c r="NZK1" s="1" t="s">
        <v>10773</v>
      </c>
      <c r="NZL1" s="1" t="s">
        <v>10774</v>
      </c>
      <c r="NZM1" s="1" t="s">
        <v>10775</v>
      </c>
      <c r="NZN1" s="1" t="s">
        <v>10776</v>
      </c>
      <c r="NZO1" s="1" t="s">
        <v>10777</v>
      </c>
      <c r="NZP1" s="1" t="s">
        <v>10778</v>
      </c>
      <c r="NZQ1" s="1" t="s">
        <v>10779</v>
      </c>
      <c r="NZR1" s="1" t="s">
        <v>10780</v>
      </c>
      <c r="NZS1" s="1" t="s">
        <v>10781</v>
      </c>
      <c r="NZT1" s="1" t="s">
        <v>10782</v>
      </c>
      <c r="NZU1" s="1" t="s">
        <v>10783</v>
      </c>
      <c r="NZV1" s="1" t="s">
        <v>10784</v>
      </c>
      <c r="NZW1" s="1" t="s">
        <v>10785</v>
      </c>
      <c r="NZX1" s="1" t="s">
        <v>10786</v>
      </c>
      <c r="NZY1" s="1" t="s">
        <v>10787</v>
      </c>
      <c r="NZZ1" s="1" t="s">
        <v>10788</v>
      </c>
      <c r="OAA1" s="1" t="s">
        <v>10789</v>
      </c>
      <c r="OAB1" s="1" t="s">
        <v>10790</v>
      </c>
      <c r="OAC1" s="1" t="s">
        <v>10791</v>
      </c>
      <c r="OAD1" s="1" t="s">
        <v>10792</v>
      </c>
      <c r="OAE1" s="1" t="s">
        <v>10793</v>
      </c>
      <c r="OAF1" s="1" t="s">
        <v>10794</v>
      </c>
      <c r="OAG1" s="1" t="s">
        <v>10795</v>
      </c>
      <c r="OAH1" s="1" t="s">
        <v>10796</v>
      </c>
      <c r="OAI1" s="1" t="s">
        <v>10797</v>
      </c>
      <c r="OAJ1" s="1" t="s">
        <v>10798</v>
      </c>
      <c r="OAK1" s="1" t="s">
        <v>10799</v>
      </c>
      <c r="OAL1" s="1" t="s">
        <v>10800</v>
      </c>
      <c r="OAM1" s="1" t="s">
        <v>10801</v>
      </c>
      <c r="OAN1" s="1" t="s">
        <v>10802</v>
      </c>
      <c r="OAO1" s="1" t="s">
        <v>10803</v>
      </c>
      <c r="OAP1" s="1" t="s">
        <v>10804</v>
      </c>
      <c r="OAQ1" s="1" t="s">
        <v>10805</v>
      </c>
      <c r="OAR1" s="1" t="s">
        <v>10806</v>
      </c>
      <c r="OAS1" s="1" t="s">
        <v>10807</v>
      </c>
      <c r="OAT1" s="1" t="s">
        <v>10808</v>
      </c>
      <c r="OAU1" s="1" t="s">
        <v>10809</v>
      </c>
      <c r="OAV1" s="1" t="s">
        <v>10810</v>
      </c>
      <c r="OAW1" s="1" t="s">
        <v>10811</v>
      </c>
      <c r="OAX1" s="1" t="s">
        <v>10812</v>
      </c>
      <c r="OAY1" s="1" t="s">
        <v>10813</v>
      </c>
      <c r="OAZ1" s="1" t="s">
        <v>10814</v>
      </c>
      <c r="OBA1" s="1" t="s">
        <v>10815</v>
      </c>
      <c r="OBB1" s="1" t="s">
        <v>10816</v>
      </c>
      <c r="OBC1" s="1" t="s">
        <v>10817</v>
      </c>
      <c r="OBD1" s="1" t="s">
        <v>10818</v>
      </c>
      <c r="OBE1" s="1" t="s">
        <v>10819</v>
      </c>
      <c r="OBF1" s="1" t="s">
        <v>10820</v>
      </c>
      <c r="OBG1" s="1" t="s">
        <v>10821</v>
      </c>
      <c r="OBH1" s="1" t="s">
        <v>10822</v>
      </c>
      <c r="OBI1" s="1" t="s">
        <v>10823</v>
      </c>
      <c r="OBJ1" s="1" t="s">
        <v>10824</v>
      </c>
      <c r="OBK1" s="1" t="s">
        <v>10825</v>
      </c>
      <c r="OBL1" s="1" t="s">
        <v>10826</v>
      </c>
      <c r="OBM1" s="1" t="s">
        <v>10827</v>
      </c>
      <c r="OBN1" s="1" t="s">
        <v>10828</v>
      </c>
      <c r="OBO1" s="1" t="s">
        <v>10829</v>
      </c>
      <c r="OBP1" s="1" t="s">
        <v>10830</v>
      </c>
      <c r="OBQ1" s="1" t="s">
        <v>10831</v>
      </c>
      <c r="OBR1" s="1" t="s">
        <v>10832</v>
      </c>
      <c r="OBS1" s="1" t="s">
        <v>10833</v>
      </c>
      <c r="OBT1" s="1" t="s">
        <v>10834</v>
      </c>
      <c r="OBU1" s="1" t="s">
        <v>10835</v>
      </c>
      <c r="OBV1" s="1" t="s">
        <v>10836</v>
      </c>
      <c r="OBW1" s="1" t="s">
        <v>10837</v>
      </c>
      <c r="OBX1" s="1" t="s">
        <v>10838</v>
      </c>
      <c r="OBY1" s="1" t="s">
        <v>10839</v>
      </c>
      <c r="OBZ1" s="1" t="s">
        <v>10840</v>
      </c>
      <c r="OCA1" s="1" t="s">
        <v>10841</v>
      </c>
      <c r="OCB1" s="1" t="s">
        <v>10842</v>
      </c>
      <c r="OCC1" s="1" t="s">
        <v>10843</v>
      </c>
      <c r="OCD1" s="1" t="s">
        <v>10844</v>
      </c>
      <c r="OCE1" s="1" t="s">
        <v>10845</v>
      </c>
      <c r="OCF1" s="1" t="s">
        <v>10846</v>
      </c>
      <c r="OCG1" s="1" t="s">
        <v>10847</v>
      </c>
      <c r="OCH1" s="1" t="s">
        <v>10848</v>
      </c>
      <c r="OCI1" s="1" t="s">
        <v>10849</v>
      </c>
      <c r="OCJ1" s="1" t="s">
        <v>10850</v>
      </c>
      <c r="OCK1" s="1" t="s">
        <v>10851</v>
      </c>
      <c r="OCL1" s="1" t="s">
        <v>10852</v>
      </c>
      <c r="OCM1" s="1" t="s">
        <v>10853</v>
      </c>
      <c r="OCN1" s="1" t="s">
        <v>10854</v>
      </c>
      <c r="OCO1" s="1" t="s">
        <v>10855</v>
      </c>
      <c r="OCP1" s="1" t="s">
        <v>10856</v>
      </c>
      <c r="OCQ1" s="1" t="s">
        <v>10857</v>
      </c>
      <c r="OCR1" s="1" t="s">
        <v>10858</v>
      </c>
      <c r="OCS1" s="1" t="s">
        <v>10859</v>
      </c>
      <c r="OCT1" s="1" t="s">
        <v>10860</v>
      </c>
      <c r="OCU1" s="1" t="s">
        <v>10861</v>
      </c>
      <c r="OCV1" s="1" t="s">
        <v>10862</v>
      </c>
      <c r="OCW1" s="1" t="s">
        <v>10863</v>
      </c>
      <c r="OCX1" s="1" t="s">
        <v>10864</v>
      </c>
      <c r="OCY1" s="1" t="s">
        <v>10865</v>
      </c>
      <c r="OCZ1" s="1" t="s">
        <v>10866</v>
      </c>
      <c r="ODA1" s="1" t="s">
        <v>10867</v>
      </c>
      <c r="ODB1" s="1" t="s">
        <v>10868</v>
      </c>
      <c r="ODC1" s="1" t="s">
        <v>10869</v>
      </c>
      <c r="ODD1" s="1" t="s">
        <v>10870</v>
      </c>
      <c r="ODE1" s="1" t="s">
        <v>10871</v>
      </c>
      <c r="ODF1" s="1" t="s">
        <v>10872</v>
      </c>
      <c r="ODG1" s="1" t="s">
        <v>10873</v>
      </c>
      <c r="ODH1" s="1" t="s">
        <v>10874</v>
      </c>
      <c r="ODI1" s="1" t="s">
        <v>10875</v>
      </c>
      <c r="ODJ1" s="1" t="s">
        <v>10876</v>
      </c>
      <c r="ODK1" s="1" t="s">
        <v>10877</v>
      </c>
      <c r="ODL1" s="1" t="s">
        <v>10878</v>
      </c>
      <c r="ODM1" s="1" t="s">
        <v>10879</v>
      </c>
      <c r="ODN1" s="1" t="s">
        <v>10880</v>
      </c>
      <c r="ODO1" s="1" t="s">
        <v>10881</v>
      </c>
      <c r="ODP1" s="1" t="s">
        <v>10882</v>
      </c>
      <c r="ODQ1" s="1" t="s">
        <v>10883</v>
      </c>
      <c r="ODR1" s="1" t="s">
        <v>10884</v>
      </c>
      <c r="ODS1" s="1" t="s">
        <v>10885</v>
      </c>
      <c r="ODT1" s="1" t="s">
        <v>10886</v>
      </c>
      <c r="ODU1" s="1" t="s">
        <v>10887</v>
      </c>
      <c r="ODV1" s="1" t="s">
        <v>10888</v>
      </c>
      <c r="ODW1" s="1" t="s">
        <v>10889</v>
      </c>
      <c r="ODX1" s="1" t="s">
        <v>10890</v>
      </c>
      <c r="ODY1" s="1" t="s">
        <v>10891</v>
      </c>
      <c r="ODZ1" s="1" t="s">
        <v>10892</v>
      </c>
      <c r="OEA1" s="1" t="s">
        <v>10893</v>
      </c>
      <c r="OEB1" s="1" t="s">
        <v>10894</v>
      </c>
      <c r="OEC1" s="1" t="s">
        <v>10895</v>
      </c>
      <c r="OED1" s="1" t="s">
        <v>10896</v>
      </c>
      <c r="OEE1" s="1" t="s">
        <v>10897</v>
      </c>
      <c r="OEF1" s="1" t="s">
        <v>10898</v>
      </c>
      <c r="OEG1" s="1" t="s">
        <v>10899</v>
      </c>
      <c r="OEH1" s="1" t="s">
        <v>10900</v>
      </c>
      <c r="OEI1" s="1" t="s">
        <v>10901</v>
      </c>
      <c r="OEJ1" s="1" t="s">
        <v>10902</v>
      </c>
      <c r="OEK1" s="1" t="s">
        <v>10903</v>
      </c>
      <c r="OEL1" s="1" t="s">
        <v>10904</v>
      </c>
      <c r="OEM1" s="1" t="s">
        <v>10905</v>
      </c>
      <c r="OEN1" s="1" t="s">
        <v>10906</v>
      </c>
      <c r="OEO1" s="1" t="s">
        <v>10907</v>
      </c>
      <c r="OEP1" s="1" t="s">
        <v>10908</v>
      </c>
      <c r="OEQ1" s="1" t="s">
        <v>10909</v>
      </c>
      <c r="OER1" s="1" t="s">
        <v>10910</v>
      </c>
      <c r="OES1" s="1" t="s">
        <v>10911</v>
      </c>
      <c r="OET1" s="1" t="s">
        <v>10912</v>
      </c>
      <c r="OEU1" s="1" t="s">
        <v>10913</v>
      </c>
      <c r="OEV1" s="1" t="s">
        <v>10914</v>
      </c>
      <c r="OEW1" s="1" t="s">
        <v>10915</v>
      </c>
      <c r="OEX1" s="1" t="s">
        <v>10916</v>
      </c>
      <c r="OEY1" s="1" t="s">
        <v>10917</v>
      </c>
      <c r="OEZ1" s="1" t="s">
        <v>10918</v>
      </c>
      <c r="OFA1" s="1" t="s">
        <v>10919</v>
      </c>
      <c r="OFB1" s="1" t="s">
        <v>10920</v>
      </c>
      <c r="OFC1" s="1" t="s">
        <v>10921</v>
      </c>
      <c r="OFD1" s="1" t="s">
        <v>10922</v>
      </c>
      <c r="OFE1" s="1" t="s">
        <v>10923</v>
      </c>
      <c r="OFF1" s="1" t="s">
        <v>10924</v>
      </c>
      <c r="OFG1" s="1" t="s">
        <v>10925</v>
      </c>
      <c r="OFH1" s="1" t="s">
        <v>10926</v>
      </c>
      <c r="OFI1" s="1" t="s">
        <v>10927</v>
      </c>
      <c r="OFJ1" s="1" t="s">
        <v>10928</v>
      </c>
      <c r="OFK1" s="1" t="s">
        <v>10929</v>
      </c>
      <c r="OFL1" s="1" t="s">
        <v>10930</v>
      </c>
      <c r="OFM1" s="1" t="s">
        <v>10931</v>
      </c>
      <c r="OFN1" s="1" t="s">
        <v>10932</v>
      </c>
      <c r="OFO1" s="1" t="s">
        <v>10933</v>
      </c>
      <c r="OFP1" s="1" t="s">
        <v>10934</v>
      </c>
      <c r="OFQ1" s="1" t="s">
        <v>10935</v>
      </c>
      <c r="OFR1" s="1" t="s">
        <v>10936</v>
      </c>
      <c r="OFS1" s="1" t="s">
        <v>10937</v>
      </c>
      <c r="OFT1" s="1" t="s">
        <v>10938</v>
      </c>
      <c r="OFU1" s="1" t="s">
        <v>10939</v>
      </c>
      <c r="OFV1" s="1" t="s">
        <v>10940</v>
      </c>
      <c r="OFW1" s="1" t="s">
        <v>10941</v>
      </c>
      <c r="OFX1" s="1" t="s">
        <v>10942</v>
      </c>
      <c r="OFY1" s="1" t="s">
        <v>10943</v>
      </c>
      <c r="OFZ1" s="1" t="s">
        <v>10944</v>
      </c>
      <c r="OGA1" s="1" t="s">
        <v>10945</v>
      </c>
      <c r="OGB1" s="1" t="s">
        <v>10946</v>
      </c>
      <c r="OGC1" s="1" t="s">
        <v>10947</v>
      </c>
      <c r="OGD1" s="1" t="s">
        <v>10948</v>
      </c>
      <c r="OGE1" s="1" t="s">
        <v>10949</v>
      </c>
      <c r="OGF1" s="1" t="s">
        <v>10950</v>
      </c>
      <c r="OGG1" s="1" t="s">
        <v>10951</v>
      </c>
      <c r="OGH1" s="1" t="s">
        <v>10952</v>
      </c>
      <c r="OGI1" s="1" t="s">
        <v>10953</v>
      </c>
      <c r="OGJ1" s="1" t="s">
        <v>10954</v>
      </c>
      <c r="OGK1" s="1" t="s">
        <v>10955</v>
      </c>
      <c r="OGL1" s="1" t="s">
        <v>10956</v>
      </c>
      <c r="OGM1" s="1" t="s">
        <v>10957</v>
      </c>
      <c r="OGN1" s="1" t="s">
        <v>10958</v>
      </c>
      <c r="OGO1" s="1" t="s">
        <v>10959</v>
      </c>
      <c r="OGP1" s="1" t="s">
        <v>10960</v>
      </c>
      <c r="OGQ1" s="1" t="s">
        <v>10961</v>
      </c>
      <c r="OGR1" s="1" t="s">
        <v>10962</v>
      </c>
      <c r="OGS1" s="1" t="s">
        <v>10963</v>
      </c>
      <c r="OGT1" s="1" t="s">
        <v>10964</v>
      </c>
      <c r="OGU1" s="1" t="s">
        <v>10965</v>
      </c>
      <c r="OGV1" s="1" t="s">
        <v>10966</v>
      </c>
      <c r="OGW1" s="1" t="s">
        <v>10967</v>
      </c>
      <c r="OGX1" s="1" t="s">
        <v>10968</v>
      </c>
      <c r="OGY1" s="1" t="s">
        <v>10969</v>
      </c>
      <c r="OGZ1" s="1" t="s">
        <v>10970</v>
      </c>
      <c r="OHA1" s="1" t="s">
        <v>10971</v>
      </c>
      <c r="OHB1" s="1" t="s">
        <v>10972</v>
      </c>
      <c r="OHC1" s="1" t="s">
        <v>10973</v>
      </c>
      <c r="OHD1" s="1" t="s">
        <v>10974</v>
      </c>
      <c r="OHE1" s="1" t="s">
        <v>10975</v>
      </c>
      <c r="OHF1" s="1" t="s">
        <v>10976</v>
      </c>
      <c r="OHG1" s="1" t="s">
        <v>10977</v>
      </c>
      <c r="OHH1" s="1" t="s">
        <v>10978</v>
      </c>
      <c r="OHI1" s="1" t="s">
        <v>10979</v>
      </c>
      <c r="OHJ1" s="1" t="s">
        <v>10980</v>
      </c>
      <c r="OHK1" s="1" t="s">
        <v>10981</v>
      </c>
      <c r="OHL1" s="1" t="s">
        <v>10982</v>
      </c>
      <c r="OHM1" s="1" t="s">
        <v>10983</v>
      </c>
      <c r="OHN1" s="1" t="s">
        <v>10984</v>
      </c>
      <c r="OHO1" s="1" t="s">
        <v>10985</v>
      </c>
      <c r="OHP1" s="1" t="s">
        <v>10986</v>
      </c>
      <c r="OHQ1" s="1" t="s">
        <v>10987</v>
      </c>
      <c r="OHR1" s="1" t="s">
        <v>10988</v>
      </c>
      <c r="OHS1" s="1" t="s">
        <v>10989</v>
      </c>
      <c r="OHT1" s="1" t="s">
        <v>10990</v>
      </c>
      <c r="OHU1" s="1" t="s">
        <v>10991</v>
      </c>
      <c r="OHV1" s="1" t="s">
        <v>10992</v>
      </c>
      <c r="OHW1" s="1" t="s">
        <v>10993</v>
      </c>
      <c r="OHX1" s="1" t="s">
        <v>10994</v>
      </c>
      <c r="OHY1" s="1" t="s">
        <v>10995</v>
      </c>
      <c r="OHZ1" s="1" t="s">
        <v>10996</v>
      </c>
      <c r="OIA1" s="1" t="s">
        <v>10997</v>
      </c>
      <c r="OIB1" s="1" t="s">
        <v>10998</v>
      </c>
      <c r="OIC1" s="1" t="s">
        <v>10999</v>
      </c>
      <c r="OID1" s="1" t="s">
        <v>11000</v>
      </c>
      <c r="OIE1" s="1" t="s">
        <v>11001</v>
      </c>
      <c r="OIF1" s="1" t="s">
        <v>11002</v>
      </c>
      <c r="OIG1" s="1" t="s">
        <v>11003</v>
      </c>
      <c r="OIH1" s="1" t="s">
        <v>11004</v>
      </c>
      <c r="OII1" s="1" t="s">
        <v>11005</v>
      </c>
      <c r="OIJ1" s="1" t="s">
        <v>11006</v>
      </c>
      <c r="OIK1" s="1" t="s">
        <v>11007</v>
      </c>
      <c r="OIL1" s="1" t="s">
        <v>11008</v>
      </c>
      <c r="OIM1" s="1" t="s">
        <v>11009</v>
      </c>
      <c r="OIN1" s="1" t="s">
        <v>11010</v>
      </c>
      <c r="OIO1" s="1" t="s">
        <v>11011</v>
      </c>
      <c r="OIP1" s="1" t="s">
        <v>11012</v>
      </c>
      <c r="OIQ1" s="1" t="s">
        <v>11013</v>
      </c>
      <c r="OIR1" s="1" t="s">
        <v>11014</v>
      </c>
      <c r="OIS1" s="1" t="s">
        <v>11015</v>
      </c>
      <c r="OIT1" s="1" t="s">
        <v>11016</v>
      </c>
      <c r="OIU1" s="1" t="s">
        <v>11017</v>
      </c>
      <c r="OIV1" s="1" t="s">
        <v>11018</v>
      </c>
      <c r="OIW1" s="1" t="s">
        <v>11019</v>
      </c>
      <c r="OIX1" s="1" t="s">
        <v>11020</v>
      </c>
      <c r="OIY1" s="1" t="s">
        <v>11021</v>
      </c>
      <c r="OIZ1" s="1" t="s">
        <v>11022</v>
      </c>
      <c r="OJA1" s="1" t="s">
        <v>11023</v>
      </c>
      <c r="OJB1" s="1" t="s">
        <v>11024</v>
      </c>
      <c r="OJC1" s="1" t="s">
        <v>11025</v>
      </c>
      <c r="OJD1" s="1" t="s">
        <v>11026</v>
      </c>
      <c r="OJE1" s="1" t="s">
        <v>11027</v>
      </c>
      <c r="OJF1" s="1" t="s">
        <v>11028</v>
      </c>
      <c r="OJG1" s="1" t="s">
        <v>11029</v>
      </c>
      <c r="OJH1" s="1" t="s">
        <v>11030</v>
      </c>
      <c r="OJI1" s="1" t="s">
        <v>11031</v>
      </c>
      <c r="OJJ1" s="1" t="s">
        <v>11032</v>
      </c>
      <c r="OJK1" s="1" t="s">
        <v>11033</v>
      </c>
      <c r="OJL1" s="1" t="s">
        <v>11034</v>
      </c>
      <c r="OJM1" s="1" t="s">
        <v>11035</v>
      </c>
      <c r="OJN1" s="1" t="s">
        <v>11036</v>
      </c>
      <c r="OJO1" s="1" t="s">
        <v>11037</v>
      </c>
      <c r="OJP1" s="1" t="s">
        <v>11038</v>
      </c>
      <c r="OJQ1" s="1" t="s">
        <v>11039</v>
      </c>
      <c r="OJR1" s="1" t="s">
        <v>11040</v>
      </c>
      <c r="OJS1" s="1" t="s">
        <v>11041</v>
      </c>
      <c r="OJT1" s="1" t="s">
        <v>11042</v>
      </c>
      <c r="OJU1" s="1" t="s">
        <v>11043</v>
      </c>
      <c r="OJV1" s="1" t="s">
        <v>11044</v>
      </c>
      <c r="OJW1" s="1" t="s">
        <v>11045</v>
      </c>
      <c r="OJX1" s="1" t="s">
        <v>11046</v>
      </c>
      <c r="OJY1" s="1" t="s">
        <v>11047</v>
      </c>
      <c r="OJZ1" s="1" t="s">
        <v>11048</v>
      </c>
      <c r="OKA1" s="1" t="s">
        <v>11049</v>
      </c>
      <c r="OKB1" s="1" t="s">
        <v>11050</v>
      </c>
      <c r="OKC1" s="1" t="s">
        <v>11051</v>
      </c>
      <c r="OKD1" s="1" t="s">
        <v>11052</v>
      </c>
      <c r="OKE1" s="1" t="s">
        <v>11053</v>
      </c>
      <c r="OKF1" s="1" t="s">
        <v>11054</v>
      </c>
      <c r="OKG1" s="1" t="s">
        <v>11055</v>
      </c>
      <c r="OKH1" s="1" t="s">
        <v>11056</v>
      </c>
      <c r="OKI1" s="1" t="s">
        <v>11057</v>
      </c>
      <c r="OKJ1" s="1" t="s">
        <v>11058</v>
      </c>
      <c r="OKK1" s="1" t="s">
        <v>11059</v>
      </c>
      <c r="OKL1" s="1" t="s">
        <v>11060</v>
      </c>
      <c r="OKM1" s="1" t="s">
        <v>11061</v>
      </c>
      <c r="OKN1" s="1" t="s">
        <v>11062</v>
      </c>
      <c r="OKO1" s="1" t="s">
        <v>11063</v>
      </c>
      <c r="OKP1" s="1" t="s">
        <v>11064</v>
      </c>
      <c r="OKQ1" s="1" t="s">
        <v>11065</v>
      </c>
      <c r="OKR1" s="1" t="s">
        <v>11066</v>
      </c>
      <c r="OKS1" s="1" t="s">
        <v>11067</v>
      </c>
      <c r="OKT1" s="1" t="s">
        <v>11068</v>
      </c>
      <c r="OKU1" s="1" t="s">
        <v>11069</v>
      </c>
      <c r="OKV1" s="1" t="s">
        <v>11070</v>
      </c>
      <c r="OKW1" s="1" t="s">
        <v>11071</v>
      </c>
      <c r="OKX1" s="1" t="s">
        <v>11072</v>
      </c>
      <c r="OKY1" s="1" t="s">
        <v>11073</v>
      </c>
      <c r="OKZ1" s="1" t="s">
        <v>11074</v>
      </c>
      <c r="OLA1" s="1" t="s">
        <v>11075</v>
      </c>
      <c r="OLB1" s="1" t="s">
        <v>11076</v>
      </c>
      <c r="OLC1" s="1" t="s">
        <v>11077</v>
      </c>
      <c r="OLD1" s="1" t="s">
        <v>11078</v>
      </c>
      <c r="OLE1" s="1" t="s">
        <v>11079</v>
      </c>
      <c r="OLF1" s="1" t="s">
        <v>11080</v>
      </c>
      <c r="OLG1" s="1" t="s">
        <v>11081</v>
      </c>
      <c r="OLH1" s="1" t="s">
        <v>11082</v>
      </c>
      <c r="OLI1" s="1" t="s">
        <v>11083</v>
      </c>
      <c r="OLJ1" s="1" t="s">
        <v>11084</v>
      </c>
      <c r="OLK1" s="1" t="s">
        <v>11085</v>
      </c>
      <c r="OLL1" s="1" t="s">
        <v>11086</v>
      </c>
      <c r="OLM1" s="1" t="s">
        <v>11087</v>
      </c>
      <c r="OLN1" s="1" t="s">
        <v>11088</v>
      </c>
      <c r="OLO1" s="1" t="s">
        <v>11089</v>
      </c>
      <c r="OLP1" s="1" t="s">
        <v>11090</v>
      </c>
      <c r="OLQ1" s="1" t="s">
        <v>11091</v>
      </c>
      <c r="OLR1" s="1" t="s">
        <v>11092</v>
      </c>
      <c r="OLS1" s="1" t="s">
        <v>11093</v>
      </c>
      <c r="OLT1" s="1" t="s">
        <v>11094</v>
      </c>
      <c r="OLU1" s="1" t="s">
        <v>11095</v>
      </c>
      <c r="OLV1" s="1" t="s">
        <v>11096</v>
      </c>
      <c r="OLW1" s="1" t="s">
        <v>11097</v>
      </c>
      <c r="OLX1" s="1" t="s">
        <v>11098</v>
      </c>
      <c r="OLY1" s="1" t="s">
        <v>11099</v>
      </c>
      <c r="OLZ1" s="1" t="s">
        <v>11100</v>
      </c>
      <c r="OMA1" s="1" t="s">
        <v>11101</v>
      </c>
      <c r="OMB1" s="1" t="s">
        <v>11102</v>
      </c>
      <c r="OMC1" s="1" t="s">
        <v>11103</v>
      </c>
      <c r="OMD1" s="1" t="s">
        <v>11104</v>
      </c>
      <c r="OME1" s="1" t="s">
        <v>11105</v>
      </c>
      <c r="OMF1" s="1" t="s">
        <v>11106</v>
      </c>
      <c r="OMG1" s="1" t="s">
        <v>11107</v>
      </c>
      <c r="OMH1" s="1" t="s">
        <v>11108</v>
      </c>
      <c r="OMI1" s="1" t="s">
        <v>11109</v>
      </c>
      <c r="OMJ1" s="1" t="s">
        <v>11110</v>
      </c>
      <c r="OMK1" s="1" t="s">
        <v>11111</v>
      </c>
      <c r="OML1" s="1" t="s">
        <v>11112</v>
      </c>
      <c r="OMM1" s="1" t="s">
        <v>11113</v>
      </c>
      <c r="OMN1" s="1" t="s">
        <v>11114</v>
      </c>
      <c r="OMO1" s="1" t="s">
        <v>11115</v>
      </c>
      <c r="OMP1" s="1" t="s">
        <v>11116</v>
      </c>
      <c r="OMQ1" s="1" t="s">
        <v>11117</v>
      </c>
      <c r="OMR1" s="1" t="s">
        <v>11118</v>
      </c>
      <c r="OMS1" s="1" t="s">
        <v>11119</v>
      </c>
      <c r="OMT1" s="1" t="s">
        <v>11120</v>
      </c>
      <c r="OMU1" s="1" t="s">
        <v>11121</v>
      </c>
      <c r="OMV1" s="1" t="s">
        <v>11122</v>
      </c>
      <c r="OMW1" s="1" t="s">
        <v>11123</v>
      </c>
      <c r="OMX1" s="1" t="s">
        <v>11124</v>
      </c>
      <c r="OMY1" s="1" t="s">
        <v>11125</v>
      </c>
      <c r="OMZ1" s="1" t="s">
        <v>11126</v>
      </c>
      <c r="ONA1" s="1" t="s">
        <v>11127</v>
      </c>
      <c r="ONB1" s="1" t="s">
        <v>11128</v>
      </c>
      <c r="ONC1" s="1" t="s">
        <v>11129</v>
      </c>
      <c r="OND1" s="1" t="s">
        <v>11130</v>
      </c>
      <c r="ONE1" s="1" t="s">
        <v>11131</v>
      </c>
      <c r="ONF1" s="1" t="s">
        <v>11132</v>
      </c>
      <c r="ONG1" s="1" t="s">
        <v>11133</v>
      </c>
      <c r="ONH1" s="1" t="s">
        <v>11134</v>
      </c>
      <c r="ONI1" s="1" t="s">
        <v>11135</v>
      </c>
      <c r="ONJ1" s="1" t="s">
        <v>11136</v>
      </c>
      <c r="ONK1" s="1" t="s">
        <v>11137</v>
      </c>
      <c r="ONL1" s="1" t="s">
        <v>11138</v>
      </c>
      <c r="ONM1" s="1" t="s">
        <v>11139</v>
      </c>
      <c r="ONN1" s="1" t="s">
        <v>11140</v>
      </c>
      <c r="ONO1" s="1" t="s">
        <v>11141</v>
      </c>
      <c r="ONP1" s="1" t="s">
        <v>11142</v>
      </c>
      <c r="ONQ1" s="1" t="s">
        <v>11143</v>
      </c>
      <c r="ONR1" s="1" t="s">
        <v>11144</v>
      </c>
      <c r="ONS1" s="1" t="s">
        <v>11145</v>
      </c>
      <c r="ONT1" s="1" t="s">
        <v>11146</v>
      </c>
      <c r="ONU1" s="1" t="s">
        <v>11147</v>
      </c>
      <c r="ONV1" s="1" t="s">
        <v>11148</v>
      </c>
      <c r="ONW1" s="1" t="s">
        <v>11149</v>
      </c>
      <c r="ONX1" s="1" t="s">
        <v>11150</v>
      </c>
      <c r="ONY1" s="1" t="s">
        <v>11151</v>
      </c>
      <c r="ONZ1" s="1" t="s">
        <v>11152</v>
      </c>
      <c r="OOA1" s="1" t="s">
        <v>11153</v>
      </c>
      <c r="OOB1" s="1" t="s">
        <v>11154</v>
      </c>
      <c r="OOC1" s="1" t="s">
        <v>11155</v>
      </c>
      <c r="OOD1" s="1" t="s">
        <v>11156</v>
      </c>
      <c r="OOE1" s="1" t="s">
        <v>11157</v>
      </c>
      <c r="OOF1" s="1" t="s">
        <v>11158</v>
      </c>
      <c r="OOG1" s="1" t="s">
        <v>11159</v>
      </c>
      <c r="OOH1" s="1" t="s">
        <v>11160</v>
      </c>
      <c r="OOI1" s="1" t="s">
        <v>11161</v>
      </c>
      <c r="OOJ1" s="1" t="s">
        <v>11162</v>
      </c>
      <c r="OOK1" s="1" t="s">
        <v>11163</v>
      </c>
      <c r="OOL1" s="1" t="s">
        <v>11164</v>
      </c>
      <c r="OOM1" s="1" t="s">
        <v>11165</v>
      </c>
      <c r="OON1" s="1" t="s">
        <v>11166</v>
      </c>
      <c r="OOO1" s="1" t="s">
        <v>11167</v>
      </c>
      <c r="OOP1" s="1" t="s">
        <v>11168</v>
      </c>
      <c r="OOQ1" s="1" t="s">
        <v>11169</v>
      </c>
      <c r="OOR1" s="1" t="s">
        <v>11170</v>
      </c>
      <c r="OOS1" s="1" t="s">
        <v>11171</v>
      </c>
      <c r="OOT1" s="1" t="s">
        <v>11172</v>
      </c>
      <c r="OOU1" s="1" t="s">
        <v>11173</v>
      </c>
      <c r="OOV1" s="1" t="s">
        <v>11174</v>
      </c>
      <c r="OOW1" s="1" t="s">
        <v>11175</v>
      </c>
      <c r="OOX1" s="1" t="s">
        <v>11176</v>
      </c>
      <c r="OOY1" s="1" t="s">
        <v>11177</v>
      </c>
      <c r="OOZ1" s="1" t="s">
        <v>11178</v>
      </c>
      <c r="OPA1" s="1" t="s">
        <v>11179</v>
      </c>
      <c r="OPB1" s="1" t="s">
        <v>11180</v>
      </c>
      <c r="OPC1" s="1" t="s">
        <v>11181</v>
      </c>
      <c r="OPD1" s="1" t="s">
        <v>11182</v>
      </c>
      <c r="OPE1" s="1" t="s">
        <v>11183</v>
      </c>
      <c r="OPF1" s="1" t="s">
        <v>11184</v>
      </c>
      <c r="OPG1" s="1" t="s">
        <v>11185</v>
      </c>
      <c r="OPH1" s="1" t="s">
        <v>11186</v>
      </c>
      <c r="OPI1" s="1" t="s">
        <v>11187</v>
      </c>
      <c r="OPJ1" s="1" t="s">
        <v>11188</v>
      </c>
      <c r="OPK1" s="1" t="s">
        <v>11189</v>
      </c>
      <c r="OPL1" s="1" t="s">
        <v>11190</v>
      </c>
      <c r="OPM1" s="1" t="s">
        <v>11191</v>
      </c>
      <c r="OPN1" s="1" t="s">
        <v>11192</v>
      </c>
      <c r="OPO1" s="1" t="s">
        <v>11193</v>
      </c>
      <c r="OPP1" s="1" t="s">
        <v>11194</v>
      </c>
      <c r="OPQ1" s="1" t="s">
        <v>11195</v>
      </c>
      <c r="OPR1" s="1" t="s">
        <v>11196</v>
      </c>
      <c r="OPS1" s="1" t="s">
        <v>11197</v>
      </c>
      <c r="OPT1" s="1" t="s">
        <v>11198</v>
      </c>
      <c r="OPU1" s="1" t="s">
        <v>11199</v>
      </c>
      <c r="OPV1" s="1" t="s">
        <v>11200</v>
      </c>
      <c r="OPW1" s="1" t="s">
        <v>11201</v>
      </c>
      <c r="OPX1" s="1" t="s">
        <v>11202</v>
      </c>
      <c r="OPY1" s="1" t="s">
        <v>11203</v>
      </c>
      <c r="OPZ1" s="1" t="s">
        <v>11204</v>
      </c>
      <c r="OQA1" s="1" t="s">
        <v>11205</v>
      </c>
      <c r="OQB1" s="1" t="s">
        <v>11206</v>
      </c>
      <c r="OQC1" s="1" t="s">
        <v>11207</v>
      </c>
      <c r="OQD1" s="1" t="s">
        <v>11208</v>
      </c>
      <c r="OQE1" s="1" t="s">
        <v>11209</v>
      </c>
      <c r="OQF1" s="1" t="s">
        <v>11210</v>
      </c>
      <c r="OQG1" s="1" t="s">
        <v>11211</v>
      </c>
      <c r="OQH1" s="1" t="s">
        <v>11212</v>
      </c>
      <c r="OQI1" s="1" t="s">
        <v>11213</v>
      </c>
      <c r="OQJ1" s="1" t="s">
        <v>11214</v>
      </c>
      <c r="OQK1" s="1" t="s">
        <v>11215</v>
      </c>
      <c r="OQL1" s="1" t="s">
        <v>11216</v>
      </c>
      <c r="OQM1" s="1" t="s">
        <v>11217</v>
      </c>
      <c r="OQN1" s="1" t="s">
        <v>11218</v>
      </c>
      <c r="OQO1" s="1" t="s">
        <v>11219</v>
      </c>
      <c r="OQP1" s="1" t="s">
        <v>11220</v>
      </c>
      <c r="OQQ1" s="1" t="s">
        <v>11221</v>
      </c>
      <c r="OQR1" s="1" t="s">
        <v>11222</v>
      </c>
      <c r="OQS1" s="1" t="s">
        <v>11223</v>
      </c>
      <c r="OQT1" s="1" t="s">
        <v>11224</v>
      </c>
      <c r="OQU1" s="1" t="s">
        <v>11225</v>
      </c>
      <c r="OQV1" s="1" t="s">
        <v>11226</v>
      </c>
      <c r="OQW1" s="1" t="s">
        <v>11227</v>
      </c>
      <c r="OQX1" s="1" t="s">
        <v>11228</v>
      </c>
      <c r="OQY1" s="1" t="s">
        <v>11229</v>
      </c>
      <c r="OQZ1" s="1" t="s">
        <v>11230</v>
      </c>
      <c r="ORA1" s="1" t="s">
        <v>11231</v>
      </c>
      <c r="ORB1" s="1" t="s">
        <v>11232</v>
      </c>
      <c r="ORC1" s="1" t="s">
        <v>11233</v>
      </c>
      <c r="ORD1" s="1" t="s">
        <v>11234</v>
      </c>
      <c r="ORE1" s="1" t="s">
        <v>11235</v>
      </c>
      <c r="ORF1" s="1" t="s">
        <v>11236</v>
      </c>
      <c r="ORG1" s="1" t="s">
        <v>11237</v>
      </c>
      <c r="ORH1" s="1" t="s">
        <v>11238</v>
      </c>
      <c r="ORI1" s="1" t="s">
        <v>11239</v>
      </c>
      <c r="ORJ1" s="1" t="s">
        <v>11240</v>
      </c>
      <c r="ORK1" s="1" t="s">
        <v>11241</v>
      </c>
      <c r="ORL1" s="1" t="s">
        <v>11242</v>
      </c>
      <c r="ORM1" s="1" t="s">
        <v>11243</v>
      </c>
      <c r="ORN1" s="1" t="s">
        <v>11244</v>
      </c>
      <c r="ORO1" s="1" t="s">
        <v>11245</v>
      </c>
      <c r="ORP1" s="1" t="s">
        <v>11246</v>
      </c>
      <c r="ORQ1" s="1" t="s">
        <v>11247</v>
      </c>
      <c r="ORR1" s="1" t="s">
        <v>11248</v>
      </c>
      <c r="ORS1" s="1" t="s">
        <v>11249</v>
      </c>
      <c r="ORT1" s="1" t="s">
        <v>11250</v>
      </c>
      <c r="ORU1" s="1" t="s">
        <v>11251</v>
      </c>
      <c r="ORV1" s="1" t="s">
        <v>11252</v>
      </c>
      <c r="ORW1" s="1" t="s">
        <v>11253</v>
      </c>
      <c r="ORX1" s="1" t="s">
        <v>11254</v>
      </c>
      <c r="ORY1" s="1" t="s">
        <v>11255</v>
      </c>
      <c r="ORZ1" s="1" t="s">
        <v>11256</v>
      </c>
      <c r="OSA1" s="1" t="s">
        <v>11257</v>
      </c>
      <c r="OSB1" s="1" t="s">
        <v>11258</v>
      </c>
      <c r="OSC1" s="1" t="s">
        <v>11259</v>
      </c>
      <c r="OSD1" s="1" t="s">
        <v>11260</v>
      </c>
      <c r="OSE1" s="1" t="s">
        <v>11261</v>
      </c>
      <c r="OSF1" s="1" t="s">
        <v>11262</v>
      </c>
      <c r="OSG1" s="1" t="s">
        <v>11263</v>
      </c>
      <c r="OSH1" s="1" t="s">
        <v>11264</v>
      </c>
      <c r="OSI1" s="1" t="s">
        <v>11265</v>
      </c>
      <c r="OSJ1" s="1" t="s">
        <v>11266</v>
      </c>
      <c r="OSK1" s="1" t="s">
        <v>11267</v>
      </c>
      <c r="OSL1" s="1" t="s">
        <v>11268</v>
      </c>
      <c r="OSM1" s="1" t="s">
        <v>11269</v>
      </c>
      <c r="OSN1" s="1" t="s">
        <v>11270</v>
      </c>
      <c r="OSO1" s="1" t="s">
        <v>11271</v>
      </c>
      <c r="OSP1" s="1" t="s">
        <v>11272</v>
      </c>
      <c r="OSQ1" s="1" t="s">
        <v>11273</v>
      </c>
      <c r="OSR1" s="1" t="s">
        <v>11274</v>
      </c>
      <c r="OSS1" s="1" t="s">
        <v>11275</v>
      </c>
      <c r="OST1" s="1" t="s">
        <v>11276</v>
      </c>
      <c r="OSU1" s="1" t="s">
        <v>11277</v>
      </c>
      <c r="OSV1" s="1" t="s">
        <v>11278</v>
      </c>
      <c r="OSW1" s="1" t="s">
        <v>11279</v>
      </c>
      <c r="OSX1" s="1" t="s">
        <v>11280</v>
      </c>
      <c r="OSY1" s="1" t="s">
        <v>11281</v>
      </c>
      <c r="OSZ1" s="1" t="s">
        <v>11282</v>
      </c>
      <c r="OTA1" s="1" t="s">
        <v>11283</v>
      </c>
      <c r="OTB1" s="1" t="s">
        <v>11284</v>
      </c>
      <c r="OTC1" s="1" t="s">
        <v>11285</v>
      </c>
      <c r="OTD1" s="1" t="s">
        <v>11286</v>
      </c>
      <c r="OTE1" s="1" t="s">
        <v>11287</v>
      </c>
      <c r="OTF1" s="1" t="s">
        <v>11288</v>
      </c>
      <c r="OTG1" s="1" t="s">
        <v>11289</v>
      </c>
      <c r="OTH1" s="1" t="s">
        <v>11290</v>
      </c>
      <c r="OTI1" s="1" t="s">
        <v>11291</v>
      </c>
      <c r="OTJ1" s="1" t="s">
        <v>11292</v>
      </c>
      <c r="OTK1" s="1" t="s">
        <v>11293</v>
      </c>
      <c r="OTL1" s="1" t="s">
        <v>11294</v>
      </c>
      <c r="OTM1" s="1" t="s">
        <v>11295</v>
      </c>
      <c r="OTN1" s="1" t="s">
        <v>11296</v>
      </c>
      <c r="OTO1" s="1" t="s">
        <v>11297</v>
      </c>
      <c r="OTP1" s="1" t="s">
        <v>11298</v>
      </c>
      <c r="OTQ1" s="1" t="s">
        <v>11299</v>
      </c>
      <c r="OTR1" s="1" t="s">
        <v>11300</v>
      </c>
      <c r="OTS1" s="1" t="s">
        <v>11301</v>
      </c>
      <c r="OTT1" s="1" t="s">
        <v>11302</v>
      </c>
      <c r="OTU1" s="1" t="s">
        <v>11303</v>
      </c>
      <c r="OTV1" s="1" t="s">
        <v>11304</v>
      </c>
      <c r="OTW1" s="1" t="s">
        <v>11305</v>
      </c>
      <c r="OTX1" s="1" t="s">
        <v>11306</v>
      </c>
      <c r="OTY1" s="1" t="s">
        <v>11307</v>
      </c>
      <c r="OTZ1" s="1" t="s">
        <v>11308</v>
      </c>
      <c r="OUA1" s="1" t="s">
        <v>11309</v>
      </c>
      <c r="OUB1" s="1" t="s">
        <v>11310</v>
      </c>
      <c r="OUC1" s="1" t="s">
        <v>11311</v>
      </c>
      <c r="OUD1" s="1" t="s">
        <v>11312</v>
      </c>
      <c r="OUE1" s="1" t="s">
        <v>11313</v>
      </c>
      <c r="OUF1" s="1" t="s">
        <v>11314</v>
      </c>
      <c r="OUG1" s="1" t="s">
        <v>11315</v>
      </c>
      <c r="OUH1" s="1" t="s">
        <v>11316</v>
      </c>
      <c r="OUI1" s="1" t="s">
        <v>11317</v>
      </c>
      <c r="OUJ1" s="1" t="s">
        <v>11318</v>
      </c>
      <c r="OUK1" s="1" t="s">
        <v>11319</v>
      </c>
      <c r="OUL1" s="1" t="s">
        <v>11320</v>
      </c>
      <c r="OUM1" s="1" t="s">
        <v>11321</v>
      </c>
      <c r="OUN1" s="1" t="s">
        <v>11322</v>
      </c>
      <c r="OUO1" s="1" t="s">
        <v>11323</v>
      </c>
      <c r="OUP1" s="1" t="s">
        <v>11324</v>
      </c>
      <c r="OUQ1" s="1" t="s">
        <v>11325</v>
      </c>
      <c r="OUR1" s="1" t="s">
        <v>11326</v>
      </c>
      <c r="OUS1" s="1" t="s">
        <v>11327</v>
      </c>
      <c r="OUT1" s="1" t="s">
        <v>11328</v>
      </c>
      <c r="OUU1" s="1" t="s">
        <v>11329</v>
      </c>
      <c r="OUV1" s="1" t="s">
        <v>11330</v>
      </c>
      <c r="OUW1" s="1" t="s">
        <v>11331</v>
      </c>
      <c r="OUX1" s="1" t="s">
        <v>11332</v>
      </c>
      <c r="OUY1" s="1" t="s">
        <v>11333</v>
      </c>
      <c r="OUZ1" s="1" t="s">
        <v>11334</v>
      </c>
      <c r="OVA1" s="1" t="s">
        <v>11335</v>
      </c>
      <c r="OVB1" s="1" t="s">
        <v>11336</v>
      </c>
      <c r="OVC1" s="1" t="s">
        <v>11337</v>
      </c>
      <c r="OVD1" s="1" t="s">
        <v>11338</v>
      </c>
      <c r="OVE1" s="1" t="s">
        <v>11339</v>
      </c>
      <c r="OVF1" s="1" t="s">
        <v>11340</v>
      </c>
      <c r="OVG1" s="1" t="s">
        <v>11341</v>
      </c>
      <c r="OVH1" s="1" t="s">
        <v>11342</v>
      </c>
      <c r="OVI1" s="1" t="s">
        <v>11343</v>
      </c>
      <c r="OVJ1" s="1" t="s">
        <v>11344</v>
      </c>
      <c r="OVK1" s="1" t="s">
        <v>11345</v>
      </c>
      <c r="OVL1" s="1" t="s">
        <v>11346</v>
      </c>
      <c r="OVM1" s="1" t="s">
        <v>11347</v>
      </c>
      <c r="OVN1" s="1" t="s">
        <v>11348</v>
      </c>
      <c r="OVO1" s="1" t="s">
        <v>11349</v>
      </c>
      <c r="OVP1" s="1" t="s">
        <v>11350</v>
      </c>
      <c r="OVQ1" s="1" t="s">
        <v>11351</v>
      </c>
      <c r="OVR1" s="1" t="s">
        <v>11352</v>
      </c>
      <c r="OVS1" s="1" t="s">
        <v>11353</v>
      </c>
      <c r="OVT1" s="1" t="s">
        <v>11354</v>
      </c>
      <c r="OVU1" s="1" t="s">
        <v>11355</v>
      </c>
      <c r="OVV1" s="1" t="s">
        <v>11356</v>
      </c>
      <c r="OVW1" s="1" t="s">
        <v>11357</v>
      </c>
      <c r="OVX1" s="1" t="s">
        <v>11358</v>
      </c>
      <c r="OVY1" s="1" t="s">
        <v>11359</v>
      </c>
      <c r="OVZ1" s="1" t="s">
        <v>11360</v>
      </c>
      <c r="OWA1" s="1" t="s">
        <v>11361</v>
      </c>
      <c r="OWB1" s="1" t="s">
        <v>11362</v>
      </c>
      <c r="OWC1" s="1" t="s">
        <v>11363</v>
      </c>
      <c r="OWD1" s="1" t="s">
        <v>11364</v>
      </c>
      <c r="OWE1" s="1" t="s">
        <v>11365</v>
      </c>
      <c r="OWF1" s="1" t="s">
        <v>11366</v>
      </c>
      <c r="OWG1" s="1" t="s">
        <v>11367</v>
      </c>
      <c r="OWH1" s="1" t="s">
        <v>11368</v>
      </c>
      <c r="OWI1" s="1" t="s">
        <v>11369</v>
      </c>
      <c r="OWJ1" s="1" t="s">
        <v>11370</v>
      </c>
      <c r="OWK1" s="1" t="s">
        <v>11371</v>
      </c>
      <c r="OWL1" s="1" t="s">
        <v>11372</v>
      </c>
      <c r="OWM1" s="1" t="s">
        <v>11373</v>
      </c>
      <c r="OWN1" s="1" t="s">
        <v>11374</v>
      </c>
      <c r="OWO1" s="1" t="s">
        <v>11375</v>
      </c>
      <c r="OWP1" s="1" t="s">
        <v>11376</v>
      </c>
      <c r="OWQ1" s="1" t="s">
        <v>11377</v>
      </c>
      <c r="OWR1" s="1" t="s">
        <v>11378</v>
      </c>
      <c r="OWS1" s="1" t="s">
        <v>11379</v>
      </c>
      <c r="OWT1" s="1" t="s">
        <v>11380</v>
      </c>
      <c r="OWU1" s="1" t="s">
        <v>11381</v>
      </c>
      <c r="OWV1" s="1" t="s">
        <v>11382</v>
      </c>
      <c r="OWW1" s="1" t="s">
        <v>11383</v>
      </c>
      <c r="OWX1" s="1" t="s">
        <v>11384</v>
      </c>
      <c r="OWY1" s="1" t="s">
        <v>11385</v>
      </c>
      <c r="OWZ1" s="1" t="s">
        <v>11386</v>
      </c>
      <c r="OXA1" s="1" t="s">
        <v>11387</v>
      </c>
      <c r="OXB1" s="1" t="s">
        <v>11388</v>
      </c>
      <c r="OXC1" s="1" t="s">
        <v>11389</v>
      </c>
      <c r="OXD1" s="1" t="s">
        <v>11390</v>
      </c>
      <c r="OXE1" s="1" t="s">
        <v>11391</v>
      </c>
      <c r="OXF1" s="1" t="s">
        <v>11392</v>
      </c>
      <c r="OXG1" s="1" t="s">
        <v>11393</v>
      </c>
      <c r="OXH1" s="1" t="s">
        <v>11394</v>
      </c>
      <c r="OXI1" s="1" t="s">
        <v>11395</v>
      </c>
      <c r="OXJ1" s="1" t="s">
        <v>11396</v>
      </c>
      <c r="OXK1" s="1" t="s">
        <v>11397</v>
      </c>
      <c r="OXL1" s="1" t="s">
        <v>11398</v>
      </c>
      <c r="OXM1" s="1" t="s">
        <v>11399</v>
      </c>
      <c r="OXN1" s="1" t="s">
        <v>11400</v>
      </c>
      <c r="OXO1" s="1" t="s">
        <v>11401</v>
      </c>
      <c r="OXP1" s="1" t="s">
        <v>11402</v>
      </c>
      <c r="OXQ1" s="1" t="s">
        <v>11403</v>
      </c>
      <c r="OXR1" s="1" t="s">
        <v>11404</v>
      </c>
      <c r="OXS1" s="1" t="s">
        <v>11405</v>
      </c>
      <c r="OXT1" s="1" t="s">
        <v>11406</v>
      </c>
      <c r="OXU1" s="1" t="s">
        <v>11407</v>
      </c>
      <c r="OXV1" s="1" t="s">
        <v>11408</v>
      </c>
      <c r="OXW1" s="1" t="s">
        <v>11409</v>
      </c>
      <c r="OXX1" s="1" t="s">
        <v>11410</v>
      </c>
      <c r="OXY1" s="1" t="s">
        <v>11411</v>
      </c>
      <c r="OXZ1" s="1" t="s">
        <v>11412</v>
      </c>
      <c r="OYA1" s="1" t="s">
        <v>11413</v>
      </c>
      <c r="OYB1" s="1" t="s">
        <v>11414</v>
      </c>
      <c r="OYC1" s="1" t="s">
        <v>11415</v>
      </c>
      <c r="OYD1" s="1" t="s">
        <v>11416</v>
      </c>
      <c r="OYE1" s="1" t="s">
        <v>11417</v>
      </c>
      <c r="OYF1" s="1" t="s">
        <v>11418</v>
      </c>
      <c r="OYG1" s="1" t="s">
        <v>11419</v>
      </c>
      <c r="OYH1" s="1" t="s">
        <v>11420</v>
      </c>
      <c r="OYI1" s="1" t="s">
        <v>11421</v>
      </c>
      <c r="OYJ1" s="1" t="s">
        <v>11422</v>
      </c>
      <c r="OYK1" s="1" t="s">
        <v>11423</v>
      </c>
      <c r="OYL1" s="1" t="s">
        <v>11424</v>
      </c>
      <c r="OYM1" s="1" t="s">
        <v>11425</v>
      </c>
      <c r="OYN1" s="1" t="s">
        <v>11426</v>
      </c>
      <c r="OYO1" s="1" t="s">
        <v>11427</v>
      </c>
      <c r="OYP1" s="1" t="s">
        <v>11428</v>
      </c>
      <c r="OYQ1" s="1" t="s">
        <v>11429</v>
      </c>
      <c r="OYR1" s="1" t="s">
        <v>11430</v>
      </c>
      <c r="OYS1" s="1" t="s">
        <v>11431</v>
      </c>
      <c r="OYT1" s="1" t="s">
        <v>11432</v>
      </c>
      <c r="OYU1" s="1" t="s">
        <v>11433</v>
      </c>
      <c r="OYV1" s="1" t="s">
        <v>11434</v>
      </c>
      <c r="OYW1" s="1" t="s">
        <v>11435</v>
      </c>
      <c r="OYX1" s="1" t="s">
        <v>11436</v>
      </c>
      <c r="OYY1" s="1" t="s">
        <v>11437</v>
      </c>
      <c r="OYZ1" s="1" t="s">
        <v>11438</v>
      </c>
      <c r="OZA1" s="1" t="s">
        <v>11439</v>
      </c>
      <c r="OZB1" s="1" t="s">
        <v>11440</v>
      </c>
      <c r="OZC1" s="1" t="s">
        <v>11441</v>
      </c>
      <c r="OZD1" s="1" t="s">
        <v>11442</v>
      </c>
      <c r="OZE1" s="1" t="s">
        <v>11443</v>
      </c>
      <c r="OZF1" s="1" t="s">
        <v>11444</v>
      </c>
      <c r="OZG1" s="1" t="s">
        <v>11445</v>
      </c>
      <c r="OZH1" s="1" t="s">
        <v>11446</v>
      </c>
      <c r="OZI1" s="1" t="s">
        <v>11447</v>
      </c>
      <c r="OZJ1" s="1" t="s">
        <v>11448</v>
      </c>
      <c r="OZK1" s="1" t="s">
        <v>11449</v>
      </c>
      <c r="OZL1" s="1" t="s">
        <v>11450</v>
      </c>
      <c r="OZM1" s="1" t="s">
        <v>11451</v>
      </c>
      <c r="OZN1" s="1" t="s">
        <v>11452</v>
      </c>
      <c r="OZO1" s="1" t="s">
        <v>11453</v>
      </c>
      <c r="OZP1" s="1" t="s">
        <v>11454</v>
      </c>
      <c r="OZQ1" s="1" t="s">
        <v>11455</v>
      </c>
      <c r="OZR1" s="1" t="s">
        <v>11456</v>
      </c>
      <c r="OZS1" s="1" t="s">
        <v>11457</v>
      </c>
      <c r="OZT1" s="1" t="s">
        <v>11458</v>
      </c>
      <c r="OZU1" s="1" t="s">
        <v>11459</v>
      </c>
      <c r="OZV1" s="1" t="s">
        <v>11460</v>
      </c>
      <c r="OZW1" s="1" t="s">
        <v>11461</v>
      </c>
      <c r="OZX1" s="1" t="s">
        <v>11462</v>
      </c>
      <c r="OZY1" s="1" t="s">
        <v>11463</v>
      </c>
      <c r="OZZ1" s="1" t="s">
        <v>11464</v>
      </c>
      <c r="PAA1" s="1" t="s">
        <v>11465</v>
      </c>
      <c r="PAB1" s="1" t="s">
        <v>11466</v>
      </c>
      <c r="PAC1" s="1" t="s">
        <v>11467</v>
      </c>
      <c r="PAD1" s="1" t="s">
        <v>11468</v>
      </c>
      <c r="PAE1" s="1" t="s">
        <v>11469</v>
      </c>
      <c r="PAF1" s="1" t="s">
        <v>11470</v>
      </c>
      <c r="PAG1" s="1" t="s">
        <v>11471</v>
      </c>
      <c r="PAH1" s="1" t="s">
        <v>11472</v>
      </c>
      <c r="PAI1" s="1" t="s">
        <v>11473</v>
      </c>
      <c r="PAJ1" s="1" t="s">
        <v>11474</v>
      </c>
      <c r="PAK1" s="1" t="s">
        <v>11475</v>
      </c>
      <c r="PAL1" s="1" t="s">
        <v>11476</v>
      </c>
      <c r="PAM1" s="1" t="s">
        <v>11477</v>
      </c>
      <c r="PAN1" s="1" t="s">
        <v>11478</v>
      </c>
      <c r="PAO1" s="1" t="s">
        <v>11479</v>
      </c>
      <c r="PAP1" s="1" t="s">
        <v>11480</v>
      </c>
      <c r="PAQ1" s="1" t="s">
        <v>11481</v>
      </c>
      <c r="PAR1" s="1" t="s">
        <v>11482</v>
      </c>
      <c r="PAS1" s="1" t="s">
        <v>11483</v>
      </c>
      <c r="PAT1" s="1" t="s">
        <v>11484</v>
      </c>
      <c r="PAU1" s="1" t="s">
        <v>11485</v>
      </c>
      <c r="PAV1" s="1" t="s">
        <v>11486</v>
      </c>
      <c r="PAW1" s="1" t="s">
        <v>11487</v>
      </c>
      <c r="PAX1" s="1" t="s">
        <v>11488</v>
      </c>
      <c r="PAY1" s="1" t="s">
        <v>11489</v>
      </c>
      <c r="PAZ1" s="1" t="s">
        <v>11490</v>
      </c>
      <c r="PBA1" s="1" t="s">
        <v>11491</v>
      </c>
      <c r="PBB1" s="1" t="s">
        <v>11492</v>
      </c>
      <c r="PBC1" s="1" t="s">
        <v>11493</v>
      </c>
      <c r="PBD1" s="1" t="s">
        <v>11494</v>
      </c>
      <c r="PBE1" s="1" t="s">
        <v>11495</v>
      </c>
      <c r="PBF1" s="1" t="s">
        <v>11496</v>
      </c>
      <c r="PBG1" s="1" t="s">
        <v>11497</v>
      </c>
      <c r="PBH1" s="1" t="s">
        <v>11498</v>
      </c>
      <c r="PBI1" s="1" t="s">
        <v>11499</v>
      </c>
      <c r="PBJ1" s="1" t="s">
        <v>11500</v>
      </c>
      <c r="PBK1" s="1" t="s">
        <v>11501</v>
      </c>
      <c r="PBL1" s="1" t="s">
        <v>11502</v>
      </c>
      <c r="PBM1" s="1" t="s">
        <v>11503</v>
      </c>
      <c r="PBN1" s="1" t="s">
        <v>11504</v>
      </c>
      <c r="PBO1" s="1" t="s">
        <v>11505</v>
      </c>
      <c r="PBP1" s="1" t="s">
        <v>11506</v>
      </c>
      <c r="PBQ1" s="1" t="s">
        <v>11507</v>
      </c>
      <c r="PBR1" s="1" t="s">
        <v>11508</v>
      </c>
      <c r="PBS1" s="1" t="s">
        <v>11509</v>
      </c>
      <c r="PBT1" s="1" t="s">
        <v>11510</v>
      </c>
      <c r="PBU1" s="1" t="s">
        <v>11511</v>
      </c>
      <c r="PBV1" s="1" t="s">
        <v>11512</v>
      </c>
      <c r="PBW1" s="1" t="s">
        <v>11513</v>
      </c>
      <c r="PBX1" s="1" t="s">
        <v>11514</v>
      </c>
      <c r="PBY1" s="1" t="s">
        <v>11515</v>
      </c>
      <c r="PBZ1" s="1" t="s">
        <v>11516</v>
      </c>
      <c r="PCA1" s="1" t="s">
        <v>11517</v>
      </c>
      <c r="PCB1" s="1" t="s">
        <v>11518</v>
      </c>
      <c r="PCC1" s="1" t="s">
        <v>11519</v>
      </c>
      <c r="PCD1" s="1" t="s">
        <v>11520</v>
      </c>
      <c r="PCE1" s="1" t="s">
        <v>11521</v>
      </c>
      <c r="PCF1" s="1" t="s">
        <v>11522</v>
      </c>
      <c r="PCG1" s="1" t="s">
        <v>11523</v>
      </c>
      <c r="PCH1" s="1" t="s">
        <v>11524</v>
      </c>
      <c r="PCI1" s="1" t="s">
        <v>11525</v>
      </c>
      <c r="PCJ1" s="1" t="s">
        <v>11526</v>
      </c>
      <c r="PCK1" s="1" t="s">
        <v>11527</v>
      </c>
      <c r="PCL1" s="1" t="s">
        <v>11528</v>
      </c>
      <c r="PCM1" s="1" t="s">
        <v>11529</v>
      </c>
      <c r="PCN1" s="1" t="s">
        <v>11530</v>
      </c>
      <c r="PCO1" s="1" t="s">
        <v>11531</v>
      </c>
      <c r="PCP1" s="1" t="s">
        <v>11532</v>
      </c>
      <c r="PCQ1" s="1" t="s">
        <v>11533</v>
      </c>
      <c r="PCR1" s="1" t="s">
        <v>11534</v>
      </c>
      <c r="PCS1" s="1" t="s">
        <v>11535</v>
      </c>
      <c r="PCT1" s="1" t="s">
        <v>11536</v>
      </c>
      <c r="PCU1" s="1" t="s">
        <v>11537</v>
      </c>
      <c r="PCV1" s="1" t="s">
        <v>11538</v>
      </c>
      <c r="PCW1" s="1" t="s">
        <v>11539</v>
      </c>
      <c r="PCX1" s="1" t="s">
        <v>11540</v>
      </c>
      <c r="PCY1" s="1" t="s">
        <v>11541</v>
      </c>
      <c r="PCZ1" s="1" t="s">
        <v>11542</v>
      </c>
      <c r="PDA1" s="1" t="s">
        <v>11543</v>
      </c>
      <c r="PDB1" s="1" t="s">
        <v>11544</v>
      </c>
      <c r="PDC1" s="1" t="s">
        <v>11545</v>
      </c>
      <c r="PDD1" s="1" t="s">
        <v>11546</v>
      </c>
      <c r="PDE1" s="1" t="s">
        <v>11547</v>
      </c>
      <c r="PDF1" s="1" t="s">
        <v>11548</v>
      </c>
      <c r="PDG1" s="1" t="s">
        <v>11549</v>
      </c>
      <c r="PDH1" s="1" t="s">
        <v>11550</v>
      </c>
      <c r="PDI1" s="1" t="s">
        <v>11551</v>
      </c>
      <c r="PDJ1" s="1" t="s">
        <v>11552</v>
      </c>
      <c r="PDK1" s="1" t="s">
        <v>11553</v>
      </c>
      <c r="PDL1" s="1" t="s">
        <v>11554</v>
      </c>
      <c r="PDM1" s="1" t="s">
        <v>11555</v>
      </c>
      <c r="PDN1" s="1" t="s">
        <v>11556</v>
      </c>
      <c r="PDO1" s="1" t="s">
        <v>11557</v>
      </c>
      <c r="PDP1" s="1" t="s">
        <v>11558</v>
      </c>
      <c r="PDQ1" s="1" t="s">
        <v>11559</v>
      </c>
      <c r="PDR1" s="1" t="s">
        <v>11560</v>
      </c>
      <c r="PDS1" s="1" t="s">
        <v>11561</v>
      </c>
      <c r="PDT1" s="1" t="s">
        <v>11562</v>
      </c>
      <c r="PDU1" s="1" t="s">
        <v>11563</v>
      </c>
      <c r="PDV1" s="1" t="s">
        <v>11564</v>
      </c>
      <c r="PDW1" s="1" t="s">
        <v>11565</v>
      </c>
      <c r="PDX1" s="1" t="s">
        <v>11566</v>
      </c>
      <c r="PDY1" s="1" t="s">
        <v>11567</v>
      </c>
      <c r="PDZ1" s="1" t="s">
        <v>11568</v>
      </c>
      <c r="PEA1" s="1" t="s">
        <v>11569</v>
      </c>
      <c r="PEB1" s="1" t="s">
        <v>11570</v>
      </c>
      <c r="PEC1" s="1" t="s">
        <v>11571</v>
      </c>
      <c r="PED1" s="1" t="s">
        <v>11572</v>
      </c>
      <c r="PEE1" s="1" t="s">
        <v>11573</v>
      </c>
      <c r="PEF1" s="1" t="s">
        <v>11574</v>
      </c>
      <c r="PEG1" s="1" t="s">
        <v>11575</v>
      </c>
      <c r="PEH1" s="1" t="s">
        <v>11576</v>
      </c>
      <c r="PEI1" s="1" t="s">
        <v>11577</v>
      </c>
      <c r="PEJ1" s="1" t="s">
        <v>11578</v>
      </c>
      <c r="PEK1" s="1" t="s">
        <v>11579</v>
      </c>
      <c r="PEL1" s="1" t="s">
        <v>11580</v>
      </c>
      <c r="PEM1" s="1" t="s">
        <v>11581</v>
      </c>
      <c r="PEN1" s="1" t="s">
        <v>11582</v>
      </c>
      <c r="PEO1" s="1" t="s">
        <v>11583</v>
      </c>
      <c r="PEP1" s="1" t="s">
        <v>11584</v>
      </c>
      <c r="PEQ1" s="1" t="s">
        <v>11585</v>
      </c>
      <c r="PER1" s="1" t="s">
        <v>11586</v>
      </c>
      <c r="PES1" s="1" t="s">
        <v>11587</v>
      </c>
      <c r="PET1" s="1" t="s">
        <v>11588</v>
      </c>
      <c r="PEU1" s="1" t="s">
        <v>11589</v>
      </c>
      <c r="PEV1" s="1" t="s">
        <v>11590</v>
      </c>
      <c r="PEW1" s="1" t="s">
        <v>11591</v>
      </c>
      <c r="PEX1" s="1" t="s">
        <v>11592</v>
      </c>
      <c r="PEY1" s="1" t="s">
        <v>11593</v>
      </c>
      <c r="PEZ1" s="1" t="s">
        <v>11594</v>
      </c>
      <c r="PFA1" s="1" t="s">
        <v>11595</v>
      </c>
      <c r="PFB1" s="1" t="s">
        <v>11596</v>
      </c>
      <c r="PFC1" s="1" t="s">
        <v>11597</v>
      </c>
      <c r="PFD1" s="1" t="s">
        <v>11598</v>
      </c>
      <c r="PFE1" s="1" t="s">
        <v>11599</v>
      </c>
      <c r="PFF1" s="1" t="s">
        <v>11600</v>
      </c>
      <c r="PFG1" s="1" t="s">
        <v>11601</v>
      </c>
      <c r="PFH1" s="1" t="s">
        <v>11602</v>
      </c>
      <c r="PFI1" s="1" t="s">
        <v>11603</v>
      </c>
      <c r="PFJ1" s="1" t="s">
        <v>11604</v>
      </c>
      <c r="PFK1" s="1" t="s">
        <v>11605</v>
      </c>
      <c r="PFL1" s="1" t="s">
        <v>11606</v>
      </c>
      <c r="PFM1" s="1" t="s">
        <v>11607</v>
      </c>
      <c r="PFN1" s="1" t="s">
        <v>11608</v>
      </c>
      <c r="PFO1" s="1" t="s">
        <v>11609</v>
      </c>
      <c r="PFP1" s="1" t="s">
        <v>11610</v>
      </c>
      <c r="PFQ1" s="1" t="s">
        <v>11611</v>
      </c>
      <c r="PFR1" s="1" t="s">
        <v>11612</v>
      </c>
      <c r="PFS1" s="1" t="s">
        <v>11613</v>
      </c>
      <c r="PFT1" s="1" t="s">
        <v>11614</v>
      </c>
      <c r="PFU1" s="1" t="s">
        <v>11615</v>
      </c>
      <c r="PFV1" s="1" t="s">
        <v>11616</v>
      </c>
      <c r="PFW1" s="1" t="s">
        <v>11617</v>
      </c>
      <c r="PFX1" s="1" t="s">
        <v>11618</v>
      </c>
      <c r="PFY1" s="1" t="s">
        <v>11619</v>
      </c>
      <c r="PFZ1" s="1" t="s">
        <v>11620</v>
      </c>
      <c r="PGA1" s="1" t="s">
        <v>11621</v>
      </c>
      <c r="PGB1" s="1" t="s">
        <v>11622</v>
      </c>
      <c r="PGC1" s="1" t="s">
        <v>11623</v>
      </c>
      <c r="PGD1" s="1" t="s">
        <v>11624</v>
      </c>
      <c r="PGE1" s="1" t="s">
        <v>11625</v>
      </c>
      <c r="PGF1" s="1" t="s">
        <v>11626</v>
      </c>
      <c r="PGG1" s="1" t="s">
        <v>11627</v>
      </c>
      <c r="PGH1" s="1" t="s">
        <v>11628</v>
      </c>
      <c r="PGI1" s="1" t="s">
        <v>11629</v>
      </c>
      <c r="PGJ1" s="1" t="s">
        <v>11630</v>
      </c>
      <c r="PGK1" s="1" t="s">
        <v>11631</v>
      </c>
      <c r="PGL1" s="1" t="s">
        <v>11632</v>
      </c>
      <c r="PGM1" s="1" t="s">
        <v>11633</v>
      </c>
      <c r="PGN1" s="1" t="s">
        <v>11634</v>
      </c>
      <c r="PGO1" s="1" t="s">
        <v>11635</v>
      </c>
      <c r="PGP1" s="1" t="s">
        <v>11636</v>
      </c>
      <c r="PGQ1" s="1" t="s">
        <v>11637</v>
      </c>
      <c r="PGR1" s="1" t="s">
        <v>11638</v>
      </c>
      <c r="PGS1" s="1" t="s">
        <v>11639</v>
      </c>
      <c r="PGT1" s="1" t="s">
        <v>11640</v>
      </c>
      <c r="PGU1" s="1" t="s">
        <v>11641</v>
      </c>
      <c r="PGV1" s="1" t="s">
        <v>11642</v>
      </c>
      <c r="PGW1" s="1" t="s">
        <v>11643</v>
      </c>
      <c r="PGX1" s="1" t="s">
        <v>11644</v>
      </c>
      <c r="PGY1" s="1" t="s">
        <v>11645</v>
      </c>
      <c r="PGZ1" s="1" t="s">
        <v>11646</v>
      </c>
      <c r="PHA1" s="1" t="s">
        <v>11647</v>
      </c>
      <c r="PHB1" s="1" t="s">
        <v>11648</v>
      </c>
      <c r="PHC1" s="1" t="s">
        <v>11649</v>
      </c>
      <c r="PHD1" s="1" t="s">
        <v>11650</v>
      </c>
      <c r="PHE1" s="1" t="s">
        <v>11651</v>
      </c>
      <c r="PHF1" s="1" t="s">
        <v>11652</v>
      </c>
      <c r="PHG1" s="1" t="s">
        <v>11653</v>
      </c>
      <c r="PHH1" s="1" t="s">
        <v>11654</v>
      </c>
      <c r="PHI1" s="1" t="s">
        <v>11655</v>
      </c>
      <c r="PHJ1" s="1" t="s">
        <v>11656</v>
      </c>
      <c r="PHK1" s="1" t="s">
        <v>11657</v>
      </c>
      <c r="PHL1" s="1" t="s">
        <v>11658</v>
      </c>
      <c r="PHM1" s="1" t="s">
        <v>11659</v>
      </c>
      <c r="PHN1" s="1" t="s">
        <v>11660</v>
      </c>
      <c r="PHO1" s="1" t="s">
        <v>11661</v>
      </c>
      <c r="PHP1" s="1" t="s">
        <v>11662</v>
      </c>
      <c r="PHQ1" s="1" t="s">
        <v>11663</v>
      </c>
      <c r="PHR1" s="1" t="s">
        <v>11664</v>
      </c>
      <c r="PHS1" s="1" t="s">
        <v>11665</v>
      </c>
      <c r="PHT1" s="1" t="s">
        <v>11666</v>
      </c>
      <c r="PHU1" s="1" t="s">
        <v>11667</v>
      </c>
      <c r="PHV1" s="1" t="s">
        <v>11668</v>
      </c>
      <c r="PHW1" s="1" t="s">
        <v>11669</v>
      </c>
      <c r="PHX1" s="1" t="s">
        <v>11670</v>
      </c>
      <c r="PHY1" s="1" t="s">
        <v>11671</v>
      </c>
      <c r="PHZ1" s="1" t="s">
        <v>11672</v>
      </c>
      <c r="PIA1" s="1" t="s">
        <v>11673</v>
      </c>
      <c r="PIB1" s="1" t="s">
        <v>11674</v>
      </c>
      <c r="PIC1" s="1" t="s">
        <v>11675</v>
      </c>
      <c r="PID1" s="1" t="s">
        <v>11676</v>
      </c>
      <c r="PIE1" s="1" t="s">
        <v>11677</v>
      </c>
      <c r="PIF1" s="1" t="s">
        <v>11678</v>
      </c>
      <c r="PIG1" s="1" t="s">
        <v>11679</v>
      </c>
      <c r="PIH1" s="1" t="s">
        <v>11680</v>
      </c>
      <c r="PII1" s="1" t="s">
        <v>11681</v>
      </c>
      <c r="PIJ1" s="1" t="s">
        <v>11682</v>
      </c>
      <c r="PIK1" s="1" t="s">
        <v>11683</v>
      </c>
      <c r="PIL1" s="1" t="s">
        <v>11684</v>
      </c>
      <c r="PIM1" s="1" t="s">
        <v>11685</v>
      </c>
      <c r="PIN1" s="1" t="s">
        <v>11686</v>
      </c>
      <c r="PIO1" s="1" t="s">
        <v>11687</v>
      </c>
      <c r="PIP1" s="1" t="s">
        <v>11688</v>
      </c>
      <c r="PIQ1" s="1" t="s">
        <v>11689</v>
      </c>
      <c r="PIR1" s="1" t="s">
        <v>11690</v>
      </c>
      <c r="PIS1" s="1" t="s">
        <v>11691</v>
      </c>
      <c r="PIT1" s="1" t="s">
        <v>11692</v>
      </c>
      <c r="PIU1" s="1" t="s">
        <v>11693</v>
      </c>
      <c r="PIV1" s="1" t="s">
        <v>11694</v>
      </c>
      <c r="PIW1" s="1" t="s">
        <v>11695</v>
      </c>
      <c r="PIX1" s="1" t="s">
        <v>11696</v>
      </c>
      <c r="PIY1" s="1" t="s">
        <v>11697</v>
      </c>
      <c r="PIZ1" s="1" t="s">
        <v>11698</v>
      </c>
      <c r="PJA1" s="1" t="s">
        <v>11699</v>
      </c>
      <c r="PJB1" s="1" t="s">
        <v>11700</v>
      </c>
      <c r="PJC1" s="1" t="s">
        <v>11701</v>
      </c>
      <c r="PJD1" s="1" t="s">
        <v>11702</v>
      </c>
      <c r="PJE1" s="1" t="s">
        <v>11703</v>
      </c>
      <c r="PJF1" s="1" t="s">
        <v>11704</v>
      </c>
      <c r="PJG1" s="1" t="s">
        <v>11705</v>
      </c>
      <c r="PJH1" s="1" t="s">
        <v>11706</v>
      </c>
      <c r="PJI1" s="1" t="s">
        <v>11707</v>
      </c>
      <c r="PJJ1" s="1" t="s">
        <v>11708</v>
      </c>
      <c r="PJK1" s="1" t="s">
        <v>11709</v>
      </c>
      <c r="PJL1" s="1" t="s">
        <v>11710</v>
      </c>
      <c r="PJM1" s="1" t="s">
        <v>11711</v>
      </c>
      <c r="PJN1" s="1" t="s">
        <v>11712</v>
      </c>
      <c r="PJO1" s="1" t="s">
        <v>11713</v>
      </c>
      <c r="PJP1" s="1" t="s">
        <v>11714</v>
      </c>
      <c r="PJQ1" s="1" t="s">
        <v>11715</v>
      </c>
      <c r="PJR1" s="1" t="s">
        <v>11716</v>
      </c>
      <c r="PJS1" s="1" t="s">
        <v>11717</v>
      </c>
      <c r="PJT1" s="1" t="s">
        <v>11718</v>
      </c>
      <c r="PJU1" s="1" t="s">
        <v>11719</v>
      </c>
      <c r="PJV1" s="1" t="s">
        <v>11720</v>
      </c>
      <c r="PJW1" s="1" t="s">
        <v>11721</v>
      </c>
      <c r="PJX1" s="1" t="s">
        <v>11722</v>
      </c>
      <c r="PJY1" s="1" t="s">
        <v>11723</v>
      </c>
      <c r="PJZ1" s="1" t="s">
        <v>11724</v>
      </c>
      <c r="PKA1" s="1" t="s">
        <v>11725</v>
      </c>
      <c r="PKB1" s="1" t="s">
        <v>11726</v>
      </c>
      <c r="PKC1" s="1" t="s">
        <v>11727</v>
      </c>
      <c r="PKD1" s="1" t="s">
        <v>11728</v>
      </c>
      <c r="PKE1" s="1" t="s">
        <v>11729</v>
      </c>
      <c r="PKF1" s="1" t="s">
        <v>11730</v>
      </c>
      <c r="PKG1" s="1" t="s">
        <v>11731</v>
      </c>
      <c r="PKH1" s="1" t="s">
        <v>11732</v>
      </c>
      <c r="PKI1" s="1" t="s">
        <v>11733</v>
      </c>
      <c r="PKJ1" s="1" t="s">
        <v>11734</v>
      </c>
      <c r="PKK1" s="1" t="s">
        <v>11735</v>
      </c>
      <c r="PKL1" s="1" t="s">
        <v>11736</v>
      </c>
      <c r="PKM1" s="1" t="s">
        <v>11737</v>
      </c>
      <c r="PKN1" s="1" t="s">
        <v>11738</v>
      </c>
      <c r="PKO1" s="1" t="s">
        <v>11739</v>
      </c>
      <c r="PKP1" s="1" t="s">
        <v>11740</v>
      </c>
      <c r="PKQ1" s="1" t="s">
        <v>11741</v>
      </c>
      <c r="PKR1" s="1" t="s">
        <v>11742</v>
      </c>
      <c r="PKS1" s="1" t="s">
        <v>11743</v>
      </c>
      <c r="PKT1" s="1" t="s">
        <v>11744</v>
      </c>
      <c r="PKU1" s="1" t="s">
        <v>11745</v>
      </c>
      <c r="PKV1" s="1" t="s">
        <v>11746</v>
      </c>
      <c r="PKW1" s="1" t="s">
        <v>11747</v>
      </c>
      <c r="PKX1" s="1" t="s">
        <v>11748</v>
      </c>
      <c r="PKY1" s="1" t="s">
        <v>11749</v>
      </c>
      <c r="PKZ1" s="1" t="s">
        <v>11750</v>
      </c>
      <c r="PLA1" s="1" t="s">
        <v>11751</v>
      </c>
      <c r="PLB1" s="1" t="s">
        <v>11752</v>
      </c>
      <c r="PLC1" s="1" t="s">
        <v>11753</v>
      </c>
      <c r="PLD1" s="1" t="s">
        <v>11754</v>
      </c>
      <c r="PLE1" s="1" t="s">
        <v>11755</v>
      </c>
      <c r="PLF1" s="1" t="s">
        <v>11756</v>
      </c>
      <c r="PLG1" s="1" t="s">
        <v>11757</v>
      </c>
      <c r="PLH1" s="1" t="s">
        <v>11758</v>
      </c>
      <c r="PLI1" s="1" t="s">
        <v>11759</v>
      </c>
      <c r="PLJ1" s="1" t="s">
        <v>11760</v>
      </c>
      <c r="PLK1" s="1" t="s">
        <v>11761</v>
      </c>
      <c r="PLL1" s="1" t="s">
        <v>11762</v>
      </c>
      <c r="PLM1" s="1" t="s">
        <v>11763</v>
      </c>
      <c r="PLN1" s="1" t="s">
        <v>11764</v>
      </c>
      <c r="PLO1" s="1" t="s">
        <v>11765</v>
      </c>
      <c r="PLP1" s="1" t="s">
        <v>11766</v>
      </c>
      <c r="PLQ1" s="1" t="s">
        <v>11767</v>
      </c>
      <c r="PLR1" s="1" t="s">
        <v>11768</v>
      </c>
      <c r="PLS1" s="1" t="s">
        <v>11769</v>
      </c>
      <c r="PLT1" s="1" t="s">
        <v>11770</v>
      </c>
      <c r="PLU1" s="1" t="s">
        <v>11771</v>
      </c>
      <c r="PLV1" s="1" t="s">
        <v>11772</v>
      </c>
      <c r="PLW1" s="1" t="s">
        <v>11773</v>
      </c>
      <c r="PLX1" s="1" t="s">
        <v>11774</v>
      </c>
      <c r="PLY1" s="1" t="s">
        <v>11775</v>
      </c>
      <c r="PLZ1" s="1" t="s">
        <v>11776</v>
      </c>
      <c r="PMA1" s="1" t="s">
        <v>11777</v>
      </c>
      <c r="PMB1" s="1" t="s">
        <v>11778</v>
      </c>
      <c r="PMC1" s="1" t="s">
        <v>11779</v>
      </c>
      <c r="PMD1" s="1" t="s">
        <v>11780</v>
      </c>
      <c r="PME1" s="1" t="s">
        <v>11781</v>
      </c>
      <c r="PMF1" s="1" t="s">
        <v>11782</v>
      </c>
      <c r="PMG1" s="1" t="s">
        <v>11783</v>
      </c>
      <c r="PMH1" s="1" t="s">
        <v>11784</v>
      </c>
      <c r="PMI1" s="1" t="s">
        <v>11785</v>
      </c>
      <c r="PMJ1" s="1" t="s">
        <v>11786</v>
      </c>
      <c r="PMK1" s="1" t="s">
        <v>11787</v>
      </c>
      <c r="PML1" s="1" t="s">
        <v>11788</v>
      </c>
      <c r="PMM1" s="1" t="s">
        <v>11789</v>
      </c>
      <c r="PMN1" s="1" t="s">
        <v>11790</v>
      </c>
      <c r="PMO1" s="1" t="s">
        <v>11791</v>
      </c>
      <c r="PMP1" s="1" t="s">
        <v>11792</v>
      </c>
      <c r="PMQ1" s="1" t="s">
        <v>11793</v>
      </c>
      <c r="PMR1" s="1" t="s">
        <v>11794</v>
      </c>
      <c r="PMS1" s="1" t="s">
        <v>11795</v>
      </c>
      <c r="PMT1" s="1" t="s">
        <v>11796</v>
      </c>
      <c r="PMU1" s="1" t="s">
        <v>11797</v>
      </c>
      <c r="PMV1" s="1" t="s">
        <v>11798</v>
      </c>
      <c r="PMW1" s="1" t="s">
        <v>11799</v>
      </c>
      <c r="PMX1" s="1" t="s">
        <v>11800</v>
      </c>
      <c r="PMY1" s="1" t="s">
        <v>11801</v>
      </c>
      <c r="PMZ1" s="1" t="s">
        <v>11802</v>
      </c>
      <c r="PNA1" s="1" t="s">
        <v>11803</v>
      </c>
      <c r="PNB1" s="1" t="s">
        <v>11804</v>
      </c>
      <c r="PNC1" s="1" t="s">
        <v>11805</v>
      </c>
      <c r="PND1" s="1" t="s">
        <v>11806</v>
      </c>
      <c r="PNE1" s="1" t="s">
        <v>11807</v>
      </c>
      <c r="PNF1" s="1" t="s">
        <v>11808</v>
      </c>
      <c r="PNG1" s="1" t="s">
        <v>11809</v>
      </c>
      <c r="PNH1" s="1" t="s">
        <v>11810</v>
      </c>
      <c r="PNI1" s="1" t="s">
        <v>11811</v>
      </c>
      <c r="PNJ1" s="1" t="s">
        <v>11812</v>
      </c>
      <c r="PNK1" s="1" t="s">
        <v>11813</v>
      </c>
      <c r="PNL1" s="1" t="s">
        <v>11814</v>
      </c>
      <c r="PNM1" s="1" t="s">
        <v>11815</v>
      </c>
      <c r="PNN1" s="1" t="s">
        <v>11816</v>
      </c>
      <c r="PNO1" s="1" t="s">
        <v>11817</v>
      </c>
      <c r="PNP1" s="1" t="s">
        <v>11818</v>
      </c>
      <c r="PNQ1" s="1" t="s">
        <v>11819</v>
      </c>
      <c r="PNR1" s="1" t="s">
        <v>11820</v>
      </c>
      <c r="PNS1" s="1" t="s">
        <v>11821</v>
      </c>
      <c r="PNT1" s="1" t="s">
        <v>11822</v>
      </c>
      <c r="PNU1" s="1" t="s">
        <v>11823</v>
      </c>
      <c r="PNV1" s="1" t="s">
        <v>11824</v>
      </c>
      <c r="PNW1" s="1" t="s">
        <v>11825</v>
      </c>
      <c r="PNX1" s="1" t="s">
        <v>11826</v>
      </c>
      <c r="PNY1" s="1" t="s">
        <v>11827</v>
      </c>
      <c r="PNZ1" s="1" t="s">
        <v>11828</v>
      </c>
      <c r="POA1" s="1" t="s">
        <v>11829</v>
      </c>
      <c r="POB1" s="1" t="s">
        <v>11830</v>
      </c>
      <c r="POC1" s="1" t="s">
        <v>11831</v>
      </c>
      <c r="POD1" s="1" t="s">
        <v>11832</v>
      </c>
      <c r="POE1" s="1" t="s">
        <v>11833</v>
      </c>
      <c r="POF1" s="1" t="s">
        <v>11834</v>
      </c>
      <c r="POG1" s="1" t="s">
        <v>11835</v>
      </c>
      <c r="POH1" s="1" t="s">
        <v>11836</v>
      </c>
      <c r="POI1" s="1" t="s">
        <v>11837</v>
      </c>
      <c r="POJ1" s="1" t="s">
        <v>11838</v>
      </c>
      <c r="POK1" s="1" t="s">
        <v>11839</v>
      </c>
      <c r="POL1" s="1" t="s">
        <v>11840</v>
      </c>
      <c r="POM1" s="1" t="s">
        <v>11841</v>
      </c>
      <c r="PON1" s="1" t="s">
        <v>11842</v>
      </c>
      <c r="POO1" s="1" t="s">
        <v>11843</v>
      </c>
      <c r="POP1" s="1" t="s">
        <v>11844</v>
      </c>
      <c r="POQ1" s="1" t="s">
        <v>11845</v>
      </c>
      <c r="POR1" s="1" t="s">
        <v>11846</v>
      </c>
      <c r="POS1" s="1" t="s">
        <v>11847</v>
      </c>
      <c r="POT1" s="1" t="s">
        <v>11848</v>
      </c>
      <c r="POU1" s="1" t="s">
        <v>11849</v>
      </c>
      <c r="POV1" s="1" t="s">
        <v>11850</v>
      </c>
      <c r="POW1" s="1" t="s">
        <v>11851</v>
      </c>
      <c r="POX1" s="1" t="s">
        <v>11852</v>
      </c>
      <c r="POY1" s="1" t="s">
        <v>11853</v>
      </c>
      <c r="POZ1" s="1" t="s">
        <v>11854</v>
      </c>
      <c r="PPA1" s="1" t="s">
        <v>11855</v>
      </c>
      <c r="PPB1" s="1" t="s">
        <v>11856</v>
      </c>
      <c r="PPC1" s="1" t="s">
        <v>11857</v>
      </c>
      <c r="PPD1" s="1" t="s">
        <v>11858</v>
      </c>
      <c r="PPE1" s="1" t="s">
        <v>11859</v>
      </c>
      <c r="PPF1" s="1" t="s">
        <v>11860</v>
      </c>
      <c r="PPG1" s="1" t="s">
        <v>11861</v>
      </c>
      <c r="PPH1" s="1" t="s">
        <v>11862</v>
      </c>
      <c r="PPI1" s="1" t="s">
        <v>11863</v>
      </c>
      <c r="PPJ1" s="1" t="s">
        <v>11864</v>
      </c>
      <c r="PPK1" s="1" t="s">
        <v>11865</v>
      </c>
      <c r="PPL1" s="1" t="s">
        <v>11866</v>
      </c>
      <c r="PPM1" s="1" t="s">
        <v>11867</v>
      </c>
      <c r="PPN1" s="1" t="s">
        <v>11868</v>
      </c>
      <c r="PPO1" s="1" t="s">
        <v>11869</v>
      </c>
      <c r="PPP1" s="1" t="s">
        <v>11870</v>
      </c>
      <c r="PPQ1" s="1" t="s">
        <v>11871</v>
      </c>
      <c r="PPR1" s="1" t="s">
        <v>11872</v>
      </c>
      <c r="PPS1" s="1" t="s">
        <v>11873</v>
      </c>
      <c r="PPT1" s="1" t="s">
        <v>11874</v>
      </c>
      <c r="PPU1" s="1" t="s">
        <v>11875</v>
      </c>
      <c r="PPV1" s="1" t="s">
        <v>11876</v>
      </c>
      <c r="PPW1" s="1" t="s">
        <v>11877</v>
      </c>
      <c r="PPX1" s="1" t="s">
        <v>11878</v>
      </c>
      <c r="PPY1" s="1" t="s">
        <v>11879</v>
      </c>
      <c r="PPZ1" s="1" t="s">
        <v>11880</v>
      </c>
      <c r="PQA1" s="1" t="s">
        <v>11881</v>
      </c>
      <c r="PQB1" s="1" t="s">
        <v>11882</v>
      </c>
      <c r="PQC1" s="1" t="s">
        <v>11883</v>
      </c>
      <c r="PQD1" s="1" t="s">
        <v>11884</v>
      </c>
      <c r="PQE1" s="1" t="s">
        <v>11885</v>
      </c>
      <c r="PQF1" s="1" t="s">
        <v>11886</v>
      </c>
      <c r="PQG1" s="1" t="s">
        <v>11887</v>
      </c>
      <c r="PQH1" s="1" t="s">
        <v>11888</v>
      </c>
      <c r="PQI1" s="1" t="s">
        <v>11889</v>
      </c>
      <c r="PQJ1" s="1" t="s">
        <v>11890</v>
      </c>
      <c r="PQK1" s="1" t="s">
        <v>11891</v>
      </c>
      <c r="PQL1" s="1" t="s">
        <v>11892</v>
      </c>
      <c r="PQM1" s="1" t="s">
        <v>11893</v>
      </c>
      <c r="PQN1" s="1" t="s">
        <v>11894</v>
      </c>
      <c r="PQO1" s="1" t="s">
        <v>11895</v>
      </c>
      <c r="PQP1" s="1" t="s">
        <v>11896</v>
      </c>
      <c r="PQQ1" s="1" t="s">
        <v>11897</v>
      </c>
      <c r="PQR1" s="1" t="s">
        <v>11898</v>
      </c>
      <c r="PQS1" s="1" t="s">
        <v>11899</v>
      </c>
      <c r="PQT1" s="1" t="s">
        <v>11900</v>
      </c>
      <c r="PQU1" s="1" t="s">
        <v>11901</v>
      </c>
      <c r="PQV1" s="1" t="s">
        <v>11902</v>
      </c>
      <c r="PQW1" s="1" t="s">
        <v>11903</v>
      </c>
      <c r="PQX1" s="1" t="s">
        <v>11904</v>
      </c>
      <c r="PQY1" s="1" t="s">
        <v>11905</v>
      </c>
      <c r="PQZ1" s="1" t="s">
        <v>11906</v>
      </c>
      <c r="PRA1" s="1" t="s">
        <v>11907</v>
      </c>
      <c r="PRB1" s="1" t="s">
        <v>11908</v>
      </c>
      <c r="PRC1" s="1" t="s">
        <v>11909</v>
      </c>
      <c r="PRD1" s="1" t="s">
        <v>11910</v>
      </c>
      <c r="PRE1" s="1" t="s">
        <v>11911</v>
      </c>
      <c r="PRF1" s="1" t="s">
        <v>11912</v>
      </c>
      <c r="PRG1" s="1" t="s">
        <v>11913</v>
      </c>
      <c r="PRH1" s="1" t="s">
        <v>11914</v>
      </c>
      <c r="PRI1" s="1" t="s">
        <v>11915</v>
      </c>
      <c r="PRJ1" s="1" t="s">
        <v>11916</v>
      </c>
      <c r="PRK1" s="1" t="s">
        <v>11917</v>
      </c>
      <c r="PRL1" s="1" t="s">
        <v>11918</v>
      </c>
      <c r="PRM1" s="1" t="s">
        <v>11919</v>
      </c>
      <c r="PRN1" s="1" t="s">
        <v>11920</v>
      </c>
      <c r="PRO1" s="1" t="s">
        <v>11921</v>
      </c>
      <c r="PRP1" s="1" t="s">
        <v>11922</v>
      </c>
      <c r="PRQ1" s="1" t="s">
        <v>11923</v>
      </c>
      <c r="PRR1" s="1" t="s">
        <v>11924</v>
      </c>
      <c r="PRS1" s="1" t="s">
        <v>11925</v>
      </c>
      <c r="PRT1" s="1" t="s">
        <v>11926</v>
      </c>
      <c r="PRU1" s="1" t="s">
        <v>11927</v>
      </c>
      <c r="PRV1" s="1" t="s">
        <v>11928</v>
      </c>
      <c r="PRW1" s="1" t="s">
        <v>11929</v>
      </c>
      <c r="PRX1" s="1" t="s">
        <v>11930</v>
      </c>
      <c r="PRY1" s="1" t="s">
        <v>11931</v>
      </c>
      <c r="PRZ1" s="1" t="s">
        <v>11932</v>
      </c>
      <c r="PSA1" s="1" t="s">
        <v>11933</v>
      </c>
      <c r="PSB1" s="1" t="s">
        <v>11934</v>
      </c>
      <c r="PSC1" s="1" t="s">
        <v>11935</v>
      </c>
      <c r="PSD1" s="1" t="s">
        <v>11936</v>
      </c>
      <c r="PSE1" s="1" t="s">
        <v>11937</v>
      </c>
      <c r="PSF1" s="1" t="s">
        <v>11938</v>
      </c>
      <c r="PSG1" s="1" t="s">
        <v>11939</v>
      </c>
      <c r="PSH1" s="1" t="s">
        <v>11940</v>
      </c>
      <c r="PSI1" s="1" t="s">
        <v>11941</v>
      </c>
      <c r="PSJ1" s="1" t="s">
        <v>11942</v>
      </c>
      <c r="PSK1" s="1" t="s">
        <v>11943</v>
      </c>
      <c r="PSL1" s="1" t="s">
        <v>11944</v>
      </c>
      <c r="PSM1" s="1" t="s">
        <v>11945</v>
      </c>
      <c r="PSN1" s="1" t="s">
        <v>11946</v>
      </c>
      <c r="PSO1" s="1" t="s">
        <v>11947</v>
      </c>
      <c r="PSP1" s="1" t="s">
        <v>11948</v>
      </c>
      <c r="PSQ1" s="1" t="s">
        <v>11949</v>
      </c>
      <c r="PSR1" s="1" t="s">
        <v>11950</v>
      </c>
      <c r="PSS1" s="1" t="s">
        <v>11951</v>
      </c>
      <c r="PST1" s="1" t="s">
        <v>11952</v>
      </c>
      <c r="PSU1" s="1" t="s">
        <v>11953</v>
      </c>
      <c r="PSV1" s="1" t="s">
        <v>11954</v>
      </c>
      <c r="PSW1" s="1" t="s">
        <v>11955</v>
      </c>
      <c r="PSX1" s="1" t="s">
        <v>11956</v>
      </c>
      <c r="PSY1" s="1" t="s">
        <v>11957</v>
      </c>
      <c r="PSZ1" s="1" t="s">
        <v>11958</v>
      </c>
      <c r="PTA1" s="1" t="s">
        <v>11959</v>
      </c>
      <c r="PTB1" s="1" t="s">
        <v>11960</v>
      </c>
      <c r="PTC1" s="1" t="s">
        <v>11961</v>
      </c>
      <c r="PTD1" s="1" t="s">
        <v>11962</v>
      </c>
      <c r="PTE1" s="1" t="s">
        <v>11963</v>
      </c>
      <c r="PTF1" s="1" t="s">
        <v>11964</v>
      </c>
      <c r="PTG1" s="1" t="s">
        <v>11965</v>
      </c>
      <c r="PTH1" s="1" t="s">
        <v>11966</v>
      </c>
      <c r="PTI1" s="1" t="s">
        <v>11967</v>
      </c>
      <c r="PTJ1" s="1" t="s">
        <v>11968</v>
      </c>
      <c r="PTK1" s="1" t="s">
        <v>11969</v>
      </c>
      <c r="PTL1" s="1" t="s">
        <v>11970</v>
      </c>
      <c r="PTM1" s="1" t="s">
        <v>11971</v>
      </c>
      <c r="PTN1" s="1" t="s">
        <v>11972</v>
      </c>
      <c r="PTO1" s="1" t="s">
        <v>11973</v>
      </c>
      <c r="PTP1" s="1" t="s">
        <v>11974</v>
      </c>
      <c r="PTQ1" s="1" t="s">
        <v>11975</v>
      </c>
      <c r="PTR1" s="1" t="s">
        <v>11976</v>
      </c>
      <c r="PTS1" s="1" t="s">
        <v>11977</v>
      </c>
      <c r="PTT1" s="1" t="s">
        <v>11978</v>
      </c>
      <c r="PTU1" s="1" t="s">
        <v>11979</v>
      </c>
      <c r="PTV1" s="1" t="s">
        <v>11980</v>
      </c>
      <c r="PTW1" s="1" t="s">
        <v>11981</v>
      </c>
      <c r="PTX1" s="1" t="s">
        <v>11982</v>
      </c>
      <c r="PTY1" s="1" t="s">
        <v>11983</v>
      </c>
      <c r="PTZ1" s="1" t="s">
        <v>11984</v>
      </c>
      <c r="PUA1" s="1" t="s">
        <v>11985</v>
      </c>
      <c r="PUB1" s="1" t="s">
        <v>11986</v>
      </c>
      <c r="PUC1" s="1" t="s">
        <v>11987</v>
      </c>
      <c r="PUD1" s="1" t="s">
        <v>11988</v>
      </c>
      <c r="PUE1" s="1" t="s">
        <v>11989</v>
      </c>
      <c r="PUF1" s="1" t="s">
        <v>11990</v>
      </c>
      <c r="PUG1" s="1" t="s">
        <v>11991</v>
      </c>
      <c r="PUH1" s="1" t="s">
        <v>11992</v>
      </c>
      <c r="PUI1" s="1" t="s">
        <v>11993</v>
      </c>
      <c r="PUJ1" s="1" t="s">
        <v>11994</v>
      </c>
      <c r="PUK1" s="1" t="s">
        <v>11995</v>
      </c>
      <c r="PUL1" s="1" t="s">
        <v>11996</v>
      </c>
      <c r="PUM1" s="1" t="s">
        <v>11997</v>
      </c>
      <c r="PUN1" s="1" t="s">
        <v>11998</v>
      </c>
      <c r="PUO1" s="1" t="s">
        <v>11999</v>
      </c>
      <c r="PUP1" s="1" t="s">
        <v>12000</v>
      </c>
      <c r="PUQ1" s="1" t="s">
        <v>12001</v>
      </c>
      <c r="PUR1" s="1" t="s">
        <v>12002</v>
      </c>
      <c r="PUS1" s="1" t="s">
        <v>12003</v>
      </c>
      <c r="PUT1" s="1" t="s">
        <v>12004</v>
      </c>
      <c r="PUU1" s="1" t="s">
        <v>12005</v>
      </c>
      <c r="PUV1" s="1" t="s">
        <v>12006</v>
      </c>
      <c r="PUW1" s="1" t="s">
        <v>12007</v>
      </c>
      <c r="PUX1" s="1" t="s">
        <v>12008</v>
      </c>
      <c r="PUY1" s="1" t="s">
        <v>12009</v>
      </c>
      <c r="PUZ1" s="1" t="s">
        <v>12010</v>
      </c>
      <c r="PVA1" s="1" t="s">
        <v>12011</v>
      </c>
      <c r="PVB1" s="1" t="s">
        <v>12012</v>
      </c>
      <c r="PVC1" s="1" t="s">
        <v>12013</v>
      </c>
      <c r="PVD1" s="1" t="s">
        <v>12014</v>
      </c>
      <c r="PVE1" s="1" t="s">
        <v>12015</v>
      </c>
      <c r="PVF1" s="1" t="s">
        <v>12016</v>
      </c>
      <c r="PVG1" s="1" t="s">
        <v>12017</v>
      </c>
      <c r="PVH1" s="1" t="s">
        <v>12018</v>
      </c>
      <c r="PVI1" s="1" t="s">
        <v>12019</v>
      </c>
      <c r="PVJ1" s="1" t="s">
        <v>12020</v>
      </c>
      <c r="PVK1" s="1" t="s">
        <v>12021</v>
      </c>
      <c r="PVL1" s="1" t="s">
        <v>12022</v>
      </c>
      <c r="PVM1" s="1" t="s">
        <v>12023</v>
      </c>
      <c r="PVN1" s="1" t="s">
        <v>12024</v>
      </c>
      <c r="PVO1" s="1" t="s">
        <v>12025</v>
      </c>
      <c r="PVP1" s="1" t="s">
        <v>12026</v>
      </c>
      <c r="PVQ1" s="1" t="s">
        <v>12027</v>
      </c>
      <c r="PVR1" s="1" t="s">
        <v>12028</v>
      </c>
      <c r="PVS1" s="1" t="s">
        <v>12029</v>
      </c>
      <c r="PVT1" s="1" t="s">
        <v>12030</v>
      </c>
      <c r="PVU1" s="1" t="s">
        <v>12031</v>
      </c>
      <c r="PVV1" s="1" t="s">
        <v>12032</v>
      </c>
      <c r="PVW1" s="1" t="s">
        <v>12033</v>
      </c>
      <c r="PVX1" s="1" t="s">
        <v>12034</v>
      </c>
      <c r="PVY1" s="1" t="s">
        <v>12035</v>
      </c>
      <c r="PVZ1" s="1" t="s">
        <v>12036</v>
      </c>
      <c r="PWA1" s="1" t="s">
        <v>12037</v>
      </c>
      <c r="PWB1" s="1" t="s">
        <v>12038</v>
      </c>
      <c r="PWC1" s="1" t="s">
        <v>12039</v>
      </c>
      <c r="PWD1" s="1" t="s">
        <v>12040</v>
      </c>
      <c r="PWE1" s="1" t="s">
        <v>12041</v>
      </c>
      <c r="PWF1" s="1" t="s">
        <v>12042</v>
      </c>
      <c r="PWG1" s="1" t="s">
        <v>12043</v>
      </c>
      <c r="PWH1" s="1" t="s">
        <v>12044</v>
      </c>
      <c r="PWI1" s="1" t="s">
        <v>12045</v>
      </c>
      <c r="PWJ1" s="1" t="s">
        <v>12046</v>
      </c>
      <c r="PWK1" s="1" t="s">
        <v>12047</v>
      </c>
      <c r="PWL1" s="1" t="s">
        <v>12048</v>
      </c>
      <c r="PWM1" s="1" t="s">
        <v>12049</v>
      </c>
      <c r="PWN1" s="1" t="s">
        <v>12050</v>
      </c>
      <c r="PWO1" s="1" t="s">
        <v>12051</v>
      </c>
      <c r="PWP1" s="1" t="s">
        <v>12052</v>
      </c>
      <c r="PWQ1" s="1" t="s">
        <v>12053</v>
      </c>
      <c r="PWR1" s="1" t="s">
        <v>12054</v>
      </c>
      <c r="PWS1" s="1" t="s">
        <v>12055</v>
      </c>
      <c r="PWT1" s="1" t="s">
        <v>12056</v>
      </c>
      <c r="PWU1" s="1" t="s">
        <v>12057</v>
      </c>
      <c r="PWV1" s="1" t="s">
        <v>12058</v>
      </c>
      <c r="PWW1" s="1" t="s">
        <v>12059</v>
      </c>
      <c r="PWX1" s="1" t="s">
        <v>12060</v>
      </c>
      <c r="PWY1" s="1" t="s">
        <v>12061</v>
      </c>
      <c r="PWZ1" s="1" t="s">
        <v>12062</v>
      </c>
      <c r="PXA1" s="1" t="s">
        <v>12063</v>
      </c>
      <c r="PXB1" s="1" t="s">
        <v>12064</v>
      </c>
      <c r="PXC1" s="1" t="s">
        <v>12065</v>
      </c>
      <c r="PXD1" s="1" t="s">
        <v>12066</v>
      </c>
      <c r="PXE1" s="1" t="s">
        <v>12067</v>
      </c>
      <c r="PXF1" s="1" t="s">
        <v>12068</v>
      </c>
      <c r="PXG1" s="1" t="s">
        <v>12069</v>
      </c>
      <c r="PXH1" s="1" t="s">
        <v>12070</v>
      </c>
      <c r="PXI1" s="1" t="s">
        <v>12071</v>
      </c>
      <c r="PXJ1" s="1" t="s">
        <v>12072</v>
      </c>
      <c r="PXK1" s="1" t="s">
        <v>12073</v>
      </c>
      <c r="PXL1" s="1" t="s">
        <v>12074</v>
      </c>
      <c r="PXM1" s="1" t="s">
        <v>12075</v>
      </c>
      <c r="PXN1" s="1" t="s">
        <v>12076</v>
      </c>
      <c r="PXO1" s="1" t="s">
        <v>12077</v>
      </c>
      <c r="PXP1" s="1" t="s">
        <v>12078</v>
      </c>
      <c r="PXQ1" s="1" t="s">
        <v>12079</v>
      </c>
      <c r="PXR1" s="1" t="s">
        <v>12080</v>
      </c>
      <c r="PXS1" s="1" t="s">
        <v>12081</v>
      </c>
      <c r="PXT1" s="1" t="s">
        <v>12082</v>
      </c>
      <c r="PXU1" s="1" t="s">
        <v>12083</v>
      </c>
      <c r="PXV1" s="1" t="s">
        <v>12084</v>
      </c>
      <c r="PXW1" s="1" t="s">
        <v>12085</v>
      </c>
      <c r="PXX1" s="1" t="s">
        <v>12086</v>
      </c>
      <c r="PXY1" s="1" t="s">
        <v>12087</v>
      </c>
      <c r="PXZ1" s="1" t="s">
        <v>12088</v>
      </c>
      <c r="PYA1" s="1" t="s">
        <v>12089</v>
      </c>
      <c r="PYB1" s="1" t="s">
        <v>12090</v>
      </c>
      <c r="PYC1" s="1" t="s">
        <v>12091</v>
      </c>
      <c r="PYD1" s="1" t="s">
        <v>12092</v>
      </c>
      <c r="PYE1" s="1" t="s">
        <v>12093</v>
      </c>
      <c r="PYF1" s="1" t="s">
        <v>12094</v>
      </c>
      <c r="PYG1" s="1" t="s">
        <v>12095</v>
      </c>
      <c r="PYH1" s="1" t="s">
        <v>12096</v>
      </c>
      <c r="PYI1" s="1" t="s">
        <v>12097</v>
      </c>
      <c r="PYJ1" s="1" t="s">
        <v>12098</v>
      </c>
      <c r="PYK1" s="1" t="s">
        <v>12099</v>
      </c>
      <c r="PYL1" s="1" t="s">
        <v>12100</v>
      </c>
      <c r="PYM1" s="1" t="s">
        <v>12101</v>
      </c>
      <c r="PYN1" s="1" t="s">
        <v>12102</v>
      </c>
      <c r="PYO1" s="1" t="s">
        <v>12103</v>
      </c>
      <c r="PYP1" s="1" t="s">
        <v>12104</v>
      </c>
      <c r="PYQ1" s="1" t="s">
        <v>12105</v>
      </c>
      <c r="PYR1" s="1" t="s">
        <v>12106</v>
      </c>
      <c r="PYS1" s="1" t="s">
        <v>12107</v>
      </c>
      <c r="PYT1" s="1" t="s">
        <v>12108</v>
      </c>
      <c r="PYU1" s="1" t="s">
        <v>12109</v>
      </c>
      <c r="PYV1" s="1" t="s">
        <v>12110</v>
      </c>
      <c r="PYW1" s="1" t="s">
        <v>12111</v>
      </c>
      <c r="PYX1" s="1" t="s">
        <v>12112</v>
      </c>
      <c r="PYY1" s="1" t="s">
        <v>12113</v>
      </c>
      <c r="PYZ1" s="1" t="s">
        <v>12114</v>
      </c>
      <c r="PZA1" s="1" t="s">
        <v>12115</v>
      </c>
      <c r="PZB1" s="1" t="s">
        <v>12116</v>
      </c>
      <c r="PZC1" s="1" t="s">
        <v>12117</v>
      </c>
      <c r="PZD1" s="1" t="s">
        <v>12118</v>
      </c>
      <c r="PZE1" s="1" t="s">
        <v>12119</v>
      </c>
      <c r="PZF1" s="1" t="s">
        <v>12120</v>
      </c>
      <c r="PZG1" s="1" t="s">
        <v>12121</v>
      </c>
      <c r="PZH1" s="1" t="s">
        <v>12122</v>
      </c>
      <c r="PZI1" s="1" t="s">
        <v>12123</v>
      </c>
      <c r="PZJ1" s="1" t="s">
        <v>12124</v>
      </c>
      <c r="PZK1" s="1" t="s">
        <v>12125</v>
      </c>
      <c r="PZL1" s="1" t="s">
        <v>12126</v>
      </c>
      <c r="PZM1" s="1" t="s">
        <v>12127</v>
      </c>
      <c r="PZN1" s="1" t="s">
        <v>12128</v>
      </c>
      <c r="PZO1" s="1" t="s">
        <v>12129</v>
      </c>
      <c r="PZP1" s="1" t="s">
        <v>12130</v>
      </c>
      <c r="PZQ1" s="1" t="s">
        <v>12131</v>
      </c>
      <c r="PZR1" s="1" t="s">
        <v>12132</v>
      </c>
      <c r="PZS1" s="1" t="s">
        <v>12133</v>
      </c>
      <c r="PZT1" s="1" t="s">
        <v>12134</v>
      </c>
      <c r="PZU1" s="1" t="s">
        <v>12135</v>
      </c>
      <c r="PZV1" s="1" t="s">
        <v>12136</v>
      </c>
      <c r="PZW1" s="1" t="s">
        <v>12137</v>
      </c>
      <c r="PZX1" s="1" t="s">
        <v>12138</v>
      </c>
      <c r="PZY1" s="1" t="s">
        <v>12139</v>
      </c>
      <c r="PZZ1" s="1" t="s">
        <v>12140</v>
      </c>
      <c r="QAA1" s="1" t="s">
        <v>12141</v>
      </c>
      <c r="QAB1" s="1" t="s">
        <v>12142</v>
      </c>
      <c r="QAC1" s="1" t="s">
        <v>12143</v>
      </c>
      <c r="QAD1" s="1" t="s">
        <v>12144</v>
      </c>
      <c r="QAE1" s="1" t="s">
        <v>12145</v>
      </c>
      <c r="QAF1" s="1" t="s">
        <v>12146</v>
      </c>
      <c r="QAG1" s="1" t="s">
        <v>12147</v>
      </c>
      <c r="QAH1" s="1" t="s">
        <v>12148</v>
      </c>
      <c r="QAI1" s="1" t="s">
        <v>12149</v>
      </c>
      <c r="QAJ1" s="1" t="s">
        <v>12150</v>
      </c>
      <c r="QAK1" s="1" t="s">
        <v>12151</v>
      </c>
      <c r="QAL1" s="1" t="s">
        <v>12152</v>
      </c>
      <c r="QAM1" s="1" t="s">
        <v>12153</v>
      </c>
      <c r="QAN1" s="1" t="s">
        <v>12154</v>
      </c>
      <c r="QAO1" s="1" t="s">
        <v>12155</v>
      </c>
      <c r="QAP1" s="1" t="s">
        <v>12156</v>
      </c>
      <c r="QAQ1" s="1" t="s">
        <v>12157</v>
      </c>
      <c r="QAR1" s="1" t="s">
        <v>12158</v>
      </c>
      <c r="QAS1" s="1" t="s">
        <v>12159</v>
      </c>
      <c r="QAT1" s="1" t="s">
        <v>12160</v>
      </c>
      <c r="QAU1" s="1" t="s">
        <v>12161</v>
      </c>
      <c r="QAV1" s="1" t="s">
        <v>12162</v>
      </c>
      <c r="QAW1" s="1" t="s">
        <v>12163</v>
      </c>
      <c r="QAX1" s="1" t="s">
        <v>12164</v>
      </c>
      <c r="QAY1" s="1" t="s">
        <v>12165</v>
      </c>
      <c r="QAZ1" s="1" t="s">
        <v>12166</v>
      </c>
      <c r="QBA1" s="1" t="s">
        <v>12167</v>
      </c>
      <c r="QBB1" s="1" t="s">
        <v>12168</v>
      </c>
      <c r="QBC1" s="1" t="s">
        <v>12169</v>
      </c>
      <c r="QBD1" s="1" t="s">
        <v>12170</v>
      </c>
      <c r="QBE1" s="1" t="s">
        <v>12171</v>
      </c>
      <c r="QBF1" s="1" t="s">
        <v>12172</v>
      </c>
      <c r="QBG1" s="1" t="s">
        <v>12173</v>
      </c>
      <c r="QBH1" s="1" t="s">
        <v>12174</v>
      </c>
      <c r="QBI1" s="1" t="s">
        <v>12175</v>
      </c>
      <c r="QBJ1" s="1" t="s">
        <v>12176</v>
      </c>
      <c r="QBK1" s="1" t="s">
        <v>12177</v>
      </c>
      <c r="QBL1" s="1" t="s">
        <v>12178</v>
      </c>
      <c r="QBM1" s="1" t="s">
        <v>12179</v>
      </c>
      <c r="QBN1" s="1" t="s">
        <v>12180</v>
      </c>
      <c r="QBO1" s="1" t="s">
        <v>12181</v>
      </c>
      <c r="QBP1" s="1" t="s">
        <v>12182</v>
      </c>
      <c r="QBQ1" s="1" t="s">
        <v>12183</v>
      </c>
      <c r="QBR1" s="1" t="s">
        <v>12184</v>
      </c>
      <c r="QBS1" s="1" t="s">
        <v>12185</v>
      </c>
      <c r="QBT1" s="1" t="s">
        <v>12186</v>
      </c>
      <c r="QBU1" s="1" t="s">
        <v>12187</v>
      </c>
      <c r="QBV1" s="1" t="s">
        <v>12188</v>
      </c>
      <c r="QBW1" s="1" t="s">
        <v>12189</v>
      </c>
      <c r="QBX1" s="1" t="s">
        <v>12190</v>
      </c>
      <c r="QBY1" s="1" t="s">
        <v>12191</v>
      </c>
      <c r="QBZ1" s="1" t="s">
        <v>12192</v>
      </c>
      <c r="QCA1" s="1" t="s">
        <v>12193</v>
      </c>
      <c r="QCB1" s="1" t="s">
        <v>12194</v>
      </c>
      <c r="QCC1" s="1" t="s">
        <v>12195</v>
      </c>
      <c r="QCD1" s="1" t="s">
        <v>12196</v>
      </c>
      <c r="QCE1" s="1" t="s">
        <v>12197</v>
      </c>
      <c r="QCF1" s="1" t="s">
        <v>12198</v>
      </c>
      <c r="QCG1" s="1" t="s">
        <v>12199</v>
      </c>
      <c r="QCH1" s="1" t="s">
        <v>12200</v>
      </c>
      <c r="QCI1" s="1" t="s">
        <v>12201</v>
      </c>
      <c r="QCJ1" s="1" t="s">
        <v>12202</v>
      </c>
      <c r="QCK1" s="1" t="s">
        <v>12203</v>
      </c>
      <c r="QCL1" s="1" t="s">
        <v>12204</v>
      </c>
      <c r="QCM1" s="1" t="s">
        <v>12205</v>
      </c>
      <c r="QCN1" s="1" t="s">
        <v>12206</v>
      </c>
      <c r="QCO1" s="1" t="s">
        <v>12207</v>
      </c>
      <c r="QCP1" s="1" t="s">
        <v>12208</v>
      </c>
      <c r="QCQ1" s="1" t="s">
        <v>12209</v>
      </c>
      <c r="QCR1" s="1" t="s">
        <v>12210</v>
      </c>
      <c r="QCS1" s="1" t="s">
        <v>12211</v>
      </c>
      <c r="QCT1" s="1" t="s">
        <v>12212</v>
      </c>
      <c r="QCU1" s="1" t="s">
        <v>12213</v>
      </c>
      <c r="QCV1" s="1" t="s">
        <v>12214</v>
      </c>
      <c r="QCW1" s="1" t="s">
        <v>12215</v>
      </c>
      <c r="QCX1" s="1" t="s">
        <v>12216</v>
      </c>
      <c r="QCY1" s="1" t="s">
        <v>12217</v>
      </c>
      <c r="QCZ1" s="1" t="s">
        <v>12218</v>
      </c>
      <c r="QDA1" s="1" t="s">
        <v>12219</v>
      </c>
      <c r="QDB1" s="1" t="s">
        <v>12220</v>
      </c>
      <c r="QDC1" s="1" t="s">
        <v>12221</v>
      </c>
      <c r="QDD1" s="1" t="s">
        <v>12222</v>
      </c>
      <c r="QDE1" s="1" t="s">
        <v>12223</v>
      </c>
      <c r="QDF1" s="1" t="s">
        <v>12224</v>
      </c>
      <c r="QDG1" s="1" t="s">
        <v>12225</v>
      </c>
      <c r="QDH1" s="1" t="s">
        <v>12226</v>
      </c>
      <c r="QDI1" s="1" t="s">
        <v>12227</v>
      </c>
      <c r="QDJ1" s="1" t="s">
        <v>12228</v>
      </c>
      <c r="QDK1" s="1" t="s">
        <v>12229</v>
      </c>
      <c r="QDL1" s="1" t="s">
        <v>12230</v>
      </c>
      <c r="QDM1" s="1" t="s">
        <v>12231</v>
      </c>
      <c r="QDN1" s="1" t="s">
        <v>12232</v>
      </c>
      <c r="QDO1" s="1" t="s">
        <v>12233</v>
      </c>
      <c r="QDP1" s="1" t="s">
        <v>12234</v>
      </c>
      <c r="QDQ1" s="1" t="s">
        <v>12235</v>
      </c>
      <c r="QDR1" s="1" t="s">
        <v>12236</v>
      </c>
      <c r="QDS1" s="1" t="s">
        <v>12237</v>
      </c>
      <c r="QDT1" s="1" t="s">
        <v>12238</v>
      </c>
      <c r="QDU1" s="1" t="s">
        <v>12239</v>
      </c>
      <c r="QDV1" s="1" t="s">
        <v>12240</v>
      </c>
      <c r="QDW1" s="1" t="s">
        <v>12241</v>
      </c>
      <c r="QDX1" s="1" t="s">
        <v>12242</v>
      </c>
      <c r="QDY1" s="1" t="s">
        <v>12243</v>
      </c>
      <c r="QDZ1" s="1" t="s">
        <v>12244</v>
      </c>
      <c r="QEA1" s="1" t="s">
        <v>12245</v>
      </c>
      <c r="QEB1" s="1" t="s">
        <v>12246</v>
      </c>
      <c r="QEC1" s="1" t="s">
        <v>12247</v>
      </c>
      <c r="QED1" s="1" t="s">
        <v>12248</v>
      </c>
      <c r="QEE1" s="1" t="s">
        <v>12249</v>
      </c>
      <c r="QEF1" s="1" t="s">
        <v>12250</v>
      </c>
      <c r="QEG1" s="1" t="s">
        <v>12251</v>
      </c>
      <c r="QEH1" s="1" t="s">
        <v>12252</v>
      </c>
      <c r="QEI1" s="1" t="s">
        <v>12253</v>
      </c>
      <c r="QEJ1" s="1" t="s">
        <v>12254</v>
      </c>
      <c r="QEK1" s="1" t="s">
        <v>12255</v>
      </c>
      <c r="QEL1" s="1" t="s">
        <v>12256</v>
      </c>
      <c r="QEM1" s="1" t="s">
        <v>12257</v>
      </c>
      <c r="QEN1" s="1" t="s">
        <v>12258</v>
      </c>
      <c r="QEO1" s="1" t="s">
        <v>12259</v>
      </c>
      <c r="QEP1" s="1" t="s">
        <v>12260</v>
      </c>
      <c r="QEQ1" s="1" t="s">
        <v>12261</v>
      </c>
      <c r="QER1" s="1" t="s">
        <v>12262</v>
      </c>
      <c r="QES1" s="1" t="s">
        <v>12263</v>
      </c>
      <c r="QET1" s="1" t="s">
        <v>12264</v>
      </c>
      <c r="QEU1" s="1" t="s">
        <v>12265</v>
      </c>
      <c r="QEV1" s="1" t="s">
        <v>12266</v>
      </c>
      <c r="QEW1" s="1" t="s">
        <v>12267</v>
      </c>
      <c r="QEX1" s="1" t="s">
        <v>12268</v>
      </c>
      <c r="QEY1" s="1" t="s">
        <v>12269</v>
      </c>
      <c r="QEZ1" s="1" t="s">
        <v>12270</v>
      </c>
      <c r="QFA1" s="1" t="s">
        <v>12271</v>
      </c>
      <c r="QFB1" s="1" t="s">
        <v>12272</v>
      </c>
      <c r="QFC1" s="1" t="s">
        <v>12273</v>
      </c>
      <c r="QFD1" s="1" t="s">
        <v>12274</v>
      </c>
      <c r="QFE1" s="1" t="s">
        <v>12275</v>
      </c>
      <c r="QFF1" s="1" t="s">
        <v>12276</v>
      </c>
      <c r="QFG1" s="1" t="s">
        <v>12277</v>
      </c>
      <c r="QFH1" s="1" t="s">
        <v>12278</v>
      </c>
      <c r="QFI1" s="1" t="s">
        <v>12279</v>
      </c>
      <c r="QFJ1" s="1" t="s">
        <v>12280</v>
      </c>
      <c r="QFK1" s="1" t="s">
        <v>12281</v>
      </c>
      <c r="QFL1" s="1" t="s">
        <v>12282</v>
      </c>
      <c r="QFM1" s="1" t="s">
        <v>12283</v>
      </c>
      <c r="QFN1" s="1" t="s">
        <v>12284</v>
      </c>
      <c r="QFO1" s="1" t="s">
        <v>12285</v>
      </c>
      <c r="QFP1" s="1" t="s">
        <v>12286</v>
      </c>
      <c r="QFQ1" s="1" t="s">
        <v>12287</v>
      </c>
      <c r="QFR1" s="1" t="s">
        <v>12288</v>
      </c>
      <c r="QFS1" s="1" t="s">
        <v>12289</v>
      </c>
      <c r="QFT1" s="1" t="s">
        <v>12290</v>
      </c>
      <c r="QFU1" s="1" t="s">
        <v>12291</v>
      </c>
      <c r="QFV1" s="1" t="s">
        <v>12292</v>
      </c>
      <c r="QFW1" s="1" t="s">
        <v>12293</v>
      </c>
      <c r="QFX1" s="1" t="s">
        <v>12294</v>
      </c>
      <c r="QFY1" s="1" t="s">
        <v>12295</v>
      </c>
      <c r="QFZ1" s="1" t="s">
        <v>12296</v>
      </c>
      <c r="QGA1" s="1" t="s">
        <v>12297</v>
      </c>
      <c r="QGB1" s="1" t="s">
        <v>12298</v>
      </c>
      <c r="QGC1" s="1" t="s">
        <v>12299</v>
      </c>
      <c r="QGD1" s="1" t="s">
        <v>12300</v>
      </c>
      <c r="QGE1" s="1" t="s">
        <v>12301</v>
      </c>
      <c r="QGF1" s="1" t="s">
        <v>12302</v>
      </c>
      <c r="QGG1" s="1" t="s">
        <v>12303</v>
      </c>
      <c r="QGH1" s="1" t="s">
        <v>12304</v>
      </c>
      <c r="QGI1" s="1" t="s">
        <v>12305</v>
      </c>
      <c r="QGJ1" s="1" t="s">
        <v>12306</v>
      </c>
      <c r="QGK1" s="1" t="s">
        <v>12307</v>
      </c>
      <c r="QGL1" s="1" t="s">
        <v>12308</v>
      </c>
      <c r="QGM1" s="1" t="s">
        <v>12309</v>
      </c>
      <c r="QGN1" s="1" t="s">
        <v>12310</v>
      </c>
      <c r="QGO1" s="1" t="s">
        <v>12311</v>
      </c>
      <c r="QGP1" s="1" t="s">
        <v>12312</v>
      </c>
      <c r="QGQ1" s="1" t="s">
        <v>12313</v>
      </c>
      <c r="QGR1" s="1" t="s">
        <v>12314</v>
      </c>
      <c r="QGS1" s="1" t="s">
        <v>12315</v>
      </c>
      <c r="QGT1" s="1" t="s">
        <v>12316</v>
      </c>
      <c r="QGU1" s="1" t="s">
        <v>12317</v>
      </c>
      <c r="QGV1" s="1" t="s">
        <v>12318</v>
      </c>
      <c r="QGW1" s="1" t="s">
        <v>12319</v>
      </c>
      <c r="QGX1" s="1" t="s">
        <v>12320</v>
      </c>
      <c r="QGY1" s="1" t="s">
        <v>12321</v>
      </c>
      <c r="QGZ1" s="1" t="s">
        <v>12322</v>
      </c>
      <c r="QHA1" s="1" t="s">
        <v>12323</v>
      </c>
      <c r="QHB1" s="1" t="s">
        <v>12324</v>
      </c>
      <c r="QHC1" s="1" t="s">
        <v>12325</v>
      </c>
      <c r="QHD1" s="1" t="s">
        <v>12326</v>
      </c>
      <c r="QHE1" s="1" t="s">
        <v>12327</v>
      </c>
      <c r="QHF1" s="1" t="s">
        <v>12328</v>
      </c>
      <c r="QHG1" s="1" t="s">
        <v>12329</v>
      </c>
      <c r="QHH1" s="1" t="s">
        <v>12330</v>
      </c>
      <c r="QHI1" s="1" t="s">
        <v>12331</v>
      </c>
      <c r="QHJ1" s="1" t="s">
        <v>12332</v>
      </c>
      <c r="QHK1" s="1" t="s">
        <v>12333</v>
      </c>
      <c r="QHL1" s="1" t="s">
        <v>12334</v>
      </c>
      <c r="QHM1" s="1" t="s">
        <v>12335</v>
      </c>
      <c r="QHN1" s="1" t="s">
        <v>12336</v>
      </c>
      <c r="QHO1" s="1" t="s">
        <v>12337</v>
      </c>
      <c r="QHP1" s="1" t="s">
        <v>12338</v>
      </c>
      <c r="QHQ1" s="1" t="s">
        <v>12339</v>
      </c>
      <c r="QHR1" s="1" t="s">
        <v>12340</v>
      </c>
      <c r="QHS1" s="1" t="s">
        <v>12341</v>
      </c>
      <c r="QHT1" s="1" t="s">
        <v>12342</v>
      </c>
      <c r="QHU1" s="1" t="s">
        <v>12343</v>
      </c>
      <c r="QHV1" s="1" t="s">
        <v>12344</v>
      </c>
      <c r="QHW1" s="1" t="s">
        <v>12345</v>
      </c>
      <c r="QHX1" s="1" t="s">
        <v>12346</v>
      </c>
      <c r="QHY1" s="1" t="s">
        <v>12347</v>
      </c>
      <c r="QHZ1" s="1" t="s">
        <v>12348</v>
      </c>
      <c r="QIA1" s="1" t="s">
        <v>12349</v>
      </c>
      <c r="QIB1" s="1" t="s">
        <v>12350</v>
      </c>
      <c r="QIC1" s="1" t="s">
        <v>12351</v>
      </c>
      <c r="QID1" s="1" t="s">
        <v>12352</v>
      </c>
      <c r="QIE1" s="1" t="s">
        <v>12353</v>
      </c>
      <c r="QIF1" s="1" t="s">
        <v>12354</v>
      </c>
      <c r="QIG1" s="1" t="s">
        <v>12355</v>
      </c>
      <c r="QIH1" s="1" t="s">
        <v>12356</v>
      </c>
      <c r="QII1" s="1" t="s">
        <v>12357</v>
      </c>
      <c r="QIJ1" s="1" t="s">
        <v>12358</v>
      </c>
      <c r="QIK1" s="1" t="s">
        <v>12359</v>
      </c>
      <c r="QIL1" s="1" t="s">
        <v>12360</v>
      </c>
      <c r="QIM1" s="1" t="s">
        <v>12361</v>
      </c>
      <c r="QIN1" s="1" t="s">
        <v>12362</v>
      </c>
      <c r="QIO1" s="1" t="s">
        <v>12363</v>
      </c>
      <c r="QIP1" s="1" t="s">
        <v>12364</v>
      </c>
      <c r="QIQ1" s="1" t="s">
        <v>12365</v>
      </c>
      <c r="QIR1" s="1" t="s">
        <v>12366</v>
      </c>
      <c r="QIS1" s="1" t="s">
        <v>12367</v>
      </c>
      <c r="QIT1" s="1" t="s">
        <v>12368</v>
      </c>
      <c r="QIU1" s="1" t="s">
        <v>12369</v>
      </c>
      <c r="QIV1" s="1" t="s">
        <v>12370</v>
      </c>
      <c r="QIW1" s="1" t="s">
        <v>12371</v>
      </c>
      <c r="QIX1" s="1" t="s">
        <v>12372</v>
      </c>
      <c r="QIY1" s="1" t="s">
        <v>12373</v>
      </c>
      <c r="QIZ1" s="1" t="s">
        <v>12374</v>
      </c>
      <c r="QJA1" s="1" t="s">
        <v>12375</v>
      </c>
      <c r="QJB1" s="1" t="s">
        <v>12376</v>
      </c>
      <c r="QJC1" s="1" t="s">
        <v>12377</v>
      </c>
      <c r="QJD1" s="1" t="s">
        <v>12378</v>
      </c>
      <c r="QJE1" s="1" t="s">
        <v>12379</v>
      </c>
      <c r="QJF1" s="1" t="s">
        <v>12380</v>
      </c>
      <c r="QJG1" s="1" t="s">
        <v>12381</v>
      </c>
      <c r="QJH1" s="1" t="s">
        <v>12382</v>
      </c>
      <c r="QJI1" s="1" t="s">
        <v>12383</v>
      </c>
      <c r="QJJ1" s="1" t="s">
        <v>12384</v>
      </c>
      <c r="QJK1" s="1" t="s">
        <v>12385</v>
      </c>
      <c r="QJL1" s="1" t="s">
        <v>12386</v>
      </c>
      <c r="QJM1" s="1" t="s">
        <v>12387</v>
      </c>
      <c r="QJN1" s="1" t="s">
        <v>12388</v>
      </c>
      <c r="QJO1" s="1" t="s">
        <v>12389</v>
      </c>
      <c r="QJP1" s="1" t="s">
        <v>12390</v>
      </c>
      <c r="QJQ1" s="1" t="s">
        <v>12391</v>
      </c>
      <c r="QJR1" s="1" t="s">
        <v>12392</v>
      </c>
      <c r="QJS1" s="1" t="s">
        <v>12393</v>
      </c>
      <c r="QJT1" s="1" t="s">
        <v>12394</v>
      </c>
      <c r="QJU1" s="1" t="s">
        <v>12395</v>
      </c>
      <c r="QJV1" s="1" t="s">
        <v>12396</v>
      </c>
      <c r="QJW1" s="1" t="s">
        <v>12397</v>
      </c>
      <c r="QJX1" s="1" t="s">
        <v>12398</v>
      </c>
      <c r="QJY1" s="1" t="s">
        <v>12399</v>
      </c>
      <c r="QJZ1" s="1" t="s">
        <v>12400</v>
      </c>
      <c r="QKA1" s="1" t="s">
        <v>12401</v>
      </c>
      <c r="QKB1" s="1" t="s">
        <v>12402</v>
      </c>
      <c r="QKC1" s="1" t="s">
        <v>12403</v>
      </c>
      <c r="QKD1" s="1" t="s">
        <v>12404</v>
      </c>
      <c r="QKE1" s="1" t="s">
        <v>12405</v>
      </c>
      <c r="QKF1" s="1" t="s">
        <v>12406</v>
      </c>
      <c r="QKG1" s="1" t="s">
        <v>12407</v>
      </c>
      <c r="QKH1" s="1" t="s">
        <v>12408</v>
      </c>
      <c r="QKI1" s="1" t="s">
        <v>12409</v>
      </c>
      <c r="QKJ1" s="1" t="s">
        <v>12410</v>
      </c>
      <c r="QKK1" s="1" t="s">
        <v>12411</v>
      </c>
      <c r="QKL1" s="1" t="s">
        <v>12412</v>
      </c>
      <c r="QKM1" s="1" t="s">
        <v>12413</v>
      </c>
      <c r="QKN1" s="1" t="s">
        <v>12414</v>
      </c>
      <c r="QKO1" s="1" t="s">
        <v>12415</v>
      </c>
      <c r="QKP1" s="1" t="s">
        <v>12416</v>
      </c>
      <c r="QKQ1" s="1" t="s">
        <v>12417</v>
      </c>
      <c r="QKR1" s="1" t="s">
        <v>12418</v>
      </c>
      <c r="QKS1" s="1" t="s">
        <v>12419</v>
      </c>
      <c r="QKT1" s="1" t="s">
        <v>12420</v>
      </c>
      <c r="QKU1" s="1" t="s">
        <v>12421</v>
      </c>
      <c r="QKV1" s="1" t="s">
        <v>12422</v>
      </c>
      <c r="QKW1" s="1" t="s">
        <v>12423</v>
      </c>
      <c r="QKX1" s="1" t="s">
        <v>12424</v>
      </c>
      <c r="QKY1" s="1" t="s">
        <v>12425</v>
      </c>
      <c r="QKZ1" s="1" t="s">
        <v>12426</v>
      </c>
      <c r="QLA1" s="1" t="s">
        <v>12427</v>
      </c>
      <c r="QLB1" s="1" t="s">
        <v>12428</v>
      </c>
      <c r="QLC1" s="1" t="s">
        <v>12429</v>
      </c>
      <c r="QLD1" s="1" t="s">
        <v>12430</v>
      </c>
      <c r="QLE1" s="1" t="s">
        <v>12431</v>
      </c>
      <c r="QLF1" s="1" t="s">
        <v>12432</v>
      </c>
      <c r="QLG1" s="1" t="s">
        <v>12433</v>
      </c>
      <c r="QLH1" s="1" t="s">
        <v>12434</v>
      </c>
      <c r="QLI1" s="1" t="s">
        <v>12435</v>
      </c>
      <c r="QLJ1" s="1" t="s">
        <v>12436</v>
      </c>
      <c r="QLK1" s="1" t="s">
        <v>12437</v>
      </c>
      <c r="QLL1" s="1" t="s">
        <v>12438</v>
      </c>
      <c r="QLM1" s="1" t="s">
        <v>12439</v>
      </c>
      <c r="QLN1" s="1" t="s">
        <v>12440</v>
      </c>
      <c r="QLO1" s="1" t="s">
        <v>12441</v>
      </c>
      <c r="QLP1" s="1" t="s">
        <v>12442</v>
      </c>
      <c r="QLQ1" s="1" t="s">
        <v>12443</v>
      </c>
      <c r="QLR1" s="1" t="s">
        <v>12444</v>
      </c>
      <c r="QLS1" s="1" t="s">
        <v>12445</v>
      </c>
      <c r="QLT1" s="1" t="s">
        <v>12446</v>
      </c>
      <c r="QLU1" s="1" t="s">
        <v>12447</v>
      </c>
      <c r="QLV1" s="1" t="s">
        <v>12448</v>
      </c>
      <c r="QLW1" s="1" t="s">
        <v>12449</v>
      </c>
      <c r="QLX1" s="1" t="s">
        <v>12450</v>
      </c>
      <c r="QLY1" s="1" t="s">
        <v>12451</v>
      </c>
      <c r="QLZ1" s="1" t="s">
        <v>12452</v>
      </c>
      <c r="QMA1" s="1" t="s">
        <v>12453</v>
      </c>
      <c r="QMB1" s="1" t="s">
        <v>12454</v>
      </c>
      <c r="QMC1" s="1" t="s">
        <v>12455</v>
      </c>
      <c r="QMD1" s="1" t="s">
        <v>12456</v>
      </c>
      <c r="QME1" s="1" t="s">
        <v>12457</v>
      </c>
      <c r="QMF1" s="1" t="s">
        <v>12458</v>
      </c>
      <c r="QMG1" s="1" t="s">
        <v>12459</v>
      </c>
      <c r="QMH1" s="1" t="s">
        <v>12460</v>
      </c>
      <c r="QMI1" s="1" t="s">
        <v>12461</v>
      </c>
      <c r="QMJ1" s="1" t="s">
        <v>12462</v>
      </c>
      <c r="QMK1" s="1" t="s">
        <v>12463</v>
      </c>
      <c r="QML1" s="1" t="s">
        <v>12464</v>
      </c>
      <c r="QMM1" s="1" t="s">
        <v>12465</v>
      </c>
      <c r="QMN1" s="1" t="s">
        <v>12466</v>
      </c>
      <c r="QMO1" s="1" t="s">
        <v>12467</v>
      </c>
      <c r="QMP1" s="1" t="s">
        <v>12468</v>
      </c>
      <c r="QMQ1" s="1" t="s">
        <v>12469</v>
      </c>
      <c r="QMR1" s="1" t="s">
        <v>12470</v>
      </c>
      <c r="QMS1" s="1" t="s">
        <v>12471</v>
      </c>
      <c r="QMT1" s="1" t="s">
        <v>12472</v>
      </c>
      <c r="QMU1" s="1" t="s">
        <v>12473</v>
      </c>
      <c r="QMV1" s="1" t="s">
        <v>12474</v>
      </c>
      <c r="QMW1" s="1" t="s">
        <v>12475</v>
      </c>
      <c r="QMX1" s="1" t="s">
        <v>12476</v>
      </c>
      <c r="QMY1" s="1" t="s">
        <v>12477</v>
      </c>
      <c r="QMZ1" s="1" t="s">
        <v>12478</v>
      </c>
      <c r="QNA1" s="1" t="s">
        <v>12479</v>
      </c>
      <c r="QNB1" s="1" t="s">
        <v>12480</v>
      </c>
      <c r="QNC1" s="1" t="s">
        <v>12481</v>
      </c>
      <c r="QND1" s="1" t="s">
        <v>12482</v>
      </c>
      <c r="QNE1" s="1" t="s">
        <v>12483</v>
      </c>
      <c r="QNF1" s="1" t="s">
        <v>12484</v>
      </c>
      <c r="QNG1" s="1" t="s">
        <v>12485</v>
      </c>
      <c r="QNH1" s="1" t="s">
        <v>12486</v>
      </c>
      <c r="QNI1" s="1" t="s">
        <v>12487</v>
      </c>
      <c r="QNJ1" s="1" t="s">
        <v>12488</v>
      </c>
      <c r="QNK1" s="1" t="s">
        <v>12489</v>
      </c>
      <c r="QNL1" s="1" t="s">
        <v>12490</v>
      </c>
      <c r="QNM1" s="1" t="s">
        <v>12491</v>
      </c>
      <c r="QNN1" s="1" t="s">
        <v>12492</v>
      </c>
      <c r="QNO1" s="1" t="s">
        <v>12493</v>
      </c>
      <c r="QNP1" s="1" t="s">
        <v>12494</v>
      </c>
      <c r="QNQ1" s="1" t="s">
        <v>12495</v>
      </c>
      <c r="QNR1" s="1" t="s">
        <v>12496</v>
      </c>
      <c r="QNS1" s="1" t="s">
        <v>12497</v>
      </c>
      <c r="QNT1" s="1" t="s">
        <v>12498</v>
      </c>
      <c r="QNU1" s="1" t="s">
        <v>12499</v>
      </c>
      <c r="QNV1" s="1" t="s">
        <v>12500</v>
      </c>
      <c r="QNW1" s="1" t="s">
        <v>12501</v>
      </c>
      <c r="QNX1" s="1" t="s">
        <v>12502</v>
      </c>
      <c r="QNY1" s="1" t="s">
        <v>12503</v>
      </c>
      <c r="QNZ1" s="1" t="s">
        <v>12504</v>
      </c>
      <c r="QOA1" s="1" t="s">
        <v>12505</v>
      </c>
      <c r="QOB1" s="1" t="s">
        <v>12506</v>
      </c>
      <c r="QOC1" s="1" t="s">
        <v>12507</v>
      </c>
      <c r="QOD1" s="1" t="s">
        <v>12508</v>
      </c>
      <c r="QOE1" s="1" t="s">
        <v>12509</v>
      </c>
      <c r="QOF1" s="1" t="s">
        <v>12510</v>
      </c>
      <c r="QOG1" s="1" t="s">
        <v>12511</v>
      </c>
      <c r="QOH1" s="1" t="s">
        <v>12512</v>
      </c>
      <c r="QOI1" s="1" t="s">
        <v>12513</v>
      </c>
      <c r="QOJ1" s="1" t="s">
        <v>12514</v>
      </c>
      <c r="QOK1" s="1" t="s">
        <v>12515</v>
      </c>
      <c r="QOL1" s="1" t="s">
        <v>12516</v>
      </c>
      <c r="QOM1" s="1" t="s">
        <v>12517</v>
      </c>
      <c r="QON1" s="1" t="s">
        <v>12518</v>
      </c>
      <c r="QOO1" s="1" t="s">
        <v>12519</v>
      </c>
      <c r="QOP1" s="1" t="s">
        <v>12520</v>
      </c>
      <c r="QOQ1" s="1" t="s">
        <v>12521</v>
      </c>
      <c r="QOR1" s="1" t="s">
        <v>12522</v>
      </c>
      <c r="QOS1" s="1" t="s">
        <v>12523</v>
      </c>
      <c r="QOT1" s="1" t="s">
        <v>12524</v>
      </c>
      <c r="QOU1" s="1" t="s">
        <v>12525</v>
      </c>
      <c r="QOV1" s="1" t="s">
        <v>12526</v>
      </c>
      <c r="QOW1" s="1" t="s">
        <v>12527</v>
      </c>
      <c r="QOX1" s="1" t="s">
        <v>12528</v>
      </c>
      <c r="QOY1" s="1" t="s">
        <v>12529</v>
      </c>
      <c r="QOZ1" s="1" t="s">
        <v>12530</v>
      </c>
      <c r="QPA1" s="1" t="s">
        <v>12531</v>
      </c>
      <c r="QPB1" s="1" t="s">
        <v>12532</v>
      </c>
      <c r="QPC1" s="1" t="s">
        <v>12533</v>
      </c>
      <c r="QPD1" s="1" t="s">
        <v>12534</v>
      </c>
      <c r="QPE1" s="1" t="s">
        <v>12535</v>
      </c>
      <c r="QPF1" s="1" t="s">
        <v>12536</v>
      </c>
      <c r="QPG1" s="1" t="s">
        <v>12537</v>
      </c>
      <c r="QPH1" s="1" t="s">
        <v>12538</v>
      </c>
      <c r="QPI1" s="1" t="s">
        <v>12539</v>
      </c>
      <c r="QPJ1" s="1" t="s">
        <v>12540</v>
      </c>
      <c r="QPK1" s="1" t="s">
        <v>12541</v>
      </c>
      <c r="QPL1" s="1" t="s">
        <v>12542</v>
      </c>
      <c r="QPM1" s="1" t="s">
        <v>12543</v>
      </c>
      <c r="QPN1" s="1" t="s">
        <v>12544</v>
      </c>
      <c r="QPO1" s="1" t="s">
        <v>12545</v>
      </c>
      <c r="QPP1" s="1" t="s">
        <v>12546</v>
      </c>
      <c r="QPQ1" s="1" t="s">
        <v>12547</v>
      </c>
      <c r="QPR1" s="1" t="s">
        <v>12548</v>
      </c>
      <c r="QPS1" s="1" t="s">
        <v>12549</v>
      </c>
      <c r="QPT1" s="1" t="s">
        <v>12550</v>
      </c>
      <c r="QPU1" s="1" t="s">
        <v>12551</v>
      </c>
      <c r="QPV1" s="1" t="s">
        <v>12552</v>
      </c>
      <c r="QPW1" s="1" t="s">
        <v>12553</v>
      </c>
      <c r="QPX1" s="1" t="s">
        <v>12554</v>
      </c>
      <c r="QPY1" s="1" t="s">
        <v>12555</v>
      </c>
      <c r="QPZ1" s="1" t="s">
        <v>12556</v>
      </c>
      <c r="QQA1" s="1" t="s">
        <v>12557</v>
      </c>
      <c r="QQB1" s="1" t="s">
        <v>12558</v>
      </c>
      <c r="QQC1" s="1" t="s">
        <v>12559</v>
      </c>
      <c r="QQD1" s="1" t="s">
        <v>12560</v>
      </c>
      <c r="QQE1" s="1" t="s">
        <v>12561</v>
      </c>
      <c r="QQF1" s="1" t="s">
        <v>12562</v>
      </c>
      <c r="QQG1" s="1" t="s">
        <v>12563</v>
      </c>
      <c r="QQH1" s="1" t="s">
        <v>12564</v>
      </c>
      <c r="QQI1" s="1" t="s">
        <v>12565</v>
      </c>
      <c r="QQJ1" s="1" t="s">
        <v>12566</v>
      </c>
      <c r="QQK1" s="1" t="s">
        <v>12567</v>
      </c>
      <c r="QQL1" s="1" t="s">
        <v>12568</v>
      </c>
      <c r="QQM1" s="1" t="s">
        <v>12569</v>
      </c>
      <c r="QQN1" s="1" t="s">
        <v>12570</v>
      </c>
      <c r="QQO1" s="1" t="s">
        <v>12571</v>
      </c>
      <c r="QQP1" s="1" t="s">
        <v>12572</v>
      </c>
      <c r="QQQ1" s="1" t="s">
        <v>12573</v>
      </c>
      <c r="QQR1" s="1" t="s">
        <v>12574</v>
      </c>
      <c r="QQS1" s="1" t="s">
        <v>12575</v>
      </c>
      <c r="QQT1" s="1" t="s">
        <v>12576</v>
      </c>
      <c r="QQU1" s="1" t="s">
        <v>12577</v>
      </c>
      <c r="QQV1" s="1" t="s">
        <v>12578</v>
      </c>
      <c r="QQW1" s="1" t="s">
        <v>12579</v>
      </c>
      <c r="QQX1" s="1" t="s">
        <v>12580</v>
      </c>
      <c r="QQY1" s="1" t="s">
        <v>12581</v>
      </c>
      <c r="QQZ1" s="1" t="s">
        <v>12582</v>
      </c>
      <c r="QRA1" s="1" t="s">
        <v>12583</v>
      </c>
      <c r="QRB1" s="1" t="s">
        <v>12584</v>
      </c>
      <c r="QRC1" s="1" t="s">
        <v>12585</v>
      </c>
      <c r="QRD1" s="1" t="s">
        <v>12586</v>
      </c>
      <c r="QRE1" s="1" t="s">
        <v>12587</v>
      </c>
      <c r="QRF1" s="1" t="s">
        <v>12588</v>
      </c>
      <c r="QRG1" s="1" t="s">
        <v>12589</v>
      </c>
      <c r="QRH1" s="1" t="s">
        <v>12590</v>
      </c>
      <c r="QRI1" s="1" t="s">
        <v>12591</v>
      </c>
      <c r="QRJ1" s="1" t="s">
        <v>12592</v>
      </c>
      <c r="QRK1" s="1" t="s">
        <v>12593</v>
      </c>
      <c r="QRL1" s="1" t="s">
        <v>12594</v>
      </c>
      <c r="QRM1" s="1" t="s">
        <v>12595</v>
      </c>
      <c r="QRN1" s="1" t="s">
        <v>12596</v>
      </c>
      <c r="QRO1" s="1" t="s">
        <v>12597</v>
      </c>
      <c r="QRP1" s="1" t="s">
        <v>12598</v>
      </c>
      <c r="QRQ1" s="1" t="s">
        <v>12599</v>
      </c>
      <c r="QRR1" s="1" t="s">
        <v>12600</v>
      </c>
      <c r="QRS1" s="1" t="s">
        <v>12601</v>
      </c>
      <c r="QRT1" s="1" t="s">
        <v>12602</v>
      </c>
      <c r="QRU1" s="1" t="s">
        <v>12603</v>
      </c>
      <c r="QRV1" s="1" t="s">
        <v>12604</v>
      </c>
      <c r="QRW1" s="1" t="s">
        <v>12605</v>
      </c>
      <c r="QRX1" s="1" t="s">
        <v>12606</v>
      </c>
      <c r="QRY1" s="1" t="s">
        <v>12607</v>
      </c>
      <c r="QRZ1" s="1" t="s">
        <v>12608</v>
      </c>
      <c r="QSA1" s="1" t="s">
        <v>12609</v>
      </c>
      <c r="QSB1" s="1" t="s">
        <v>12610</v>
      </c>
      <c r="QSC1" s="1" t="s">
        <v>12611</v>
      </c>
      <c r="QSD1" s="1" t="s">
        <v>12612</v>
      </c>
      <c r="QSE1" s="1" t="s">
        <v>12613</v>
      </c>
      <c r="QSF1" s="1" t="s">
        <v>12614</v>
      </c>
      <c r="QSG1" s="1" t="s">
        <v>12615</v>
      </c>
      <c r="QSH1" s="1" t="s">
        <v>12616</v>
      </c>
      <c r="QSI1" s="1" t="s">
        <v>12617</v>
      </c>
      <c r="QSJ1" s="1" t="s">
        <v>12618</v>
      </c>
      <c r="QSK1" s="1" t="s">
        <v>12619</v>
      </c>
      <c r="QSL1" s="1" t="s">
        <v>12620</v>
      </c>
      <c r="QSM1" s="1" t="s">
        <v>12621</v>
      </c>
      <c r="QSN1" s="1" t="s">
        <v>12622</v>
      </c>
      <c r="QSO1" s="1" t="s">
        <v>12623</v>
      </c>
      <c r="QSP1" s="1" t="s">
        <v>12624</v>
      </c>
      <c r="QSQ1" s="1" t="s">
        <v>12625</v>
      </c>
      <c r="QSR1" s="1" t="s">
        <v>12626</v>
      </c>
      <c r="QSS1" s="1" t="s">
        <v>12627</v>
      </c>
      <c r="QST1" s="1" t="s">
        <v>12628</v>
      </c>
      <c r="QSU1" s="1" t="s">
        <v>12629</v>
      </c>
      <c r="QSV1" s="1" t="s">
        <v>12630</v>
      </c>
      <c r="QSW1" s="1" t="s">
        <v>12631</v>
      </c>
      <c r="QSX1" s="1" t="s">
        <v>12632</v>
      </c>
      <c r="QSY1" s="1" t="s">
        <v>12633</v>
      </c>
      <c r="QSZ1" s="1" t="s">
        <v>12634</v>
      </c>
      <c r="QTA1" s="1" t="s">
        <v>12635</v>
      </c>
      <c r="QTB1" s="1" t="s">
        <v>12636</v>
      </c>
      <c r="QTC1" s="1" t="s">
        <v>12637</v>
      </c>
      <c r="QTD1" s="1" t="s">
        <v>12638</v>
      </c>
      <c r="QTE1" s="1" t="s">
        <v>12639</v>
      </c>
      <c r="QTF1" s="1" t="s">
        <v>12640</v>
      </c>
      <c r="QTG1" s="1" t="s">
        <v>12641</v>
      </c>
      <c r="QTH1" s="1" t="s">
        <v>12642</v>
      </c>
      <c r="QTI1" s="1" t="s">
        <v>12643</v>
      </c>
      <c r="QTJ1" s="1" t="s">
        <v>12644</v>
      </c>
      <c r="QTK1" s="1" t="s">
        <v>12645</v>
      </c>
      <c r="QTL1" s="1" t="s">
        <v>12646</v>
      </c>
      <c r="QTM1" s="1" t="s">
        <v>12647</v>
      </c>
      <c r="QTN1" s="1" t="s">
        <v>12648</v>
      </c>
      <c r="QTO1" s="1" t="s">
        <v>12649</v>
      </c>
      <c r="QTP1" s="1" t="s">
        <v>12650</v>
      </c>
      <c r="QTQ1" s="1" t="s">
        <v>12651</v>
      </c>
      <c r="QTR1" s="1" t="s">
        <v>12652</v>
      </c>
      <c r="QTS1" s="1" t="s">
        <v>12653</v>
      </c>
      <c r="QTT1" s="1" t="s">
        <v>12654</v>
      </c>
      <c r="QTU1" s="1" t="s">
        <v>12655</v>
      </c>
      <c r="QTV1" s="1" t="s">
        <v>12656</v>
      </c>
      <c r="QTW1" s="1" t="s">
        <v>12657</v>
      </c>
      <c r="QTX1" s="1" t="s">
        <v>12658</v>
      </c>
      <c r="QTY1" s="1" t="s">
        <v>12659</v>
      </c>
      <c r="QTZ1" s="1" t="s">
        <v>12660</v>
      </c>
      <c r="QUA1" s="1" t="s">
        <v>12661</v>
      </c>
      <c r="QUB1" s="1" t="s">
        <v>12662</v>
      </c>
      <c r="QUC1" s="1" t="s">
        <v>12663</v>
      </c>
      <c r="QUD1" s="1" t="s">
        <v>12664</v>
      </c>
      <c r="QUE1" s="1" t="s">
        <v>12665</v>
      </c>
      <c r="QUF1" s="1" t="s">
        <v>12666</v>
      </c>
      <c r="QUG1" s="1" t="s">
        <v>12667</v>
      </c>
      <c r="QUH1" s="1" t="s">
        <v>12668</v>
      </c>
      <c r="QUI1" s="1" t="s">
        <v>12669</v>
      </c>
      <c r="QUJ1" s="1" t="s">
        <v>12670</v>
      </c>
      <c r="QUK1" s="1" t="s">
        <v>12671</v>
      </c>
      <c r="QUL1" s="1" t="s">
        <v>12672</v>
      </c>
      <c r="QUM1" s="1" t="s">
        <v>12673</v>
      </c>
      <c r="QUN1" s="1" t="s">
        <v>12674</v>
      </c>
      <c r="QUO1" s="1" t="s">
        <v>12675</v>
      </c>
      <c r="QUP1" s="1" t="s">
        <v>12676</v>
      </c>
      <c r="QUQ1" s="1" t="s">
        <v>12677</v>
      </c>
      <c r="QUR1" s="1" t="s">
        <v>12678</v>
      </c>
      <c r="QUS1" s="1" t="s">
        <v>12679</v>
      </c>
      <c r="QUT1" s="1" t="s">
        <v>12680</v>
      </c>
      <c r="QUU1" s="1" t="s">
        <v>12681</v>
      </c>
      <c r="QUV1" s="1" t="s">
        <v>12682</v>
      </c>
      <c r="QUW1" s="1" t="s">
        <v>12683</v>
      </c>
      <c r="QUX1" s="1" t="s">
        <v>12684</v>
      </c>
      <c r="QUY1" s="1" t="s">
        <v>12685</v>
      </c>
      <c r="QUZ1" s="1" t="s">
        <v>12686</v>
      </c>
      <c r="QVA1" s="1" t="s">
        <v>12687</v>
      </c>
      <c r="QVB1" s="1" t="s">
        <v>12688</v>
      </c>
      <c r="QVC1" s="1" t="s">
        <v>12689</v>
      </c>
      <c r="QVD1" s="1" t="s">
        <v>12690</v>
      </c>
      <c r="QVE1" s="1" t="s">
        <v>12691</v>
      </c>
      <c r="QVF1" s="1" t="s">
        <v>12692</v>
      </c>
      <c r="QVG1" s="1" t="s">
        <v>12693</v>
      </c>
      <c r="QVH1" s="1" t="s">
        <v>12694</v>
      </c>
      <c r="QVI1" s="1" t="s">
        <v>12695</v>
      </c>
      <c r="QVJ1" s="1" t="s">
        <v>12696</v>
      </c>
      <c r="QVK1" s="1" t="s">
        <v>12697</v>
      </c>
      <c r="QVL1" s="1" t="s">
        <v>12698</v>
      </c>
      <c r="QVM1" s="1" t="s">
        <v>12699</v>
      </c>
      <c r="QVN1" s="1" t="s">
        <v>12700</v>
      </c>
      <c r="QVO1" s="1" t="s">
        <v>12701</v>
      </c>
      <c r="QVP1" s="1" t="s">
        <v>12702</v>
      </c>
      <c r="QVQ1" s="1" t="s">
        <v>12703</v>
      </c>
      <c r="QVR1" s="1" t="s">
        <v>12704</v>
      </c>
      <c r="QVS1" s="1" t="s">
        <v>12705</v>
      </c>
      <c r="QVT1" s="1" t="s">
        <v>12706</v>
      </c>
      <c r="QVU1" s="1" t="s">
        <v>12707</v>
      </c>
      <c r="QVV1" s="1" t="s">
        <v>12708</v>
      </c>
      <c r="QVW1" s="1" t="s">
        <v>12709</v>
      </c>
      <c r="QVX1" s="1" t="s">
        <v>12710</v>
      </c>
      <c r="QVY1" s="1" t="s">
        <v>12711</v>
      </c>
      <c r="QVZ1" s="1" t="s">
        <v>12712</v>
      </c>
      <c r="QWA1" s="1" t="s">
        <v>12713</v>
      </c>
      <c r="QWB1" s="1" t="s">
        <v>12714</v>
      </c>
      <c r="QWC1" s="1" t="s">
        <v>12715</v>
      </c>
      <c r="QWD1" s="1" t="s">
        <v>12716</v>
      </c>
      <c r="QWE1" s="1" t="s">
        <v>12717</v>
      </c>
      <c r="QWF1" s="1" t="s">
        <v>12718</v>
      </c>
      <c r="QWG1" s="1" t="s">
        <v>12719</v>
      </c>
      <c r="QWH1" s="1" t="s">
        <v>12720</v>
      </c>
      <c r="QWI1" s="1" t="s">
        <v>12721</v>
      </c>
      <c r="QWJ1" s="1" t="s">
        <v>12722</v>
      </c>
      <c r="QWK1" s="1" t="s">
        <v>12723</v>
      </c>
      <c r="QWL1" s="1" t="s">
        <v>12724</v>
      </c>
      <c r="QWM1" s="1" t="s">
        <v>12725</v>
      </c>
      <c r="QWN1" s="1" t="s">
        <v>12726</v>
      </c>
      <c r="QWO1" s="1" t="s">
        <v>12727</v>
      </c>
      <c r="QWP1" s="1" t="s">
        <v>12728</v>
      </c>
      <c r="QWQ1" s="1" t="s">
        <v>12729</v>
      </c>
      <c r="QWR1" s="1" t="s">
        <v>12730</v>
      </c>
      <c r="QWS1" s="1" t="s">
        <v>12731</v>
      </c>
      <c r="QWT1" s="1" t="s">
        <v>12732</v>
      </c>
      <c r="QWU1" s="1" t="s">
        <v>12733</v>
      </c>
      <c r="QWV1" s="1" t="s">
        <v>12734</v>
      </c>
      <c r="QWW1" s="1" t="s">
        <v>12735</v>
      </c>
      <c r="QWX1" s="1" t="s">
        <v>12736</v>
      </c>
      <c r="QWY1" s="1" t="s">
        <v>12737</v>
      </c>
      <c r="QWZ1" s="1" t="s">
        <v>12738</v>
      </c>
      <c r="QXA1" s="1" t="s">
        <v>12739</v>
      </c>
      <c r="QXB1" s="1" t="s">
        <v>12740</v>
      </c>
      <c r="QXC1" s="1" t="s">
        <v>12741</v>
      </c>
      <c r="QXD1" s="1" t="s">
        <v>12742</v>
      </c>
      <c r="QXE1" s="1" t="s">
        <v>12743</v>
      </c>
      <c r="QXF1" s="1" t="s">
        <v>12744</v>
      </c>
      <c r="QXG1" s="1" t="s">
        <v>12745</v>
      </c>
      <c r="QXH1" s="1" t="s">
        <v>12746</v>
      </c>
      <c r="QXI1" s="1" t="s">
        <v>12747</v>
      </c>
      <c r="QXJ1" s="1" t="s">
        <v>12748</v>
      </c>
      <c r="QXK1" s="1" t="s">
        <v>12749</v>
      </c>
      <c r="QXL1" s="1" t="s">
        <v>12750</v>
      </c>
      <c r="QXM1" s="1" t="s">
        <v>12751</v>
      </c>
      <c r="QXN1" s="1" t="s">
        <v>12752</v>
      </c>
      <c r="QXO1" s="1" t="s">
        <v>12753</v>
      </c>
      <c r="QXP1" s="1" t="s">
        <v>12754</v>
      </c>
      <c r="QXQ1" s="1" t="s">
        <v>12755</v>
      </c>
      <c r="QXR1" s="1" t="s">
        <v>12756</v>
      </c>
      <c r="QXS1" s="1" t="s">
        <v>12757</v>
      </c>
      <c r="QXT1" s="1" t="s">
        <v>12758</v>
      </c>
      <c r="QXU1" s="1" t="s">
        <v>12759</v>
      </c>
      <c r="QXV1" s="1" t="s">
        <v>12760</v>
      </c>
      <c r="QXW1" s="1" t="s">
        <v>12761</v>
      </c>
      <c r="QXX1" s="1" t="s">
        <v>12762</v>
      </c>
      <c r="QXY1" s="1" t="s">
        <v>12763</v>
      </c>
      <c r="QXZ1" s="1" t="s">
        <v>12764</v>
      </c>
      <c r="QYA1" s="1" t="s">
        <v>12765</v>
      </c>
      <c r="QYB1" s="1" t="s">
        <v>12766</v>
      </c>
      <c r="QYC1" s="1" t="s">
        <v>12767</v>
      </c>
      <c r="QYD1" s="1" t="s">
        <v>12768</v>
      </c>
      <c r="QYE1" s="1" t="s">
        <v>12769</v>
      </c>
      <c r="QYF1" s="1" t="s">
        <v>12770</v>
      </c>
      <c r="QYG1" s="1" t="s">
        <v>12771</v>
      </c>
      <c r="QYH1" s="1" t="s">
        <v>12772</v>
      </c>
      <c r="QYI1" s="1" t="s">
        <v>12773</v>
      </c>
      <c r="QYJ1" s="1" t="s">
        <v>12774</v>
      </c>
      <c r="QYK1" s="1" t="s">
        <v>12775</v>
      </c>
      <c r="QYL1" s="1" t="s">
        <v>12776</v>
      </c>
      <c r="QYM1" s="1" t="s">
        <v>12777</v>
      </c>
      <c r="QYN1" s="1" t="s">
        <v>12778</v>
      </c>
      <c r="QYO1" s="1" t="s">
        <v>12779</v>
      </c>
      <c r="QYP1" s="1" t="s">
        <v>12780</v>
      </c>
      <c r="QYQ1" s="1" t="s">
        <v>12781</v>
      </c>
      <c r="QYR1" s="1" t="s">
        <v>12782</v>
      </c>
      <c r="QYS1" s="1" t="s">
        <v>12783</v>
      </c>
      <c r="QYT1" s="1" t="s">
        <v>12784</v>
      </c>
      <c r="QYU1" s="1" t="s">
        <v>12785</v>
      </c>
      <c r="QYV1" s="1" t="s">
        <v>12786</v>
      </c>
      <c r="QYW1" s="1" t="s">
        <v>12787</v>
      </c>
      <c r="QYX1" s="1" t="s">
        <v>12788</v>
      </c>
      <c r="QYY1" s="1" t="s">
        <v>12789</v>
      </c>
      <c r="QYZ1" s="1" t="s">
        <v>12790</v>
      </c>
      <c r="QZA1" s="1" t="s">
        <v>12791</v>
      </c>
      <c r="QZB1" s="1" t="s">
        <v>12792</v>
      </c>
      <c r="QZC1" s="1" t="s">
        <v>12793</v>
      </c>
      <c r="QZD1" s="1" t="s">
        <v>12794</v>
      </c>
      <c r="QZE1" s="1" t="s">
        <v>12795</v>
      </c>
      <c r="QZF1" s="1" t="s">
        <v>12796</v>
      </c>
      <c r="QZG1" s="1" t="s">
        <v>12797</v>
      </c>
      <c r="QZH1" s="1" t="s">
        <v>12798</v>
      </c>
      <c r="QZI1" s="1" t="s">
        <v>12799</v>
      </c>
      <c r="QZJ1" s="1" t="s">
        <v>12800</v>
      </c>
      <c r="QZK1" s="1" t="s">
        <v>12801</v>
      </c>
      <c r="QZL1" s="1" t="s">
        <v>12802</v>
      </c>
      <c r="QZM1" s="1" t="s">
        <v>12803</v>
      </c>
      <c r="QZN1" s="1" t="s">
        <v>12804</v>
      </c>
      <c r="QZO1" s="1" t="s">
        <v>12805</v>
      </c>
      <c r="QZP1" s="1" t="s">
        <v>12806</v>
      </c>
      <c r="QZQ1" s="1" t="s">
        <v>12807</v>
      </c>
      <c r="QZR1" s="1" t="s">
        <v>12808</v>
      </c>
      <c r="QZS1" s="1" t="s">
        <v>12809</v>
      </c>
      <c r="QZT1" s="1" t="s">
        <v>12810</v>
      </c>
      <c r="QZU1" s="1" t="s">
        <v>12811</v>
      </c>
      <c r="QZV1" s="1" t="s">
        <v>12812</v>
      </c>
      <c r="QZW1" s="1" t="s">
        <v>12813</v>
      </c>
      <c r="QZX1" s="1" t="s">
        <v>12814</v>
      </c>
      <c r="QZY1" s="1" t="s">
        <v>12815</v>
      </c>
      <c r="QZZ1" s="1" t="s">
        <v>12816</v>
      </c>
      <c r="RAA1" s="1" t="s">
        <v>12817</v>
      </c>
      <c r="RAB1" s="1" t="s">
        <v>12818</v>
      </c>
      <c r="RAC1" s="1" t="s">
        <v>12819</v>
      </c>
      <c r="RAD1" s="1" t="s">
        <v>12820</v>
      </c>
      <c r="RAE1" s="1" t="s">
        <v>12821</v>
      </c>
      <c r="RAF1" s="1" t="s">
        <v>12822</v>
      </c>
      <c r="RAG1" s="1" t="s">
        <v>12823</v>
      </c>
      <c r="RAH1" s="1" t="s">
        <v>12824</v>
      </c>
      <c r="RAI1" s="1" t="s">
        <v>12825</v>
      </c>
      <c r="RAJ1" s="1" t="s">
        <v>12826</v>
      </c>
      <c r="RAK1" s="1" t="s">
        <v>12827</v>
      </c>
      <c r="RAL1" s="1" t="s">
        <v>12828</v>
      </c>
      <c r="RAM1" s="1" t="s">
        <v>12829</v>
      </c>
      <c r="RAN1" s="1" t="s">
        <v>12830</v>
      </c>
      <c r="RAO1" s="1" t="s">
        <v>12831</v>
      </c>
      <c r="RAP1" s="1" t="s">
        <v>12832</v>
      </c>
      <c r="RAQ1" s="1" t="s">
        <v>12833</v>
      </c>
      <c r="RAR1" s="1" t="s">
        <v>12834</v>
      </c>
      <c r="RAS1" s="1" t="s">
        <v>12835</v>
      </c>
      <c r="RAT1" s="1" t="s">
        <v>12836</v>
      </c>
      <c r="RAU1" s="1" t="s">
        <v>12837</v>
      </c>
      <c r="RAV1" s="1" t="s">
        <v>12838</v>
      </c>
      <c r="RAW1" s="1" t="s">
        <v>12839</v>
      </c>
      <c r="RAX1" s="1" t="s">
        <v>12840</v>
      </c>
      <c r="RAY1" s="1" t="s">
        <v>12841</v>
      </c>
      <c r="RAZ1" s="1" t="s">
        <v>12842</v>
      </c>
      <c r="RBA1" s="1" t="s">
        <v>12843</v>
      </c>
      <c r="RBB1" s="1" t="s">
        <v>12844</v>
      </c>
      <c r="RBC1" s="1" t="s">
        <v>12845</v>
      </c>
      <c r="RBD1" s="1" t="s">
        <v>12846</v>
      </c>
      <c r="RBE1" s="1" t="s">
        <v>12847</v>
      </c>
      <c r="RBF1" s="1" t="s">
        <v>12848</v>
      </c>
      <c r="RBG1" s="1" t="s">
        <v>12849</v>
      </c>
      <c r="RBH1" s="1" t="s">
        <v>12850</v>
      </c>
      <c r="RBI1" s="1" t="s">
        <v>12851</v>
      </c>
      <c r="RBJ1" s="1" t="s">
        <v>12852</v>
      </c>
      <c r="RBK1" s="1" t="s">
        <v>12853</v>
      </c>
      <c r="RBL1" s="1" t="s">
        <v>12854</v>
      </c>
      <c r="RBM1" s="1" t="s">
        <v>12855</v>
      </c>
      <c r="RBN1" s="1" t="s">
        <v>12856</v>
      </c>
      <c r="RBO1" s="1" t="s">
        <v>12857</v>
      </c>
      <c r="RBP1" s="1" t="s">
        <v>12858</v>
      </c>
      <c r="RBQ1" s="1" t="s">
        <v>12859</v>
      </c>
      <c r="RBR1" s="1" t="s">
        <v>12860</v>
      </c>
      <c r="RBS1" s="1" t="s">
        <v>12861</v>
      </c>
      <c r="RBT1" s="1" t="s">
        <v>12862</v>
      </c>
      <c r="RBU1" s="1" t="s">
        <v>12863</v>
      </c>
      <c r="RBV1" s="1" t="s">
        <v>12864</v>
      </c>
      <c r="RBW1" s="1" t="s">
        <v>12865</v>
      </c>
      <c r="RBX1" s="1" t="s">
        <v>12866</v>
      </c>
      <c r="RBY1" s="1" t="s">
        <v>12867</v>
      </c>
      <c r="RBZ1" s="1" t="s">
        <v>12868</v>
      </c>
      <c r="RCA1" s="1" t="s">
        <v>12869</v>
      </c>
      <c r="RCB1" s="1" t="s">
        <v>12870</v>
      </c>
      <c r="RCC1" s="1" t="s">
        <v>12871</v>
      </c>
      <c r="RCD1" s="1" t="s">
        <v>12872</v>
      </c>
      <c r="RCE1" s="1" t="s">
        <v>12873</v>
      </c>
      <c r="RCF1" s="1" t="s">
        <v>12874</v>
      </c>
      <c r="RCG1" s="1" t="s">
        <v>12875</v>
      </c>
      <c r="RCH1" s="1" t="s">
        <v>12876</v>
      </c>
      <c r="RCI1" s="1" t="s">
        <v>12877</v>
      </c>
      <c r="RCJ1" s="1" t="s">
        <v>12878</v>
      </c>
      <c r="RCK1" s="1" t="s">
        <v>12879</v>
      </c>
      <c r="RCL1" s="1" t="s">
        <v>12880</v>
      </c>
      <c r="RCM1" s="1" t="s">
        <v>12881</v>
      </c>
      <c r="RCN1" s="1" t="s">
        <v>12882</v>
      </c>
      <c r="RCO1" s="1" t="s">
        <v>12883</v>
      </c>
      <c r="RCP1" s="1" t="s">
        <v>12884</v>
      </c>
      <c r="RCQ1" s="1" t="s">
        <v>12885</v>
      </c>
      <c r="RCR1" s="1" t="s">
        <v>12886</v>
      </c>
      <c r="RCS1" s="1" t="s">
        <v>12887</v>
      </c>
      <c r="RCT1" s="1" t="s">
        <v>12888</v>
      </c>
      <c r="RCU1" s="1" t="s">
        <v>12889</v>
      </c>
      <c r="RCV1" s="1" t="s">
        <v>12890</v>
      </c>
      <c r="RCW1" s="1" t="s">
        <v>12891</v>
      </c>
      <c r="RCX1" s="1" t="s">
        <v>12892</v>
      </c>
      <c r="RCY1" s="1" t="s">
        <v>12893</v>
      </c>
      <c r="RCZ1" s="1" t="s">
        <v>12894</v>
      </c>
      <c r="RDA1" s="1" t="s">
        <v>12895</v>
      </c>
      <c r="RDB1" s="1" t="s">
        <v>12896</v>
      </c>
      <c r="RDC1" s="1" t="s">
        <v>12897</v>
      </c>
      <c r="RDD1" s="1" t="s">
        <v>12898</v>
      </c>
      <c r="RDE1" s="1" t="s">
        <v>12899</v>
      </c>
      <c r="RDF1" s="1" t="s">
        <v>12900</v>
      </c>
      <c r="RDG1" s="1" t="s">
        <v>12901</v>
      </c>
      <c r="RDH1" s="1" t="s">
        <v>12902</v>
      </c>
      <c r="RDI1" s="1" t="s">
        <v>12903</v>
      </c>
      <c r="RDJ1" s="1" t="s">
        <v>12904</v>
      </c>
      <c r="RDK1" s="1" t="s">
        <v>12905</v>
      </c>
      <c r="RDL1" s="1" t="s">
        <v>12906</v>
      </c>
      <c r="RDM1" s="1" t="s">
        <v>12907</v>
      </c>
      <c r="RDN1" s="1" t="s">
        <v>12908</v>
      </c>
      <c r="RDO1" s="1" t="s">
        <v>12909</v>
      </c>
      <c r="RDP1" s="1" t="s">
        <v>12910</v>
      </c>
      <c r="RDQ1" s="1" t="s">
        <v>12911</v>
      </c>
      <c r="RDR1" s="1" t="s">
        <v>12912</v>
      </c>
      <c r="RDS1" s="1" t="s">
        <v>12913</v>
      </c>
      <c r="RDT1" s="1" t="s">
        <v>12914</v>
      </c>
      <c r="RDU1" s="1" t="s">
        <v>12915</v>
      </c>
      <c r="RDV1" s="1" t="s">
        <v>12916</v>
      </c>
      <c r="RDW1" s="1" t="s">
        <v>12917</v>
      </c>
      <c r="RDX1" s="1" t="s">
        <v>12918</v>
      </c>
      <c r="RDY1" s="1" t="s">
        <v>12919</v>
      </c>
      <c r="RDZ1" s="1" t="s">
        <v>12920</v>
      </c>
      <c r="REA1" s="1" t="s">
        <v>12921</v>
      </c>
      <c r="REB1" s="1" t="s">
        <v>12922</v>
      </c>
      <c r="REC1" s="1" t="s">
        <v>12923</v>
      </c>
      <c r="RED1" s="1" t="s">
        <v>12924</v>
      </c>
      <c r="REE1" s="1" t="s">
        <v>12925</v>
      </c>
      <c r="REF1" s="1" t="s">
        <v>12926</v>
      </c>
      <c r="REG1" s="1" t="s">
        <v>12927</v>
      </c>
      <c r="REH1" s="1" t="s">
        <v>12928</v>
      </c>
      <c r="REI1" s="1" t="s">
        <v>12929</v>
      </c>
      <c r="REJ1" s="1" t="s">
        <v>12930</v>
      </c>
      <c r="REK1" s="1" t="s">
        <v>12931</v>
      </c>
      <c r="REL1" s="1" t="s">
        <v>12932</v>
      </c>
      <c r="REM1" s="1" t="s">
        <v>12933</v>
      </c>
      <c r="REN1" s="1" t="s">
        <v>12934</v>
      </c>
      <c r="REO1" s="1" t="s">
        <v>12935</v>
      </c>
      <c r="REP1" s="1" t="s">
        <v>12936</v>
      </c>
      <c r="REQ1" s="1" t="s">
        <v>12937</v>
      </c>
      <c r="RER1" s="1" t="s">
        <v>12938</v>
      </c>
      <c r="RES1" s="1" t="s">
        <v>12939</v>
      </c>
      <c r="RET1" s="1" t="s">
        <v>12940</v>
      </c>
      <c r="REU1" s="1" t="s">
        <v>12941</v>
      </c>
      <c r="REV1" s="1" t="s">
        <v>12942</v>
      </c>
      <c r="REW1" s="1" t="s">
        <v>12943</v>
      </c>
      <c r="REX1" s="1" t="s">
        <v>12944</v>
      </c>
      <c r="REY1" s="1" t="s">
        <v>12945</v>
      </c>
      <c r="REZ1" s="1" t="s">
        <v>12946</v>
      </c>
      <c r="RFA1" s="1" t="s">
        <v>12947</v>
      </c>
      <c r="RFB1" s="1" t="s">
        <v>12948</v>
      </c>
      <c r="RFC1" s="1" t="s">
        <v>12949</v>
      </c>
      <c r="RFD1" s="1" t="s">
        <v>12950</v>
      </c>
      <c r="RFE1" s="1" t="s">
        <v>12951</v>
      </c>
      <c r="RFF1" s="1" t="s">
        <v>12952</v>
      </c>
      <c r="RFG1" s="1" t="s">
        <v>12953</v>
      </c>
      <c r="RFH1" s="1" t="s">
        <v>12954</v>
      </c>
      <c r="RFI1" s="1" t="s">
        <v>12955</v>
      </c>
      <c r="RFJ1" s="1" t="s">
        <v>12956</v>
      </c>
      <c r="RFK1" s="1" t="s">
        <v>12957</v>
      </c>
      <c r="RFL1" s="1" t="s">
        <v>12958</v>
      </c>
      <c r="RFM1" s="1" t="s">
        <v>12959</v>
      </c>
      <c r="RFN1" s="1" t="s">
        <v>12960</v>
      </c>
      <c r="RFO1" s="1" t="s">
        <v>12961</v>
      </c>
      <c r="RFP1" s="1" t="s">
        <v>12962</v>
      </c>
      <c r="RFQ1" s="1" t="s">
        <v>12963</v>
      </c>
      <c r="RFR1" s="1" t="s">
        <v>12964</v>
      </c>
      <c r="RFS1" s="1" t="s">
        <v>12965</v>
      </c>
      <c r="RFT1" s="1" t="s">
        <v>12966</v>
      </c>
      <c r="RFU1" s="1" t="s">
        <v>12967</v>
      </c>
      <c r="RFV1" s="1" t="s">
        <v>12968</v>
      </c>
      <c r="RFW1" s="1" t="s">
        <v>12969</v>
      </c>
      <c r="RFX1" s="1" t="s">
        <v>12970</v>
      </c>
      <c r="RFY1" s="1" t="s">
        <v>12971</v>
      </c>
      <c r="RFZ1" s="1" t="s">
        <v>12972</v>
      </c>
      <c r="RGA1" s="1" t="s">
        <v>12973</v>
      </c>
      <c r="RGB1" s="1" t="s">
        <v>12974</v>
      </c>
      <c r="RGC1" s="1" t="s">
        <v>12975</v>
      </c>
      <c r="RGD1" s="1" t="s">
        <v>12976</v>
      </c>
      <c r="RGE1" s="1" t="s">
        <v>12977</v>
      </c>
      <c r="RGF1" s="1" t="s">
        <v>12978</v>
      </c>
      <c r="RGG1" s="1" t="s">
        <v>12979</v>
      </c>
      <c r="RGH1" s="1" t="s">
        <v>12980</v>
      </c>
      <c r="RGI1" s="1" t="s">
        <v>12981</v>
      </c>
      <c r="RGJ1" s="1" t="s">
        <v>12982</v>
      </c>
      <c r="RGK1" s="1" t="s">
        <v>12983</v>
      </c>
      <c r="RGL1" s="1" t="s">
        <v>12984</v>
      </c>
      <c r="RGM1" s="1" t="s">
        <v>12985</v>
      </c>
      <c r="RGN1" s="1" t="s">
        <v>12986</v>
      </c>
      <c r="RGO1" s="1" t="s">
        <v>12987</v>
      </c>
      <c r="RGP1" s="1" t="s">
        <v>12988</v>
      </c>
      <c r="RGQ1" s="1" t="s">
        <v>12989</v>
      </c>
      <c r="RGR1" s="1" t="s">
        <v>12990</v>
      </c>
      <c r="RGS1" s="1" t="s">
        <v>12991</v>
      </c>
      <c r="RGT1" s="1" t="s">
        <v>12992</v>
      </c>
      <c r="RGU1" s="1" t="s">
        <v>12993</v>
      </c>
      <c r="RGV1" s="1" t="s">
        <v>12994</v>
      </c>
      <c r="RGW1" s="1" t="s">
        <v>12995</v>
      </c>
      <c r="RGX1" s="1" t="s">
        <v>12996</v>
      </c>
      <c r="RGY1" s="1" t="s">
        <v>12997</v>
      </c>
      <c r="RGZ1" s="1" t="s">
        <v>12998</v>
      </c>
      <c r="RHA1" s="1" t="s">
        <v>12999</v>
      </c>
      <c r="RHB1" s="1" t="s">
        <v>13000</v>
      </c>
      <c r="RHC1" s="1" t="s">
        <v>13001</v>
      </c>
      <c r="RHD1" s="1" t="s">
        <v>13002</v>
      </c>
      <c r="RHE1" s="1" t="s">
        <v>13003</v>
      </c>
      <c r="RHF1" s="1" t="s">
        <v>13004</v>
      </c>
      <c r="RHG1" s="1" t="s">
        <v>13005</v>
      </c>
      <c r="RHH1" s="1" t="s">
        <v>13006</v>
      </c>
      <c r="RHI1" s="1" t="s">
        <v>13007</v>
      </c>
      <c r="RHJ1" s="1" t="s">
        <v>13008</v>
      </c>
      <c r="RHK1" s="1" t="s">
        <v>13009</v>
      </c>
      <c r="RHL1" s="1" t="s">
        <v>13010</v>
      </c>
      <c r="RHM1" s="1" t="s">
        <v>13011</v>
      </c>
      <c r="RHN1" s="1" t="s">
        <v>13012</v>
      </c>
      <c r="RHO1" s="1" t="s">
        <v>13013</v>
      </c>
      <c r="RHP1" s="1" t="s">
        <v>13014</v>
      </c>
      <c r="RHQ1" s="1" t="s">
        <v>13015</v>
      </c>
      <c r="RHR1" s="1" t="s">
        <v>13016</v>
      </c>
      <c r="RHS1" s="1" t="s">
        <v>13017</v>
      </c>
      <c r="RHT1" s="1" t="s">
        <v>13018</v>
      </c>
      <c r="RHU1" s="1" t="s">
        <v>13019</v>
      </c>
      <c r="RHV1" s="1" t="s">
        <v>13020</v>
      </c>
      <c r="RHW1" s="1" t="s">
        <v>13021</v>
      </c>
      <c r="RHX1" s="1" t="s">
        <v>13022</v>
      </c>
      <c r="RHY1" s="1" t="s">
        <v>13023</v>
      </c>
      <c r="RHZ1" s="1" t="s">
        <v>13024</v>
      </c>
      <c r="RIA1" s="1" t="s">
        <v>13025</v>
      </c>
      <c r="RIB1" s="1" t="s">
        <v>13026</v>
      </c>
      <c r="RIC1" s="1" t="s">
        <v>13027</v>
      </c>
      <c r="RID1" s="1" t="s">
        <v>13028</v>
      </c>
      <c r="RIE1" s="1" t="s">
        <v>13029</v>
      </c>
      <c r="RIF1" s="1" t="s">
        <v>13030</v>
      </c>
      <c r="RIG1" s="1" t="s">
        <v>13031</v>
      </c>
      <c r="RIH1" s="1" t="s">
        <v>13032</v>
      </c>
      <c r="RII1" s="1" t="s">
        <v>13033</v>
      </c>
      <c r="RIJ1" s="1" t="s">
        <v>13034</v>
      </c>
      <c r="RIK1" s="1" t="s">
        <v>13035</v>
      </c>
      <c r="RIL1" s="1" t="s">
        <v>13036</v>
      </c>
      <c r="RIM1" s="1" t="s">
        <v>13037</v>
      </c>
      <c r="RIN1" s="1" t="s">
        <v>13038</v>
      </c>
      <c r="RIO1" s="1" t="s">
        <v>13039</v>
      </c>
      <c r="RIP1" s="1" t="s">
        <v>13040</v>
      </c>
      <c r="RIQ1" s="1" t="s">
        <v>13041</v>
      </c>
      <c r="RIR1" s="1" t="s">
        <v>13042</v>
      </c>
      <c r="RIS1" s="1" t="s">
        <v>13043</v>
      </c>
      <c r="RIT1" s="1" t="s">
        <v>13044</v>
      </c>
      <c r="RIU1" s="1" t="s">
        <v>13045</v>
      </c>
      <c r="RIV1" s="1" t="s">
        <v>13046</v>
      </c>
      <c r="RIW1" s="1" t="s">
        <v>13047</v>
      </c>
      <c r="RIX1" s="1" t="s">
        <v>13048</v>
      </c>
      <c r="RIY1" s="1" t="s">
        <v>13049</v>
      </c>
      <c r="RIZ1" s="1" t="s">
        <v>13050</v>
      </c>
      <c r="RJA1" s="1" t="s">
        <v>13051</v>
      </c>
      <c r="RJB1" s="1" t="s">
        <v>13052</v>
      </c>
      <c r="RJC1" s="1" t="s">
        <v>13053</v>
      </c>
      <c r="RJD1" s="1" t="s">
        <v>13054</v>
      </c>
      <c r="RJE1" s="1" t="s">
        <v>13055</v>
      </c>
      <c r="RJF1" s="1" t="s">
        <v>13056</v>
      </c>
      <c r="RJG1" s="1" t="s">
        <v>13057</v>
      </c>
      <c r="RJH1" s="1" t="s">
        <v>13058</v>
      </c>
      <c r="RJI1" s="1" t="s">
        <v>13059</v>
      </c>
      <c r="RJJ1" s="1" t="s">
        <v>13060</v>
      </c>
      <c r="RJK1" s="1" t="s">
        <v>13061</v>
      </c>
      <c r="RJL1" s="1" t="s">
        <v>13062</v>
      </c>
      <c r="RJM1" s="1" t="s">
        <v>13063</v>
      </c>
      <c r="RJN1" s="1" t="s">
        <v>13064</v>
      </c>
      <c r="RJO1" s="1" t="s">
        <v>13065</v>
      </c>
      <c r="RJP1" s="1" t="s">
        <v>13066</v>
      </c>
      <c r="RJQ1" s="1" t="s">
        <v>13067</v>
      </c>
      <c r="RJR1" s="1" t="s">
        <v>13068</v>
      </c>
      <c r="RJS1" s="1" t="s">
        <v>13069</v>
      </c>
      <c r="RJT1" s="1" t="s">
        <v>13070</v>
      </c>
      <c r="RJU1" s="1" t="s">
        <v>13071</v>
      </c>
      <c r="RJV1" s="1" t="s">
        <v>13072</v>
      </c>
      <c r="RJW1" s="1" t="s">
        <v>13073</v>
      </c>
      <c r="RJX1" s="1" t="s">
        <v>13074</v>
      </c>
      <c r="RJY1" s="1" t="s">
        <v>13075</v>
      </c>
      <c r="RJZ1" s="1" t="s">
        <v>13076</v>
      </c>
      <c r="RKA1" s="1" t="s">
        <v>13077</v>
      </c>
      <c r="RKB1" s="1" t="s">
        <v>13078</v>
      </c>
      <c r="RKC1" s="1" t="s">
        <v>13079</v>
      </c>
      <c r="RKD1" s="1" t="s">
        <v>13080</v>
      </c>
      <c r="RKE1" s="1" t="s">
        <v>13081</v>
      </c>
      <c r="RKF1" s="1" t="s">
        <v>13082</v>
      </c>
      <c r="RKG1" s="1" t="s">
        <v>13083</v>
      </c>
      <c r="RKH1" s="1" t="s">
        <v>13084</v>
      </c>
      <c r="RKI1" s="1" t="s">
        <v>13085</v>
      </c>
      <c r="RKJ1" s="1" t="s">
        <v>13086</v>
      </c>
      <c r="RKK1" s="1" t="s">
        <v>13087</v>
      </c>
      <c r="RKL1" s="1" t="s">
        <v>13088</v>
      </c>
      <c r="RKM1" s="1" t="s">
        <v>13089</v>
      </c>
      <c r="RKN1" s="1" t="s">
        <v>13090</v>
      </c>
      <c r="RKO1" s="1" t="s">
        <v>13091</v>
      </c>
      <c r="RKP1" s="1" t="s">
        <v>13092</v>
      </c>
      <c r="RKQ1" s="1" t="s">
        <v>13093</v>
      </c>
      <c r="RKR1" s="1" t="s">
        <v>13094</v>
      </c>
      <c r="RKS1" s="1" t="s">
        <v>13095</v>
      </c>
      <c r="RKT1" s="1" t="s">
        <v>13096</v>
      </c>
      <c r="RKU1" s="1" t="s">
        <v>13097</v>
      </c>
      <c r="RKV1" s="1" t="s">
        <v>13098</v>
      </c>
      <c r="RKW1" s="1" t="s">
        <v>13099</v>
      </c>
      <c r="RKX1" s="1" t="s">
        <v>13100</v>
      </c>
      <c r="RKY1" s="1" t="s">
        <v>13101</v>
      </c>
      <c r="RKZ1" s="1" t="s">
        <v>13102</v>
      </c>
      <c r="RLA1" s="1" t="s">
        <v>13103</v>
      </c>
      <c r="RLB1" s="1" t="s">
        <v>13104</v>
      </c>
      <c r="RLC1" s="1" t="s">
        <v>13105</v>
      </c>
      <c r="RLD1" s="1" t="s">
        <v>13106</v>
      </c>
      <c r="RLE1" s="1" t="s">
        <v>13107</v>
      </c>
      <c r="RLF1" s="1" t="s">
        <v>13108</v>
      </c>
      <c r="RLG1" s="1" t="s">
        <v>13109</v>
      </c>
      <c r="RLH1" s="1" t="s">
        <v>13110</v>
      </c>
      <c r="RLI1" s="1" t="s">
        <v>13111</v>
      </c>
      <c r="RLJ1" s="1" t="s">
        <v>13112</v>
      </c>
      <c r="RLK1" s="1" t="s">
        <v>13113</v>
      </c>
      <c r="RLL1" s="1" t="s">
        <v>13114</v>
      </c>
      <c r="RLM1" s="1" t="s">
        <v>13115</v>
      </c>
      <c r="RLN1" s="1" t="s">
        <v>13116</v>
      </c>
      <c r="RLO1" s="1" t="s">
        <v>13117</v>
      </c>
      <c r="RLP1" s="1" t="s">
        <v>13118</v>
      </c>
      <c r="RLQ1" s="1" t="s">
        <v>13119</v>
      </c>
      <c r="RLR1" s="1" t="s">
        <v>13120</v>
      </c>
      <c r="RLS1" s="1" t="s">
        <v>13121</v>
      </c>
      <c r="RLT1" s="1" t="s">
        <v>13122</v>
      </c>
      <c r="RLU1" s="1" t="s">
        <v>13123</v>
      </c>
      <c r="RLV1" s="1" t="s">
        <v>13124</v>
      </c>
      <c r="RLW1" s="1" t="s">
        <v>13125</v>
      </c>
      <c r="RLX1" s="1" t="s">
        <v>13126</v>
      </c>
      <c r="RLY1" s="1" t="s">
        <v>13127</v>
      </c>
      <c r="RLZ1" s="1" t="s">
        <v>13128</v>
      </c>
      <c r="RMA1" s="1" t="s">
        <v>13129</v>
      </c>
      <c r="RMB1" s="1" t="s">
        <v>13130</v>
      </c>
      <c r="RMC1" s="1" t="s">
        <v>13131</v>
      </c>
      <c r="RMD1" s="1" t="s">
        <v>13132</v>
      </c>
      <c r="RME1" s="1" t="s">
        <v>13133</v>
      </c>
      <c r="RMF1" s="1" t="s">
        <v>13134</v>
      </c>
      <c r="RMG1" s="1" t="s">
        <v>13135</v>
      </c>
      <c r="RMH1" s="1" t="s">
        <v>13136</v>
      </c>
      <c r="RMI1" s="1" t="s">
        <v>13137</v>
      </c>
      <c r="RMJ1" s="1" t="s">
        <v>13138</v>
      </c>
      <c r="RMK1" s="1" t="s">
        <v>13139</v>
      </c>
      <c r="RML1" s="1" t="s">
        <v>13140</v>
      </c>
      <c r="RMM1" s="1" t="s">
        <v>13141</v>
      </c>
      <c r="RMN1" s="1" t="s">
        <v>13142</v>
      </c>
      <c r="RMO1" s="1" t="s">
        <v>13143</v>
      </c>
      <c r="RMP1" s="1" t="s">
        <v>13144</v>
      </c>
      <c r="RMQ1" s="1" t="s">
        <v>13145</v>
      </c>
      <c r="RMR1" s="1" t="s">
        <v>13146</v>
      </c>
      <c r="RMS1" s="1" t="s">
        <v>13147</v>
      </c>
      <c r="RMT1" s="1" t="s">
        <v>13148</v>
      </c>
      <c r="RMU1" s="1" t="s">
        <v>13149</v>
      </c>
      <c r="RMV1" s="1" t="s">
        <v>13150</v>
      </c>
      <c r="RMW1" s="1" t="s">
        <v>13151</v>
      </c>
      <c r="RMX1" s="1" t="s">
        <v>13152</v>
      </c>
      <c r="RMY1" s="1" t="s">
        <v>13153</v>
      </c>
      <c r="RMZ1" s="1" t="s">
        <v>13154</v>
      </c>
      <c r="RNA1" s="1" t="s">
        <v>13155</v>
      </c>
      <c r="RNB1" s="1" t="s">
        <v>13156</v>
      </c>
      <c r="RNC1" s="1" t="s">
        <v>13157</v>
      </c>
      <c r="RND1" s="1" t="s">
        <v>13158</v>
      </c>
      <c r="RNE1" s="1" t="s">
        <v>13159</v>
      </c>
      <c r="RNF1" s="1" t="s">
        <v>13160</v>
      </c>
      <c r="RNG1" s="1" t="s">
        <v>13161</v>
      </c>
      <c r="RNH1" s="1" t="s">
        <v>13162</v>
      </c>
      <c r="RNI1" s="1" t="s">
        <v>13163</v>
      </c>
      <c r="RNJ1" s="1" t="s">
        <v>13164</v>
      </c>
      <c r="RNK1" s="1" t="s">
        <v>13165</v>
      </c>
      <c r="RNL1" s="1" t="s">
        <v>13166</v>
      </c>
      <c r="RNM1" s="1" t="s">
        <v>13167</v>
      </c>
      <c r="RNN1" s="1" t="s">
        <v>13168</v>
      </c>
      <c r="RNO1" s="1" t="s">
        <v>13169</v>
      </c>
      <c r="RNP1" s="1" t="s">
        <v>13170</v>
      </c>
      <c r="RNQ1" s="1" t="s">
        <v>13171</v>
      </c>
      <c r="RNR1" s="1" t="s">
        <v>13172</v>
      </c>
      <c r="RNS1" s="1" t="s">
        <v>13173</v>
      </c>
      <c r="RNT1" s="1" t="s">
        <v>13174</v>
      </c>
      <c r="RNU1" s="1" t="s">
        <v>13175</v>
      </c>
      <c r="RNV1" s="1" t="s">
        <v>13176</v>
      </c>
      <c r="RNW1" s="1" t="s">
        <v>13177</v>
      </c>
      <c r="RNX1" s="1" t="s">
        <v>13178</v>
      </c>
      <c r="RNY1" s="1" t="s">
        <v>13179</v>
      </c>
      <c r="RNZ1" s="1" t="s">
        <v>13180</v>
      </c>
      <c r="ROA1" s="1" t="s">
        <v>13181</v>
      </c>
      <c r="ROB1" s="1" t="s">
        <v>13182</v>
      </c>
      <c r="ROC1" s="1" t="s">
        <v>13183</v>
      </c>
      <c r="ROD1" s="1" t="s">
        <v>13184</v>
      </c>
      <c r="ROE1" s="1" t="s">
        <v>13185</v>
      </c>
      <c r="ROF1" s="1" t="s">
        <v>13186</v>
      </c>
      <c r="ROG1" s="1" t="s">
        <v>13187</v>
      </c>
      <c r="ROH1" s="1" t="s">
        <v>13188</v>
      </c>
      <c r="ROI1" s="1" t="s">
        <v>13189</v>
      </c>
      <c r="ROJ1" s="1" t="s">
        <v>13190</v>
      </c>
      <c r="ROK1" s="1" t="s">
        <v>13191</v>
      </c>
      <c r="ROL1" s="1" t="s">
        <v>13192</v>
      </c>
      <c r="ROM1" s="1" t="s">
        <v>13193</v>
      </c>
      <c r="RON1" s="1" t="s">
        <v>13194</v>
      </c>
      <c r="ROO1" s="1" t="s">
        <v>13195</v>
      </c>
      <c r="ROP1" s="1" t="s">
        <v>13196</v>
      </c>
      <c r="ROQ1" s="1" t="s">
        <v>13197</v>
      </c>
      <c r="ROR1" s="1" t="s">
        <v>13198</v>
      </c>
      <c r="ROS1" s="1" t="s">
        <v>13199</v>
      </c>
      <c r="ROT1" s="1" t="s">
        <v>13200</v>
      </c>
      <c r="ROU1" s="1" t="s">
        <v>13201</v>
      </c>
      <c r="ROV1" s="1" t="s">
        <v>13202</v>
      </c>
      <c r="ROW1" s="1" t="s">
        <v>13203</v>
      </c>
      <c r="ROX1" s="1" t="s">
        <v>13204</v>
      </c>
      <c r="ROY1" s="1" t="s">
        <v>13205</v>
      </c>
      <c r="ROZ1" s="1" t="s">
        <v>13206</v>
      </c>
      <c r="RPA1" s="1" t="s">
        <v>13207</v>
      </c>
      <c r="RPB1" s="1" t="s">
        <v>13208</v>
      </c>
      <c r="RPC1" s="1" t="s">
        <v>13209</v>
      </c>
      <c r="RPD1" s="1" t="s">
        <v>13210</v>
      </c>
      <c r="RPE1" s="1" t="s">
        <v>13211</v>
      </c>
      <c r="RPF1" s="1" t="s">
        <v>13212</v>
      </c>
      <c r="RPG1" s="1" t="s">
        <v>13213</v>
      </c>
      <c r="RPH1" s="1" t="s">
        <v>13214</v>
      </c>
      <c r="RPI1" s="1" t="s">
        <v>13215</v>
      </c>
      <c r="RPJ1" s="1" t="s">
        <v>13216</v>
      </c>
      <c r="RPK1" s="1" t="s">
        <v>13217</v>
      </c>
      <c r="RPL1" s="1" t="s">
        <v>13218</v>
      </c>
      <c r="RPM1" s="1" t="s">
        <v>13219</v>
      </c>
      <c r="RPN1" s="1" t="s">
        <v>13220</v>
      </c>
      <c r="RPO1" s="1" t="s">
        <v>13221</v>
      </c>
      <c r="RPP1" s="1" t="s">
        <v>13222</v>
      </c>
      <c r="RPQ1" s="1" t="s">
        <v>13223</v>
      </c>
      <c r="RPR1" s="1" t="s">
        <v>13224</v>
      </c>
      <c r="RPS1" s="1" t="s">
        <v>13225</v>
      </c>
      <c r="RPT1" s="1" t="s">
        <v>13226</v>
      </c>
      <c r="RPU1" s="1" t="s">
        <v>13227</v>
      </c>
      <c r="RPV1" s="1" t="s">
        <v>13228</v>
      </c>
      <c r="RPW1" s="1" t="s">
        <v>13229</v>
      </c>
      <c r="RPX1" s="1" t="s">
        <v>13230</v>
      </c>
      <c r="RPY1" s="1" t="s">
        <v>13231</v>
      </c>
      <c r="RPZ1" s="1" t="s">
        <v>13232</v>
      </c>
      <c r="RQA1" s="1" t="s">
        <v>13233</v>
      </c>
      <c r="RQB1" s="1" t="s">
        <v>13234</v>
      </c>
      <c r="RQC1" s="1" t="s">
        <v>13235</v>
      </c>
      <c r="RQD1" s="1" t="s">
        <v>13236</v>
      </c>
      <c r="RQE1" s="1" t="s">
        <v>13237</v>
      </c>
      <c r="RQF1" s="1" t="s">
        <v>13238</v>
      </c>
      <c r="RQG1" s="1" t="s">
        <v>13239</v>
      </c>
      <c r="RQH1" s="1" t="s">
        <v>13240</v>
      </c>
      <c r="RQI1" s="1" t="s">
        <v>13241</v>
      </c>
      <c r="RQJ1" s="1" t="s">
        <v>13242</v>
      </c>
      <c r="RQK1" s="1" t="s">
        <v>13243</v>
      </c>
      <c r="RQL1" s="1" t="s">
        <v>13244</v>
      </c>
      <c r="RQM1" s="1" t="s">
        <v>13245</v>
      </c>
      <c r="RQN1" s="1" t="s">
        <v>13246</v>
      </c>
      <c r="RQO1" s="1" t="s">
        <v>13247</v>
      </c>
      <c r="RQP1" s="1" t="s">
        <v>13248</v>
      </c>
      <c r="RQQ1" s="1" t="s">
        <v>13249</v>
      </c>
      <c r="RQR1" s="1" t="s">
        <v>13250</v>
      </c>
      <c r="RQS1" s="1" t="s">
        <v>13251</v>
      </c>
      <c r="RQT1" s="1" t="s">
        <v>13252</v>
      </c>
      <c r="RQU1" s="1" t="s">
        <v>13253</v>
      </c>
      <c r="RQV1" s="1" t="s">
        <v>13254</v>
      </c>
      <c r="RQW1" s="1" t="s">
        <v>13255</v>
      </c>
      <c r="RQX1" s="1" t="s">
        <v>13256</v>
      </c>
      <c r="RQY1" s="1" t="s">
        <v>13257</v>
      </c>
      <c r="RQZ1" s="1" t="s">
        <v>13258</v>
      </c>
      <c r="RRA1" s="1" t="s">
        <v>13259</v>
      </c>
      <c r="RRB1" s="1" t="s">
        <v>13260</v>
      </c>
      <c r="RRC1" s="1" t="s">
        <v>13261</v>
      </c>
      <c r="RRD1" s="1" t="s">
        <v>13262</v>
      </c>
      <c r="RRE1" s="1" t="s">
        <v>13263</v>
      </c>
      <c r="RRF1" s="1" t="s">
        <v>13264</v>
      </c>
      <c r="RRG1" s="1" t="s">
        <v>13265</v>
      </c>
      <c r="RRH1" s="1" t="s">
        <v>13266</v>
      </c>
      <c r="RRI1" s="1" t="s">
        <v>13267</v>
      </c>
      <c r="RRJ1" s="1" t="s">
        <v>13268</v>
      </c>
      <c r="RRK1" s="1" t="s">
        <v>13269</v>
      </c>
      <c r="RRL1" s="1" t="s">
        <v>13270</v>
      </c>
      <c r="RRM1" s="1" t="s">
        <v>13271</v>
      </c>
      <c r="RRN1" s="1" t="s">
        <v>13272</v>
      </c>
      <c r="RRO1" s="1" t="s">
        <v>13273</v>
      </c>
      <c r="RRP1" s="1" t="s">
        <v>13274</v>
      </c>
      <c r="RRQ1" s="1" t="s">
        <v>13275</v>
      </c>
      <c r="RRR1" s="1" t="s">
        <v>13276</v>
      </c>
      <c r="RRS1" s="1" t="s">
        <v>13277</v>
      </c>
      <c r="RRT1" s="1" t="s">
        <v>13278</v>
      </c>
      <c r="RRU1" s="1" t="s">
        <v>13279</v>
      </c>
      <c r="RRV1" s="1" t="s">
        <v>13280</v>
      </c>
      <c r="RRW1" s="1" t="s">
        <v>13281</v>
      </c>
      <c r="RRX1" s="1" t="s">
        <v>13282</v>
      </c>
      <c r="RRY1" s="1" t="s">
        <v>13283</v>
      </c>
      <c r="RRZ1" s="1" t="s">
        <v>13284</v>
      </c>
      <c r="RSA1" s="1" t="s">
        <v>13285</v>
      </c>
      <c r="RSB1" s="1" t="s">
        <v>13286</v>
      </c>
      <c r="RSC1" s="1" t="s">
        <v>13287</v>
      </c>
      <c r="RSD1" s="1" t="s">
        <v>13288</v>
      </c>
      <c r="RSE1" s="1" t="s">
        <v>13289</v>
      </c>
      <c r="RSF1" s="1" t="s">
        <v>13290</v>
      </c>
      <c r="RSG1" s="1" t="s">
        <v>13291</v>
      </c>
      <c r="RSH1" s="1" t="s">
        <v>13292</v>
      </c>
      <c r="RSI1" s="1" t="s">
        <v>13293</v>
      </c>
      <c r="RSJ1" s="1" t="s">
        <v>13294</v>
      </c>
      <c r="RSK1" s="1" t="s">
        <v>13295</v>
      </c>
      <c r="RSL1" s="1" t="s">
        <v>13296</v>
      </c>
      <c r="RSM1" s="1" t="s">
        <v>13297</v>
      </c>
      <c r="RSN1" s="1" t="s">
        <v>13298</v>
      </c>
      <c r="RSO1" s="1" t="s">
        <v>13299</v>
      </c>
      <c r="RSP1" s="1" t="s">
        <v>13300</v>
      </c>
      <c r="RSQ1" s="1" t="s">
        <v>13301</v>
      </c>
      <c r="RSR1" s="1" t="s">
        <v>13302</v>
      </c>
      <c r="RSS1" s="1" t="s">
        <v>13303</v>
      </c>
      <c r="RST1" s="1" t="s">
        <v>13304</v>
      </c>
      <c r="RSU1" s="1" t="s">
        <v>13305</v>
      </c>
      <c r="RSV1" s="1" t="s">
        <v>13306</v>
      </c>
      <c r="RSW1" s="1" t="s">
        <v>13307</v>
      </c>
      <c r="RSX1" s="1" t="s">
        <v>13308</v>
      </c>
      <c r="RSY1" s="1" t="s">
        <v>13309</v>
      </c>
      <c r="RSZ1" s="1" t="s">
        <v>13310</v>
      </c>
      <c r="RTA1" s="1" t="s">
        <v>13311</v>
      </c>
      <c r="RTB1" s="1" t="s">
        <v>13312</v>
      </c>
      <c r="RTC1" s="1" t="s">
        <v>13313</v>
      </c>
      <c r="RTD1" s="1" t="s">
        <v>13314</v>
      </c>
      <c r="RTE1" s="1" t="s">
        <v>13315</v>
      </c>
      <c r="RTF1" s="1" t="s">
        <v>13316</v>
      </c>
      <c r="RTG1" s="1" t="s">
        <v>13317</v>
      </c>
      <c r="RTH1" s="1" t="s">
        <v>13318</v>
      </c>
      <c r="RTI1" s="1" t="s">
        <v>13319</v>
      </c>
      <c r="RTJ1" s="1" t="s">
        <v>13320</v>
      </c>
      <c r="RTK1" s="1" t="s">
        <v>13321</v>
      </c>
      <c r="RTL1" s="1" t="s">
        <v>13322</v>
      </c>
      <c r="RTM1" s="1" t="s">
        <v>13323</v>
      </c>
      <c r="RTN1" s="1" t="s">
        <v>13324</v>
      </c>
      <c r="RTO1" s="1" t="s">
        <v>13325</v>
      </c>
      <c r="RTP1" s="1" t="s">
        <v>13326</v>
      </c>
      <c r="RTQ1" s="1" t="s">
        <v>13327</v>
      </c>
      <c r="RTR1" s="1" t="s">
        <v>13328</v>
      </c>
      <c r="RTS1" s="1" t="s">
        <v>13329</v>
      </c>
      <c r="RTT1" s="1" t="s">
        <v>13330</v>
      </c>
      <c r="RTU1" s="1" t="s">
        <v>13331</v>
      </c>
      <c r="RTV1" s="1" t="s">
        <v>13332</v>
      </c>
      <c r="RTW1" s="1" t="s">
        <v>13333</v>
      </c>
      <c r="RTX1" s="1" t="s">
        <v>13334</v>
      </c>
      <c r="RTY1" s="1" t="s">
        <v>13335</v>
      </c>
      <c r="RTZ1" s="1" t="s">
        <v>13336</v>
      </c>
      <c r="RUA1" s="1" t="s">
        <v>13337</v>
      </c>
      <c r="RUB1" s="1" t="s">
        <v>13338</v>
      </c>
      <c r="RUC1" s="1" t="s">
        <v>13339</v>
      </c>
      <c r="RUD1" s="1" t="s">
        <v>13340</v>
      </c>
      <c r="RUE1" s="1" t="s">
        <v>13341</v>
      </c>
      <c r="RUF1" s="1" t="s">
        <v>13342</v>
      </c>
      <c r="RUG1" s="1" t="s">
        <v>13343</v>
      </c>
      <c r="RUH1" s="1" t="s">
        <v>13344</v>
      </c>
      <c r="RUI1" s="1" t="s">
        <v>13345</v>
      </c>
      <c r="RUJ1" s="1" t="s">
        <v>13346</v>
      </c>
      <c r="RUK1" s="1" t="s">
        <v>13347</v>
      </c>
      <c r="RUL1" s="1" t="s">
        <v>13348</v>
      </c>
      <c r="RUM1" s="1" t="s">
        <v>13349</v>
      </c>
      <c r="RUN1" s="1" t="s">
        <v>13350</v>
      </c>
      <c r="RUO1" s="1" t="s">
        <v>13351</v>
      </c>
      <c r="RUP1" s="1" t="s">
        <v>13352</v>
      </c>
      <c r="RUQ1" s="1" t="s">
        <v>13353</v>
      </c>
      <c r="RUR1" s="1" t="s">
        <v>13354</v>
      </c>
      <c r="RUS1" s="1" t="s">
        <v>13355</v>
      </c>
      <c r="RUT1" s="1" t="s">
        <v>13356</v>
      </c>
      <c r="RUU1" s="1" t="s">
        <v>13357</v>
      </c>
      <c r="RUV1" s="1" t="s">
        <v>13358</v>
      </c>
      <c r="RUW1" s="1" t="s">
        <v>13359</v>
      </c>
      <c r="RUX1" s="1" t="s">
        <v>13360</v>
      </c>
      <c r="RUY1" s="1" t="s">
        <v>13361</v>
      </c>
      <c r="RUZ1" s="1" t="s">
        <v>13362</v>
      </c>
      <c r="RVA1" s="1" t="s">
        <v>13363</v>
      </c>
      <c r="RVB1" s="1" t="s">
        <v>13364</v>
      </c>
      <c r="RVC1" s="1" t="s">
        <v>13365</v>
      </c>
      <c r="RVD1" s="1" t="s">
        <v>13366</v>
      </c>
      <c r="RVE1" s="1" t="s">
        <v>13367</v>
      </c>
      <c r="RVF1" s="1" t="s">
        <v>13368</v>
      </c>
      <c r="RVG1" s="1" t="s">
        <v>13369</v>
      </c>
      <c r="RVH1" s="1" t="s">
        <v>13370</v>
      </c>
      <c r="RVI1" s="1" t="s">
        <v>13371</v>
      </c>
      <c r="RVJ1" s="1" t="s">
        <v>13372</v>
      </c>
      <c r="RVK1" s="1" t="s">
        <v>13373</v>
      </c>
      <c r="RVL1" s="1" t="s">
        <v>13374</v>
      </c>
      <c r="RVM1" s="1" t="s">
        <v>13375</v>
      </c>
      <c r="RVN1" s="1" t="s">
        <v>13376</v>
      </c>
      <c r="RVO1" s="1" t="s">
        <v>13377</v>
      </c>
      <c r="RVP1" s="1" t="s">
        <v>13378</v>
      </c>
      <c r="RVQ1" s="1" t="s">
        <v>13379</v>
      </c>
      <c r="RVR1" s="1" t="s">
        <v>13380</v>
      </c>
      <c r="RVS1" s="1" t="s">
        <v>13381</v>
      </c>
      <c r="RVT1" s="1" t="s">
        <v>13382</v>
      </c>
      <c r="RVU1" s="1" t="s">
        <v>13383</v>
      </c>
      <c r="RVV1" s="1" t="s">
        <v>13384</v>
      </c>
      <c r="RVW1" s="1" t="s">
        <v>13385</v>
      </c>
      <c r="RVX1" s="1" t="s">
        <v>13386</v>
      </c>
      <c r="RVY1" s="1" t="s">
        <v>13387</v>
      </c>
      <c r="RVZ1" s="1" t="s">
        <v>13388</v>
      </c>
      <c r="RWA1" s="1" t="s">
        <v>13389</v>
      </c>
      <c r="RWB1" s="1" t="s">
        <v>13390</v>
      </c>
      <c r="RWC1" s="1" t="s">
        <v>13391</v>
      </c>
      <c r="RWD1" s="1" t="s">
        <v>13392</v>
      </c>
      <c r="RWE1" s="1" t="s">
        <v>13393</v>
      </c>
      <c r="RWF1" s="1" t="s">
        <v>13394</v>
      </c>
      <c r="RWG1" s="1" t="s">
        <v>13395</v>
      </c>
      <c r="RWH1" s="1" t="s">
        <v>13396</v>
      </c>
      <c r="RWI1" s="1" t="s">
        <v>13397</v>
      </c>
      <c r="RWJ1" s="1" t="s">
        <v>13398</v>
      </c>
      <c r="RWK1" s="1" t="s">
        <v>13399</v>
      </c>
      <c r="RWL1" s="1" t="s">
        <v>13400</v>
      </c>
      <c r="RWM1" s="1" t="s">
        <v>13401</v>
      </c>
      <c r="RWN1" s="1" t="s">
        <v>13402</v>
      </c>
      <c r="RWO1" s="1" t="s">
        <v>13403</v>
      </c>
      <c r="RWP1" s="1" t="s">
        <v>13404</v>
      </c>
      <c r="RWQ1" s="1" t="s">
        <v>13405</v>
      </c>
      <c r="RWR1" s="1" t="s">
        <v>13406</v>
      </c>
      <c r="RWS1" s="1" t="s">
        <v>13407</v>
      </c>
      <c r="RWT1" s="1" t="s">
        <v>13408</v>
      </c>
      <c r="RWU1" s="1" t="s">
        <v>13409</v>
      </c>
      <c r="RWV1" s="1" t="s">
        <v>13410</v>
      </c>
      <c r="RWW1" s="1" t="s">
        <v>13411</v>
      </c>
      <c r="RWX1" s="1" t="s">
        <v>13412</v>
      </c>
      <c r="RWY1" s="1" t="s">
        <v>13413</v>
      </c>
      <c r="RWZ1" s="1" t="s">
        <v>13414</v>
      </c>
      <c r="RXA1" s="1" t="s">
        <v>13415</v>
      </c>
      <c r="RXB1" s="1" t="s">
        <v>13416</v>
      </c>
      <c r="RXC1" s="1" t="s">
        <v>13417</v>
      </c>
      <c r="RXD1" s="1" t="s">
        <v>13418</v>
      </c>
      <c r="RXE1" s="1" t="s">
        <v>13419</v>
      </c>
      <c r="RXF1" s="1" t="s">
        <v>13420</v>
      </c>
      <c r="RXG1" s="1" t="s">
        <v>13421</v>
      </c>
      <c r="RXH1" s="1" t="s">
        <v>13422</v>
      </c>
      <c r="RXI1" s="1" t="s">
        <v>13423</v>
      </c>
      <c r="RXJ1" s="1" t="s">
        <v>13424</v>
      </c>
      <c r="RXK1" s="1" t="s">
        <v>13425</v>
      </c>
      <c r="RXL1" s="1" t="s">
        <v>13426</v>
      </c>
      <c r="RXM1" s="1" t="s">
        <v>13427</v>
      </c>
      <c r="RXN1" s="1" t="s">
        <v>13428</v>
      </c>
      <c r="RXO1" s="1" t="s">
        <v>13429</v>
      </c>
      <c r="RXP1" s="1" t="s">
        <v>13430</v>
      </c>
      <c r="RXQ1" s="1" t="s">
        <v>13431</v>
      </c>
      <c r="RXR1" s="1" t="s">
        <v>13432</v>
      </c>
      <c r="RXS1" s="1" t="s">
        <v>13433</v>
      </c>
      <c r="RXT1" s="1" t="s">
        <v>13434</v>
      </c>
      <c r="RXU1" s="1" t="s">
        <v>13435</v>
      </c>
      <c r="RXV1" s="1" t="s">
        <v>13436</v>
      </c>
      <c r="RXW1" s="1" t="s">
        <v>13437</v>
      </c>
      <c r="RXX1" s="1" t="s">
        <v>13438</v>
      </c>
      <c r="RXY1" s="1" t="s">
        <v>13439</v>
      </c>
      <c r="RXZ1" s="1" t="s">
        <v>13440</v>
      </c>
      <c r="RYA1" s="1" t="s">
        <v>13441</v>
      </c>
      <c r="RYB1" s="1" t="s">
        <v>13442</v>
      </c>
      <c r="RYC1" s="1" t="s">
        <v>13443</v>
      </c>
      <c r="RYD1" s="1" t="s">
        <v>13444</v>
      </c>
      <c r="RYE1" s="1" t="s">
        <v>13445</v>
      </c>
      <c r="RYF1" s="1" t="s">
        <v>13446</v>
      </c>
      <c r="RYG1" s="1" t="s">
        <v>13447</v>
      </c>
      <c r="RYH1" s="1" t="s">
        <v>13448</v>
      </c>
      <c r="RYI1" s="1" t="s">
        <v>13449</v>
      </c>
      <c r="RYJ1" s="1" t="s">
        <v>13450</v>
      </c>
      <c r="RYK1" s="1" t="s">
        <v>13451</v>
      </c>
      <c r="RYL1" s="1" t="s">
        <v>13452</v>
      </c>
      <c r="RYM1" s="1" t="s">
        <v>13453</v>
      </c>
      <c r="RYN1" s="1" t="s">
        <v>13454</v>
      </c>
      <c r="RYO1" s="1" t="s">
        <v>13455</v>
      </c>
      <c r="RYP1" s="1" t="s">
        <v>13456</v>
      </c>
      <c r="RYQ1" s="1" t="s">
        <v>13457</v>
      </c>
      <c r="RYR1" s="1" t="s">
        <v>13458</v>
      </c>
      <c r="RYS1" s="1" t="s">
        <v>13459</v>
      </c>
      <c r="RYT1" s="1" t="s">
        <v>13460</v>
      </c>
      <c r="RYU1" s="1" t="s">
        <v>13461</v>
      </c>
      <c r="RYV1" s="1" t="s">
        <v>13462</v>
      </c>
      <c r="RYW1" s="1" t="s">
        <v>13463</v>
      </c>
      <c r="RYX1" s="1" t="s">
        <v>13464</v>
      </c>
      <c r="RYY1" s="1" t="s">
        <v>13465</v>
      </c>
      <c r="RYZ1" s="1" t="s">
        <v>13466</v>
      </c>
      <c r="RZA1" s="1" t="s">
        <v>13467</v>
      </c>
      <c r="RZB1" s="1" t="s">
        <v>13468</v>
      </c>
      <c r="RZC1" s="1" t="s">
        <v>13469</v>
      </c>
      <c r="RZD1" s="1" t="s">
        <v>13470</v>
      </c>
      <c r="RZE1" s="1" t="s">
        <v>13471</v>
      </c>
      <c r="RZF1" s="1" t="s">
        <v>13472</v>
      </c>
      <c r="RZG1" s="1" t="s">
        <v>13473</v>
      </c>
      <c r="RZH1" s="1" t="s">
        <v>13474</v>
      </c>
      <c r="RZI1" s="1" t="s">
        <v>13475</v>
      </c>
      <c r="RZJ1" s="1" t="s">
        <v>13476</v>
      </c>
      <c r="RZK1" s="1" t="s">
        <v>13477</v>
      </c>
      <c r="RZL1" s="1" t="s">
        <v>13478</v>
      </c>
      <c r="RZM1" s="1" t="s">
        <v>13479</v>
      </c>
      <c r="RZN1" s="1" t="s">
        <v>13480</v>
      </c>
      <c r="RZO1" s="1" t="s">
        <v>13481</v>
      </c>
      <c r="RZP1" s="1" t="s">
        <v>13482</v>
      </c>
      <c r="RZQ1" s="1" t="s">
        <v>13483</v>
      </c>
      <c r="RZR1" s="1" t="s">
        <v>13484</v>
      </c>
      <c r="RZS1" s="1" t="s">
        <v>13485</v>
      </c>
      <c r="RZT1" s="1" t="s">
        <v>13486</v>
      </c>
      <c r="RZU1" s="1" t="s">
        <v>13487</v>
      </c>
      <c r="RZV1" s="1" t="s">
        <v>13488</v>
      </c>
      <c r="RZW1" s="1" t="s">
        <v>13489</v>
      </c>
      <c r="RZX1" s="1" t="s">
        <v>13490</v>
      </c>
      <c r="RZY1" s="1" t="s">
        <v>13491</v>
      </c>
      <c r="RZZ1" s="1" t="s">
        <v>13492</v>
      </c>
      <c r="SAA1" s="1" t="s">
        <v>13493</v>
      </c>
      <c r="SAB1" s="1" t="s">
        <v>13494</v>
      </c>
      <c r="SAC1" s="1" t="s">
        <v>13495</v>
      </c>
      <c r="SAD1" s="1" t="s">
        <v>13496</v>
      </c>
      <c r="SAE1" s="1" t="s">
        <v>13497</v>
      </c>
      <c r="SAF1" s="1" t="s">
        <v>13498</v>
      </c>
      <c r="SAG1" s="1" t="s">
        <v>13499</v>
      </c>
      <c r="SAH1" s="1" t="s">
        <v>13500</v>
      </c>
      <c r="SAI1" s="1" t="s">
        <v>13501</v>
      </c>
      <c r="SAJ1" s="1" t="s">
        <v>13502</v>
      </c>
      <c r="SAK1" s="1" t="s">
        <v>13503</v>
      </c>
      <c r="SAL1" s="1" t="s">
        <v>13504</v>
      </c>
      <c r="SAM1" s="1" t="s">
        <v>13505</v>
      </c>
      <c r="SAN1" s="1" t="s">
        <v>13506</v>
      </c>
      <c r="SAO1" s="1" t="s">
        <v>13507</v>
      </c>
      <c r="SAP1" s="1" t="s">
        <v>13508</v>
      </c>
      <c r="SAQ1" s="1" t="s">
        <v>13509</v>
      </c>
      <c r="SAR1" s="1" t="s">
        <v>13510</v>
      </c>
      <c r="SAS1" s="1" t="s">
        <v>13511</v>
      </c>
      <c r="SAT1" s="1" t="s">
        <v>13512</v>
      </c>
      <c r="SAU1" s="1" t="s">
        <v>13513</v>
      </c>
      <c r="SAV1" s="1" t="s">
        <v>13514</v>
      </c>
      <c r="SAW1" s="1" t="s">
        <v>13515</v>
      </c>
      <c r="SAX1" s="1" t="s">
        <v>13516</v>
      </c>
      <c r="SAY1" s="1" t="s">
        <v>13517</v>
      </c>
      <c r="SAZ1" s="1" t="s">
        <v>13518</v>
      </c>
      <c r="SBA1" s="1" t="s">
        <v>13519</v>
      </c>
      <c r="SBB1" s="1" t="s">
        <v>13520</v>
      </c>
      <c r="SBC1" s="1" t="s">
        <v>13521</v>
      </c>
      <c r="SBD1" s="1" t="s">
        <v>13522</v>
      </c>
      <c r="SBE1" s="1" t="s">
        <v>13523</v>
      </c>
      <c r="SBF1" s="1" t="s">
        <v>13524</v>
      </c>
      <c r="SBG1" s="1" t="s">
        <v>13525</v>
      </c>
      <c r="SBH1" s="1" t="s">
        <v>13526</v>
      </c>
      <c r="SBI1" s="1" t="s">
        <v>13527</v>
      </c>
      <c r="SBJ1" s="1" t="s">
        <v>13528</v>
      </c>
      <c r="SBK1" s="1" t="s">
        <v>13529</v>
      </c>
      <c r="SBL1" s="1" t="s">
        <v>13530</v>
      </c>
      <c r="SBM1" s="1" t="s">
        <v>13531</v>
      </c>
      <c r="SBN1" s="1" t="s">
        <v>13532</v>
      </c>
      <c r="SBO1" s="1" t="s">
        <v>13533</v>
      </c>
      <c r="SBP1" s="1" t="s">
        <v>13534</v>
      </c>
      <c r="SBQ1" s="1" t="s">
        <v>13535</v>
      </c>
      <c r="SBR1" s="1" t="s">
        <v>13536</v>
      </c>
      <c r="SBS1" s="1" t="s">
        <v>13537</v>
      </c>
      <c r="SBT1" s="1" t="s">
        <v>13538</v>
      </c>
      <c r="SBU1" s="1" t="s">
        <v>13539</v>
      </c>
      <c r="SBV1" s="1" t="s">
        <v>13540</v>
      </c>
      <c r="SBW1" s="1" t="s">
        <v>13541</v>
      </c>
      <c r="SBX1" s="1" t="s">
        <v>13542</v>
      </c>
      <c r="SBY1" s="1" t="s">
        <v>13543</v>
      </c>
      <c r="SBZ1" s="1" t="s">
        <v>13544</v>
      </c>
      <c r="SCA1" s="1" t="s">
        <v>13545</v>
      </c>
      <c r="SCB1" s="1" t="s">
        <v>13546</v>
      </c>
      <c r="SCC1" s="1" t="s">
        <v>13547</v>
      </c>
      <c r="SCD1" s="1" t="s">
        <v>13548</v>
      </c>
      <c r="SCE1" s="1" t="s">
        <v>13549</v>
      </c>
      <c r="SCF1" s="1" t="s">
        <v>13550</v>
      </c>
      <c r="SCG1" s="1" t="s">
        <v>13551</v>
      </c>
      <c r="SCH1" s="1" t="s">
        <v>13552</v>
      </c>
      <c r="SCI1" s="1" t="s">
        <v>13553</v>
      </c>
      <c r="SCJ1" s="1" t="s">
        <v>13554</v>
      </c>
      <c r="SCK1" s="1" t="s">
        <v>13555</v>
      </c>
      <c r="SCL1" s="1" t="s">
        <v>13556</v>
      </c>
      <c r="SCM1" s="1" t="s">
        <v>13557</v>
      </c>
      <c r="SCN1" s="1" t="s">
        <v>13558</v>
      </c>
      <c r="SCO1" s="1" t="s">
        <v>13559</v>
      </c>
      <c r="SCP1" s="1" t="s">
        <v>13560</v>
      </c>
      <c r="SCQ1" s="1" t="s">
        <v>13561</v>
      </c>
      <c r="SCR1" s="1" t="s">
        <v>13562</v>
      </c>
      <c r="SCS1" s="1" t="s">
        <v>13563</v>
      </c>
      <c r="SCT1" s="1" t="s">
        <v>13564</v>
      </c>
      <c r="SCU1" s="1" t="s">
        <v>13565</v>
      </c>
      <c r="SCV1" s="1" t="s">
        <v>13566</v>
      </c>
      <c r="SCW1" s="1" t="s">
        <v>13567</v>
      </c>
      <c r="SCX1" s="1" t="s">
        <v>13568</v>
      </c>
      <c r="SCY1" s="1" t="s">
        <v>13569</v>
      </c>
      <c r="SCZ1" s="1" t="s">
        <v>13570</v>
      </c>
      <c r="SDA1" s="1" t="s">
        <v>13571</v>
      </c>
      <c r="SDB1" s="1" t="s">
        <v>13572</v>
      </c>
      <c r="SDC1" s="1" t="s">
        <v>13573</v>
      </c>
      <c r="SDD1" s="1" t="s">
        <v>13574</v>
      </c>
      <c r="SDE1" s="1" t="s">
        <v>13575</v>
      </c>
      <c r="SDF1" s="1" t="s">
        <v>13576</v>
      </c>
      <c r="SDG1" s="1" t="s">
        <v>13577</v>
      </c>
      <c r="SDH1" s="1" t="s">
        <v>13578</v>
      </c>
      <c r="SDI1" s="1" t="s">
        <v>13579</v>
      </c>
      <c r="SDJ1" s="1" t="s">
        <v>13580</v>
      </c>
      <c r="SDK1" s="1" t="s">
        <v>13581</v>
      </c>
      <c r="SDL1" s="1" t="s">
        <v>13582</v>
      </c>
      <c r="SDM1" s="1" t="s">
        <v>13583</v>
      </c>
      <c r="SDN1" s="1" t="s">
        <v>13584</v>
      </c>
      <c r="SDO1" s="1" t="s">
        <v>13585</v>
      </c>
      <c r="SDP1" s="1" t="s">
        <v>13586</v>
      </c>
      <c r="SDQ1" s="1" t="s">
        <v>13587</v>
      </c>
      <c r="SDR1" s="1" t="s">
        <v>13588</v>
      </c>
      <c r="SDS1" s="1" t="s">
        <v>13589</v>
      </c>
      <c r="SDT1" s="1" t="s">
        <v>13590</v>
      </c>
      <c r="SDU1" s="1" t="s">
        <v>13591</v>
      </c>
      <c r="SDV1" s="1" t="s">
        <v>13592</v>
      </c>
      <c r="SDW1" s="1" t="s">
        <v>13593</v>
      </c>
      <c r="SDX1" s="1" t="s">
        <v>13594</v>
      </c>
      <c r="SDY1" s="1" t="s">
        <v>13595</v>
      </c>
      <c r="SDZ1" s="1" t="s">
        <v>13596</v>
      </c>
      <c r="SEA1" s="1" t="s">
        <v>13597</v>
      </c>
      <c r="SEB1" s="1" t="s">
        <v>13598</v>
      </c>
      <c r="SEC1" s="1" t="s">
        <v>13599</v>
      </c>
      <c r="SED1" s="1" t="s">
        <v>13600</v>
      </c>
      <c r="SEE1" s="1" t="s">
        <v>13601</v>
      </c>
      <c r="SEF1" s="1" t="s">
        <v>13602</v>
      </c>
      <c r="SEG1" s="1" t="s">
        <v>13603</v>
      </c>
      <c r="SEH1" s="1" t="s">
        <v>13604</v>
      </c>
      <c r="SEI1" s="1" t="s">
        <v>13605</v>
      </c>
      <c r="SEJ1" s="1" t="s">
        <v>13606</v>
      </c>
      <c r="SEK1" s="1" t="s">
        <v>13607</v>
      </c>
      <c r="SEL1" s="1" t="s">
        <v>13608</v>
      </c>
      <c r="SEM1" s="1" t="s">
        <v>13609</v>
      </c>
      <c r="SEN1" s="1" t="s">
        <v>13610</v>
      </c>
      <c r="SEO1" s="1" t="s">
        <v>13611</v>
      </c>
      <c r="SEP1" s="1" t="s">
        <v>13612</v>
      </c>
      <c r="SEQ1" s="1" t="s">
        <v>13613</v>
      </c>
      <c r="SER1" s="1" t="s">
        <v>13614</v>
      </c>
      <c r="SES1" s="1" t="s">
        <v>13615</v>
      </c>
      <c r="SET1" s="1" t="s">
        <v>13616</v>
      </c>
      <c r="SEU1" s="1" t="s">
        <v>13617</v>
      </c>
      <c r="SEV1" s="1" t="s">
        <v>13618</v>
      </c>
      <c r="SEW1" s="1" t="s">
        <v>13619</v>
      </c>
      <c r="SEX1" s="1" t="s">
        <v>13620</v>
      </c>
      <c r="SEY1" s="1" t="s">
        <v>13621</v>
      </c>
      <c r="SEZ1" s="1" t="s">
        <v>13622</v>
      </c>
      <c r="SFA1" s="1" t="s">
        <v>13623</v>
      </c>
      <c r="SFB1" s="1" t="s">
        <v>13624</v>
      </c>
      <c r="SFC1" s="1" t="s">
        <v>13625</v>
      </c>
      <c r="SFD1" s="1" t="s">
        <v>13626</v>
      </c>
      <c r="SFE1" s="1" t="s">
        <v>13627</v>
      </c>
      <c r="SFF1" s="1" t="s">
        <v>13628</v>
      </c>
      <c r="SFG1" s="1" t="s">
        <v>13629</v>
      </c>
      <c r="SFH1" s="1" t="s">
        <v>13630</v>
      </c>
      <c r="SFI1" s="1" t="s">
        <v>13631</v>
      </c>
      <c r="SFJ1" s="1" t="s">
        <v>13632</v>
      </c>
      <c r="SFK1" s="1" t="s">
        <v>13633</v>
      </c>
      <c r="SFL1" s="1" t="s">
        <v>13634</v>
      </c>
      <c r="SFM1" s="1" t="s">
        <v>13635</v>
      </c>
      <c r="SFN1" s="1" t="s">
        <v>13636</v>
      </c>
      <c r="SFO1" s="1" t="s">
        <v>13637</v>
      </c>
      <c r="SFP1" s="1" t="s">
        <v>13638</v>
      </c>
      <c r="SFQ1" s="1" t="s">
        <v>13639</v>
      </c>
      <c r="SFR1" s="1" t="s">
        <v>13640</v>
      </c>
      <c r="SFS1" s="1" t="s">
        <v>13641</v>
      </c>
      <c r="SFT1" s="1" t="s">
        <v>13642</v>
      </c>
      <c r="SFU1" s="1" t="s">
        <v>13643</v>
      </c>
      <c r="SFV1" s="1" t="s">
        <v>13644</v>
      </c>
      <c r="SFW1" s="1" t="s">
        <v>13645</v>
      </c>
      <c r="SFX1" s="1" t="s">
        <v>13646</v>
      </c>
      <c r="SFY1" s="1" t="s">
        <v>13647</v>
      </c>
      <c r="SFZ1" s="1" t="s">
        <v>13648</v>
      </c>
      <c r="SGA1" s="1" t="s">
        <v>13649</v>
      </c>
      <c r="SGB1" s="1" t="s">
        <v>13650</v>
      </c>
      <c r="SGC1" s="1" t="s">
        <v>13651</v>
      </c>
      <c r="SGD1" s="1" t="s">
        <v>13652</v>
      </c>
      <c r="SGE1" s="1" t="s">
        <v>13653</v>
      </c>
      <c r="SGF1" s="1" t="s">
        <v>13654</v>
      </c>
      <c r="SGG1" s="1" t="s">
        <v>13655</v>
      </c>
      <c r="SGH1" s="1" t="s">
        <v>13656</v>
      </c>
      <c r="SGI1" s="1" t="s">
        <v>13657</v>
      </c>
      <c r="SGJ1" s="1" t="s">
        <v>13658</v>
      </c>
      <c r="SGK1" s="1" t="s">
        <v>13659</v>
      </c>
      <c r="SGL1" s="1" t="s">
        <v>13660</v>
      </c>
      <c r="SGM1" s="1" t="s">
        <v>13661</v>
      </c>
      <c r="SGN1" s="1" t="s">
        <v>13662</v>
      </c>
      <c r="SGO1" s="1" t="s">
        <v>13663</v>
      </c>
      <c r="SGP1" s="1" t="s">
        <v>13664</v>
      </c>
      <c r="SGQ1" s="1" t="s">
        <v>13665</v>
      </c>
      <c r="SGR1" s="1" t="s">
        <v>13666</v>
      </c>
      <c r="SGS1" s="1" t="s">
        <v>13667</v>
      </c>
      <c r="SGT1" s="1" t="s">
        <v>13668</v>
      </c>
      <c r="SGU1" s="1" t="s">
        <v>13669</v>
      </c>
      <c r="SGV1" s="1" t="s">
        <v>13670</v>
      </c>
      <c r="SGW1" s="1" t="s">
        <v>13671</v>
      </c>
      <c r="SGX1" s="1" t="s">
        <v>13672</v>
      </c>
      <c r="SGY1" s="1" t="s">
        <v>13673</v>
      </c>
      <c r="SGZ1" s="1" t="s">
        <v>13674</v>
      </c>
      <c r="SHA1" s="1" t="s">
        <v>13675</v>
      </c>
      <c r="SHB1" s="1" t="s">
        <v>13676</v>
      </c>
      <c r="SHC1" s="1" t="s">
        <v>13677</v>
      </c>
      <c r="SHD1" s="1" t="s">
        <v>13678</v>
      </c>
      <c r="SHE1" s="1" t="s">
        <v>13679</v>
      </c>
      <c r="SHF1" s="1" t="s">
        <v>13680</v>
      </c>
      <c r="SHG1" s="1" t="s">
        <v>13681</v>
      </c>
      <c r="SHH1" s="1" t="s">
        <v>13682</v>
      </c>
      <c r="SHI1" s="1" t="s">
        <v>13683</v>
      </c>
      <c r="SHJ1" s="1" t="s">
        <v>13684</v>
      </c>
      <c r="SHK1" s="1" t="s">
        <v>13685</v>
      </c>
      <c r="SHL1" s="1" t="s">
        <v>13686</v>
      </c>
      <c r="SHM1" s="1" t="s">
        <v>13687</v>
      </c>
      <c r="SHN1" s="1" t="s">
        <v>13688</v>
      </c>
      <c r="SHO1" s="1" t="s">
        <v>13689</v>
      </c>
      <c r="SHP1" s="1" t="s">
        <v>13690</v>
      </c>
      <c r="SHQ1" s="1" t="s">
        <v>13691</v>
      </c>
      <c r="SHR1" s="1" t="s">
        <v>13692</v>
      </c>
      <c r="SHS1" s="1" t="s">
        <v>13693</v>
      </c>
      <c r="SHT1" s="1" t="s">
        <v>13694</v>
      </c>
      <c r="SHU1" s="1" t="s">
        <v>13695</v>
      </c>
      <c r="SHV1" s="1" t="s">
        <v>13696</v>
      </c>
      <c r="SHW1" s="1" t="s">
        <v>13697</v>
      </c>
      <c r="SHX1" s="1" t="s">
        <v>13698</v>
      </c>
      <c r="SHY1" s="1" t="s">
        <v>13699</v>
      </c>
      <c r="SHZ1" s="1" t="s">
        <v>13700</v>
      </c>
      <c r="SIA1" s="1" t="s">
        <v>13701</v>
      </c>
      <c r="SIB1" s="1" t="s">
        <v>13702</v>
      </c>
      <c r="SIC1" s="1" t="s">
        <v>13703</v>
      </c>
      <c r="SID1" s="1" t="s">
        <v>13704</v>
      </c>
      <c r="SIE1" s="1" t="s">
        <v>13705</v>
      </c>
      <c r="SIF1" s="1" t="s">
        <v>13706</v>
      </c>
      <c r="SIG1" s="1" t="s">
        <v>13707</v>
      </c>
      <c r="SIH1" s="1" t="s">
        <v>13708</v>
      </c>
      <c r="SII1" s="1" t="s">
        <v>13709</v>
      </c>
      <c r="SIJ1" s="1" t="s">
        <v>13710</v>
      </c>
      <c r="SIK1" s="1" t="s">
        <v>13711</v>
      </c>
      <c r="SIL1" s="1" t="s">
        <v>13712</v>
      </c>
      <c r="SIM1" s="1" t="s">
        <v>13713</v>
      </c>
      <c r="SIN1" s="1" t="s">
        <v>13714</v>
      </c>
      <c r="SIO1" s="1" t="s">
        <v>13715</v>
      </c>
      <c r="SIP1" s="1" t="s">
        <v>13716</v>
      </c>
      <c r="SIQ1" s="1" t="s">
        <v>13717</v>
      </c>
      <c r="SIR1" s="1" t="s">
        <v>13718</v>
      </c>
      <c r="SIS1" s="1" t="s">
        <v>13719</v>
      </c>
      <c r="SIT1" s="1" t="s">
        <v>13720</v>
      </c>
      <c r="SIU1" s="1" t="s">
        <v>13721</v>
      </c>
      <c r="SIV1" s="1" t="s">
        <v>13722</v>
      </c>
      <c r="SIW1" s="1" t="s">
        <v>13723</v>
      </c>
      <c r="SIX1" s="1" t="s">
        <v>13724</v>
      </c>
      <c r="SIY1" s="1" t="s">
        <v>13725</v>
      </c>
      <c r="SIZ1" s="1" t="s">
        <v>13726</v>
      </c>
      <c r="SJA1" s="1" t="s">
        <v>13727</v>
      </c>
      <c r="SJB1" s="1" t="s">
        <v>13728</v>
      </c>
      <c r="SJC1" s="1" t="s">
        <v>13729</v>
      </c>
      <c r="SJD1" s="1" t="s">
        <v>13730</v>
      </c>
      <c r="SJE1" s="1" t="s">
        <v>13731</v>
      </c>
      <c r="SJF1" s="1" t="s">
        <v>13732</v>
      </c>
      <c r="SJG1" s="1" t="s">
        <v>13733</v>
      </c>
      <c r="SJH1" s="1" t="s">
        <v>13734</v>
      </c>
      <c r="SJI1" s="1" t="s">
        <v>13735</v>
      </c>
      <c r="SJJ1" s="1" t="s">
        <v>13736</v>
      </c>
      <c r="SJK1" s="1" t="s">
        <v>13737</v>
      </c>
      <c r="SJL1" s="1" t="s">
        <v>13738</v>
      </c>
      <c r="SJM1" s="1" t="s">
        <v>13739</v>
      </c>
      <c r="SJN1" s="1" t="s">
        <v>13740</v>
      </c>
      <c r="SJO1" s="1" t="s">
        <v>13741</v>
      </c>
      <c r="SJP1" s="1" t="s">
        <v>13742</v>
      </c>
      <c r="SJQ1" s="1" t="s">
        <v>13743</v>
      </c>
      <c r="SJR1" s="1" t="s">
        <v>13744</v>
      </c>
      <c r="SJS1" s="1" t="s">
        <v>13745</v>
      </c>
      <c r="SJT1" s="1" t="s">
        <v>13746</v>
      </c>
      <c r="SJU1" s="1" t="s">
        <v>13747</v>
      </c>
      <c r="SJV1" s="1" t="s">
        <v>13748</v>
      </c>
      <c r="SJW1" s="1" t="s">
        <v>13749</v>
      </c>
      <c r="SJX1" s="1" t="s">
        <v>13750</v>
      </c>
      <c r="SJY1" s="1" t="s">
        <v>13751</v>
      </c>
      <c r="SJZ1" s="1" t="s">
        <v>13752</v>
      </c>
      <c r="SKA1" s="1" t="s">
        <v>13753</v>
      </c>
      <c r="SKB1" s="1" t="s">
        <v>13754</v>
      </c>
      <c r="SKC1" s="1" t="s">
        <v>13755</v>
      </c>
      <c r="SKD1" s="1" t="s">
        <v>13756</v>
      </c>
      <c r="SKE1" s="1" t="s">
        <v>13757</v>
      </c>
      <c r="SKF1" s="1" t="s">
        <v>13758</v>
      </c>
      <c r="SKG1" s="1" t="s">
        <v>13759</v>
      </c>
      <c r="SKH1" s="1" t="s">
        <v>13760</v>
      </c>
      <c r="SKI1" s="1" t="s">
        <v>13761</v>
      </c>
      <c r="SKJ1" s="1" t="s">
        <v>13762</v>
      </c>
      <c r="SKK1" s="1" t="s">
        <v>13763</v>
      </c>
      <c r="SKL1" s="1" t="s">
        <v>13764</v>
      </c>
      <c r="SKM1" s="1" t="s">
        <v>13765</v>
      </c>
      <c r="SKN1" s="1" t="s">
        <v>13766</v>
      </c>
      <c r="SKO1" s="1" t="s">
        <v>13767</v>
      </c>
      <c r="SKP1" s="1" t="s">
        <v>13768</v>
      </c>
      <c r="SKQ1" s="1" t="s">
        <v>13769</v>
      </c>
      <c r="SKR1" s="1" t="s">
        <v>13770</v>
      </c>
      <c r="SKS1" s="1" t="s">
        <v>13771</v>
      </c>
      <c r="SKT1" s="1" t="s">
        <v>13772</v>
      </c>
      <c r="SKU1" s="1" t="s">
        <v>13773</v>
      </c>
      <c r="SKV1" s="1" t="s">
        <v>13774</v>
      </c>
      <c r="SKW1" s="1" t="s">
        <v>13775</v>
      </c>
      <c r="SKX1" s="1" t="s">
        <v>13776</v>
      </c>
      <c r="SKY1" s="1" t="s">
        <v>13777</v>
      </c>
      <c r="SKZ1" s="1" t="s">
        <v>13778</v>
      </c>
      <c r="SLA1" s="1" t="s">
        <v>13779</v>
      </c>
      <c r="SLB1" s="1" t="s">
        <v>13780</v>
      </c>
      <c r="SLC1" s="1" t="s">
        <v>13781</v>
      </c>
      <c r="SLD1" s="1" t="s">
        <v>13782</v>
      </c>
      <c r="SLE1" s="1" t="s">
        <v>13783</v>
      </c>
      <c r="SLF1" s="1" t="s">
        <v>13784</v>
      </c>
      <c r="SLG1" s="1" t="s">
        <v>13785</v>
      </c>
      <c r="SLH1" s="1" t="s">
        <v>13786</v>
      </c>
      <c r="SLI1" s="1" t="s">
        <v>13787</v>
      </c>
      <c r="SLJ1" s="1" t="s">
        <v>13788</v>
      </c>
      <c r="SLK1" s="1" t="s">
        <v>13789</v>
      </c>
      <c r="SLL1" s="1" t="s">
        <v>13790</v>
      </c>
      <c r="SLM1" s="1" t="s">
        <v>13791</v>
      </c>
      <c r="SLN1" s="1" t="s">
        <v>13792</v>
      </c>
      <c r="SLO1" s="1" t="s">
        <v>13793</v>
      </c>
      <c r="SLP1" s="1" t="s">
        <v>13794</v>
      </c>
      <c r="SLQ1" s="1" t="s">
        <v>13795</v>
      </c>
      <c r="SLR1" s="1" t="s">
        <v>13796</v>
      </c>
      <c r="SLS1" s="1" t="s">
        <v>13797</v>
      </c>
      <c r="SLT1" s="1" t="s">
        <v>13798</v>
      </c>
      <c r="SLU1" s="1" t="s">
        <v>13799</v>
      </c>
      <c r="SLV1" s="1" t="s">
        <v>13800</v>
      </c>
      <c r="SLW1" s="1" t="s">
        <v>13801</v>
      </c>
      <c r="SLX1" s="1" t="s">
        <v>13802</v>
      </c>
      <c r="SLY1" s="1" t="s">
        <v>13803</v>
      </c>
      <c r="SLZ1" s="1" t="s">
        <v>13804</v>
      </c>
      <c r="SMA1" s="1" t="s">
        <v>13805</v>
      </c>
      <c r="SMB1" s="1" t="s">
        <v>13806</v>
      </c>
      <c r="SMC1" s="1" t="s">
        <v>13807</v>
      </c>
      <c r="SMD1" s="1" t="s">
        <v>13808</v>
      </c>
      <c r="SME1" s="1" t="s">
        <v>13809</v>
      </c>
      <c r="SMF1" s="1" t="s">
        <v>13810</v>
      </c>
      <c r="SMG1" s="1" t="s">
        <v>13811</v>
      </c>
      <c r="SMH1" s="1" t="s">
        <v>13812</v>
      </c>
      <c r="SMI1" s="1" t="s">
        <v>13813</v>
      </c>
      <c r="SMJ1" s="1" t="s">
        <v>13814</v>
      </c>
      <c r="SMK1" s="1" t="s">
        <v>13815</v>
      </c>
      <c r="SML1" s="1" t="s">
        <v>13816</v>
      </c>
      <c r="SMM1" s="1" t="s">
        <v>13817</v>
      </c>
      <c r="SMN1" s="1" t="s">
        <v>13818</v>
      </c>
      <c r="SMO1" s="1" t="s">
        <v>13819</v>
      </c>
      <c r="SMP1" s="1" t="s">
        <v>13820</v>
      </c>
      <c r="SMQ1" s="1" t="s">
        <v>13821</v>
      </c>
      <c r="SMR1" s="1" t="s">
        <v>13822</v>
      </c>
      <c r="SMS1" s="1" t="s">
        <v>13823</v>
      </c>
      <c r="SMT1" s="1" t="s">
        <v>13824</v>
      </c>
      <c r="SMU1" s="1" t="s">
        <v>13825</v>
      </c>
      <c r="SMV1" s="1" t="s">
        <v>13826</v>
      </c>
      <c r="SMW1" s="1" t="s">
        <v>13827</v>
      </c>
      <c r="SMX1" s="1" t="s">
        <v>13828</v>
      </c>
      <c r="SMY1" s="1" t="s">
        <v>13829</v>
      </c>
      <c r="SMZ1" s="1" t="s">
        <v>13830</v>
      </c>
      <c r="SNA1" s="1" t="s">
        <v>13831</v>
      </c>
      <c r="SNB1" s="1" t="s">
        <v>13832</v>
      </c>
      <c r="SNC1" s="1" t="s">
        <v>13833</v>
      </c>
      <c r="SND1" s="1" t="s">
        <v>13834</v>
      </c>
      <c r="SNE1" s="1" t="s">
        <v>13835</v>
      </c>
      <c r="SNF1" s="1" t="s">
        <v>13836</v>
      </c>
      <c r="SNG1" s="1" t="s">
        <v>13837</v>
      </c>
      <c r="SNH1" s="1" t="s">
        <v>13838</v>
      </c>
      <c r="SNI1" s="1" t="s">
        <v>13839</v>
      </c>
      <c r="SNJ1" s="1" t="s">
        <v>13840</v>
      </c>
      <c r="SNK1" s="1" t="s">
        <v>13841</v>
      </c>
      <c r="SNL1" s="1" t="s">
        <v>13842</v>
      </c>
      <c r="SNM1" s="1" t="s">
        <v>13843</v>
      </c>
      <c r="SNN1" s="1" t="s">
        <v>13844</v>
      </c>
      <c r="SNO1" s="1" t="s">
        <v>13845</v>
      </c>
      <c r="SNP1" s="1" t="s">
        <v>13846</v>
      </c>
      <c r="SNQ1" s="1" t="s">
        <v>13847</v>
      </c>
      <c r="SNR1" s="1" t="s">
        <v>13848</v>
      </c>
      <c r="SNS1" s="1" t="s">
        <v>13849</v>
      </c>
      <c r="SNT1" s="1" t="s">
        <v>13850</v>
      </c>
      <c r="SNU1" s="1" t="s">
        <v>13851</v>
      </c>
      <c r="SNV1" s="1" t="s">
        <v>13852</v>
      </c>
      <c r="SNW1" s="1" t="s">
        <v>13853</v>
      </c>
      <c r="SNX1" s="1" t="s">
        <v>13854</v>
      </c>
      <c r="SNY1" s="1" t="s">
        <v>13855</v>
      </c>
      <c r="SNZ1" s="1" t="s">
        <v>13856</v>
      </c>
      <c r="SOA1" s="1" t="s">
        <v>13857</v>
      </c>
      <c r="SOB1" s="1" t="s">
        <v>13858</v>
      </c>
      <c r="SOC1" s="1" t="s">
        <v>13859</v>
      </c>
      <c r="SOD1" s="1" t="s">
        <v>13860</v>
      </c>
      <c r="SOE1" s="1" t="s">
        <v>13861</v>
      </c>
      <c r="SOF1" s="1" t="s">
        <v>13862</v>
      </c>
      <c r="SOG1" s="1" t="s">
        <v>13863</v>
      </c>
      <c r="SOH1" s="1" t="s">
        <v>13864</v>
      </c>
      <c r="SOI1" s="1" t="s">
        <v>13865</v>
      </c>
      <c r="SOJ1" s="1" t="s">
        <v>13866</v>
      </c>
      <c r="SOK1" s="1" t="s">
        <v>13867</v>
      </c>
      <c r="SOL1" s="1" t="s">
        <v>13868</v>
      </c>
      <c r="SOM1" s="1" t="s">
        <v>13869</v>
      </c>
      <c r="SON1" s="1" t="s">
        <v>13870</v>
      </c>
      <c r="SOO1" s="1" t="s">
        <v>13871</v>
      </c>
      <c r="SOP1" s="1" t="s">
        <v>13872</v>
      </c>
      <c r="SOQ1" s="1" t="s">
        <v>13873</v>
      </c>
      <c r="SOR1" s="1" t="s">
        <v>13874</v>
      </c>
      <c r="SOS1" s="1" t="s">
        <v>13875</v>
      </c>
      <c r="SOT1" s="1" t="s">
        <v>13876</v>
      </c>
      <c r="SOU1" s="1" t="s">
        <v>13877</v>
      </c>
      <c r="SOV1" s="1" t="s">
        <v>13878</v>
      </c>
      <c r="SOW1" s="1" t="s">
        <v>13879</v>
      </c>
      <c r="SOX1" s="1" t="s">
        <v>13880</v>
      </c>
      <c r="SOY1" s="1" t="s">
        <v>13881</v>
      </c>
      <c r="SOZ1" s="1" t="s">
        <v>13882</v>
      </c>
      <c r="SPA1" s="1" t="s">
        <v>13883</v>
      </c>
      <c r="SPB1" s="1" t="s">
        <v>13884</v>
      </c>
      <c r="SPC1" s="1" t="s">
        <v>13885</v>
      </c>
      <c r="SPD1" s="1" t="s">
        <v>13886</v>
      </c>
      <c r="SPE1" s="1" t="s">
        <v>13887</v>
      </c>
      <c r="SPF1" s="1" t="s">
        <v>13888</v>
      </c>
      <c r="SPG1" s="1" t="s">
        <v>13889</v>
      </c>
      <c r="SPH1" s="1" t="s">
        <v>13890</v>
      </c>
      <c r="SPI1" s="1" t="s">
        <v>13891</v>
      </c>
      <c r="SPJ1" s="1" t="s">
        <v>13892</v>
      </c>
      <c r="SPK1" s="1" t="s">
        <v>13893</v>
      </c>
      <c r="SPL1" s="1" t="s">
        <v>13894</v>
      </c>
      <c r="SPM1" s="1" t="s">
        <v>13895</v>
      </c>
      <c r="SPN1" s="1" t="s">
        <v>13896</v>
      </c>
      <c r="SPO1" s="1" t="s">
        <v>13897</v>
      </c>
      <c r="SPP1" s="1" t="s">
        <v>13898</v>
      </c>
      <c r="SPQ1" s="1" t="s">
        <v>13899</v>
      </c>
      <c r="SPR1" s="1" t="s">
        <v>13900</v>
      </c>
      <c r="SPS1" s="1" t="s">
        <v>13901</v>
      </c>
      <c r="SPT1" s="1" t="s">
        <v>13902</v>
      </c>
      <c r="SPU1" s="1" t="s">
        <v>13903</v>
      </c>
      <c r="SPV1" s="1" t="s">
        <v>13904</v>
      </c>
      <c r="SPW1" s="1" t="s">
        <v>13905</v>
      </c>
      <c r="SPX1" s="1" t="s">
        <v>13906</v>
      </c>
      <c r="SPY1" s="1" t="s">
        <v>13907</v>
      </c>
      <c r="SPZ1" s="1" t="s">
        <v>13908</v>
      </c>
      <c r="SQA1" s="1" t="s">
        <v>13909</v>
      </c>
      <c r="SQB1" s="1" t="s">
        <v>13910</v>
      </c>
      <c r="SQC1" s="1" t="s">
        <v>13911</v>
      </c>
      <c r="SQD1" s="1" t="s">
        <v>13912</v>
      </c>
      <c r="SQE1" s="1" t="s">
        <v>13913</v>
      </c>
      <c r="SQF1" s="1" t="s">
        <v>13914</v>
      </c>
      <c r="SQG1" s="1" t="s">
        <v>13915</v>
      </c>
      <c r="SQH1" s="1" t="s">
        <v>13916</v>
      </c>
      <c r="SQI1" s="1" t="s">
        <v>13917</v>
      </c>
      <c r="SQJ1" s="1" t="s">
        <v>13918</v>
      </c>
      <c r="SQK1" s="1" t="s">
        <v>13919</v>
      </c>
      <c r="SQL1" s="1" t="s">
        <v>13920</v>
      </c>
      <c r="SQM1" s="1" t="s">
        <v>13921</v>
      </c>
      <c r="SQN1" s="1" t="s">
        <v>13922</v>
      </c>
      <c r="SQO1" s="1" t="s">
        <v>13923</v>
      </c>
      <c r="SQP1" s="1" t="s">
        <v>13924</v>
      </c>
      <c r="SQQ1" s="1" t="s">
        <v>13925</v>
      </c>
      <c r="SQR1" s="1" t="s">
        <v>13926</v>
      </c>
      <c r="SQS1" s="1" t="s">
        <v>13927</v>
      </c>
      <c r="SQT1" s="1" t="s">
        <v>13928</v>
      </c>
      <c r="SQU1" s="1" t="s">
        <v>13929</v>
      </c>
      <c r="SQV1" s="1" t="s">
        <v>13930</v>
      </c>
      <c r="SQW1" s="1" t="s">
        <v>13931</v>
      </c>
      <c r="SQX1" s="1" t="s">
        <v>13932</v>
      </c>
      <c r="SQY1" s="1" t="s">
        <v>13933</v>
      </c>
      <c r="SQZ1" s="1" t="s">
        <v>13934</v>
      </c>
      <c r="SRA1" s="1" t="s">
        <v>13935</v>
      </c>
      <c r="SRB1" s="1" t="s">
        <v>13936</v>
      </c>
      <c r="SRC1" s="1" t="s">
        <v>13937</v>
      </c>
      <c r="SRD1" s="1" t="s">
        <v>13938</v>
      </c>
      <c r="SRE1" s="1" t="s">
        <v>13939</v>
      </c>
      <c r="SRF1" s="1" t="s">
        <v>13940</v>
      </c>
      <c r="SRG1" s="1" t="s">
        <v>13941</v>
      </c>
      <c r="SRH1" s="1" t="s">
        <v>13942</v>
      </c>
      <c r="SRI1" s="1" t="s">
        <v>13943</v>
      </c>
      <c r="SRJ1" s="1" t="s">
        <v>13944</v>
      </c>
      <c r="SRK1" s="1" t="s">
        <v>13945</v>
      </c>
      <c r="SRL1" s="1" t="s">
        <v>13946</v>
      </c>
      <c r="SRM1" s="1" t="s">
        <v>13947</v>
      </c>
      <c r="SRN1" s="1" t="s">
        <v>13948</v>
      </c>
      <c r="SRO1" s="1" t="s">
        <v>13949</v>
      </c>
      <c r="SRP1" s="1" t="s">
        <v>13950</v>
      </c>
      <c r="SRQ1" s="1" t="s">
        <v>13951</v>
      </c>
      <c r="SRR1" s="1" t="s">
        <v>13952</v>
      </c>
      <c r="SRS1" s="1" t="s">
        <v>13953</v>
      </c>
      <c r="SRT1" s="1" t="s">
        <v>13954</v>
      </c>
      <c r="SRU1" s="1" t="s">
        <v>13955</v>
      </c>
      <c r="SRV1" s="1" t="s">
        <v>13956</v>
      </c>
      <c r="SRW1" s="1" t="s">
        <v>13957</v>
      </c>
      <c r="SRX1" s="1" t="s">
        <v>13958</v>
      </c>
      <c r="SRY1" s="1" t="s">
        <v>13959</v>
      </c>
      <c r="SRZ1" s="1" t="s">
        <v>13960</v>
      </c>
      <c r="SSA1" s="1" t="s">
        <v>13961</v>
      </c>
      <c r="SSB1" s="1" t="s">
        <v>13962</v>
      </c>
      <c r="SSC1" s="1" t="s">
        <v>13963</v>
      </c>
      <c r="SSD1" s="1" t="s">
        <v>13964</v>
      </c>
      <c r="SSE1" s="1" t="s">
        <v>13965</v>
      </c>
      <c r="SSF1" s="1" t="s">
        <v>13966</v>
      </c>
      <c r="SSG1" s="1" t="s">
        <v>13967</v>
      </c>
      <c r="SSH1" s="1" t="s">
        <v>13968</v>
      </c>
      <c r="SSI1" s="1" t="s">
        <v>13969</v>
      </c>
      <c r="SSJ1" s="1" t="s">
        <v>13970</v>
      </c>
      <c r="SSK1" s="1" t="s">
        <v>13971</v>
      </c>
      <c r="SSL1" s="1" t="s">
        <v>13972</v>
      </c>
      <c r="SSM1" s="1" t="s">
        <v>13973</v>
      </c>
      <c r="SSN1" s="1" t="s">
        <v>13974</v>
      </c>
      <c r="SSO1" s="1" t="s">
        <v>13975</v>
      </c>
      <c r="SSP1" s="1" t="s">
        <v>13976</v>
      </c>
      <c r="SSQ1" s="1" t="s">
        <v>13977</v>
      </c>
      <c r="SSR1" s="1" t="s">
        <v>13978</v>
      </c>
      <c r="SSS1" s="1" t="s">
        <v>13979</v>
      </c>
      <c r="SST1" s="1" t="s">
        <v>13980</v>
      </c>
      <c r="SSU1" s="1" t="s">
        <v>13981</v>
      </c>
      <c r="SSV1" s="1" t="s">
        <v>13982</v>
      </c>
      <c r="SSW1" s="1" t="s">
        <v>13983</v>
      </c>
      <c r="SSX1" s="1" t="s">
        <v>13984</v>
      </c>
      <c r="SSY1" s="1" t="s">
        <v>13985</v>
      </c>
      <c r="SSZ1" s="1" t="s">
        <v>13986</v>
      </c>
      <c r="STA1" s="1" t="s">
        <v>13987</v>
      </c>
      <c r="STB1" s="1" t="s">
        <v>13988</v>
      </c>
      <c r="STC1" s="1" t="s">
        <v>13989</v>
      </c>
      <c r="STD1" s="1" t="s">
        <v>13990</v>
      </c>
      <c r="STE1" s="1" t="s">
        <v>13991</v>
      </c>
      <c r="STF1" s="1" t="s">
        <v>13992</v>
      </c>
      <c r="STG1" s="1" t="s">
        <v>13993</v>
      </c>
      <c r="STH1" s="1" t="s">
        <v>13994</v>
      </c>
      <c r="STI1" s="1" t="s">
        <v>13995</v>
      </c>
      <c r="STJ1" s="1" t="s">
        <v>13996</v>
      </c>
      <c r="STK1" s="1" t="s">
        <v>13997</v>
      </c>
      <c r="STL1" s="1" t="s">
        <v>13998</v>
      </c>
      <c r="STM1" s="1" t="s">
        <v>13999</v>
      </c>
      <c r="STN1" s="1" t="s">
        <v>14000</v>
      </c>
      <c r="STO1" s="1" t="s">
        <v>14001</v>
      </c>
      <c r="STP1" s="1" t="s">
        <v>14002</v>
      </c>
      <c r="STQ1" s="1" t="s">
        <v>14003</v>
      </c>
      <c r="STR1" s="1" t="s">
        <v>14004</v>
      </c>
      <c r="STS1" s="1" t="s">
        <v>14005</v>
      </c>
      <c r="STT1" s="1" t="s">
        <v>14006</v>
      </c>
      <c r="STU1" s="1" t="s">
        <v>14007</v>
      </c>
      <c r="STV1" s="1" t="s">
        <v>14008</v>
      </c>
      <c r="STW1" s="1" t="s">
        <v>14009</v>
      </c>
      <c r="STX1" s="1" t="s">
        <v>14010</v>
      </c>
      <c r="STY1" s="1" t="s">
        <v>14011</v>
      </c>
      <c r="STZ1" s="1" t="s">
        <v>14012</v>
      </c>
      <c r="SUA1" s="1" t="s">
        <v>14013</v>
      </c>
      <c r="SUB1" s="1" t="s">
        <v>14014</v>
      </c>
      <c r="SUC1" s="1" t="s">
        <v>14015</v>
      </c>
      <c r="SUD1" s="1" t="s">
        <v>14016</v>
      </c>
      <c r="SUE1" s="1" t="s">
        <v>14017</v>
      </c>
      <c r="SUF1" s="1" t="s">
        <v>14018</v>
      </c>
      <c r="SUG1" s="1" t="s">
        <v>14019</v>
      </c>
      <c r="SUH1" s="1" t="s">
        <v>14020</v>
      </c>
      <c r="SUI1" s="1" t="s">
        <v>14021</v>
      </c>
      <c r="SUJ1" s="1" t="s">
        <v>14022</v>
      </c>
      <c r="SUK1" s="1" t="s">
        <v>14023</v>
      </c>
      <c r="SUL1" s="1" t="s">
        <v>14024</v>
      </c>
      <c r="SUM1" s="1" t="s">
        <v>14025</v>
      </c>
      <c r="SUN1" s="1" t="s">
        <v>14026</v>
      </c>
      <c r="SUO1" s="1" t="s">
        <v>14027</v>
      </c>
      <c r="SUP1" s="1" t="s">
        <v>14028</v>
      </c>
      <c r="SUQ1" s="1" t="s">
        <v>14029</v>
      </c>
      <c r="SUR1" s="1" t="s">
        <v>14030</v>
      </c>
      <c r="SUS1" s="1" t="s">
        <v>14031</v>
      </c>
      <c r="SUT1" s="1" t="s">
        <v>14032</v>
      </c>
      <c r="SUU1" s="1" t="s">
        <v>14033</v>
      </c>
      <c r="SUV1" s="1" t="s">
        <v>14034</v>
      </c>
      <c r="SUW1" s="1" t="s">
        <v>14035</v>
      </c>
      <c r="SUX1" s="1" t="s">
        <v>14036</v>
      </c>
      <c r="SUY1" s="1" t="s">
        <v>14037</v>
      </c>
      <c r="SUZ1" s="1" t="s">
        <v>14038</v>
      </c>
      <c r="SVA1" s="1" t="s">
        <v>14039</v>
      </c>
      <c r="SVB1" s="1" t="s">
        <v>14040</v>
      </c>
      <c r="SVC1" s="1" t="s">
        <v>14041</v>
      </c>
      <c r="SVD1" s="1" t="s">
        <v>14042</v>
      </c>
      <c r="SVE1" s="1" t="s">
        <v>14043</v>
      </c>
      <c r="SVF1" s="1" t="s">
        <v>14044</v>
      </c>
      <c r="SVG1" s="1" t="s">
        <v>14045</v>
      </c>
      <c r="SVH1" s="1" t="s">
        <v>14046</v>
      </c>
      <c r="SVI1" s="1" t="s">
        <v>14047</v>
      </c>
      <c r="SVJ1" s="1" t="s">
        <v>14048</v>
      </c>
      <c r="SVK1" s="1" t="s">
        <v>14049</v>
      </c>
      <c r="SVL1" s="1" t="s">
        <v>14050</v>
      </c>
      <c r="SVM1" s="1" t="s">
        <v>14051</v>
      </c>
      <c r="SVN1" s="1" t="s">
        <v>14052</v>
      </c>
      <c r="SVO1" s="1" t="s">
        <v>14053</v>
      </c>
      <c r="SVP1" s="1" t="s">
        <v>14054</v>
      </c>
      <c r="SVQ1" s="1" t="s">
        <v>14055</v>
      </c>
      <c r="SVR1" s="1" t="s">
        <v>14056</v>
      </c>
      <c r="SVS1" s="1" t="s">
        <v>14057</v>
      </c>
      <c r="SVT1" s="1" t="s">
        <v>14058</v>
      </c>
      <c r="SVU1" s="1" t="s">
        <v>14059</v>
      </c>
      <c r="SVV1" s="1" t="s">
        <v>14060</v>
      </c>
      <c r="SVW1" s="1" t="s">
        <v>14061</v>
      </c>
      <c r="SVX1" s="1" t="s">
        <v>14062</v>
      </c>
      <c r="SVY1" s="1" t="s">
        <v>14063</v>
      </c>
      <c r="SVZ1" s="1" t="s">
        <v>14064</v>
      </c>
      <c r="SWA1" s="1" t="s">
        <v>14065</v>
      </c>
      <c r="SWB1" s="1" t="s">
        <v>14066</v>
      </c>
      <c r="SWC1" s="1" t="s">
        <v>14067</v>
      </c>
      <c r="SWD1" s="1" t="s">
        <v>14068</v>
      </c>
      <c r="SWE1" s="1" t="s">
        <v>14069</v>
      </c>
      <c r="SWF1" s="1" t="s">
        <v>14070</v>
      </c>
      <c r="SWG1" s="1" t="s">
        <v>14071</v>
      </c>
      <c r="SWH1" s="1" t="s">
        <v>14072</v>
      </c>
      <c r="SWI1" s="1" t="s">
        <v>14073</v>
      </c>
      <c r="SWJ1" s="1" t="s">
        <v>14074</v>
      </c>
      <c r="SWK1" s="1" t="s">
        <v>14075</v>
      </c>
      <c r="SWL1" s="1" t="s">
        <v>14076</v>
      </c>
      <c r="SWM1" s="1" t="s">
        <v>14077</v>
      </c>
      <c r="SWN1" s="1" t="s">
        <v>14078</v>
      </c>
      <c r="SWO1" s="1" t="s">
        <v>14079</v>
      </c>
      <c r="SWP1" s="1" t="s">
        <v>14080</v>
      </c>
      <c r="SWQ1" s="1" t="s">
        <v>14081</v>
      </c>
      <c r="SWR1" s="1" t="s">
        <v>14082</v>
      </c>
      <c r="SWS1" s="1" t="s">
        <v>14083</v>
      </c>
      <c r="SWT1" s="1" t="s">
        <v>14084</v>
      </c>
      <c r="SWU1" s="1" t="s">
        <v>14085</v>
      </c>
      <c r="SWV1" s="1" t="s">
        <v>14086</v>
      </c>
      <c r="SWW1" s="1" t="s">
        <v>14087</v>
      </c>
      <c r="SWX1" s="1" t="s">
        <v>14088</v>
      </c>
      <c r="SWY1" s="1" t="s">
        <v>14089</v>
      </c>
      <c r="SWZ1" s="1" t="s">
        <v>14090</v>
      </c>
      <c r="SXA1" s="1" t="s">
        <v>14091</v>
      </c>
      <c r="SXB1" s="1" t="s">
        <v>14092</v>
      </c>
      <c r="SXC1" s="1" t="s">
        <v>14093</v>
      </c>
      <c r="SXD1" s="1" t="s">
        <v>14094</v>
      </c>
      <c r="SXE1" s="1" t="s">
        <v>14095</v>
      </c>
      <c r="SXF1" s="1" t="s">
        <v>14096</v>
      </c>
      <c r="SXG1" s="1" t="s">
        <v>14097</v>
      </c>
      <c r="SXH1" s="1" t="s">
        <v>14098</v>
      </c>
      <c r="SXI1" s="1" t="s">
        <v>14099</v>
      </c>
      <c r="SXJ1" s="1" t="s">
        <v>14100</v>
      </c>
      <c r="SXK1" s="1" t="s">
        <v>14101</v>
      </c>
      <c r="SXL1" s="1" t="s">
        <v>14102</v>
      </c>
      <c r="SXM1" s="1" t="s">
        <v>14103</v>
      </c>
      <c r="SXN1" s="1" t="s">
        <v>14104</v>
      </c>
      <c r="SXO1" s="1" t="s">
        <v>14105</v>
      </c>
      <c r="SXP1" s="1" t="s">
        <v>14106</v>
      </c>
      <c r="SXQ1" s="1" t="s">
        <v>14107</v>
      </c>
      <c r="SXR1" s="1" t="s">
        <v>14108</v>
      </c>
      <c r="SXS1" s="1" t="s">
        <v>14109</v>
      </c>
      <c r="SXT1" s="1" t="s">
        <v>14110</v>
      </c>
      <c r="SXU1" s="1" t="s">
        <v>14111</v>
      </c>
      <c r="SXV1" s="1" t="s">
        <v>14112</v>
      </c>
      <c r="SXW1" s="1" t="s">
        <v>14113</v>
      </c>
      <c r="SXX1" s="1" t="s">
        <v>14114</v>
      </c>
      <c r="SXY1" s="1" t="s">
        <v>14115</v>
      </c>
      <c r="SXZ1" s="1" t="s">
        <v>14116</v>
      </c>
      <c r="SYA1" s="1" t="s">
        <v>14117</v>
      </c>
      <c r="SYB1" s="1" t="s">
        <v>14118</v>
      </c>
      <c r="SYC1" s="1" t="s">
        <v>14119</v>
      </c>
      <c r="SYD1" s="1" t="s">
        <v>14120</v>
      </c>
      <c r="SYE1" s="1" t="s">
        <v>14121</v>
      </c>
      <c r="SYF1" s="1" t="s">
        <v>14122</v>
      </c>
      <c r="SYG1" s="1" t="s">
        <v>14123</v>
      </c>
      <c r="SYH1" s="1" t="s">
        <v>14124</v>
      </c>
      <c r="SYI1" s="1" t="s">
        <v>14125</v>
      </c>
      <c r="SYJ1" s="1" t="s">
        <v>14126</v>
      </c>
      <c r="SYK1" s="1" t="s">
        <v>14127</v>
      </c>
      <c r="SYL1" s="1" t="s">
        <v>14128</v>
      </c>
      <c r="SYM1" s="1" t="s">
        <v>14129</v>
      </c>
      <c r="SYN1" s="1" t="s">
        <v>14130</v>
      </c>
      <c r="SYO1" s="1" t="s">
        <v>14131</v>
      </c>
      <c r="SYP1" s="1" t="s">
        <v>14132</v>
      </c>
      <c r="SYQ1" s="1" t="s">
        <v>14133</v>
      </c>
      <c r="SYR1" s="1" t="s">
        <v>14134</v>
      </c>
      <c r="SYS1" s="1" t="s">
        <v>14135</v>
      </c>
      <c r="SYT1" s="1" t="s">
        <v>14136</v>
      </c>
      <c r="SYU1" s="1" t="s">
        <v>14137</v>
      </c>
      <c r="SYV1" s="1" t="s">
        <v>14138</v>
      </c>
      <c r="SYW1" s="1" t="s">
        <v>14139</v>
      </c>
      <c r="SYX1" s="1" t="s">
        <v>14140</v>
      </c>
      <c r="SYY1" s="1" t="s">
        <v>14141</v>
      </c>
      <c r="SYZ1" s="1" t="s">
        <v>14142</v>
      </c>
      <c r="SZA1" s="1" t="s">
        <v>14143</v>
      </c>
      <c r="SZB1" s="1" t="s">
        <v>14144</v>
      </c>
      <c r="SZC1" s="1" t="s">
        <v>14145</v>
      </c>
      <c r="SZD1" s="1" t="s">
        <v>14146</v>
      </c>
      <c r="SZE1" s="1" t="s">
        <v>14147</v>
      </c>
      <c r="SZF1" s="1" t="s">
        <v>14148</v>
      </c>
      <c r="SZG1" s="1" t="s">
        <v>14149</v>
      </c>
      <c r="SZH1" s="1" t="s">
        <v>14150</v>
      </c>
      <c r="SZI1" s="1" t="s">
        <v>14151</v>
      </c>
      <c r="SZJ1" s="1" t="s">
        <v>14152</v>
      </c>
      <c r="SZK1" s="1" t="s">
        <v>14153</v>
      </c>
      <c r="SZL1" s="1" t="s">
        <v>14154</v>
      </c>
      <c r="SZM1" s="1" t="s">
        <v>14155</v>
      </c>
      <c r="SZN1" s="1" t="s">
        <v>14156</v>
      </c>
      <c r="SZO1" s="1" t="s">
        <v>14157</v>
      </c>
      <c r="SZP1" s="1" t="s">
        <v>14158</v>
      </c>
      <c r="SZQ1" s="1" t="s">
        <v>14159</v>
      </c>
      <c r="SZR1" s="1" t="s">
        <v>14160</v>
      </c>
      <c r="SZS1" s="1" t="s">
        <v>14161</v>
      </c>
      <c r="SZT1" s="1" t="s">
        <v>14162</v>
      </c>
      <c r="SZU1" s="1" t="s">
        <v>14163</v>
      </c>
      <c r="SZV1" s="1" t="s">
        <v>14164</v>
      </c>
      <c r="SZW1" s="1" t="s">
        <v>14165</v>
      </c>
      <c r="SZX1" s="1" t="s">
        <v>14166</v>
      </c>
      <c r="SZY1" s="1" t="s">
        <v>14167</v>
      </c>
      <c r="SZZ1" s="1" t="s">
        <v>14168</v>
      </c>
      <c r="TAA1" s="1" t="s">
        <v>14169</v>
      </c>
      <c r="TAB1" s="1" t="s">
        <v>14170</v>
      </c>
      <c r="TAC1" s="1" t="s">
        <v>14171</v>
      </c>
      <c r="TAD1" s="1" t="s">
        <v>14172</v>
      </c>
      <c r="TAE1" s="1" t="s">
        <v>14173</v>
      </c>
      <c r="TAF1" s="1" t="s">
        <v>14174</v>
      </c>
      <c r="TAG1" s="1" t="s">
        <v>14175</v>
      </c>
      <c r="TAH1" s="1" t="s">
        <v>14176</v>
      </c>
      <c r="TAI1" s="1" t="s">
        <v>14177</v>
      </c>
      <c r="TAJ1" s="1" t="s">
        <v>14178</v>
      </c>
      <c r="TAK1" s="1" t="s">
        <v>14179</v>
      </c>
      <c r="TAL1" s="1" t="s">
        <v>14180</v>
      </c>
      <c r="TAM1" s="1" t="s">
        <v>14181</v>
      </c>
      <c r="TAN1" s="1" t="s">
        <v>14182</v>
      </c>
      <c r="TAO1" s="1" t="s">
        <v>14183</v>
      </c>
      <c r="TAP1" s="1" t="s">
        <v>14184</v>
      </c>
      <c r="TAQ1" s="1" t="s">
        <v>14185</v>
      </c>
      <c r="TAR1" s="1" t="s">
        <v>14186</v>
      </c>
      <c r="TAS1" s="1" t="s">
        <v>14187</v>
      </c>
      <c r="TAT1" s="1" t="s">
        <v>14188</v>
      </c>
      <c r="TAU1" s="1" t="s">
        <v>14189</v>
      </c>
      <c r="TAV1" s="1" t="s">
        <v>14190</v>
      </c>
      <c r="TAW1" s="1" t="s">
        <v>14191</v>
      </c>
      <c r="TAX1" s="1" t="s">
        <v>14192</v>
      </c>
      <c r="TAY1" s="1" t="s">
        <v>14193</v>
      </c>
      <c r="TAZ1" s="1" t="s">
        <v>14194</v>
      </c>
      <c r="TBA1" s="1" t="s">
        <v>14195</v>
      </c>
      <c r="TBB1" s="1" t="s">
        <v>14196</v>
      </c>
      <c r="TBC1" s="1" t="s">
        <v>14197</v>
      </c>
      <c r="TBD1" s="1" t="s">
        <v>14198</v>
      </c>
      <c r="TBE1" s="1" t="s">
        <v>14199</v>
      </c>
      <c r="TBF1" s="1" t="s">
        <v>14200</v>
      </c>
      <c r="TBG1" s="1" t="s">
        <v>14201</v>
      </c>
      <c r="TBH1" s="1" t="s">
        <v>14202</v>
      </c>
      <c r="TBI1" s="1" t="s">
        <v>14203</v>
      </c>
      <c r="TBJ1" s="1" t="s">
        <v>14204</v>
      </c>
      <c r="TBK1" s="1" t="s">
        <v>14205</v>
      </c>
      <c r="TBL1" s="1" t="s">
        <v>14206</v>
      </c>
      <c r="TBM1" s="1" t="s">
        <v>14207</v>
      </c>
      <c r="TBN1" s="1" t="s">
        <v>14208</v>
      </c>
      <c r="TBO1" s="1" t="s">
        <v>14209</v>
      </c>
      <c r="TBP1" s="1" t="s">
        <v>14210</v>
      </c>
      <c r="TBQ1" s="1" t="s">
        <v>14211</v>
      </c>
      <c r="TBR1" s="1" t="s">
        <v>14212</v>
      </c>
      <c r="TBS1" s="1" t="s">
        <v>14213</v>
      </c>
      <c r="TBT1" s="1" t="s">
        <v>14214</v>
      </c>
      <c r="TBU1" s="1" t="s">
        <v>14215</v>
      </c>
      <c r="TBV1" s="1" t="s">
        <v>14216</v>
      </c>
      <c r="TBW1" s="1" t="s">
        <v>14217</v>
      </c>
      <c r="TBX1" s="1" t="s">
        <v>14218</v>
      </c>
      <c r="TBY1" s="1" t="s">
        <v>14219</v>
      </c>
      <c r="TBZ1" s="1" t="s">
        <v>14220</v>
      </c>
      <c r="TCA1" s="1" t="s">
        <v>14221</v>
      </c>
      <c r="TCB1" s="1" t="s">
        <v>14222</v>
      </c>
      <c r="TCC1" s="1" t="s">
        <v>14223</v>
      </c>
      <c r="TCD1" s="1" t="s">
        <v>14224</v>
      </c>
      <c r="TCE1" s="1" t="s">
        <v>14225</v>
      </c>
      <c r="TCF1" s="1" t="s">
        <v>14226</v>
      </c>
      <c r="TCG1" s="1" t="s">
        <v>14227</v>
      </c>
      <c r="TCH1" s="1" t="s">
        <v>14228</v>
      </c>
      <c r="TCI1" s="1" t="s">
        <v>14229</v>
      </c>
      <c r="TCJ1" s="1" t="s">
        <v>14230</v>
      </c>
      <c r="TCK1" s="1" t="s">
        <v>14231</v>
      </c>
      <c r="TCL1" s="1" t="s">
        <v>14232</v>
      </c>
      <c r="TCM1" s="1" t="s">
        <v>14233</v>
      </c>
      <c r="TCN1" s="1" t="s">
        <v>14234</v>
      </c>
      <c r="TCO1" s="1" t="s">
        <v>14235</v>
      </c>
      <c r="TCP1" s="1" t="s">
        <v>14236</v>
      </c>
      <c r="TCQ1" s="1" t="s">
        <v>14237</v>
      </c>
      <c r="TCR1" s="1" t="s">
        <v>14238</v>
      </c>
      <c r="TCS1" s="1" t="s">
        <v>14239</v>
      </c>
      <c r="TCT1" s="1" t="s">
        <v>14240</v>
      </c>
      <c r="TCU1" s="1" t="s">
        <v>14241</v>
      </c>
      <c r="TCV1" s="1" t="s">
        <v>14242</v>
      </c>
      <c r="TCW1" s="1" t="s">
        <v>14243</v>
      </c>
      <c r="TCX1" s="1" t="s">
        <v>14244</v>
      </c>
      <c r="TCY1" s="1" t="s">
        <v>14245</v>
      </c>
      <c r="TCZ1" s="1" t="s">
        <v>14246</v>
      </c>
      <c r="TDA1" s="1" t="s">
        <v>14247</v>
      </c>
      <c r="TDB1" s="1" t="s">
        <v>14248</v>
      </c>
      <c r="TDC1" s="1" t="s">
        <v>14249</v>
      </c>
      <c r="TDD1" s="1" t="s">
        <v>14250</v>
      </c>
      <c r="TDE1" s="1" t="s">
        <v>14251</v>
      </c>
      <c r="TDF1" s="1" t="s">
        <v>14252</v>
      </c>
      <c r="TDG1" s="1" t="s">
        <v>14253</v>
      </c>
      <c r="TDH1" s="1" t="s">
        <v>14254</v>
      </c>
      <c r="TDI1" s="1" t="s">
        <v>14255</v>
      </c>
      <c r="TDJ1" s="1" t="s">
        <v>14256</v>
      </c>
      <c r="TDK1" s="1" t="s">
        <v>14257</v>
      </c>
      <c r="TDL1" s="1" t="s">
        <v>14258</v>
      </c>
      <c r="TDM1" s="1" t="s">
        <v>14259</v>
      </c>
      <c r="TDN1" s="1" t="s">
        <v>14260</v>
      </c>
      <c r="TDO1" s="1" t="s">
        <v>14261</v>
      </c>
      <c r="TDP1" s="1" t="s">
        <v>14262</v>
      </c>
      <c r="TDQ1" s="1" t="s">
        <v>14263</v>
      </c>
      <c r="TDR1" s="1" t="s">
        <v>14264</v>
      </c>
      <c r="TDS1" s="1" t="s">
        <v>14265</v>
      </c>
      <c r="TDT1" s="1" t="s">
        <v>14266</v>
      </c>
      <c r="TDU1" s="1" t="s">
        <v>14267</v>
      </c>
      <c r="TDV1" s="1" t="s">
        <v>14268</v>
      </c>
      <c r="TDW1" s="1" t="s">
        <v>14269</v>
      </c>
      <c r="TDX1" s="1" t="s">
        <v>14270</v>
      </c>
      <c r="TDY1" s="1" t="s">
        <v>14271</v>
      </c>
      <c r="TDZ1" s="1" t="s">
        <v>14272</v>
      </c>
      <c r="TEA1" s="1" t="s">
        <v>14273</v>
      </c>
      <c r="TEB1" s="1" t="s">
        <v>14274</v>
      </c>
      <c r="TEC1" s="1" t="s">
        <v>14275</v>
      </c>
      <c r="TED1" s="1" t="s">
        <v>14276</v>
      </c>
      <c r="TEE1" s="1" t="s">
        <v>14277</v>
      </c>
      <c r="TEF1" s="1" t="s">
        <v>14278</v>
      </c>
      <c r="TEG1" s="1" t="s">
        <v>14279</v>
      </c>
      <c r="TEH1" s="1" t="s">
        <v>14280</v>
      </c>
      <c r="TEI1" s="1" t="s">
        <v>14281</v>
      </c>
      <c r="TEJ1" s="1" t="s">
        <v>14282</v>
      </c>
      <c r="TEK1" s="1" t="s">
        <v>14283</v>
      </c>
      <c r="TEL1" s="1" t="s">
        <v>14284</v>
      </c>
      <c r="TEM1" s="1" t="s">
        <v>14285</v>
      </c>
      <c r="TEN1" s="1" t="s">
        <v>14286</v>
      </c>
      <c r="TEO1" s="1" t="s">
        <v>14287</v>
      </c>
      <c r="TEP1" s="1" t="s">
        <v>14288</v>
      </c>
      <c r="TEQ1" s="1" t="s">
        <v>14289</v>
      </c>
      <c r="TER1" s="1" t="s">
        <v>14290</v>
      </c>
      <c r="TES1" s="1" t="s">
        <v>14291</v>
      </c>
      <c r="TET1" s="1" t="s">
        <v>14292</v>
      </c>
      <c r="TEU1" s="1" t="s">
        <v>14293</v>
      </c>
      <c r="TEV1" s="1" t="s">
        <v>14294</v>
      </c>
      <c r="TEW1" s="1" t="s">
        <v>14295</v>
      </c>
      <c r="TEX1" s="1" t="s">
        <v>14296</v>
      </c>
      <c r="TEY1" s="1" t="s">
        <v>14297</v>
      </c>
      <c r="TEZ1" s="1" t="s">
        <v>14298</v>
      </c>
      <c r="TFA1" s="1" t="s">
        <v>14299</v>
      </c>
      <c r="TFB1" s="1" t="s">
        <v>14300</v>
      </c>
      <c r="TFC1" s="1" t="s">
        <v>14301</v>
      </c>
      <c r="TFD1" s="1" t="s">
        <v>14302</v>
      </c>
      <c r="TFE1" s="1" t="s">
        <v>14303</v>
      </c>
      <c r="TFF1" s="1" t="s">
        <v>14304</v>
      </c>
      <c r="TFG1" s="1" t="s">
        <v>14305</v>
      </c>
      <c r="TFH1" s="1" t="s">
        <v>14306</v>
      </c>
      <c r="TFI1" s="1" t="s">
        <v>14307</v>
      </c>
      <c r="TFJ1" s="1" t="s">
        <v>14308</v>
      </c>
      <c r="TFK1" s="1" t="s">
        <v>14309</v>
      </c>
      <c r="TFL1" s="1" t="s">
        <v>14310</v>
      </c>
      <c r="TFM1" s="1" t="s">
        <v>14311</v>
      </c>
      <c r="TFN1" s="1" t="s">
        <v>14312</v>
      </c>
      <c r="TFO1" s="1" t="s">
        <v>14313</v>
      </c>
      <c r="TFP1" s="1" t="s">
        <v>14314</v>
      </c>
      <c r="TFQ1" s="1" t="s">
        <v>14315</v>
      </c>
      <c r="TFR1" s="1" t="s">
        <v>14316</v>
      </c>
      <c r="TFS1" s="1" t="s">
        <v>14317</v>
      </c>
      <c r="TFT1" s="1" t="s">
        <v>14318</v>
      </c>
      <c r="TFU1" s="1" t="s">
        <v>14319</v>
      </c>
      <c r="TFV1" s="1" t="s">
        <v>14320</v>
      </c>
      <c r="TFW1" s="1" t="s">
        <v>14321</v>
      </c>
      <c r="TFX1" s="1" t="s">
        <v>14322</v>
      </c>
      <c r="TFY1" s="1" t="s">
        <v>14323</v>
      </c>
      <c r="TFZ1" s="1" t="s">
        <v>14324</v>
      </c>
      <c r="TGA1" s="1" t="s">
        <v>14325</v>
      </c>
      <c r="TGB1" s="1" t="s">
        <v>14326</v>
      </c>
      <c r="TGC1" s="1" t="s">
        <v>14327</v>
      </c>
      <c r="TGD1" s="1" t="s">
        <v>14328</v>
      </c>
      <c r="TGE1" s="1" t="s">
        <v>14329</v>
      </c>
      <c r="TGF1" s="1" t="s">
        <v>14330</v>
      </c>
      <c r="TGG1" s="1" t="s">
        <v>14331</v>
      </c>
      <c r="TGH1" s="1" t="s">
        <v>14332</v>
      </c>
      <c r="TGI1" s="1" t="s">
        <v>14333</v>
      </c>
      <c r="TGJ1" s="1" t="s">
        <v>14334</v>
      </c>
      <c r="TGK1" s="1" t="s">
        <v>14335</v>
      </c>
      <c r="TGL1" s="1" t="s">
        <v>14336</v>
      </c>
      <c r="TGM1" s="1" t="s">
        <v>14337</v>
      </c>
      <c r="TGN1" s="1" t="s">
        <v>14338</v>
      </c>
      <c r="TGO1" s="1" t="s">
        <v>14339</v>
      </c>
      <c r="TGP1" s="1" t="s">
        <v>14340</v>
      </c>
      <c r="TGQ1" s="1" t="s">
        <v>14341</v>
      </c>
      <c r="TGR1" s="1" t="s">
        <v>14342</v>
      </c>
      <c r="TGS1" s="1" t="s">
        <v>14343</v>
      </c>
      <c r="TGT1" s="1" t="s">
        <v>14344</v>
      </c>
      <c r="TGU1" s="1" t="s">
        <v>14345</v>
      </c>
      <c r="TGV1" s="1" t="s">
        <v>14346</v>
      </c>
      <c r="TGW1" s="1" t="s">
        <v>14347</v>
      </c>
      <c r="TGX1" s="1" t="s">
        <v>14348</v>
      </c>
      <c r="TGY1" s="1" t="s">
        <v>14349</v>
      </c>
      <c r="TGZ1" s="1" t="s">
        <v>14350</v>
      </c>
      <c r="THA1" s="1" t="s">
        <v>14351</v>
      </c>
      <c r="THB1" s="1" t="s">
        <v>14352</v>
      </c>
      <c r="THC1" s="1" t="s">
        <v>14353</v>
      </c>
      <c r="THD1" s="1" t="s">
        <v>14354</v>
      </c>
      <c r="THE1" s="1" t="s">
        <v>14355</v>
      </c>
      <c r="THF1" s="1" t="s">
        <v>14356</v>
      </c>
      <c r="THG1" s="1" t="s">
        <v>14357</v>
      </c>
      <c r="THH1" s="1" t="s">
        <v>14358</v>
      </c>
      <c r="THI1" s="1" t="s">
        <v>14359</v>
      </c>
      <c r="THJ1" s="1" t="s">
        <v>14360</v>
      </c>
      <c r="THK1" s="1" t="s">
        <v>14361</v>
      </c>
      <c r="THL1" s="1" t="s">
        <v>14362</v>
      </c>
      <c r="THM1" s="1" t="s">
        <v>14363</v>
      </c>
      <c r="THN1" s="1" t="s">
        <v>14364</v>
      </c>
      <c r="THO1" s="1" t="s">
        <v>14365</v>
      </c>
      <c r="THP1" s="1" t="s">
        <v>14366</v>
      </c>
      <c r="THQ1" s="1" t="s">
        <v>14367</v>
      </c>
      <c r="THR1" s="1" t="s">
        <v>14368</v>
      </c>
      <c r="THS1" s="1" t="s">
        <v>14369</v>
      </c>
      <c r="THT1" s="1" t="s">
        <v>14370</v>
      </c>
      <c r="THU1" s="1" t="s">
        <v>14371</v>
      </c>
      <c r="THV1" s="1" t="s">
        <v>14372</v>
      </c>
      <c r="THW1" s="1" t="s">
        <v>14373</v>
      </c>
      <c r="THX1" s="1" t="s">
        <v>14374</v>
      </c>
      <c r="THY1" s="1" t="s">
        <v>14375</v>
      </c>
      <c r="THZ1" s="1" t="s">
        <v>14376</v>
      </c>
      <c r="TIA1" s="1" t="s">
        <v>14377</v>
      </c>
      <c r="TIB1" s="1" t="s">
        <v>14378</v>
      </c>
      <c r="TIC1" s="1" t="s">
        <v>14379</v>
      </c>
      <c r="TID1" s="1" t="s">
        <v>14380</v>
      </c>
      <c r="TIE1" s="1" t="s">
        <v>14381</v>
      </c>
      <c r="TIF1" s="1" t="s">
        <v>14382</v>
      </c>
      <c r="TIG1" s="1" t="s">
        <v>14383</v>
      </c>
      <c r="TIH1" s="1" t="s">
        <v>14384</v>
      </c>
      <c r="TII1" s="1" t="s">
        <v>14385</v>
      </c>
      <c r="TIJ1" s="1" t="s">
        <v>14386</v>
      </c>
      <c r="TIK1" s="1" t="s">
        <v>14387</v>
      </c>
      <c r="TIL1" s="1" t="s">
        <v>14388</v>
      </c>
      <c r="TIM1" s="1" t="s">
        <v>14389</v>
      </c>
      <c r="TIN1" s="1" t="s">
        <v>14390</v>
      </c>
      <c r="TIO1" s="1" t="s">
        <v>14391</v>
      </c>
      <c r="TIP1" s="1" t="s">
        <v>14392</v>
      </c>
      <c r="TIQ1" s="1" t="s">
        <v>14393</v>
      </c>
      <c r="TIR1" s="1" t="s">
        <v>14394</v>
      </c>
      <c r="TIS1" s="1" t="s">
        <v>14395</v>
      </c>
      <c r="TIT1" s="1" t="s">
        <v>14396</v>
      </c>
      <c r="TIU1" s="1" t="s">
        <v>14397</v>
      </c>
      <c r="TIV1" s="1" t="s">
        <v>14398</v>
      </c>
      <c r="TIW1" s="1" t="s">
        <v>14399</v>
      </c>
      <c r="TIX1" s="1" t="s">
        <v>14400</v>
      </c>
      <c r="TIY1" s="1" t="s">
        <v>14401</v>
      </c>
      <c r="TIZ1" s="1" t="s">
        <v>14402</v>
      </c>
      <c r="TJA1" s="1" t="s">
        <v>14403</v>
      </c>
      <c r="TJB1" s="1" t="s">
        <v>14404</v>
      </c>
      <c r="TJC1" s="1" t="s">
        <v>14405</v>
      </c>
      <c r="TJD1" s="1" t="s">
        <v>14406</v>
      </c>
      <c r="TJE1" s="1" t="s">
        <v>14407</v>
      </c>
      <c r="TJF1" s="1" t="s">
        <v>14408</v>
      </c>
      <c r="TJG1" s="1" t="s">
        <v>14409</v>
      </c>
      <c r="TJH1" s="1" t="s">
        <v>14410</v>
      </c>
      <c r="TJI1" s="1" t="s">
        <v>14411</v>
      </c>
      <c r="TJJ1" s="1" t="s">
        <v>14412</v>
      </c>
      <c r="TJK1" s="1" t="s">
        <v>14413</v>
      </c>
      <c r="TJL1" s="1" t="s">
        <v>14414</v>
      </c>
      <c r="TJM1" s="1" t="s">
        <v>14415</v>
      </c>
      <c r="TJN1" s="1" t="s">
        <v>14416</v>
      </c>
      <c r="TJO1" s="1" t="s">
        <v>14417</v>
      </c>
      <c r="TJP1" s="1" t="s">
        <v>14418</v>
      </c>
      <c r="TJQ1" s="1" t="s">
        <v>14419</v>
      </c>
      <c r="TJR1" s="1" t="s">
        <v>14420</v>
      </c>
      <c r="TJS1" s="1" t="s">
        <v>14421</v>
      </c>
      <c r="TJT1" s="1" t="s">
        <v>14422</v>
      </c>
      <c r="TJU1" s="1" t="s">
        <v>14423</v>
      </c>
      <c r="TJV1" s="1" t="s">
        <v>14424</v>
      </c>
      <c r="TJW1" s="1" t="s">
        <v>14425</v>
      </c>
      <c r="TJX1" s="1" t="s">
        <v>14426</v>
      </c>
      <c r="TJY1" s="1" t="s">
        <v>14427</v>
      </c>
      <c r="TJZ1" s="1" t="s">
        <v>14428</v>
      </c>
      <c r="TKA1" s="1" t="s">
        <v>14429</v>
      </c>
      <c r="TKB1" s="1" t="s">
        <v>14430</v>
      </c>
      <c r="TKC1" s="1" t="s">
        <v>14431</v>
      </c>
      <c r="TKD1" s="1" t="s">
        <v>14432</v>
      </c>
      <c r="TKE1" s="1" t="s">
        <v>14433</v>
      </c>
      <c r="TKF1" s="1" t="s">
        <v>14434</v>
      </c>
      <c r="TKG1" s="1" t="s">
        <v>14435</v>
      </c>
      <c r="TKH1" s="1" t="s">
        <v>14436</v>
      </c>
      <c r="TKI1" s="1" t="s">
        <v>14437</v>
      </c>
      <c r="TKJ1" s="1" t="s">
        <v>14438</v>
      </c>
      <c r="TKK1" s="1" t="s">
        <v>14439</v>
      </c>
      <c r="TKL1" s="1" t="s">
        <v>14440</v>
      </c>
      <c r="TKM1" s="1" t="s">
        <v>14441</v>
      </c>
      <c r="TKN1" s="1" t="s">
        <v>14442</v>
      </c>
      <c r="TKO1" s="1" t="s">
        <v>14443</v>
      </c>
      <c r="TKP1" s="1" t="s">
        <v>14444</v>
      </c>
      <c r="TKQ1" s="1" t="s">
        <v>14445</v>
      </c>
      <c r="TKR1" s="1" t="s">
        <v>14446</v>
      </c>
      <c r="TKS1" s="1" t="s">
        <v>14447</v>
      </c>
      <c r="TKT1" s="1" t="s">
        <v>14448</v>
      </c>
      <c r="TKU1" s="1" t="s">
        <v>14449</v>
      </c>
      <c r="TKV1" s="1" t="s">
        <v>14450</v>
      </c>
      <c r="TKW1" s="1" t="s">
        <v>14451</v>
      </c>
      <c r="TKX1" s="1" t="s">
        <v>14452</v>
      </c>
      <c r="TKY1" s="1" t="s">
        <v>14453</v>
      </c>
      <c r="TKZ1" s="1" t="s">
        <v>14454</v>
      </c>
      <c r="TLA1" s="1" t="s">
        <v>14455</v>
      </c>
      <c r="TLB1" s="1" t="s">
        <v>14456</v>
      </c>
      <c r="TLC1" s="1" t="s">
        <v>14457</v>
      </c>
      <c r="TLD1" s="1" t="s">
        <v>14458</v>
      </c>
      <c r="TLE1" s="1" t="s">
        <v>14459</v>
      </c>
      <c r="TLF1" s="1" t="s">
        <v>14460</v>
      </c>
      <c r="TLG1" s="1" t="s">
        <v>14461</v>
      </c>
      <c r="TLH1" s="1" t="s">
        <v>14462</v>
      </c>
      <c r="TLI1" s="1" t="s">
        <v>14463</v>
      </c>
      <c r="TLJ1" s="1" t="s">
        <v>14464</v>
      </c>
      <c r="TLK1" s="1" t="s">
        <v>14465</v>
      </c>
      <c r="TLL1" s="1" t="s">
        <v>14466</v>
      </c>
      <c r="TLM1" s="1" t="s">
        <v>14467</v>
      </c>
      <c r="TLN1" s="1" t="s">
        <v>14468</v>
      </c>
      <c r="TLO1" s="1" t="s">
        <v>14469</v>
      </c>
      <c r="TLP1" s="1" t="s">
        <v>14470</v>
      </c>
      <c r="TLQ1" s="1" t="s">
        <v>14471</v>
      </c>
      <c r="TLR1" s="1" t="s">
        <v>14472</v>
      </c>
      <c r="TLS1" s="1" t="s">
        <v>14473</v>
      </c>
      <c r="TLT1" s="1" t="s">
        <v>14474</v>
      </c>
      <c r="TLU1" s="1" t="s">
        <v>14475</v>
      </c>
      <c r="TLV1" s="1" t="s">
        <v>14476</v>
      </c>
      <c r="TLW1" s="1" t="s">
        <v>14477</v>
      </c>
      <c r="TLX1" s="1" t="s">
        <v>14478</v>
      </c>
      <c r="TLY1" s="1" t="s">
        <v>14479</v>
      </c>
      <c r="TLZ1" s="1" t="s">
        <v>14480</v>
      </c>
      <c r="TMA1" s="1" t="s">
        <v>14481</v>
      </c>
      <c r="TMB1" s="1" t="s">
        <v>14482</v>
      </c>
      <c r="TMC1" s="1" t="s">
        <v>14483</v>
      </c>
      <c r="TMD1" s="1" t="s">
        <v>14484</v>
      </c>
      <c r="TME1" s="1" t="s">
        <v>14485</v>
      </c>
      <c r="TMF1" s="1" t="s">
        <v>14486</v>
      </c>
      <c r="TMG1" s="1" t="s">
        <v>14487</v>
      </c>
      <c r="TMH1" s="1" t="s">
        <v>14488</v>
      </c>
      <c r="TMI1" s="1" t="s">
        <v>14489</v>
      </c>
      <c r="TMJ1" s="1" t="s">
        <v>14490</v>
      </c>
      <c r="TMK1" s="1" t="s">
        <v>14491</v>
      </c>
      <c r="TML1" s="1" t="s">
        <v>14492</v>
      </c>
      <c r="TMM1" s="1" t="s">
        <v>14493</v>
      </c>
      <c r="TMN1" s="1" t="s">
        <v>14494</v>
      </c>
      <c r="TMO1" s="1" t="s">
        <v>14495</v>
      </c>
      <c r="TMP1" s="1" t="s">
        <v>14496</v>
      </c>
      <c r="TMQ1" s="1" t="s">
        <v>14497</v>
      </c>
      <c r="TMR1" s="1" t="s">
        <v>14498</v>
      </c>
      <c r="TMS1" s="1" t="s">
        <v>14499</v>
      </c>
      <c r="TMT1" s="1" t="s">
        <v>14500</v>
      </c>
      <c r="TMU1" s="1" t="s">
        <v>14501</v>
      </c>
      <c r="TMV1" s="1" t="s">
        <v>14502</v>
      </c>
      <c r="TMW1" s="1" t="s">
        <v>14503</v>
      </c>
      <c r="TMX1" s="1" t="s">
        <v>14504</v>
      </c>
      <c r="TMY1" s="1" t="s">
        <v>14505</v>
      </c>
      <c r="TMZ1" s="1" t="s">
        <v>14506</v>
      </c>
      <c r="TNA1" s="1" t="s">
        <v>14507</v>
      </c>
      <c r="TNB1" s="1" t="s">
        <v>14508</v>
      </c>
      <c r="TNC1" s="1" t="s">
        <v>14509</v>
      </c>
      <c r="TND1" s="1" t="s">
        <v>14510</v>
      </c>
      <c r="TNE1" s="1" t="s">
        <v>14511</v>
      </c>
      <c r="TNF1" s="1" t="s">
        <v>14512</v>
      </c>
      <c r="TNG1" s="1" t="s">
        <v>14513</v>
      </c>
      <c r="TNH1" s="1" t="s">
        <v>14514</v>
      </c>
      <c r="TNI1" s="1" t="s">
        <v>14515</v>
      </c>
      <c r="TNJ1" s="1" t="s">
        <v>14516</v>
      </c>
      <c r="TNK1" s="1" t="s">
        <v>14517</v>
      </c>
      <c r="TNL1" s="1" t="s">
        <v>14518</v>
      </c>
      <c r="TNM1" s="1" t="s">
        <v>14519</v>
      </c>
      <c r="TNN1" s="1" t="s">
        <v>14520</v>
      </c>
      <c r="TNO1" s="1" t="s">
        <v>14521</v>
      </c>
      <c r="TNP1" s="1" t="s">
        <v>14522</v>
      </c>
      <c r="TNQ1" s="1" t="s">
        <v>14523</v>
      </c>
      <c r="TNR1" s="1" t="s">
        <v>14524</v>
      </c>
      <c r="TNS1" s="1" t="s">
        <v>14525</v>
      </c>
      <c r="TNT1" s="1" t="s">
        <v>14526</v>
      </c>
      <c r="TNU1" s="1" t="s">
        <v>14527</v>
      </c>
      <c r="TNV1" s="1" t="s">
        <v>14528</v>
      </c>
      <c r="TNW1" s="1" t="s">
        <v>14529</v>
      </c>
      <c r="TNX1" s="1" t="s">
        <v>14530</v>
      </c>
      <c r="TNY1" s="1" t="s">
        <v>14531</v>
      </c>
      <c r="TNZ1" s="1" t="s">
        <v>14532</v>
      </c>
      <c r="TOA1" s="1" t="s">
        <v>14533</v>
      </c>
      <c r="TOB1" s="1" t="s">
        <v>14534</v>
      </c>
      <c r="TOC1" s="1" t="s">
        <v>14535</v>
      </c>
      <c r="TOD1" s="1" t="s">
        <v>14536</v>
      </c>
      <c r="TOE1" s="1" t="s">
        <v>14537</v>
      </c>
      <c r="TOF1" s="1" t="s">
        <v>14538</v>
      </c>
      <c r="TOG1" s="1" t="s">
        <v>14539</v>
      </c>
      <c r="TOH1" s="1" t="s">
        <v>14540</v>
      </c>
      <c r="TOI1" s="1" t="s">
        <v>14541</v>
      </c>
      <c r="TOJ1" s="1" t="s">
        <v>14542</v>
      </c>
      <c r="TOK1" s="1" t="s">
        <v>14543</v>
      </c>
      <c r="TOL1" s="1" t="s">
        <v>14544</v>
      </c>
      <c r="TOM1" s="1" t="s">
        <v>14545</v>
      </c>
      <c r="TON1" s="1" t="s">
        <v>14546</v>
      </c>
      <c r="TOO1" s="1" t="s">
        <v>14547</v>
      </c>
      <c r="TOP1" s="1" t="s">
        <v>14548</v>
      </c>
      <c r="TOQ1" s="1" t="s">
        <v>14549</v>
      </c>
      <c r="TOR1" s="1" t="s">
        <v>14550</v>
      </c>
      <c r="TOS1" s="1" t="s">
        <v>14551</v>
      </c>
      <c r="TOT1" s="1" t="s">
        <v>14552</v>
      </c>
      <c r="TOU1" s="1" t="s">
        <v>14553</v>
      </c>
      <c r="TOV1" s="1" t="s">
        <v>14554</v>
      </c>
      <c r="TOW1" s="1" t="s">
        <v>14555</v>
      </c>
      <c r="TOX1" s="1" t="s">
        <v>14556</v>
      </c>
      <c r="TOY1" s="1" t="s">
        <v>14557</v>
      </c>
      <c r="TOZ1" s="1" t="s">
        <v>14558</v>
      </c>
      <c r="TPA1" s="1" t="s">
        <v>14559</v>
      </c>
      <c r="TPB1" s="1" t="s">
        <v>14560</v>
      </c>
      <c r="TPC1" s="1" t="s">
        <v>14561</v>
      </c>
      <c r="TPD1" s="1" t="s">
        <v>14562</v>
      </c>
      <c r="TPE1" s="1" t="s">
        <v>14563</v>
      </c>
      <c r="TPF1" s="1" t="s">
        <v>14564</v>
      </c>
      <c r="TPG1" s="1" t="s">
        <v>14565</v>
      </c>
      <c r="TPH1" s="1" t="s">
        <v>14566</v>
      </c>
      <c r="TPI1" s="1" t="s">
        <v>14567</v>
      </c>
      <c r="TPJ1" s="1" t="s">
        <v>14568</v>
      </c>
      <c r="TPK1" s="1" t="s">
        <v>14569</v>
      </c>
      <c r="TPL1" s="1" t="s">
        <v>14570</v>
      </c>
      <c r="TPM1" s="1" t="s">
        <v>14571</v>
      </c>
      <c r="TPN1" s="1" t="s">
        <v>14572</v>
      </c>
      <c r="TPO1" s="1" t="s">
        <v>14573</v>
      </c>
      <c r="TPP1" s="1" t="s">
        <v>14574</v>
      </c>
      <c r="TPQ1" s="1" t="s">
        <v>14575</v>
      </c>
      <c r="TPR1" s="1" t="s">
        <v>14576</v>
      </c>
      <c r="TPS1" s="1" t="s">
        <v>14577</v>
      </c>
      <c r="TPT1" s="1" t="s">
        <v>14578</v>
      </c>
      <c r="TPU1" s="1" t="s">
        <v>14579</v>
      </c>
      <c r="TPV1" s="1" t="s">
        <v>14580</v>
      </c>
      <c r="TPW1" s="1" t="s">
        <v>14581</v>
      </c>
      <c r="TPX1" s="1" t="s">
        <v>14582</v>
      </c>
      <c r="TPY1" s="1" t="s">
        <v>14583</v>
      </c>
      <c r="TPZ1" s="1" t="s">
        <v>14584</v>
      </c>
      <c r="TQA1" s="1" t="s">
        <v>14585</v>
      </c>
      <c r="TQB1" s="1" t="s">
        <v>14586</v>
      </c>
      <c r="TQC1" s="1" t="s">
        <v>14587</v>
      </c>
      <c r="TQD1" s="1" t="s">
        <v>14588</v>
      </c>
      <c r="TQE1" s="1" t="s">
        <v>14589</v>
      </c>
      <c r="TQF1" s="1" t="s">
        <v>14590</v>
      </c>
      <c r="TQG1" s="1" t="s">
        <v>14591</v>
      </c>
      <c r="TQH1" s="1" t="s">
        <v>14592</v>
      </c>
      <c r="TQI1" s="1" t="s">
        <v>14593</v>
      </c>
      <c r="TQJ1" s="1" t="s">
        <v>14594</v>
      </c>
      <c r="TQK1" s="1" t="s">
        <v>14595</v>
      </c>
      <c r="TQL1" s="1" t="s">
        <v>14596</v>
      </c>
      <c r="TQM1" s="1" t="s">
        <v>14597</v>
      </c>
      <c r="TQN1" s="1" t="s">
        <v>14598</v>
      </c>
      <c r="TQO1" s="1" t="s">
        <v>14599</v>
      </c>
      <c r="TQP1" s="1" t="s">
        <v>14600</v>
      </c>
      <c r="TQQ1" s="1" t="s">
        <v>14601</v>
      </c>
      <c r="TQR1" s="1" t="s">
        <v>14602</v>
      </c>
      <c r="TQS1" s="1" t="s">
        <v>14603</v>
      </c>
      <c r="TQT1" s="1" t="s">
        <v>14604</v>
      </c>
      <c r="TQU1" s="1" t="s">
        <v>14605</v>
      </c>
      <c r="TQV1" s="1" t="s">
        <v>14606</v>
      </c>
      <c r="TQW1" s="1" t="s">
        <v>14607</v>
      </c>
      <c r="TQX1" s="1" t="s">
        <v>14608</v>
      </c>
      <c r="TQY1" s="1" t="s">
        <v>14609</v>
      </c>
      <c r="TQZ1" s="1" t="s">
        <v>14610</v>
      </c>
      <c r="TRA1" s="1" t="s">
        <v>14611</v>
      </c>
      <c r="TRB1" s="1" t="s">
        <v>14612</v>
      </c>
      <c r="TRC1" s="1" t="s">
        <v>14613</v>
      </c>
      <c r="TRD1" s="1" t="s">
        <v>14614</v>
      </c>
      <c r="TRE1" s="1" t="s">
        <v>14615</v>
      </c>
      <c r="TRF1" s="1" t="s">
        <v>14616</v>
      </c>
      <c r="TRG1" s="1" t="s">
        <v>14617</v>
      </c>
      <c r="TRH1" s="1" t="s">
        <v>14618</v>
      </c>
      <c r="TRI1" s="1" t="s">
        <v>14619</v>
      </c>
      <c r="TRJ1" s="1" t="s">
        <v>14620</v>
      </c>
      <c r="TRK1" s="1" t="s">
        <v>14621</v>
      </c>
      <c r="TRL1" s="1" t="s">
        <v>14622</v>
      </c>
      <c r="TRM1" s="1" t="s">
        <v>14623</v>
      </c>
      <c r="TRN1" s="1" t="s">
        <v>14624</v>
      </c>
      <c r="TRO1" s="1" t="s">
        <v>14625</v>
      </c>
      <c r="TRP1" s="1" t="s">
        <v>14626</v>
      </c>
      <c r="TRQ1" s="1" t="s">
        <v>14627</v>
      </c>
      <c r="TRR1" s="1" t="s">
        <v>14628</v>
      </c>
      <c r="TRS1" s="1" t="s">
        <v>14629</v>
      </c>
      <c r="TRT1" s="1" t="s">
        <v>14630</v>
      </c>
      <c r="TRU1" s="1" t="s">
        <v>14631</v>
      </c>
      <c r="TRV1" s="1" t="s">
        <v>14632</v>
      </c>
      <c r="TRW1" s="1" t="s">
        <v>14633</v>
      </c>
      <c r="TRX1" s="1" t="s">
        <v>14634</v>
      </c>
      <c r="TRY1" s="1" t="s">
        <v>14635</v>
      </c>
      <c r="TRZ1" s="1" t="s">
        <v>14636</v>
      </c>
      <c r="TSA1" s="1" t="s">
        <v>14637</v>
      </c>
      <c r="TSB1" s="1" t="s">
        <v>14638</v>
      </c>
      <c r="TSC1" s="1" t="s">
        <v>14639</v>
      </c>
      <c r="TSD1" s="1" t="s">
        <v>14640</v>
      </c>
      <c r="TSE1" s="1" t="s">
        <v>14641</v>
      </c>
      <c r="TSF1" s="1" t="s">
        <v>14642</v>
      </c>
      <c r="TSG1" s="1" t="s">
        <v>14643</v>
      </c>
      <c r="TSH1" s="1" t="s">
        <v>14644</v>
      </c>
      <c r="TSI1" s="1" t="s">
        <v>14645</v>
      </c>
      <c r="TSJ1" s="1" t="s">
        <v>14646</v>
      </c>
      <c r="TSK1" s="1" t="s">
        <v>14647</v>
      </c>
      <c r="TSL1" s="1" t="s">
        <v>14648</v>
      </c>
      <c r="TSM1" s="1" t="s">
        <v>14649</v>
      </c>
      <c r="TSN1" s="1" t="s">
        <v>14650</v>
      </c>
      <c r="TSO1" s="1" t="s">
        <v>14651</v>
      </c>
      <c r="TSP1" s="1" t="s">
        <v>14652</v>
      </c>
      <c r="TSQ1" s="1" t="s">
        <v>14653</v>
      </c>
      <c r="TSR1" s="1" t="s">
        <v>14654</v>
      </c>
      <c r="TSS1" s="1" t="s">
        <v>14655</v>
      </c>
      <c r="TST1" s="1" t="s">
        <v>14656</v>
      </c>
      <c r="TSU1" s="1" t="s">
        <v>14657</v>
      </c>
      <c r="TSV1" s="1" t="s">
        <v>14658</v>
      </c>
      <c r="TSW1" s="1" t="s">
        <v>14659</v>
      </c>
      <c r="TSX1" s="1" t="s">
        <v>14660</v>
      </c>
      <c r="TSY1" s="1" t="s">
        <v>14661</v>
      </c>
      <c r="TSZ1" s="1" t="s">
        <v>14662</v>
      </c>
      <c r="TTA1" s="1" t="s">
        <v>14663</v>
      </c>
      <c r="TTB1" s="1" t="s">
        <v>14664</v>
      </c>
      <c r="TTC1" s="1" t="s">
        <v>14665</v>
      </c>
      <c r="TTD1" s="1" t="s">
        <v>14666</v>
      </c>
      <c r="TTE1" s="1" t="s">
        <v>14667</v>
      </c>
      <c r="TTF1" s="1" t="s">
        <v>14668</v>
      </c>
      <c r="TTG1" s="1" t="s">
        <v>14669</v>
      </c>
      <c r="TTH1" s="1" t="s">
        <v>14670</v>
      </c>
      <c r="TTI1" s="1" t="s">
        <v>14671</v>
      </c>
      <c r="TTJ1" s="1" t="s">
        <v>14672</v>
      </c>
      <c r="TTK1" s="1" t="s">
        <v>14673</v>
      </c>
      <c r="TTL1" s="1" t="s">
        <v>14674</v>
      </c>
      <c r="TTM1" s="1" t="s">
        <v>14675</v>
      </c>
      <c r="TTN1" s="1" t="s">
        <v>14676</v>
      </c>
      <c r="TTO1" s="1" t="s">
        <v>14677</v>
      </c>
      <c r="TTP1" s="1" t="s">
        <v>14678</v>
      </c>
      <c r="TTQ1" s="1" t="s">
        <v>14679</v>
      </c>
      <c r="TTR1" s="1" t="s">
        <v>14680</v>
      </c>
      <c r="TTS1" s="1" t="s">
        <v>14681</v>
      </c>
      <c r="TTT1" s="1" t="s">
        <v>14682</v>
      </c>
      <c r="TTU1" s="1" t="s">
        <v>14683</v>
      </c>
      <c r="TTV1" s="1" t="s">
        <v>14684</v>
      </c>
      <c r="TTW1" s="1" t="s">
        <v>14685</v>
      </c>
      <c r="TTX1" s="1" t="s">
        <v>14686</v>
      </c>
      <c r="TTY1" s="1" t="s">
        <v>14687</v>
      </c>
      <c r="TTZ1" s="1" t="s">
        <v>14688</v>
      </c>
      <c r="TUA1" s="1" t="s">
        <v>14689</v>
      </c>
      <c r="TUB1" s="1" t="s">
        <v>14690</v>
      </c>
      <c r="TUC1" s="1" t="s">
        <v>14691</v>
      </c>
      <c r="TUD1" s="1" t="s">
        <v>14692</v>
      </c>
      <c r="TUE1" s="1" t="s">
        <v>14693</v>
      </c>
      <c r="TUF1" s="1" t="s">
        <v>14694</v>
      </c>
      <c r="TUG1" s="1" t="s">
        <v>14695</v>
      </c>
      <c r="TUH1" s="1" t="s">
        <v>14696</v>
      </c>
      <c r="TUI1" s="1" t="s">
        <v>14697</v>
      </c>
      <c r="TUJ1" s="1" t="s">
        <v>14698</v>
      </c>
      <c r="TUK1" s="1" t="s">
        <v>14699</v>
      </c>
      <c r="TUL1" s="1" t="s">
        <v>14700</v>
      </c>
      <c r="TUM1" s="1" t="s">
        <v>14701</v>
      </c>
      <c r="TUN1" s="1" t="s">
        <v>14702</v>
      </c>
      <c r="TUO1" s="1" t="s">
        <v>14703</v>
      </c>
      <c r="TUP1" s="1" t="s">
        <v>14704</v>
      </c>
      <c r="TUQ1" s="1" t="s">
        <v>14705</v>
      </c>
      <c r="TUR1" s="1" t="s">
        <v>14706</v>
      </c>
      <c r="TUS1" s="1" t="s">
        <v>14707</v>
      </c>
      <c r="TUT1" s="1" t="s">
        <v>14708</v>
      </c>
      <c r="TUU1" s="1" t="s">
        <v>14709</v>
      </c>
      <c r="TUV1" s="1" t="s">
        <v>14710</v>
      </c>
      <c r="TUW1" s="1" t="s">
        <v>14711</v>
      </c>
      <c r="TUX1" s="1" t="s">
        <v>14712</v>
      </c>
      <c r="TUY1" s="1" t="s">
        <v>14713</v>
      </c>
      <c r="TUZ1" s="1" t="s">
        <v>14714</v>
      </c>
      <c r="TVA1" s="1" t="s">
        <v>14715</v>
      </c>
      <c r="TVB1" s="1" t="s">
        <v>14716</v>
      </c>
      <c r="TVC1" s="1" t="s">
        <v>14717</v>
      </c>
      <c r="TVD1" s="1" t="s">
        <v>14718</v>
      </c>
      <c r="TVE1" s="1" t="s">
        <v>14719</v>
      </c>
      <c r="TVF1" s="1" t="s">
        <v>14720</v>
      </c>
      <c r="TVG1" s="1" t="s">
        <v>14721</v>
      </c>
      <c r="TVH1" s="1" t="s">
        <v>14722</v>
      </c>
      <c r="TVI1" s="1" t="s">
        <v>14723</v>
      </c>
      <c r="TVJ1" s="1" t="s">
        <v>14724</v>
      </c>
      <c r="TVK1" s="1" t="s">
        <v>14725</v>
      </c>
      <c r="TVL1" s="1" t="s">
        <v>14726</v>
      </c>
      <c r="TVM1" s="1" t="s">
        <v>14727</v>
      </c>
      <c r="TVN1" s="1" t="s">
        <v>14728</v>
      </c>
      <c r="TVO1" s="1" t="s">
        <v>14729</v>
      </c>
      <c r="TVP1" s="1" t="s">
        <v>14730</v>
      </c>
      <c r="TVQ1" s="1" t="s">
        <v>14731</v>
      </c>
      <c r="TVR1" s="1" t="s">
        <v>14732</v>
      </c>
      <c r="TVS1" s="1" t="s">
        <v>14733</v>
      </c>
      <c r="TVT1" s="1" t="s">
        <v>14734</v>
      </c>
      <c r="TVU1" s="1" t="s">
        <v>14735</v>
      </c>
      <c r="TVV1" s="1" t="s">
        <v>14736</v>
      </c>
      <c r="TVW1" s="1" t="s">
        <v>14737</v>
      </c>
      <c r="TVX1" s="1" t="s">
        <v>14738</v>
      </c>
      <c r="TVY1" s="1" t="s">
        <v>14739</v>
      </c>
      <c r="TVZ1" s="1" t="s">
        <v>14740</v>
      </c>
      <c r="TWA1" s="1" t="s">
        <v>14741</v>
      </c>
      <c r="TWB1" s="1" t="s">
        <v>14742</v>
      </c>
      <c r="TWC1" s="1" t="s">
        <v>14743</v>
      </c>
      <c r="TWD1" s="1" t="s">
        <v>14744</v>
      </c>
      <c r="TWE1" s="1" t="s">
        <v>14745</v>
      </c>
      <c r="TWF1" s="1" t="s">
        <v>14746</v>
      </c>
      <c r="TWG1" s="1" t="s">
        <v>14747</v>
      </c>
      <c r="TWH1" s="1" t="s">
        <v>14748</v>
      </c>
      <c r="TWI1" s="1" t="s">
        <v>14749</v>
      </c>
      <c r="TWJ1" s="1" t="s">
        <v>14750</v>
      </c>
      <c r="TWK1" s="1" t="s">
        <v>14751</v>
      </c>
      <c r="TWL1" s="1" t="s">
        <v>14752</v>
      </c>
      <c r="TWM1" s="1" t="s">
        <v>14753</v>
      </c>
      <c r="TWN1" s="1" t="s">
        <v>14754</v>
      </c>
      <c r="TWO1" s="1" t="s">
        <v>14755</v>
      </c>
      <c r="TWP1" s="1" t="s">
        <v>14756</v>
      </c>
      <c r="TWQ1" s="1" t="s">
        <v>14757</v>
      </c>
      <c r="TWR1" s="1" t="s">
        <v>14758</v>
      </c>
      <c r="TWS1" s="1" t="s">
        <v>14759</v>
      </c>
      <c r="TWT1" s="1" t="s">
        <v>14760</v>
      </c>
      <c r="TWU1" s="1" t="s">
        <v>14761</v>
      </c>
      <c r="TWV1" s="1" t="s">
        <v>14762</v>
      </c>
      <c r="TWW1" s="1" t="s">
        <v>14763</v>
      </c>
      <c r="TWX1" s="1" t="s">
        <v>14764</v>
      </c>
      <c r="TWY1" s="1" t="s">
        <v>14765</v>
      </c>
      <c r="TWZ1" s="1" t="s">
        <v>14766</v>
      </c>
      <c r="TXA1" s="1" t="s">
        <v>14767</v>
      </c>
      <c r="TXB1" s="1" t="s">
        <v>14768</v>
      </c>
      <c r="TXC1" s="1" t="s">
        <v>14769</v>
      </c>
      <c r="TXD1" s="1" t="s">
        <v>14770</v>
      </c>
      <c r="TXE1" s="1" t="s">
        <v>14771</v>
      </c>
      <c r="TXF1" s="1" t="s">
        <v>14772</v>
      </c>
      <c r="TXG1" s="1" t="s">
        <v>14773</v>
      </c>
      <c r="TXH1" s="1" t="s">
        <v>14774</v>
      </c>
      <c r="TXI1" s="1" t="s">
        <v>14775</v>
      </c>
      <c r="TXJ1" s="1" t="s">
        <v>14776</v>
      </c>
      <c r="TXK1" s="1" t="s">
        <v>14777</v>
      </c>
      <c r="TXL1" s="1" t="s">
        <v>14778</v>
      </c>
      <c r="TXM1" s="1" t="s">
        <v>14779</v>
      </c>
      <c r="TXN1" s="1" t="s">
        <v>14780</v>
      </c>
      <c r="TXO1" s="1" t="s">
        <v>14781</v>
      </c>
      <c r="TXP1" s="1" t="s">
        <v>14782</v>
      </c>
      <c r="TXQ1" s="1" t="s">
        <v>14783</v>
      </c>
      <c r="TXR1" s="1" t="s">
        <v>14784</v>
      </c>
      <c r="TXS1" s="1" t="s">
        <v>14785</v>
      </c>
      <c r="TXT1" s="1" t="s">
        <v>14786</v>
      </c>
      <c r="TXU1" s="1" t="s">
        <v>14787</v>
      </c>
      <c r="TXV1" s="1" t="s">
        <v>14788</v>
      </c>
      <c r="TXW1" s="1" t="s">
        <v>14789</v>
      </c>
      <c r="TXX1" s="1" t="s">
        <v>14790</v>
      </c>
      <c r="TXY1" s="1" t="s">
        <v>14791</v>
      </c>
      <c r="TXZ1" s="1" t="s">
        <v>14792</v>
      </c>
      <c r="TYA1" s="1" t="s">
        <v>14793</v>
      </c>
      <c r="TYB1" s="1" t="s">
        <v>14794</v>
      </c>
      <c r="TYC1" s="1" t="s">
        <v>14795</v>
      </c>
      <c r="TYD1" s="1" t="s">
        <v>14796</v>
      </c>
      <c r="TYE1" s="1" t="s">
        <v>14797</v>
      </c>
      <c r="TYF1" s="1" t="s">
        <v>14798</v>
      </c>
      <c r="TYG1" s="1" t="s">
        <v>14799</v>
      </c>
      <c r="TYH1" s="1" t="s">
        <v>14800</v>
      </c>
      <c r="TYI1" s="1" t="s">
        <v>14801</v>
      </c>
      <c r="TYJ1" s="1" t="s">
        <v>14802</v>
      </c>
      <c r="TYK1" s="1" t="s">
        <v>14803</v>
      </c>
      <c r="TYL1" s="1" t="s">
        <v>14804</v>
      </c>
      <c r="TYM1" s="1" t="s">
        <v>14805</v>
      </c>
      <c r="TYN1" s="1" t="s">
        <v>14806</v>
      </c>
      <c r="TYO1" s="1" t="s">
        <v>14807</v>
      </c>
      <c r="TYP1" s="1" t="s">
        <v>14808</v>
      </c>
      <c r="TYQ1" s="1" t="s">
        <v>14809</v>
      </c>
      <c r="TYR1" s="1" t="s">
        <v>14810</v>
      </c>
      <c r="TYS1" s="1" t="s">
        <v>14811</v>
      </c>
      <c r="TYT1" s="1" t="s">
        <v>14812</v>
      </c>
      <c r="TYU1" s="1" t="s">
        <v>14813</v>
      </c>
      <c r="TYV1" s="1" t="s">
        <v>14814</v>
      </c>
      <c r="TYW1" s="1" t="s">
        <v>14815</v>
      </c>
      <c r="TYX1" s="1" t="s">
        <v>14816</v>
      </c>
      <c r="TYY1" s="1" t="s">
        <v>14817</v>
      </c>
      <c r="TYZ1" s="1" t="s">
        <v>14818</v>
      </c>
      <c r="TZA1" s="1" t="s">
        <v>14819</v>
      </c>
      <c r="TZB1" s="1" t="s">
        <v>14820</v>
      </c>
      <c r="TZC1" s="1" t="s">
        <v>14821</v>
      </c>
      <c r="TZD1" s="1" t="s">
        <v>14822</v>
      </c>
      <c r="TZE1" s="1" t="s">
        <v>14823</v>
      </c>
      <c r="TZF1" s="1" t="s">
        <v>14824</v>
      </c>
      <c r="TZG1" s="1" t="s">
        <v>14825</v>
      </c>
      <c r="TZH1" s="1" t="s">
        <v>14826</v>
      </c>
      <c r="TZI1" s="1" t="s">
        <v>14827</v>
      </c>
      <c r="TZJ1" s="1" t="s">
        <v>14828</v>
      </c>
      <c r="TZK1" s="1" t="s">
        <v>14829</v>
      </c>
      <c r="TZL1" s="1" t="s">
        <v>14830</v>
      </c>
      <c r="TZM1" s="1" t="s">
        <v>14831</v>
      </c>
      <c r="TZN1" s="1" t="s">
        <v>14832</v>
      </c>
      <c r="TZO1" s="1" t="s">
        <v>14833</v>
      </c>
      <c r="TZP1" s="1" t="s">
        <v>14834</v>
      </c>
      <c r="TZQ1" s="1" t="s">
        <v>14835</v>
      </c>
      <c r="TZR1" s="1" t="s">
        <v>14836</v>
      </c>
      <c r="TZS1" s="1" t="s">
        <v>14837</v>
      </c>
      <c r="TZT1" s="1" t="s">
        <v>14838</v>
      </c>
      <c r="TZU1" s="1" t="s">
        <v>14839</v>
      </c>
      <c r="TZV1" s="1" t="s">
        <v>14840</v>
      </c>
      <c r="TZW1" s="1" t="s">
        <v>14841</v>
      </c>
      <c r="TZX1" s="1" t="s">
        <v>14842</v>
      </c>
      <c r="TZY1" s="1" t="s">
        <v>14843</v>
      </c>
      <c r="TZZ1" s="1" t="s">
        <v>14844</v>
      </c>
      <c r="UAA1" s="1" t="s">
        <v>14845</v>
      </c>
      <c r="UAB1" s="1" t="s">
        <v>14846</v>
      </c>
      <c r="UAC1" s="1" t="s">
        <v>14847</v>
      </c>
      <c r="UAD1" s="1" t="s">
        <v>14848</v>
      </c>
      <c r="UAE1" s="1" t="s">
        <v>14849</v>
      </c>
      <c r="UAF1" s="1" t="s">
        <v>14850</v>
      </c>
      <c r="UAG1" s="1" t="s">
        <v>14851</v>
      </c>
      <c r="UAH1" s="1" t="s">
        <v>14852</v>
      </c>
      <c r="UAI1" s="1" t="s">
        <v>14853</v>
      </c>
      <c r="UAJ1" s="1" t="s">
        <v>14854</v>
      </c>
      <c r="UAK1" s="1" t="s">
        <v>14855</v>
      </c>
      <c r="UAL1" s="1" t="s">
        <v>14856</v>
      </c>
      <c r="UAM1" s="1" t="s">
        <v>14857</v>
      </c>
      <c r="UAN1" s="1" t="s">
        <v>14858</v>
      </c>
      <c r="UAO1" s="1" t="s">
        <v>14859</v>
      </c>
      <c r="UAP1" s="1" t="s">
        <v>14860</v>
      </c>
      <c r="UAQ1" s="1" t="s">
        <v>14861</v>
      </c>
      <c r="UAR1" s="1" t="s">
        <v>14862</v>
      </c>
      <c r="UAS1" s="1" t="s">
        <v>14863</v>
      </c>
      <c r="UAT1" s="1" t="s">
        <v>14864</v>
      </c>
      <c r="UAU1" s="1" t="s">
        <v>14865</v>
      </c>
      <c r="UAV1" s="1" t="s">
        <v>14866</v>
      </c>
      <c r="UAW1" s="1" t="s">
        <v>14867</v>
      </c>
      <c r="UAX1" s="1" t="s">
        <v>14868</v>
      </c>
      <c r="UAY1" s="1" t="s">
        <v>14869</v>
      </c>
      <c r="UAZ1" s="1" t="s">
        <v>14870</v>
      </c>
      <c r="UBA1" s="1" t="s">
        <v>14871</v>
      </c>
      <c r="UBB1" s="1" t="s">
        <v>14872</v>
      </c>
      <c r="UBC1" s="1" t="s">
        <v>14873</v>
      </c>
      <c r="UBD1" s="1" t="s">
        <v>14874</v>
      </c>
      <c r="UBE1" s="1" t="s">
        <v>14875</v>
      </c>
      <c r="UBF1" s="1" t="s">
        <v>14876</v>
      </c>
      <c r="UBG1" s="1" t="s">
        <v>14877</v>
      </c>
      <c r="UBH1" s="1" t="s">
        <v>14878</v>
      </c>
      <c r="UBI1" s="1" t="s">
        <v>14879</v>
      </c>
      <c r="UBJ1" s="1" t="s">
        <v>14880</v>
      </c>
      <c r="UBK1" s="1" t="s">
        <v>14881</v>
      </c>
      <c r="UBL1" s="1" t="s">
        <v>14882</v>
      </c>
      <c r="UBM1" s="1" t="s">
        <v>14883</v>
      </c>
      <c r="UBN1" s="1" t="s">
        <v>14884</v>
      </c>
      <c r="UBO1" s="1" t="s">
        <v>14885</v>
      </c>
      <c r="UBP1" s="1" t="s">
        <v>14886</v>
      </c>
      <c r="UBQ1" s="1" t="s">
        <v>14887</v>
      </c>
      <c r="UBR1" s="1" t="s">
        <v>14888</v>
      </c>
      <c r="UBS1" s="1" t="s">
        <v>14889</v>
      </c>
      <c r="UBT1" s="1" t="s">
        <v>14890</v>
      </c>
      <c r="UBU1" s="1" t="s">
        <v>14891</v>
      </c>
      <c r="UBV1" s="1" t="s">
        <v>14892</v>
      </c>
      <c r="UBW1" s="1" t="s">
        <v>14893</v>
      </c>
      <c r="UBX1" s="1" t="s">
        <v>14894</v>
      </c>
      <c r="UBY1" s="1" t="s">
        <v>14895</v>
      </c>
      <c r="UBZ1" s="1" t="s">
        <v>14896</v>
      </c>
      <c r="UCA1" s="1" t="s">
        <v>14897</v>
      </c>
      <c r="UCB1" s="1" t="s">
        <v>14898</v>
      </c>
      <c r="UCC1" s="1" t="s">
        <v>14899</v>
      </c>
      <c r="UCD1" s="1" t="s">
        <v>14900</v>
      </c>
      <c r="UCE1" s="1" t="s">
        <v>14901</v>
      </c>
      <c r="UCF1" s="1" t="s">
        <v>14902</v>
      </c>
      <c r="UCG1" s="1" t="s">
        <v>14903</v>
      </c>
      <c r="UCH1" s="1" t="s">
        <v>14904</v>
      </c>
      <c r="UCI1" s="1" t="s">
        <v>14905</v>
      </c>
      <c r="UCJ1" s="1" t="s">
        <v>14906</v>
      </c>
      <c r="UCK1" s="1" t="s">
        <v>14907</v>
      </c>
      <c r="UCL1" s="1" t="s">
        <v>14908</v>
      </c>
      <c r="UCM1" s="1" t="s">
        <v>14909</v>
      </c>
      <c r="UCN1" s="1" t="s">
        <v>14910</v>
      </c>
      <c r="UCO1" s="1" t="s">
        <v>14911</v>
      </c>
      <c r="UCP1" s="1" t="s">
        <v>14912</v>
      </c>
      <c r="UCQ1" s="1" t="s">
        <v>14913</v>
      </c>
      <c r="UCR1" s="1" t="s">
        <v>14914</v>
      </c>
      <c r="UCS1" s="1" t="s">
        <v>14915</v>
      </c>
      <c r="UCT1" s="1" t="s">
        <v>14916</v>
      </c>
      <c r="UCU1" s="1" t="s">
        <v>14917</v>
      </c>
      <c r="UCV1" s="1" t="s">
        <v>14918</v>
      </c>
      <c r="UCW1" s="1" t="s">
        <v>14919</v>
      </c>
      <c r="UCX1" s="1" t="s">
        <v>14920</v>
      </c>
      <c r="UCY1" s="1" t="s">
        <v>14921</v>
      </c>
      <c r="UCZ1" s="1" t="s">
        <v>14922</v>
      </c>
      <c r="UDA1" s="1" t="s">
        <v>14923</v>
      </c>
      <c r="UDB1" s="1" t="s">
        <v>14924</v>
      </c>
      <c r="UDC1" s="1" t="s">
        <v>14925</v>
      </c>
      <c r="UDD1" s="1" t="s">
        <v>14926</v>
      </c>
      <c r="UDE1" s="1" t="s">
        <v>14927</v>
      </c>
      <c r="UDF1" s="1" t="s">
        <v>14928</v>
      </c>
      <c r="UDG1" s="1" t="s">
        <v>14929</v>
      </c>
      <c r="UDH1" s="1" t="s">
        <v>14930</v>
      </c>
      <c r="UDI1" s="1" t="s">
        <v>14931</v>
      </c>
      <c r="UDJ1" s="1" t="s">
        <v>14932</v>
      </c>
      <c r="UDK1" s="1" t="s">
        <v>14933</v>
      </c>
      <c r="UDL1" s="1" t="s">
        <v>14934</v>
      </c>
      <c r="UDM1" s="1" t="s">
        <v>14935</v>
      </c>
      <c r="UDN1" s="1" t="s">
        <v>14936</v>
      </c>
      <c r="UDO1" s="1" t="s">
        <v>14937</v>
      </c>
      <c r="UDP1" s="1" t="s">
        <v>14938</v>
      </c>
      <c r="UDQ1" s="1" t="s">
        <v>14939</v>
      </c>
      <c r="UDR1" s="1" t="s">
        <v>14940</v>
      </c>
      <c r="UDS1" s="1" t="s">
        <v>14941</v>
      </c>
      <c r="UDT1" s="1" t="s">
        <v>14942</v>
      </c>
      <c r="UDU1" s="1" t="s">
        <v>14943</v>
      </c>
      <c r="UDV1" s="1" t="s">
        <v>14944</v>
      </c>
      <c r="UDW1" s="1" t="s">
        <v>14945</v>
      </c>
      <c r="UDX1" s="1" t="s">
        <v>14946</v>
      </c>
      <c r="UDY1" s="1" t="s">
        <v>14947</v>
      </c>
      <c r="UDZ1" s="1" t="s">
        <v>14948</v>
      </c>
      <c r="UEA1" s="1" t="s">
        <v>14949</v>
      </c>
      <c r="UEB1" s="1" t="s">
        <v>14950</v>
      </c>
      <c r="UEC1" s="1" t="s">
        <v>14951</v>
      </c>
      <c r="UED1" s="1" t="s">
        <v>14952</v>
      </c>
      <c r="UEE1" s="1" t="s">
        <v>14953</v>
      </c>
      <c r="UEF1" s="1" t="s">
        <v>14954</v>
      </c>
      <c r="UEG1" s="1" t="s">
        <v>14955</v>
      </c>
      <c r="UEH1" s="1" t="s">
        <v>14956</v>
      </c>
      <c r="UEI1" s="1" t="s">
        <v>14957</v>
      </c>
      <c r="UEJ1" s="1" t="s">
        <v>14958</v>
      </c>
      <c r="UEK1" s="1" t="s">
        <v>14959</v>
      </c>
      <c r="UEL1" s="1" t="s">
        <v>14960</v>
      </c>
      <c r="UEM1" s="1" t="s">
        <v>14961</v>
      </c>
      <c r="UEN1" s="1" t="s">
        <v>14962</v>
      </c>
      <c r="UEO1" s="1" t="s">
        <v>14963</v>
      </c>
      <c r="UEP1" s="1" t="s">
        <v>14964</v>
      </c>
      <c r="UEQ1" s="1" t="s">
        <v>14965</v>
      </c>
      <c r="UER1" s="1" t="s">
        <v>14966</v>
      </c>
      <c r="UES1" s="1" t="s">
        <v>14967</v>
      </c>
      <c r="UET1" s="1" t="s">
        <v>14968</v>
      </c>
      <c r="UEU1" s="1" t="s">
        <v>14969</v>
      </c>
      <c r="UEV1" s="1" t="s">
        <v>14970</v>
      </c>
      <c r="UEW1" s="1" t="s">
        <v>14971</v>
      </c>
      <c r="UEX1" s="1" t="s">
        <v>14972</v>
      </c>
      <c r="UEY1" s="1" t="s">
        <v>14973</v>
      </c>
      <c r="UEZ1" s="1" t="s">
        <v>14974</v>
      </c>
      <c r="UFA1" s="1" t="s">
        <v>14975</v>
      </c>
      <c r="UFB1" s="1" t="s">
        <v>14976</v>
      </c>
      <c r="UFC1" s="1" t="s">
        <v>14977</v>
      </c>
      <c r="UFD1" s="1" t="s">
        <v>14978</v>
      </c>
      <c r="UFE1" s="1" t="s">
        <v>14979</v>
      </c>
      <c r="UFF1" s="1" t="s">
        <v>14980</v>
      </c>
      <c r="UFG1" s="1" t="s">
        <v>14981</v>
      </c>
      <c r="UFH1" s="1" t="s">
        <v>14982</v>
      </c>
      <c r="UFI1" s="1" t="s">
        <v>14983</v>
      </c>
      <c r="UFJ1" s="1" t="s">
        <v>14984</v>
      </c>
      <c r="UFK1" s="1" t="s">
        <v>14985</v>
      </c>
      <c r="UFL1" s="1" t="s">
        <v>14986</v>
      </c>
      <c r="UFM1" s="1" t="s">
        <v>14987</v>
      </c>
      <c r="UFN1" s="1" t="s">
        <v>14988</v>
      </c>
      <c r="UFO1" s="1" t="s">
        <v>14989</v>
      </c>
      <c r="UFP1" s="1" t="s">
        <v>14990</v>
      </c>
      <c r="UFQ1" s="1" t="s">
        <v>14991</v>
      </c>
      <c r="UFR1" s="1" t="s">
        <v>14992</v>
      </c>
      <c r="UFS1" s="1" t="s">
        <v>14993</v>
      </c>
      <c r="UFT1" s="1" t="s">
        <v>14994</v>
      </c>
      <c r="UFU1" s="1" t="s">
        <v>14995</v>
      </c>
      <c r="UFV1" s="1" t="s">
        <v>14996</v>
      </c>
      <c r="UFW1" s="1" t="s">
        <v>14997</v>
      </c>
      <c r="UFX1" s="1" t="s">
        <v>14998</v>
      </c>
      <c r="UFY1" s="1" t="s">
        <v>14999</v>
      </c>
      <c r="UFZ1" s="1" t="s">
        <v>15000</v>
      </c>
      <c r="UGA1" s="1" t="s">
        <v>15001</v>
      </c>
      <c r="UGB1" s="1" t="s">
        <v>15002</v>
      </c>
      <c r="UGC1" s="1" t="s">
        <v>15003</v>
      </c>
      <c r="UGD1" s="1" t="s">
        <v>15004</v>
      </c>
      <c r="UGE1" s="1" t="s">
        <v>15005</v>
      </c>
      <c r="UGF1" s="1" t="s">
        <v>15006</v>
      </c>
      <c r="UGG1" s="1" t="s">
        <v>15007</v>
      </c>
      <c r="UGH1" s="1" t="s">
        <v>15008</v>
      </c>
      <c r="UGI1" s="1" t="s">
        <v>15009</v>
      </c>
      <c r="UGJ1" s="1" t="s">
        <v>15010</v>
      </c>
      <c r="UGK1" s="1" t="s">
        <v>15011</v>
      </c>
      <c r="UGL1" s="1" t="s">
        <v>15012</v>
      </c>
      <c r="UGM1" s="1" t="s">
        <v>15013</v>
      </c>
      <c r="UGN1" s="1" t="s">
        <v>15014</v>
      </c>
      <c r="UGO1" s="1" t="s">
        <v>15015</v>
      </c>
      <c r="UGP1" s="1" t="s">
        <v>15016</v>
      </c>
      <c r="UGQ1" s="1" t="s">
        <v>15017</v>
      </c>
      <c r="UGR1" s="1" t="s">
        <v>15018</v>
      </c>
      <c r="UGS1" s="1" t="s">
        <v>15019</v>
      </c>
      <c r="UGT1" s="1" t="s">
        <v>15020</v>
      </c>
      <c r="UGU1" s="1" t="s">
        <v>15021</v>
      </c>
      <c r="UGV1" s="1" t="s">
        <v>15022</v>
      </c>
      <c r="UGW1" s="1" t="s">
        <v>15023</v>
      </c>
      <c r="UGX1" s="1" t="s">
        <v>15024</v>
      </c>
      <c r="UGY1" s="1" t="s">
        <v>15025</v>
      </c>
      <c r="UGZ1" s="1" t="s">
        <v>15026</v>
      </c>
      <c r="UHA1" s="1" t="s">
        <v>15027</v>
      </c>
      <c r="UHB1" s="1" t="s">
        <v>15028</v>
      </c>
      <c r="UHC1" s="1" t="s">
        <v>15029</v>
      </c>
      <c r="UHD1" s="1" t="s">
        <v>15030</v>
      </c>
      <c r="UHE1" s="1" t="s">
        <v>15031</v>
      </c>
      <c r="UHF1" s="1" t="s">
        <v>15032</v>
      </c>
      <c r="UHG1" s="1" t="s">
        <v>15033</v>
      </c>
      <c r="UHH1" s="1" t="s">
        <v>15034</v>
      </c>
      <c r="UHI1" s="1" t="s">
        <v>15035</v>
      </c>
      <c r="UHJ1" s="1" t="s">
        <v>15036</v>
      </c>
      <c r="UHK1" s="1" t="s">
        <v>15037</v>
      </c>
      <c r="UHL1" s="1" t="s">
        <v>15038</v>
      </c>
      <c r="UHM1" s="1" t="s">
        <v>15039</v>
      </c>
      <c r="UHN1" s="1" t="s">
        <v>15040</v>
      </c>
      <c r="UHO1" s="1" t="s">
        <v>15041</v>
      </c>
      <c r="UHP1" s="1" t="s">
        <v>15042</v>
      </c>
      <c r="UHQ1" s="1" t="s">
        <v>15043</v>
      </c>
      <c r="UHR1" s="1" t="s">
        <v>15044</v>
      </c>
      <c r="UHS1" s="1" t="s">
        <v>15045</v>
      </c>
      <c r="UHT1" s="1" t="s">
        <v>15046</v>
      </c>
      <c r="UHU1" s="1" t="s">
        <v>15047</v>
      </c>
      <c r="UHV1" s="1" t="s">
        <v>15048</v>
      </c>
      <c r="UHW1" s="1" t="s">
        <v>15049</v>
      </c>
      <c r="UHX1" s="1" t="s">
        <v>15050</v>
      </c>
      <c r="UHY1" s="1" t="s">
        <v>15051</v>
      </c>
      <c r="UHZ1" s="1" t="s">
        <v>15052</v>
      </c>
      <c r="UIA1" s="1" t="s">
        <v>15053</v>
      </c>
      <c r="UIB1" s="1" t="s">
        <v>15054</v>
      </c>
      <c r="UIC1" s="1" t="s">
        <v>15055</v>
      </c>
      <c r="UID1" s="1" t="s">
        <v>15056</v>
      </c>
      <c r="UIE1" s="1" t="s">
        <v>15057</v>
      </c>
      <c r="UIF1" s="1" t="s">
        <v>15058</v>
      </c>
      <c r="UIG1" s="1" t="s">
        <v>15059</v>
      </c>
      <c r="UIH1" s="1" t="s">
        <v>15060</v>
      </c>
      <c r="UII1" s="1" t="s">
        <v>15061</v>
      </c>
      <c r="UIJ1" s="1" t="s">
        <v>15062</v>
      </c>
      <c r="UIK1" s="1" t="s">
        <v>15063</v>
      </c>
      <c r="UIL1" s="1" t="s">
        <v>15064</v>
      </c>
      <c r="UIM1" s="1" t="s">
        <v>15065</v>
      </c>
      <c r="UIN1" s="1" t="s">
        <v>15066</v>
      </c>
      <c r="UIO1" s="1" t="s">
        <v>15067</v>
      </c>
      <c r="UIP1" s="1" t="s">
        <v>15068</v>
      </c>
      <c r="UIQ1" s="1" t="s">
        <v>15069</v>
      </c>
      <c r="UIR1" s="1" t="s">
        <v>15070</v>
      </c>
      <c r="UIS1" s="1" t="s">
        <v>15071</v>
      </c>
      <c r="UIT1" s="1" t="s">
        <v>15072</v>
      </c>
      <c r="UIU1" s="1" t="s">
        <v>15073</v>
      </c>
      <c r="UIV1" s="1" t="s">
        <v>15074</v>
      </c>
      <c r="UIW1" s="1" t="s">
        <v>15075</v>
      </c>
      <c r="UIX1" s="1" t="s">
        <v>15076</v>
      </c>
      <c r="UIY1" s="1" t="s">
        <v>15077</v>
      </c>
      <c r="UIZ1" s="1" t="s">
        <v>15078</v>
      </c>
      <c r="UJA1" s="1" t="s">
        <v>15079</v>
      </c>
      <c r="UJB1" s="1" t="s">
        <v>15080</v>
      </c>
      <c r="UJC1" s="1" t="s">
        <v>15081</v>
      </c>
      <c r="UJD1" s="1" t="s">
        <v>15082</v>
      </c>
      <c r="UJE1" s="1" t="s">
        <v>15083</v>
      </c>
      <c r="UJF1" s="1" t="s">
        <v>15084</v>
      </c>
      <c r="UJG1" s="1" t="s">
        <v>15085</v>
      </c>
      <c r="UJH1" s="1" t="s">
        <v>15086</v>
      </c>
      <c r="UJI1" s="1" t="s">
        <v>15087</v>
      </c>
      <c r="UJJ1" s="1" t="s">
        <v>15088</v>
      </c>
      <c r="UJK1" s="1" t="s">
        <v>15089</v>
      </c>
      <c r="UJL1" s="1" t="s">
        <v>15090</v>
      </c>
      <c r="UJM1" s="1" t="s">
        <v>15091</v>
      </c>
      <c r="UJN1" s="1" t="s">
        <v>15092</v>
      </c>
      <c r="UJO1" s="1" t="s">
        <v>15093</v>
      </c>
      <c r="UJP1" s="1" t="s">
        <v>15094</v>
      </c>
      <c r="UJQ1" s="1" t="s">
        <v>15095</v>
      </c>
      <c r="UJR1" s="1" t="s">
        <v>15096</v>
      </c>
      <c r="UJS1" s="1" t="s">
        <v>15097</v>
      </c>
      <c r="UJT1" s="1" t="s">
        <v>15098</v>
      </c>
      <c r="UJU1" s="1" t="s">
        <v>15099</v>
      </c>
      <c r="UJV1" s="1" t="s">
        <v>15100</v>
      </c>
      <c r="UJW1" s="1" t="s">
        <v>15101</v>
      </c>
      <c r="UJX1" s="1" t="s">
        <v>15102</v>
      </c>
      <c r="UJY1" s="1" t="s">
        <v>15103</v>
      </c>
      <c r="UJZ1" s="1" t="s">
        <v>15104</v>
      </c>
      <c r="UKA1" s="1" t="s">
        <v>15105</v>
      </c>
      <c r="UKB1" s="1" t="s">
        <v>15106</v>
      </c>
      <c r="UKC1" s="1" t="s">
        <v>15107</v>
      </c>
      <c r="UKD1" s="1" t="s">
        <v>15108</v>
      </c>
      <c r="UKE1" s="1" t="s">
        <v>15109</v>
      </c>
      <c r="UKF1" s="1" t="s">
        <v>15110</v>
      </c>
      <c r="UKG1" s="1" t="s">
        <v>15111</v>
      </c>
      <c r="UKH1" s="1" t="s">
        <v>15112</v>
      </c>
      <c r="UKI1" s="1" t="s">
        <v>15113</v>
      </c>
      <c r="UKJ1" s="1" t="s">
        <v>15114</v>
      </c>
      <c r="UKK1" s="1" t="s">
        <v>15115</v>
      </c>
      <c r="UKL1" s="1" t="s">
        <v>15116</v>
      </c>
      <c r="UKM1" s="1" t="s">
        <v>15117</v>
      </c>
      <c r="UKN1" s="1" t="s">
        <v>15118</v>
      </c>
      <c r="UKO1" s="1" t="s">
        <v>15119</v>
      </c>
      <c r="UKP1" s="1" t="s">
        <v>15120</v>
      </c>
      <c r="UKQ1" s="1" t="s">
        <v>15121</v>
      </c>
      <c r="UKR1" s="1" t="s">
        <v>15122</v>
      </c>
      <c r="UKS1" s="1" t="s">
        <v>15123</v>
      </c>
      <c r="UKT1" s="1" t="s">
        <v>15124</v>
      </c>
      <c r="UKU1" s="1" t="s">
        <v>15125</v>
      </c>
      <c r="UKV1" s="1" t="s">
        <v>15126</v>
      </c>
      <c r="UKW1" s="1" t="s">
        <v>15127</v>
      </c>
      <c r="UKX1" s="1" t="s">
        <v>15128</v>
      </c>
      <c r="UKY1" s="1" t="s">
        <v>15129</v>
      </c>
      <c r="UKZ1" s="1" t="s">
        <v>15130</v>
      </c>
      <c r="ULA1" s="1" t="s">
        <v>15131</v>
      </c>
      <c r="ULB1" s="1" t="s">
        <v>15132</v>
      </c>
      <c r="ULC1" s="1" t="s">
        <v>15133</v>
      </c>
      <c r="ULD1" s="1" t="s">
        <v>15134</v>
      </c>
      <c r="ULE1" s="1" t="s">
        <v>15135</v>
      </c>
      <c r="ULF1" s="1" t="s">
        <v>15136</v>
      </c>
      <c r="ULG1" s="1" t="s">
        <v>15137</v>
      </c>
      <c r="ULH1" s="1" t="s">
        <v>15138</v>
      </c>
      <c r="ULI1" s="1" t="s">
        <v>15139</v>
      </c>
      <c r="ULJ1" s="1" t="s">
        <v>15140</v>
      </c>
      <c r="ULK1" s="1" t="s">
        <v>15141</v>
      </c>
      <c r="ULL1" s="1" t="s">
        <v>15142</v>
      </c>
      <c r="ULM1" s="1" t="s">
        <v>15143</v>
      </c>
      <c r="ULN1" s="1" t="s">
        <v>15144</v>
      </c>
      <c r="ULO1" s="1" t="s">
        <v>15145</v>
      </c>
      <c r="ULP1" s="1" t="s">
        <v>15146</v>
      </c>
      <c r="ULQ1" s="1" t="s">
        <v>15147</v>
      </c>
      <c r="ULR1" s="1" t="s">
        <v>15148</v>
      </c>
      <c r="ULS1" s="1" t="s">
        <v>15149</v>
      </c>
      <c r="ULT1" s="1" t="s">
        <v>15150</v>
      </c>
      <c r="ULU1" s="1" t="s">
        <v>15151</v>
      </c>
      <c r="ULV1" s="1" t="s">
        <v>15152</v>
      </c>
      <c r="ULW1" s="1" t="s">
        <v>15153</v>
      </c>
      <c r="ULX1" s="1" t="s">
        <v>15154</v>
      </c>
      <c r="ULY1" s="1" t="s">
        <v>15155</v>
      </c>
      <c r="ULZ1" s="1" t="s">
        <v>15156</v>
      </c>
      <c r="UMA1" s="1" t="s">
        <v>15157</v>
      </c>
      <c r="UMB1" s="1" t="s">
        <v>15158</v>
      </c>
      <c r="UMC1" s="1" t="s">
        <v>15159</v>
      </c>
      <c r="UMD1" s="1" t="s">
        <v>15160</v>
      </c>
      <c r="UME1" s="1" t="s">
        <v>15161</v>
      </c>
      <c r="UMF1" s="1" t="s">
        <v>15162</v>
      </c>
      <c r="UMG1" s="1" t="s">
        <v>15163</v>
      </c>
      <c r="UMH1" s="1" t="s">
        <v>15164</v>
      </c>
      <c r="UMI1" s="1" t="s">
        <v>15165</v>
      </c>
      <c r="UMJ1" s="1" t="s">
        <v>15166</v>
      </c>
      <c r="UMK1" s="1" t="s">
        <v>15167</v>
      </c>
      <c r="UML1" s="1" t="s">
        <v>15168</v>
      </c>
      <c r="UMM1" s="1" t="s">
        <v>15169</v>
      </c>
      <c r="UMN1" s="1" t="s">
        <v>15170</v>
      </c>
      <c r="UMO1" s="1" t="s">
        <v>15171</v>
      </c>
      <c r="UMP1" s="1" t="s">
        <v>15172</v>
      </c>
      <c r="UMQ1" s="1" t="s">
        <v>15173</v>
      </c>
      <c r="UMR1" s="1" t="s">
        <v>15174</v>
      </c>
      <c r="UMS1" s="1" t="s">
        <v>15175</v>
      </c>
      <c r="UMT1" s="1" t="s">
        <v>15176</v>
      </c>
      <c r="UMU1" s="1" t="s">
        <v>15177</v>
      </c>
      <c r="UMV1" s="1" t="s">
        <v>15178</v>
      </c>
      <c r="UMW1" s="1" t="s">
        <v>15179</v>
      </c>
      <c r="UMX1" s="1" t="s">
        <v>15180</v>
      </c>
      <c r="UMY1" s="1" t="s">
        <v>15181</v>
      </c>
      <c r="UMZ1" s="1" t="s">
        <v>15182</v>
      </c>
      <c r="UNA1" s="1" t="s">
        <v>15183</v>
      </c>
      <c r="UNB1" s="1" t="s">
        <v>15184</v>
      </c>
      <c r="UNC1" s="1" t="s">
        <v>15185</v>
      </c>
      <c r="UND1" s="1" t="s">
        <v>15186</v>
      </c>
      <c r="UNE1" s="1" t="s">
        <v>15187</v>
      </c>
      <c r="UNF1" s="1" t="s">
        <v>15188</v>
      </c>
      <c r="UNG1" s="1" t="s">
        <v>15189</v>
      </c>
      <c r="UNH1" s="1" t="s">
        <v>15190</v>
      </c>
      <c r="UNI1" s="1" t="s">
        <v>15191</v>
      </c>
      <c r="UNJ1" s="1" t="s">
        <v>15192</v>
      </c>
      <c r="UNK1" s="1" t="s">
        <v>15193</v>
      </c>
      <c r="UNL1" s="1" t="s">
        <v>15194</v>
      </c>
      <c r="UNM1" s="1" t="s">
        <v>15195</v>
      </c>
      <c r="UNN1" s="1" t="s">
        <v>15196</v>
      </c>
      <c r="UNO1" s="1" t="s">
        <v>15197</v>
      </c>
      <c r="UNP1" s="1" t="s">
        <v>15198</v>
      </c>
      <c r="UNQ1" s="1" t="s">
        <v>15199</v>
      </c>
      <c r="UNR1" s="1" t="s">
        <v>15200</v>
      </c>
      <c r="UNS1" s="1" t="s">
        <v>15201</v>
      </c>
      <c r="UNT1" s="1" t="s">
        <v>15202</v>
      </c>
      <c r="UNU1" s="1" t="s">
        <v>15203</v>
      </c>
      <c r="UNV1" s="1" t="s">
        <v>15204</v>
      </c>
      <c r="UNW1" s="1" t="s">
        <v>15205</v>
      </c>
      <c r="UNX1" s="1" t="s">
        <v>15206</v>
      </c>
      <c r="UNY1" s="1" t="s">
        <v>15207</v>
      </c>
      <c r="UNZ1" s="1" t="s">
        <v>15208</v>
      </c>
      <c r="UOA1" s="1" t="s">
        <v>15209</v>
      </c>
      <c r="UOB1" s="1" t="s">
        <v>15210</v>
      </c>
      <c r="UOC1" s="1" t="s">
        <v>15211</v>
      </c>
      <c r="UOD1" s="1" t="s">
        <v>15212</v>
      </c>
      <c r="UOE1" s="1" t="s">
        <v>15213</v>
      </c>
      <c r="UOF1" s="1" t="s">
        <v>15214</v>
      </c>
      <c r="UOG1" s="1" t="s">
        <v>15215</v>
      </c>
      <c r="UOH1" s="1" t="s">
        <v>15216</v>
      </c>
      <c r="UOI1" s="1" t="s">
        <v>15217</v>
      </c>
      <c r="UOJ1" s="1" t="s">
        <v>15218</v>
      </c>
      <c r="UOK1" s="1" t="s">
        <v>15219</v>
      </c>
      <c r="UOL1" s="1" t="s">
        <v>15220</v>
      </c>
      <c r="UOM1" s="1" t="s">
        <v>15221</v>
      </c>
      <c r="UON1" s="1" t="s">
        <v>15222</v>
      </c>
      <c r="UOO1" s="1" t="s">
        <v>15223</v>
      </c>
      <c r="UOP1" s="1" t="s">
        <v>15224</v>
      </c>
      <c r="UOQ1" s="1" t="s">
        <v>15225</v>
      </c>
      <c r="UOR1" s="1" t="s">
        <v>15226</v>
      </c>
      <c r="UOS1" s="1" t="s">
        <v>15227</v>
      </c>
      <c r="UOT1" s="1" t="s">
        <v>15228</v>
      </c>
      <c r="UOU1" s="1" t="s">
        <v>15229</v>
      </c>
      <c r="UOV1" s="1" t="s">
        <v>15230</v>
      </c>
      <c r="UOW1" s="1" t="s">
        <v>15231</v>
      </c>
      <c r="UOX1" s="1" t="s">
        <v>15232</v>
      </c>
      <c r="UOY1" s="1" t="s">
        <v>15233</v>
      </c>
      <c r="UOZ1" s="1" t="s">
        <v>15234</v>
      </c>
      <c r="UPA1" s="1" t="s">
        <v>15235</v>
      </c>
      <c r="UPB1" s="1" t="s">
        <v>15236</v>
      </c>
      <c r="UPC1" s="1" t="s">
        <v>15237</v>
      </c>
      <c r="UPD1" s="1" t="s">
        <v>15238</v>
      </c>
      <c r="UPE1" s="1" t="s">
        <v>15239</v>
      </c>
      <c r="UPF1" s="1" t="s">
        <v>15240</v>
      </c>
      <c r="UPG1" s="1" t="s">
        <v>15241</v>
      </c>
      <c r="UPH1" s="1" t="s">
        <v>15242</v>
      </c>
      <c r="UPI1" s="1" t="s">
        <v>15243</v>
      </c>
      <c r="UPJ1" s="1" t="s">
        <v>15244</v>
      </c>
      <c r="UPK1" s="1" t="s">
        <v>15245</v>
      </c>
      <c r="UPL1" s="1" t="s">
        <v>15246</v>
      </c>
      <c r="UPM1" s="1" t="s">
        <v>15247</v>
      </c>
      <c r="UPN1" s="1" t="s">
        <v>15248</v>
      </c>
      <c r="UPO1" s="1" t="s">
        <v>15249</v>
      </c>
      <c r="UPP1" s="1" t="s">
        <v>15250</v>
      </c>
      <c r="UPQ1" s="1" t="s">
        <v>15251</v>
      </c>
      <c r="UPR1" s="1" t="s">
        <v>15252</v>
      </c>
      <c r="UPS1" s="1" t="s">
        <v>15253</v>
      </c>
      <c r="UPT1" s="1" t="s">
        <v>15254</v>
      </c>
      <c r="UPU1" s="1" t="s">
        <v>15255</v>
      </c>
      <c r="UPV1" s="1" t="s">
        <v>15256</v>
      </c>
      <c r="UPW1" s="1" t="s">
        <v>15257</v>
      </c>
      <c r="UPX1" s="1" t="s">
        <v>15258</v>
      </c>
      <c r="UPY1" s="1" t="s">
        <v>15259</v>
      </c>
      <c r="UPZ1" s="1" t="s">
        <v>15260</v>
      </c>
      <c r="UQA1" s="1" t="s">
        <v>15261</v>
      </c>
      <c r="UQB1" s="1" t="s">
        <v>15262</v>
      </c>
      <c r="UQC1" s="1" t="s">
        <v>15263</v>
      </c>
      <c r="UQD1" s="1" t="s">
        <v>15264</v>
      </c>
      <c r="UQE1" s="1" t="s">
        <v>15265</v>
      </c>
      <c r="UQF1" s="1" t="s">
        <v>15266</v>
      </c>
      <c r="UQG1" s="1" t="s">
        <v>15267</v>
      </c>
      <c r="UQH1" s="1" t="s">
        <v>15268</v>
      </c>
      <c r="UQI1" s="1" t="s">
        <v>15269</v>
      </c>
      <c r="UQJ1" s="1" t="s">
        <v>15270</v>
      </c>
      <c r="UQK1" s="1" t="s">
        <v>15271</v>
      </c>
      <c r="UQL1" s="1" t="s">
        <v>15272</v>
      </c>
      <c r="UQM1" s="1" t="s">
        <v>15273</v>
      </c>
      <c r="UQN1" s="1" t="s">
        <v>15274</v>
      </c>
      <c r="UQO1" s="1" t="s">
        <v>15275</v>
      </c>
      <c r="UQP1" s="1" t="s">
        <v>15276</v>
      </c>
      <c r="UQQ1" s="1" t="s">
        <v>15277</v>
      </c>
      <c r="UQR1" s="1" t="s">
        <v>15278</v>
      </c>
      <c r="UQS1" s="1" t="s">
        <v>15279</v>
      </c>
      <c r="UQT1" s="1" t="s">
        <v>15280</v>
      </c>
      <c r="UQU1" s="1" t="s">
        <v>15281</v>
      </c>
      <c r="UQV1" s="1" t="s">
        <v>15282</v>
      </c>
      <c r="UQW1" s="1" t="s">
        <v>15283</v>
      </c>
      <c r="UQX1" s="1" t="s">
        <v>15284</v>
      </c>
      <c r="UQY1" s="1" t="s">
        <v>15285</v>
      </c>
      <c r="UQZ1" s="1" t="s">
        <v>15286</v>
      </c>
      <c r="URA1" s="1" t="s">
        <v>15287</v>
      </c>
      <c r="URB1" s="1" t="s">
        <v>15288</v>
      </c>
      <c r="URC1" s="1" t="s">
        <v>15289</v>
      </c>
      <c r="URD1" s="1" t="s">
        <v>15290</v>
      </c>
      <c r="URE1" s="1" t="s">
        <v>15291</v>
      </c>
      <c r="URF1" s="1" t="s">
        <v>15292</v>
      </c>
      <c r="URG1" s="1" t="s">
        <v>15293</v>
      </c>
      <c r="URH1" s="1" t="s">
        <v>15294</v>
      </c>
      <c r="URI1" s="1" t="s">
        <v>15295</v>
      </c>
      <c r="URJ1" s="1" t="s">
        <v>15296</v>
      </c>
      <c r="URK1" s="1" t="s">
        <v>15297</v>
      </c>
      <c r="URL1" s="1" t="s">
        <v>15298</v>
      </c>
      <c r="URM1" s="1" t="s">
        <v>15299</v>
      </c>
      <c r="URN1" s="1" t="s">
        <v>15300</v>
      </c>
      <c r="URO1" s="1" t="s">
        <v>15301</v>
      </c>
      <c r="URP1" s="1" t="s">
        <v>15302</v>
      </c>
      <c r="URQ1" s="1" t="s">
        <v>15303</v>
      </c>
      <c r="URR1" s="1" t="s">
        <v>15304</v>
      </c>
      <c r="URS1" s="1" t="s">
        <v>15305</v>
      </c>
      <c r="URT1" s="1" t="s">
        <v>15306</v>
      </c>
      <c r="URU1" s="1" t="s">
        <v>15307</v>
      </c>
      <c r="URV1" s="1" t="s">
        <v>15308</v>
      </c>
      <c r="URW1" s="1" t="s">
        <v>15309</v>
      </c>
      <c r="URX1" s="1" t="s">
        <v>15310</v>
      </c>
      <c r="URY1" s="1" t="s">
        <v>15311</v>
      </c>
      <c r="URZ1" s="1" t="s">
        <v>15312</v>
      </c>
      <c r="USA1" s="1" t="s">
        <v>15313</v>
      </c>
      <c r="USB1" s="1" t="s">
        <v>15314</v>
      </c>
      <c r="USC1" s="1" t="s">
        <v>15315</v>
      </c>
      <c r="USD1" s="1" t="s">
        <v>15316</v>
      </c>
      <c r="USE1" s="1" t="s">
        <v>15317</v>
      </c>
      <c r="USF1" s="1" t="s">
        <v>15318</v>
      </c>
      <c r="USG1" s="1" t="s">
        <v>15319</v>
      </c>
      <c r="USH1" s="1" t="s">
        <v>15320</v>
      </c>
      <c r="USI1" s="1" t="s">
        <v>15321</v>
      </c>
      <c r="USJ1" s="1" t="s">
        <v>15322</v>
      </c>
      <c r="USK1" s="1" t="s">
        <v>15323</v>
      </c>
      <c r="USL1" s="1" t="s">
        <v>15324</v>
      </c>
      <c r="USM1" s="1" t="s">
        <v>15325</v>
      </c>
      <c r="USN1" s="1" t="s">
        <v>15326</v>
      </c>
      <c r="USO1" s="1" t="s">
        <v>15327</v>
      </c>
      <c r="USP1" s="1" t="s">
        <v>15328</v>
      </c>
      <c r="USQ1" s="1" t="s">
        <v>15329</v>
      </c>
      <c r="USR1" s="1" t="s">
        <v>15330</v>
      </c>
      <c r="USS1" s="1" t="s">
        <v>15331</v>
      </c>
      <c r="UST1" s="1" t="s">
        <v>15332</v>
      </c>
      <c r="USU1" s="1" t="s">
        <v>15333</v>
      </c>
      <c r="USV1" s="1" t="s">
        <v>15334</v>
      </c>
      <c r="USW1" s="1" t="s">
        <v>15335</v>
      </c>
      <c r="USX1" s="1" t="s">
        <v>15336</v>
      </c>
      <c r="USY1" s="1" t="s">
        <v>15337</v>
      </c>
      <c r="USZ1" s="1" t="s">
        <v>15338</v>
      </c>
      <c r="UTA1" s="1" t="s">
        <v>15339</v>
      </c>
      <c r="UTB1" s="1" t="s">
        <v>15340</v>
      </c>
      <c r="UTC1" s="1" t="s">
        <v>15341</v>
      </c>
      <c r="UTD1" s="1" t="s">
        <v>15342</v>
      </c>
      <c r="UTE1" s="1" t="s">
        <v>15343</v>
      </c>
      <c r="UTF1" s="1" t="s">
        <v>15344</v>
      </c>
      <c r="UTG1" s="1" t="s">
        <v>15345</v>
      </c>
      <c r="UTH1" s="1" t="s">
        <v>15346</v>
      </c>
      <c r="UTI1" s="1" t="s">
        <v>15347</v>
      </c>
      <c r="UTJ1" s="1" t="s">
        <v>15348</v>
      </c>
      <c r="UTK1" s="1" t="s">
        <v>15349</v>
      </c>
      <c r="UTL1" s="1" t="s">
        <v>15350</v>
      </c>
      <c r="UTM1" s="1" t="s">
        <v>15351</v>
      </c>
      <c r="UTN1" s="1" t="s">
        <v>15352</v>
      </c>
      <c r="UTO1" s="1" t="s">
        <v>15353</v>
      </c>
      <c r="UTP1" s="1" t="s">
        <v>15354</v>
      </c>
      <c r="UTQ1" s="1" t="s">
        <v>15355</v>
      </c>
      <c r="UTR1" s="1" t="s">
        <v>15356</v>
      </c>
      <c r="UTS1" s="1" t="s">
        <v>15357</v>
      </c>
      <c r="UTT1" s="1" t="s">
        <v>15358</v>
      </c>
      <c r="UTU1" s="1" t="s">
        <v>15359</v>
      </c>
      <c r="UTV1" s="1" t="s">
        <v>15360</v>
      </c>
      <c r="UTW1" s="1" t="s">
        <v>15361</v>
      </c>
      <c r="UTX1" s="1" t="s">
        <v>15362</v>
      </c>
      <c r="UTY1" s="1" t="s">
        <v>15363</v>
      </c>
      <c r="UTZ1" s="1" t="s">
        <v>15364</v>
      </c>
      <c r="UUA1" s="1" t="s">
        <v>15365</v>
      </c>
      <c r="UUB1" s="1" t="s">
        <v>15366</v>
      </c>
      <c r="UUC1" s="1" t="s">
        <v>15367</v>
      </c>
      <c r="UUD1" s="1" t="s">
        <v>15368</v>
      </c>
      <c r="UUE1" s="1" t="s">
        <v>15369</v>
      </c>
      <c r="UUF1" s="1" t="s">
        <v>15370</v>
      </c>
      <c r="UUG1" s="1" t="s">
        <v>15371</v>
      </c>
      <c r="UUH1" s="1" t="s">
        <v>15372</v>
      </c>
      <c r="UUI1" s="1" t="s">
        <v>15373</v>
      </c>
      <c r="UUJ1" s="1" t="s">
        <v>15374</v>
      </c>
      <c r="UUK1" s="1" t="s">
        <v>15375</v>
      </c>
      <c r="UUL1" s="1" t="s">
        <v>15376</v>
      </c>
      <c r="UUM1" s="1" t="s">
        <v>15377</v>
      </c>
      <c r="UUN1" s="1" t="s">
        <v>15378</v>
      </c>
      <c r="UUO1" s="1" t="s">
        <v>15379</v>
      </c>
      <c r="UUP1" s="1" t="s">
        <v>15380</v>
      </c>
      <c r="UUQ1" s="1" t="s">
        <v>15381</v>
      </c>
      <c r="UUR1" s="1" t="s">
        <v>15382</v>
      </c>
      <c r="UUS1" s="1" t="s">
        <v>15383</v>
      </c>
      <c r="UUT1" s="1" t="s">
        <v>15384</v>
      </c>
      <c r="UUU1" s="1" t="s">
        <v>15385</v>
      </c>
      <c r="UUV1" s="1" t="s">
        <v>15386</v>
      </c>
      <c r="UUW1" s="1" t="s">
        <v>15387</v>
      </c>
      <c r="UUX1" s="1" t="s">
        <v>15388</v>
      </c>
      <c r="UUY1" s="1" t="s">
        <v>15389</v>
      </c>
      <c r="UUZ1" s="1" t="s">
        <v>15390</v>
      </c>
      <c r="UVA1" s="1" t="s">
        <v>15391</v>
      </c>
      <c r="UVB1" s="1" t="s">
        <v>15392</v>
      </c>
      <c r="UVC1" s="1" t="s">
        <v>15393</v>
      </c>
      <c r="UVD1" s="1" t="s">
        <v>15394</v>
      </c>
      <c r="UVE1" s="1" t="s">
        <v>15395</v>
      </c>
      <c r="UVF1" s="1" t="s">
        <v>15396</v>
      </c>
      <c r="UVG1" s="1" t="s">
        <v>15397</v>
      </c>
      <c r="UVH1" s="1" t="s">
        <v>15398</v>
      </c>
      <c r="UVI1" s="1" t="s">
        <v>15399</v>
      </c>
      <c r="UVJ1" s="1" t="s">
        <v>15400</v>
      </c>
      <c r="UVK1" s="1" t="s">
        <v>15401</v>
      </c>
      <c r="UVL1" s="1" t="s">
        <v>15402</v>
      </c>
      <c r="UVM1" s="1" t="s">
        <v>15403</v>
      </c>
      <c r="UVN1" s="1" t="s">
        <v>15404</v>
      </c>
      <c r="UVO1" s="1" t="s">
        <v>15405</v>
      </c>
      <c r="UVP1" s="1" t="s">
        <v>15406</v>
      </c>
      <c r="UVQ1" s="1" t="s">
        <v>15407</v>
      </c>
      <c r="UVR1" s="1" t="s">
        <v>15408</v>
      </c>
      <c r="UVS1" s="1" t="s">
        <v>15409</v>
      </c>
      <c r="UVT1" s="1" t="s">
        <v>15410</v>
      </c>
      <c r="UVU1" s="1" t="s">
        <v>15411</v>
      </c>
      <c r="UVV1" s="1" t="s">
        <v>15412</v>
      </c>
      <c r="UVW1" s="1" t="s">
        <v>15413</v>
      </c>
      <c r="UVX1" s="1" t="s">
        <v>15414</v>
      </c>
      <c r="UVY1" s="1" t="s">
        <v>15415</v>
      </c>
      <c r="UVZ1" s="1" t="s">
        <v>15416</v>
      </c>
      <c r="UWA1" s="1" t="s">
        <v>15417</v>
      </c>
      <c r="UWB1" s="1" t="s">
        <v>15418</v>
      </c>
      <c r="UWC1" s="1" t="s">
        <v>15419</v>
      </c>
      <c r="UWD1" s="1" t="s">
        <v>15420</v>
      </c>
      <c r="UWE1" s="1" t="s">
        <v>15421</v>
      </c>
      <c r="UWF1" s="1" t="s">
        <v>15422</v>
      </c>
      <c r="UWG1" s="1" t="s">
        <v>15423</v>
      </c>
      <c r="UWH1" s="1" t="s">
        <v>15424</v>
      </c>
      <c r="UWI1" s="1" t="s">
        <v>15425</v>
      </c>
      <c r="UWJ1" s="1" t="s">
        <v>15426</v>
      </c>
      <c r="UWK1" s="1" t="s">
        <v>15427</v>
      </c>
      <c r="UWL1" s="1" t="s">
        <v>15428</v>
      </c>
      <c r="UWM1" s="1" t="s">
        <v>15429</v>
      </c>
      <c r="UWN1" s="1" t="s">
        <v>15430</v>
      </c>
      <c r="UWO1" s="1" t="s">
        <v>15431</v>
      </c>
      <c r="UWP1" s="1" t="s">
        <v>15432</v>
      </c>
      <c r="UWQ1" s="1" t="s">
        <v>15433</v>
      </c>
      <c r="UWR1" s="1" t="s">
        <v>15434</v>
      </c>
      <c r="UWS1" s="1" t="s">
        <v>15435</v>
      </c>
      <c r="UWT1" s="1" t="s">
        <v>15436</v>
      </c>
      <c r="UWU1" s="1" t="s">
        <v>15437</v>
      </c>
      <c r="UWV1" s="1" t="s">
        <v>15438</v>
      </c>
      <c r="UWW1" s="1" t="s">
        <v>15439</v>
      </c>
      <c r="UWX1" s="1" t="s">
        <v>15440</v>
      </c>
      <c r="UWY1" s="1" t="s">
        <v>15441</v>
      </c>
      <c r="UWZ1" s="1" t="s">
        <v>15442</v>
      </c>
      <c r="UXA1" s="1" t="s">
        <v>15443</v>
      </c>
      <c r="UXB1" s="1" t="s">
        <v>15444</v>
      </c>
      <c r="UXC1" s="1" t="s">
        <v>15445</v>
      </c>
      <c r="UXD1" s="1" t="s">
        <v>15446</v>
      </c>
      <c r="UXE1" s="1" t="s">
        <v>15447</v>
      </c>
      <c r="UXF1" s="1" t="s">
        <v>15448</v>
      </c>
      <c r="UXG1" s="1" t="s">
        <v>15449</v>
      </c>
      <c r="UXH1" s="1" t="s">
        <v>15450</v>
      </c>
      <c r="UXI1" s="1" t="s">
        <v>15451</v>
      </c>
      <c r="UXJ1" s="1" t="s">
        <v>15452</v>
      </c>
      <c r="UXK1" s="1" t="s">
        <v>15453</v>
      </c>
      <c r="UXL1" s="1" t="s">
        <v>15454</v>
      </c>
      <c r="UXM1" s="1" t="s">
        <v>15455</v>
      </c>
      <c r="UXN1" s="1" t="s">
        <v>15456</v>
      </c>
      <c r="UXO1" s="1" t="s">
        <v>15457</v>
      </c>
      <c r="UXP1" s="1" t="s">
        <v>15458</v>
      </c>
      <c r="UXQ1" s="1" t="s">
        <v>15459</v>
      </c>
      <c r="UXR1" s="1" t="s">
        <v>15460</v>
      </c>
      <c r="UXS1" s="1" t="s">
        <v>15461</v>
      </c>
      <c r="UXT1" s="1" t="s">
        <v>15462</v>
      </c>
      <c r="UXU1" s="1" t="s">
        <v>15463</v>
      </c>
      <c r="UXV1" s="1" t="s">
        <v>15464</v>
      </c>
      <c r="UXW1" s="1" t="s">
        <v>15465</v>
      </c>
      <c r="UXX1" s="1" t="s">
        <v>15466</v>
      </c>
      <c r="UXY1" s="1" t="s">
        <v>15467</v>
      </c>
      <c r="UXZ1" s="1" t="s">
        <v>15468</v>
      </c>
      <c r="UYA1" s="1" t="s">
        <v>15469</v>
      </c>
      <c r="UYB1" s="1" t="s">
        <v>15470</v>
      </c>
      <c r="UYC1" s="1" t="s">
        <v>15471</v>
      </c>
      <c r="UYD1" s="1" t="s">
        <v>15472</v>
      </c>
      <c r="UYE1" s="1" t="s">
        <v>15473</v>
      </c>
      <c r="UYF1" s="1" t="s">
        <v>15474</v>
      </c>
      <c r="UYG1" s="1" t="s">
        <v>15475</v>
      </c>
      <c r="UYH1" s="1" t="s">
        <v>15476</v>
      </c>
      <c r="UYI1" s="1" t="s">
        <v>15477</v>
      </c>
      <c r="UYJ1" s="1" t="s">
        <v>15478</v>
      </c>
      <c r="UYK1" s="1" t="s">
        <v>15479</v>
      </c>
      <c r="UYL1" s="1" t="s">
        <v>15480</v>
      </c>
      <c r="UYM1" s="1" t="s">
        <v>15481</v>
      </c>
      <c r="UYN1" s="1" t="s">
        <v>15482</v>
      </c>
      <c r="UYO1" s="1" t="s">
        <v>15483</v>
      </c>
      <c r="UYP1" s="1" t="s">
        <v>15484</v>
      </c>
      <c r="UYQ1" s="1" t="s">
        <v>15485</v>
      </c>
      <c r="UYR1" s="1" t="s">
        <v>15486</v>
      </c>
      <c r="UYS1" s="1" t="s">
        <v>15487</v>
      </c>
      <c r="UYT1" s="1" t="s">
        <v>15488</v>
      </c>
      <c r="UYU1" s="1" t="s">
        <v>15489</v>
      </c>
      <c r="UYV1" s="1" t="s">
        <v>15490</v>
      </c>
      <c r="UYW1" s="1" t="s">
        <v>15491</v>
      </c>
      <c r="UYX1" s="1" t="s">
        <v>15492</v>
      </c>
      <c r="UYY1" s="1" t="s">
        <v>15493</v>
      </c>
      <c r="UYZ1" s="1" t="s">
        <v>15494</v>
      </c>
      <c r="UZA1" s="1" t="s">
        <v>15495</v>
      </c>
      <c r="UZB1" s="1" t="s">
        <v>15496</v>
      </c>
      <c r="UZC1" s="1" t="s">
        <v>15497</v>
      </c>
      <c r="UZD1" s="1" t="s">
        <v>15498</v>
      </c>
      <c r="UZE1" s="1" t="s">
        <v>15499</v>
      </c>
      <c r="UZF1" s="1" t="s">
        <v>15500</v>
      </c>
      <c r="UZG1" s="1" t="s">
        <v>15501</v>
      </c>
      <c r="UZH1" s="1" t="s">
        <v>15502</v>
      </c>
      <c r="UZI1" s="1" t="s">
        <v>15503</v>
      </c>
      <c r="UZJ1" s="1" t="s">
        <v>15504</v>
      </c>
      <c r="UZK1" s="1" t="s">
        <v>15505</v>
      </c>
      <c r="UZL1" s="1" t="s">
        <v>15506</v>
      </c>
      <c r="UZM1" s="1" t="s">
        <v>15507</v>
      </c>
      <c r="UZN1" s="1" t="s">
        <v>15508</v>
      </c>
      <c r="UZO1" s="1" t="s">
        <v>15509</v>
      </c>
      <c r="UZP1" s="1" t="s">
        <v>15510</v>
      </c>
      <c r="UZQ1" s="1" t="s">
        <v>15511</v>
      </c>
      <c r="UZR1" s="1" t="s">
        <v>15512</v>
      </c>
      <c r="UZS1" s="1" t="s">
        <v>15513</v>
      </c>
      <c r="UZT1" s="1" t="s">
        <v>15514</v>
      </c>
      <c r="UZU1" s="1" t="s">
        <v>15515</v>
      </c>
      <c r="UZV1" s="1" t="s">
        <v>15516</v>
      </c>
      <c r="UZW1" s="1" t="s">
        <v>15517</v>
      </c>
      <c r="UZX1" s="1" t="s">
        <v>15518</v>
      </c>
      <c r="UZY1" s="1" t="s">
        <v>15519</v>
      </c>
      <c r="UZZ1" s="1" t="s">
        <v>15520</v>
      </c>
      <c r="VAA1" s="1" t="s">
        <v>15521</v>
      </c>
      <c r="VAB1" s="1" t="s">
        <v>15522</v>
      </c>
      <c r="VAC1" s="1" t="s">
        <v>15523</v>
      </c>
      <c r="VAD1" s="1" t="s">
        <v>15524</v>
      </c>
      <c r="VAE1" s="1" t="s">
        <v>15525</v>
      </c>
      <c r="VAF1" s="1" t="s">
        <v>15526</v>
      </c>
      <c r="VAG1" s="1" t="s">
        <v>15527</v>
      </c>
      <c r="VAH1" s="1" t="s">
        <v>15528</v>
      </c>
      <c r="VAI1" s="1" t="s">
        <v>15529</v>
      </c>
      <c r="VAJ1" s="1" t="s">
        <v>15530</v>
      </c>
      <c r="VAK1" s="1" t="s">
        <v>15531</v>
      </c>
      <c r="VAL1" s="1" t="s">
        <v>15532</v>
      </c>
      <c r="VAM1" s="1" t="s">
        <v>15533</v>
      </c>
      <c r="VAN1" s="1" t="s">
        <v>15534</v>
      </c>
      <c r="VAO1" s="1" t="s">
        <v>15535</v>
      </c>
      <c r="VAP1" s="1" t="s">
        <v>15536</v>
      </c>
      <c r="VAQ1" s="1" t="s">
        <v>15537</v>
      </c>
      <c r="VAR1" s="1" t="s">
        <v>15538</v>
      </c>
      <c r="VAS1" s="1" t="s">
        <v>15539</v>
      </c>
      <c r="VAT1" s="1" t="s">
        <v>15540</v>
      </c>
      <c r="VAU1" s="1" t="s">
        <v>15541</v>
      </c>
      <c r="VAV1" s="1" t="s">
        <v>15542</v>
      </c>
      <c r="VAW1" s="1" t="s">
        <v>15543</v>
      </c>
      <c r="VAX1" s="1" t="s">
        <v>15544</v>
      </c>
      <c r="VAY1" s="1" t="s">
        <v>15545</v>
      </c>
      <c r="VAZ1" s="1" t="s">
        <v>15546</v>
      </c>
      <c r="VBA1" s="1" t="s">
        <v>15547</v>
      </c>
      <c r="VBB1" s="1" t="s">
        <v>15548</v>
      </c>
      <c r="VBC1" s="1" t="s">
        <v>15549</v>
      </c>
      <c r="VBD1" s="1" t="s">
        <v>15550</v>
      </c>
      <c r="VBE1" s="1" t="s">
        <v>15551</v>
      </c>
      <c r="VBF1" s="1" t="s">
        <v>15552</v>
      </c>
      <c r="VBG1" s="1" t="s">
        <v>15553</v>
      </c>
      <c r="VBH1" s="1" t="s">
        <v>15554</v>
      </c>
      <c r="VBI1" s="1" t="s">
        <v>15555</v>
      </c>
      <c r="VBJ1" s="1" t="s">
        <v>15556</v>
      </c>
      <c r="VBK1" s="1" t="s">
        <v>15557</v>
      </c>
      <c r="VBL1" s="1" t="s">
        <v>15558</v>
      </c>
      <c r="VBM1" s="1" t="s">
        <v>15559</v>
      </c>
      <c r="VBN1" s="1" t="s">
        <v>15560</v>
      </c>
      <c r="VBO1" s="1" t="s">
        <v>15561</v>
      </c>
      <c r="VBP1" s="1" t="s">
        <v>15562</v>
      </c>
      <c r="VBQ1" s="1" t="s">
        <v>15563</v>
      </c>
      <c r="VBR1" s="1" t="s">
        <v>15564</v>
      </c>
      <c r="VBS1" s="1" t="s">
        <v>15565</v>
      </c>
      <c r="VBT1" s="1" t="s">
        <v>15566</v>
      </c>
      <c r="VBU1" s="1" t="s">
        <v>15567</v>
      </c>
      <c r="VBV1" s="1" t="s">
        <v>15568</v>
      </c>
      <c r="VBW1" s="1" t="s">
        <v>15569</v>
      </c>
      <c r="VBX1" s="1" t="s">
        <v>15570</v>
      </c>
      <c r="VBY1" s="1" t="s">
        <v>15571</v>
      </c>
      <c r="VBZ1" s="1" t="s">
        <v>15572</v>
      </c>
      <c r="VCA1" s="1" t="s">
        <v>15573</v>
      </c>
      <c r="VCB1" s="1" t="s">
        <v>15574</v>
      </c>
      <c r="VCC1" s="1" t="s">
        <v>15575</v>
      </c>
      <c r="VCD1" s="1" t="s">
        <v>15576</v>
      </c>
      <c r="VCE1" s="1" t="s">
        <v>15577</v>
      </c>
      <c r="VCF1" s="1" t="s">
        <v>15578</v>
      </c>
      <c r="VCG1" s="1" t="s">
        <v>15579</v>
      </c>
      <c r="VCH1" s="1" t="s">
        <v>15580</v>
      </c>
      <c r="VCI1" s="1" t="s">
        <v>15581</v>
      </c>
      <c r="VCJ1" s="1" t="s">
        <v>15582</v>
      </c>
      <c r="VCK1" s="1" t="s">
        <v>15583</v>
      </c>
      <c r="VCL1" s="1" t="s">
        <v>15584</v>
      </c>
      <c r="VCM1" s="1" t="s">
        <v>15585</v>
      </c>
      <c r="VCN1" s="1" t="s">
        <v>15586</v>
      </c>
      <c r="VCO1" s="1" t="s">
        <v>15587</v>
      </c>
      <c r="VCP1" s="1" t="s">
        <v>15588</v>
      </c>
      <c r="VCQ1" s="1" t="s">
        <v>15589</v>
      </c>
      <c r="VCR1" s="1" t="s">
        <v>15590</v>
      </c>
      <c r="VCS1" s="1" t="s">
        <v>15591</v>
      </c>
      <c r="VCT1" s="1" t="s">
        <v>15592</v>
      </c>
      <c r="VCU1" s="1" t="s">
        <v>15593</v>
      </c>
      <c r="VCV1" s="1" t="s">
        <v>15594</v>
      </c>
      <c r="VCW1" s="1" t="s">
        <v>15595</v>
      </c>
      <c r="VCX1" s="1" t="s">
        <v>15596</v>
      </c>
      <c r="VCY1" s="1" t="s">
        <v>15597</v>
      </c>
      <c r="VCZ1" s="1" t="s">
        <v>15598</v>
      </c>
      <c r="VDA1" s="1" t="s">
        <v>15599</v>
      </c>
      <c r="VDB1" s="1" t="s">
        <v>15600</v>
      </c>
      <c r="VDC1" s="1" t="s">
        <v>15601</v>
      </c>
      <c r="VDD1" s="1" t="s">
        <v>15602</v>
      </c>
      <c r="VDE1" s="1" t="s">
        <v>15603</v>
      </c>
      <c r="VDF1" s="1" t="s">
        <v>15604</v>
      </c>
      <c r="VDG1" s="1" t="s">
        <v>15605</v>
      </c>
      <c r="VDH1" s="1" t="s">
        <v>15606</v>
      </c>
      <c r="VDI1" s="1" t="s">
        <v>15607</v>
      </c>
      <c r="VDJ1" s="1" t="s">
        <v>15608</v>
      </c>
      <c r="VDK1" s="1" t="s">
        <v>15609</v>
      </c>
      <c r="VDL1" s="1" t="s">
        <v>15610</v>
      </c>
      <c r="VDM1" s="1" t="s">
        <v>15611</v>
      </c>
      <c r="VDN1" s="1" t="s">
        <v>15612</v>
      </c>
      <c r="VDO1" s="1" t="s">
        <v>15613</v>
      </c>
      <c r="VDP1" s="1" t="s">
        <v>15614</v>
      </c>
      <c r="VDQ1" s="1" t="s">
        <v>15615</v>
      </c>
      <c r="VDR1" s="1" t="s">
        <v>15616</v>
      </c>
      <c r="VDS1" s="1" t="s">
        <v>15617</v>
      </c>
      <c r="VDT1" s="1" t="s">
        <v>15618</v>
      </c>
      <c r="VDU1" s="1" t="s">
        <v>15619</v>
      </c>
      <c r="VDV1" s="1" t="s">
        <v>15620</v>
      </c>
      <c r="VDW1" s="1" t="s">
        <v>15621</v>
      </c>
      <c r="VDX1" s="1" t="s">
        <v>15622</v>
      </c>
      <c r="VDY1" s="1" t="s">
        <v>15623</v>
      </c>
      <c r="VDZ1" s="1" t="s">
        <v>15624</v>
      </c>
      <c r="VEA1" s="1" t="s">
        <v>15625</v>
      </c>
      <c r="VEB1" s="1" t="s">
        <v>15626</v>
      </c>
      <c r="VEC1" s="1" t="s">
        <v>15627</v>
      </c>
      <c r="VED1" s="1" t="s">
        <v>15628</v>
      </c>
      <c r="VEE1" s="1" t="s">
        <v>15629</v>
      </c>
      <c r="VEF1" s="1" t="s">
        <v>15630</v>
      </c>
      <c r="VEG1" s="1" t="s">
        <v>15631</v>
      </c>
      <c r="VEH1" s="1" t="s">
        <v>15632</v>
      </c>
      <c r="VEI1" s="1" t="s">
        <v>15633</v>
      </c>
      <c r="VEJ1" s="1" t="s">
        <v>15634</v>
      </c>
      <c r="VEK1" s="1" t="s">
        <v>15635</v>
      </c>
      <c r="VEL1" s="1" t="s">
        <v>15636</v>
      </c>
      <c r="VEM1" s="1" t="s">
        <v>15637</v>
      </c>
      <c r="VEN1" s="1" t="s">
        <v>15638</v>
      </c>
      <c r="VEO1" s="1" t="s">
        <v>15639</v>
      </c>
      <c r="VEP1" s="1" t="s">
        <v>15640</v>
      </c>
      <c r="VEQ1" s="1" t="s">
        <v>15641</v>
      </c>
      <c r="VER1" s="1" t="s">
        <v>15642</v>
      </c>
      <c r="VES1" s="1" t="s">
        <v>15643</v>
      </c>
      <c r="VET1" s="1" t="s">
        <v>15644</v>
      </c>
      <c r="VEU1" s="1" t="s">
        <v>15645</v>
      </c>
      <c r="VEV1" s="1" t="s">
        <v>15646</v>
      </c>
      <c r="VEW1" s="1" t="s">
        <v>15647</v>
      </c>
      <c r="VEX1" s="1" t="s">
        <v>15648</v>
      </c>
      <c r="VEY1" s="1" t="s">
        <v>15649</v>
      </c>
      <c r="VEZ1" s="1" t="s">
        <v>15650</v>
      </c>
      <c r="VFA1" s="1" t="s">
        <v>15651</v>
      </c>
      <c r="VFB1" s="1" t="s">
        <v>15652</v>
      </c>
      <c r="VFC1" s="1" t="s">
        <v>15653</v>
      </c>
      <c r="VFD1" s="1" t="s">
        <v>15654</v>
      </c>
      <c r="VFE1" s="1" t="s">
        <v>15655</v>
      </c>
      <c r="VFF1" s="1" t="s">
        <v>15656</v>
      </c>
      <c r="VFG1" s="1" t="s">
        <v>15657</v>
      </c>
      <c r="VFH1" s="1" t="s">
        <v>15658</v>
      </c>
      <c r="VFI1" s="1" t="s">
        <v>15659</v>
      </c>
      <c r="VFJ1" s="1" t="s">
        <v>15660</v>
      </c>
      <c r="VFK1" s="1" t="s">
        <v>15661</v>
      </c>
      <c r="VFL1" s="1" t="s">
        <v>15662</v>
      </c>
      <c r="VFM1" s="1" t="s">
        <v>15663</v>
      </c>
      <c r="VFN1" s="1" t="s">
        <v>15664</v>
      </c>
      <c r="VFO1" s="1" t="s">
        <v>15665</v>
      </c>
      <c r="VFP1" s="1" t="s">
        <v>15666</v>
      </c>
      <c r="VFQ1" s="1" t="s">
        <v>15667</v>
      </c>
      <c r="VFR1" s="1" t="s">
        <v>15668</v>
      </c>
      <c r="VFS1" s="1" t="s">
        <v>15669</v>
      </c>
      <c r="VFT1" s="1" t="s">
        <v>15670</v>
      </c>
      <c r="VFU1" s="1" t="s">
        <v>15671</v>
      </c>
      <c r="VFV1" s="1" t="s">
        <v>15672</v>
      </c>
      <c r="VFW1" s="1" t="s">
        <v>15673</v>
      </c>
      <c r="VFX1" s="1" t="s">
        <v>15674</v>
      </c>
      <c r="VFY1" s="1" t="s">
        <v>15675</v>
      </c>
      <c r="VFZ1" s="1" t="s">
        <v>15676</v>
      </c>
      <c r="VGA1" s="1" t="s">
        <v>15677</v>
      </c>
      <c r="VGB1" s="1" t="s">
        <v>15678</v>
      </c>
      <c r="VGC1" s="1" t="s">
        <v>15679</v>
      </c>
      <c r="VGD1" s="1" t="s">
        <v>15680</v>
      </c>
      <c r="VGE1" s="1" t="s">
        <v>15681</v>
      </c>
      <c r="VGF1" s="1" t="s">
        <v>15682</v>
      </c>
      <c r="VGG1" s="1" t="s">
        <v>15683</v>
      </c>
      <c r="VGH1" s="1" t="s">
        <v>15684</v>
      </c>
      <c r="VGI1" s="1" t="s">
        <v>15685</v>
      </c>
      <c r="VGJ1" s="1" t="s">
        <v>15686</v>
      </c>
      <c r="VGK1" s="1" t="s">
        <v>15687</v>
      </c>
      <c r="VGL1" s="1" t="s">
        <v>15688</v>
      </c>
      <c r="VGM1" s="1" t="s">
        <v>15689</v>
      </c>
      <c r="VGN1" s="1" t="s">
        <v>15690</v>
      </c>
      <c r="VGO1" s="1" t="s">
        <v>15691</v>
      </c>
      <c r="VGP1" s="1" t="s">
        <v>15692</v>
      </c>
      <c r="VGQ1" s="1" t="s">
        <v>15693</v>
      </c>
      <c r="VGR1" s="1" t="s">
        <v>15694</v>
      </c>
      <c r="VGS1" s="1" t="s">
        <v>15695</v>
      </c>
      <c r="VGT1" s="1" t="s">
        <v>15696</v>
      </c>
      <c r="VGU1" s="1" t="s">
        <v>15697</v>
      </c>
      <c r="VGV1" s="1" t="s">
        <v>15698</v>
      </c>
      <c r="VGW1" s="1" t="s">
        <v>15699</v>
      </c>
      <c r="VGX1" s="1" t="s">
        <v>15700</v>
      </c>
      <c r="VGY1" s="1" t="s">
        <v>15701</v>
      </c>
      <c r="VGZ1" s="1" t="s">
        <v>15702</v>
      </c>
      <c r="VHA1" s="1" t="s">
        <v>15703</v>
      </c>
      <c r="VHB1" s="1" t="s">
        <v>15704</v>
      </c>
      <c r="VHC1" s="1" t="s">
        <v>15705</v>
      </c>
      <c r="VHD1" s="1" t="s">
        <v>15706</v>
      </c>
      <c r="VHE1" s="1" t="s">
        <v>15707</v>
      </c>
      <c r="VHF1" s="1" t="s">
        <v>15708</v>
      </c>
      <c r="VHG1" s="1" t="s">
        <v>15709</v>
      </c>
      <c r="VHH1" s="1" t="s">
        <v>15710</v>
      </c>
      <c r="VHI1" s="1" t="s">
        <v>15711</v>
      </c>
      <c r="VHJ1" s="1" t="s">
        <v>15712</v>
      </c>
      <c r="VHK1" s="1" t="s">
        <v>15713</v>
      </c>
      <c r="VHL1" s="1" t="s">
        <v>15714</v>
      </c>
      <c r="VHM1" s="1" t="s">
        <v>15715</v>
      </c>
      <c r="VHN1" s="1" t="s">
        <v>15716</v>
      </c>
      <c r="VHO1" s="1" t="s">
        <v>15717</v>
      </c>
      <c r="VHP1" s="1" t="s">
        <v>15718</v>
      </c>
      <c r="VHQ1" s="1" t="s">
        <v>15719</v>
      </c>
      <c r="VHR1" s="1" t="s">
        <v>15720</v>
      </c>
      <c r="VHS1" s="1" t="s">
        <v>15721</v>
      </c>
      <c r="VHT1" s="1" t="s">
        <v>15722</v>
      </c>
      <c r="VHU1" s="1" t="s">
        <v>15723</v>
      </c>
      <c r="VHV1" s="1" t="s">
        <v>15724</v>
      </c>
      <c r="VHW1" s="1" t="s">
        <v>15725</v>
      </c>
      <c r="VHX1" s="1" t="s">
        <v>15726</v>
      </c>
      <c r="VHY1" s="1" t="s">
        <v>15727</v>
      </c>
      <c r="VHZ1" s="1" t="s">
        <v>15728</v>
      </c>
      <c r="VIA1" s="1" t="s">
        <v>15729</v>
      </c>
      <c r="VIB1" s="1" t="s">
        <v>15730</v>
      </c>
      <c r="VIC1" s="1" t="s">
        <v>15731</v>
      </c>
      <c r="VID1" s="1" t="s">
        <v>15732</v>
      </c>
      <c r="VIE1" s="1" t="s">
        <v>15733</v>
      </c>
      <c r="VIF1" s="1" t="s">
        <v>15734</v>
      </c>
      <c r="VIG1" s="1" t="s">
        <v>15735</v>
      </c>
      <c r="VIH1" s="1" t="s">
        <v>15736</v>
      </c>
      <c r="VII1" s="1" t="s">
        <v>15737</v>
      </c>
      <c r="VIJ1" s="1" t="s">
        <v>15738</v>
      </c>
      <c r="VIK1" s="1" t="s">
        <v>15739</v>
      </c>
      <c r="VIL1" s="1" t="s">
        <v>15740</v>
      </c>
      <c r="VIM1" s="1" t="s">
        <v>15741</v>
      </c>
      <c r="VIN1" s="1" t="s">
        <v>15742</v>
      </c>
      <c r="VIO1" s="1" t="s">
        <v>15743</v>
      </c>
      <c r="VIP1" s="1" t="s">
        <v>15744</v>
      </c>
      <c r="VIQ1" s="1" t="s">
        <v>15745</v>
      </c>
      <c r="VIR1" s="1" t="s">
        <v>15746</v>
      </c>
      <c r="VIS1" s="1" t="s">
        <v>15747</v>
      </c>
      <c r="VIT1" s="1" t="s">
        <v>15748</v>
      </c>
      <c r="VIU1" s="1" t="s">
        <v>15749</v>
      </c>
      <c r="VIV1" s="1" t="s">
        <v>15750</v>
      </c>
      <c r="VIW1" s="1" t="s">
        <v>15751</v>
      </c>
      <c r="VIX1" s="1" t="s">
        <v>15752</v>
      </c>
      <c r="VIY1" s="1" t="s">
        <v>15753</v>
      </c>
      <c r="VIZ1" s="1" t="s">
        <v>15754</v>
      </c>
      <c r="VJA1" s="1" t="s">
        <v>15755</v>
      </c>
      <c r="VJB1" s="1" t="s">
        <v>15756</v>
      </c>
      <c r="VJC1" s="1" t="s">
        <v>15757</v>
      </c>
      <c r="VJD1" s="1" t="s">
        <v>15758</v>
      </c>
      <c r="VJE1" s="1" t="s">
        <v>15759</v>
      </c>
      <c r="VJF1" s="1" t="s">
        <v>15760</v>
      </c>
      <c r="VJG1" s="1" t="s">
        <v>15761</v>
      </c>
      <c r="VJH1" s="1" t="s">
        <v>15762</v>
      </c>
      <c r="VJI1" s="1" t="s">
        <v>15763</v>
      </c>
      <c r="VJJ1" s="1" t="s">
        <v>15764</v>
      </c>
      <c r="VJK1" s="1" t="s">
        <v>15765</v>
      </c>
      <c r="VJL1" s="1" t="s">
        <v>15766</v>
      </c>
      <c r="VJM1" s="1" t="s">
        <v>15767</v>
      </c>
      <c r="VJN1" s="1" t="s">
        <v>15768</v>
      </c>
      <c r="VJO1" s="1" t="s">
        <v>15769</v>
      </c>
      <c r="VJP1" s="1" t="s">
        <v>15770</v>
      </c>
      <c r="VJQ1" s="1" t="s">
        <v>15771</v>
      </c>
      <c r="VJR1" s="1" t="s">
        <v>15772</v>
      </c>
      <c r="VJS1" s="1" t="s">
        <v>15773</v>
      </c>
      <c r="VJT1" s="1" t="s">
        <v>15774</v>
      </c>
      <c r="VJU1" s="1" t="s">
        <v>15775</v>
      </c>
      <c r="VJV1" s="1" t="s">
        <v>15776</v>
      </c>
      <c r="VJW1" s="1" t="s">
        <v>15777</v>
      </c>
      <c r="VJX1" s="1" t="s">
        <v>15778</v>
      </c>
      <c r="VJY1" s="1" t="s">
        <v>15779</v>
      </c>
      <c r="VJZ1" s="1" t="s">
        <v>15780</v>
      </c>
      <c r="VKA1" s="1" t="s">
        <v>15781</v>
      </c>
      <c r="VKB1" s="1" t="s">
        <v>15782</v>
      </c>
      <c r="VKC1" s="1" t="s">
        <v>15783</v>
      </c>
      <c r="VKD1" s="1" t="s">
        <v>15784</v>
      </c>
      <c r="VKE1" s="1" t="s">
        <v>15785</v>
      </c>
      <c r="VKF1" s="1" t="s">
        <v>15786</v>
      </c>
      <c r="VKG1" s="1" t="s">
        <v>15787</v>
      </c>
      <c r="VKH1" s="1" t="s">
        <v>15788</v>
      </c>
      <c r="VKI1" s="1" t="s">
        <v>15789</v>
      </c>
      <c r="VKJ1" s="1" t="s">
        <v>15790</v>
      </c>
      <c r="VKK1" s="1" t="s">
        <v>15791</v>
      </c>
      <c r="VKL1" s="1" t="s">
        <v>15792</v>
      </c>
      <c r="VKM1" s="1" t="s">
        <v>15793</v>
      </c>
      <c r="VKN1" s="1" t="s">
        <v>15794</v>
      </c>
      <c r="VKO1" s="1" t="s">
        <v>15795</v>
      </c>
      <c r="VKP1" s="1" t="s">
        <v>15796</v>
      </c>
      <c r="VKQ1" s="1" t="s">
        <v>15797</v>
      </c>
      <c r="VKR1" s="1" t="s">
        <v>15798</v>
      </c>
      <c r="VKS1" s="1" t="s">
        <v>15799</v>
      </c>
      <c r="VKT1" s="1" t="s">
        <v>15800</v>
      </c>
      <c r="VKU1" s="1" t="s">
        <v>15801</v>
      </c>
      <c r="VKV1" s="1" t="s">
        <v>15802</v>
      </c>
      <c r="VKW1" s="1" t="s">
        <v>15803</v>
      </c>
      <c r="VKX1" s="1" t="s">
        <v>15804</v>
      </c>
      <c r="VKY1" s="1" t="s">
        <v>15805</v>
      </c>
      <c r="VKZ1" s="1" t="s">
        <v>15806</v>
      </c>
      <c r="VLA1" s="1" t="s">
        <v>15807</v>
      </c>
      <c r="VLB1" s="1" t="s">
        <v>15808</v>
      </c>
      <c r="VLC1" s="1" t="s">
        <v>15809</v>
      </c>
      <c r="VLD1" s="1" t="s">
        <v>15810</v>
      </c>
      <c r="VLE1" s="1" t="s">
        <v>15811</v>
      </c>
      <c r="VLF1" s="1" t="s">
        <v>15812</v>
      </c>
      <c r="VLG1" s="1" t="s">
        <v>15813</v>
      </c>
      <c r="VLH1" s="1" t="s">
        <v>15814</v>
      </c>
      <c r="VLI1" s="1" t="s">
        <v>15815</v>
      </c>
      <c r="VLJ1" s="1" t="s">
        <v>15816</v>
      </c>
      <c r="VLK1" s="1" t="s">
        <v>15817</v>
      </c>
      <c r="VLL1" s="1" t="s">
        <v>15818</v>
      </c>
      <c r="VLM1" s="1" t="s">
        <v>15819</v>
      </c>
      <c r="VLN1" s="1" t="s">
        <v>15820</v>
      </c>
      <c r="VLO1" s="1" t="s">
        <v>15821</v>
      </c>
      <c r="VLP1" s="1" t="s">
        <v>15822</v>
      </c>
      <c r="VLQ1" s="1" t="s">
        <v>15823</v>
      </c>
      <c r="VLR1" s="1" t="s">
        <v>15824</v>
      </c>
      <c r="VLS1" s="1" t="s">
        <v>15825</v>
      </c>
      <c r="VLT1" s="1" t="s">
        <v>15826</v>
      </c>
      <c r="VLU1" s="1" t="s">
        <v>15827</v>
      </c>
      <c r="VLV1" s="1" t="s">
        <v>15828</v>
      </c>
      <c r="VLW1" s="1" t="s">
        <v>15829</v>
      </c>
      <c r="VLX1" s="1" t="s">
        <v>15830</v>
      </c>
      <c r="VLY1" s="1" t="s">
        <v>15831</v>
      </c>
      <c r="VLZ1" s="1" t="s">
        <v>15832</v>
      </c>
      <c r="VMA1" s="1" t="s">
        <v>15833</v>
      </c>
      <c r="VMB1" s="1" t="s">
        <v>15834</v>
      </c>
      <c r="VMC1" s="1" t="s">
        <v>15835</v>
      </c>
      <c r="VMD1" s="1" t="s">
        <v>15836</v>
      </c>
      <c r="VME1" s="1" t="s">
        <v>15837</v>
      </c>
      <c r="VMF1" s="1" t="s">
        <v>15838</v>
      </c>
      <c r="VMG1" s="1" t="s">
        <v>15839</v>
      </c>
      <c r="VMH1" s="1" t="s">
        <v>15840</v>
      </c>
      <c r="VMI1" s="1" t="s">
        <v>15841</v>
      </c>
      <c r="VMJ1" s="1" t="s">
        <v>15842</v>
      </c>
      <c r="VMK1" s="1" t="s">
        <v>15843</v>
      </c>
      <c r="VML1" s="1" t="s">
        <v>15844</v>
      </c>
      <c r="VMM1" s="1" t="s">
        <v>15845</v>
      </c>
      <c r="VMN1" s="1" t="s">
        <v>15846</v>
      </c>
      <c r="VMO1" s="1" t="s">
        <v>15847</v>
      </c>
      <c r="VMP1" s="1" t="s">
        <v>15848</v>
      </c>
      <c r="VMQ1" s="1" t="s">
        <v>15849</v>
      </c>
      <c r="VMR1" s="1" t="s">
        <v>15850</v>
      </c>
      <c r="VMS1" s="1" t="s">
        <v>15851</v>
      </c>
      <c r="VMT1" s="1" t="s">
        <v>15852</v>
      </c>
      <c r="VMU1" s="1" t="s">
        <v>15853</v>
      </c>
      <c r="VMV1" s="1" t="s">
        <v>15854</v>
      </c>
      <c r="VMW1" s="1" t="s">
        <v>15855</v>
      </c>
      <c r="VMX1" s="1" t="s">
        <v>15856</v>
      </c>
      <c r="VMY1" s="1" t="s">
        <v>15857</v>
      </c>
      <c r="VMZ1" s="1" t="s">
        <v>15858</v>
      </c>
      <c r="VNA1" s="1" t="s">
        <v>15859</v>
      </c>
      <c r="VNB1" s="1" t="s">
        <v>15860</v>
      </c>
      <c r="VNC1" s="1" t="s">
        <v>15861</v>
      </c>
      <c r="VND1" s="1" t="s">
        <v>15862</v>
      </c>
      <c r="VNE1" s="1" t="s">
        <v>15863</v>
      </c>
      <c r="VNF1" s="1" t="s">
        <v>15864</v>
      </c>
      <c r="VNG1" s="1" t="s">
        <v>15865</v>
      </c>
      <c r="VNH1" s="1" t="s">
        <v>15866</v>
      </c>
      <c r="VNI1" s="1" t="s">
        <v>15867</v>
      </c>
      <c r="VNJ1" s="1" t="s">
        <v>15868</v>
      </c>
      <c r="VNK1" s="1" t="s">
        <v>15869</v>
      </c>
      <c r="VNL1" s="1" t="s">
        <v>15870</v>
      </c>
      <c r="VNM1" s="1" t="s">
        <v>15871</v>
      </c>
      <c r="VNN1" s="1" t="s">
        <v>15872</v>
      </c>
      <c r="VNO1" s="1" t="s">
        <v>15873</v>
      </c>
      <c r="VNP1" s="1" t="s">
        <v>15874</v>
      </c>
      <c r="VNQ1" s="1" t="s">
        <v>15875</v>
      </c>
      <c r="VNR1" s="1" t="s">
        <v>15876</v>
      </c>
      <c r="VNS1" s="1" t="s">
        <v>15877</v>
      </c>
      <c r="VNT1" s="1" t="s">
        <v>15878</v>
      </c>
      <c r="VNU1" s="1" t="s">
        <v>15879</v>
      </c>
      <c r="VNV1" s="1" t="s">
        <v>15880</v>
      </c>
      <c r="VNW1" s="1" t="s">
        <v>15881</v>
      </c>
      <c r="VNX1" s="1" t="s">
        <v>15882</v>
      </c>
      <c r="VNY1" s="1" t="s">
        <v>15883</v>
      </c>
      <c r="VNZ1" s="1" t="s">
        <v>15884</v>
      </c>
      <c r="VOA1" s="1" t="s">
        <v>15885</v>
      </c>
      <c r="VOB1" s="1" t="s">
        <v>15886</v>
      </c>
      <c r="VOC1" s="1" t="s">
        <v>15887</v>
      </c>
      <c r="VOD1" s="1" t="s">
        <v>15888</v>
      </c>
      <c r="VOE1" s="1" t="s">
        <v>15889</v>
      </c>
      <c r="VOF1" s="1" t="s">
        <v>15890</v>
      </c>
      <c r="VOG1" s="1" t="s">
        <v>15891</v>
      </c>
      <c r="VOH1" s="1" t="s">
        <v>15892</v>
      </c>
      <c r="VOI1" s="1" t="s">
        <v>15893</v>
      </c>
      <c r="VOJ1" s="1" t="s">
        <v>15894</v>
      </c>
      <c r="VOK1" s="1" t="s">
        <v>15895</v>
      </c>
      <c r="VOL1" s="1" t="s">
        <v>15896</v>
      </c>
      <c r="VOM1" s="1" t="s">
        <v>15897</v>
      </c>
      <c r="VON1" s="1" t="s">
        <v>15898</v>
      </c>
      <c r="VOO1" s="1" t="s">
        <v>15899</v>
      </c>
      <c r="VOP1" s="1" t="s">
        <v>15900</v>
      </c>
      <c r="VOQ1" s="1" t="s">
        <v>15901</v>
      </c>
      <c r="VOR1" s="1" t="s">
        <v>15902</v>
      </c>
      <c r="VOS1" s="1" t="s">
        <v>15903</v>
      </c>
      <c r="VOT1" s="1" t="s">
        <v>15904</v>
      </c>
      <c r="VOU1" s="1" t="s">
        <v>15905</v>
      </c>
      <c r="VOV1" s="1" t="s">
        <v>15906</v>
      </c>
      <c r="VOW1" s="1" t="s">
        <v>15907</v>
      </c>
      <c r="VOX1" s="1" t="s">
        <v>15908</v>
      </c>
      <c r="VOY1" s="1" t="s">
        <v>15909</v>
      </c>
      <c r="VOZ1" s="1" t="s">
        <v>15910</v>
      </c>
      <c r="VPA1" s="1" t="s">
        <v>15911</v>
      </c>
      <c r="VPB1" s="1" t="s">
        <v>15912</v>
      </c>
      <c r="VPC1" s="1" t="s">
        <v>15913</v>
      </c>
      <c r="VPD1" s="1" t="s">
        <v>15914</v>
      </c>
      <c r="VPE1" s="1" t="s">
        <v>15915</v>
      </c>
      <c r="VPF1" s="1" t="s">
        <v>15916</v>
      </c>
      <c r="VPG1" s="1" t="s">
        <v>15917</v>
      </c>
      <c r="VPH1" s="1" t="s">
        <v>15918</v>
      </c>
      <c r="VPI1" s="1" t="s">
        <v>15919</v>
      </c>
      <c r="VPJ1" s="1" t="s">
        <v>15920</v>
      </c>
      <c r="VPK1" s="1" t="s">
        <v>15921</v>
      </c>
      <c r="VPL1" s="1" t="s">
        <v>15922</v>
      </c>
      <c r="VPM1" s="1" t="s">
        <v>15923</v>
      </c>
      <c r="VPN1" s="1" t="s">
        <v>15924</v>
      </c>
      <c r="VPO1" s="1" t="s">
        <v>15925</v>
      </c>
      <c r="VPP1" s="1" t="s">
        <v>15926</v>
      </c>
      <c r="VPQ1" s="1" t="s">
        <v>15927</v>
      </c>
      <c r="VPR1" s="1" t="s">
        <v>15928</v>
      </c>
      <c r="VPS1" s="1" t="s">
        <v>15929</v>
      </c>
      <c r="VPT1" s="1" t="s">
        <v>15930</v>
      </c>
      <c r="VPU1" s="1" t="s">
        <v>15931</v>
      </c>
      <c r="VPV1" s="1" t="s">
        <v>15932</v>
      </c>
      <c r="VPW1" s="1" t="s">
        <v>15933</v>
      </c>
      <c r="VPX1" s="1" t="s">
        <v>15934</v>
      </c>
      <c r="VPY1" s="1" t="s">
        <v>15935</v>
      </c>
      <c r="VPZ1" s="1" t="s">
        <v>15936</v>
      </c>
      <c r="VQA1" s="1" t="s">
        <v>15937</v>
      </c>
      <c r="VQB1" s="1" t="s">
        <v>15938</v>
      </c>
      <c r="VQC1" s="1" t="s">
        <v>15939</v>
      </c>
      <c r="VQD1" s="1" t="s">
        <v>15940</v>
      </c>
      <c r="VQE1" s="1" t="s">
        <v>15941</v>
      </c>
      <c r="VQF1" s="1" t="s">
        <v>15942</v>
      </c>
      <c r="VQG1" s="1" t="s">
        <v>15943</v>
      </c>
      <c r="VQH1" s="1" t="s">
        <v>15944</v>
      </c>
      <c r="VQI1" s="1" t="s">
        <v>15945</v>
      </c>
      <c r="VQJ1" s="1" t="s">
        <v>15946</v>
      </c>
      <c r="VQK1" s="1" t="s">
        <v>15947</v>
      </c>
      <c r="VQL1" s="1" t="s">
        <v>15948</v>
      </c>
      <c r="VQM1" s="1" t="s">
        <v>15949</v>
      </c>
      <c r="VQN1" s="1" t="s">
        <v>15950</v>
      </c>
      <c r="VQO1" s="1" t="s">
        <v>15951</v>
      </c>
      <c r="VQP1" s="1" t="s">
        <v>15952</v>
      </c>
      <c r="VQQ1" s="1" t="s">
        <v>15953</v>
      </c>
      <c r="VQR1" s="1" t="s">
        <v>15954</v>
      </c>
      <c r="VQS1" s="1" t="s">
        <v>15955</v>
      </c>
      <c r="VQT1" s="1" t="s">
        <v>15956</v>
      </c>
      <c r="VQU1" s="1" t="s">
        <v>15957</v>
      </c>
      <c r="VQV1" s="1" t="s">
        <v>15958</v>
      </c>
      <c r="VQW1" s="1" t="s">
        <v>15959</v>
      </c>
      <c r="VQX1" s="1" t="s">
        <v>15960</v>
      </c>
      <c r="VQY1" s="1" t="s">
        <v>15961</v>
      </c>
      <c r="VQZ1" s="1" t="s">
        <v>15962</v>
      </c>
      <c r="VRA1" s="1" t="s">
        <v>15963</v>
      </c>
      <c r="VRB1" s="1" t="s">
        <v>15964</v>
      </c>
      <c r="VRC1" s="1" t="s">
        <v>15965</v>
      </c>
      <c r="VRD1" s="1" t="s">
        <v>15966</v>
      </c>
      <c r="VRE1" s="1" t="s">
        <v>15967</v>
      </c>
      <c r="VRF1" s="1" t="s">
        <v>15968</v>
      </c>
      <c r="VRG1" s="1" t="s">
        <v>15969</v>
      </c>
      <c r="VRH1" s="1" t="s">
        <v>15970</v>
      </c>
      <c r="VRI1" s="1" t="s">
        <v>15971</v>
      </c>
      <c r="VRJ1" s="1" t="s">
        <v>15972</v>
      </c>
      <c r="VRK1" s="1" t="s">
        <v>15973</v>
      </c>
      <c r="VRL1" s="1" t="s">
        <v>15974</v>
      </c>
      <c r="VRM1" s="1" t="s">
        <v>15975</v>
      </c>
      <c r="VRN1" s="1" t="s">
        <v>15976</v>
      </c>
      <c r="VRO1" s="1" t="s">
        <v>15977</v>
      </c>
      <c r="VRP1" s="1" t="s">
        <v>15978</v>
      </c>
      <c r="VRQ1" s="1" t="s">
        <v>15979</v>
      </c>
      <c r="VRR1" s="1" t="s">
        <v>15980</v>
      </c>
      <c r="VRS1" s="1" t="s">
        <v>15981</v>
      </c>
      <c r="VRT1" s="1" t="s">
        <v>15982</v>
      </c>
      <c r="VRU1" s="1" t="s">
        <v>15983</v>
      </c>
      <c r="VRV1" s="1" t="s">
        <v>15984</v>
      </c>
      <c r="VRW1" s="1" t="s">
        <v>15985</v>
      </c>
      <c r="VRX1" s="1" t="s">
        <v>15986</v>
      </c>
      <c r="VRY1" s="1" t="s">
        <v>15987</v>
      </c>
      <c r="VRZ1" s="1" t="s">
        <v>15988</v>
      </c>
      <c r="VSA1" s="1" t="s">
        <v>15989</v>
      </c>
      <c r="VSB1" s="1" t="s">
        <v>15990</v>
      </c>
      <c r="VSC1" s="1" t="s">
        <v>15991</v>
      </c>
      <c r="VSD1" s="1" t="s">
        <v>15992</v>
      </c>
      <c r="VSE1" s="1" t="s">
        <v>15993</v>
      </c>
      <c r="VSF1" s="1" t="s">
        <v>15994</v>
      </c>
      <c r="VSG1" s="1" t="s">
        <v>15995</v>
      </c>
      <c r="VSH1" s="1" t="s">
        <v>15996</v>
      </c>
      <c r="VSI1" s="1" t="s">
        <v>15997</v>
      </c>
      <c r="VSJ1" s="1" t="s">
        <v>15998</v>
      </c>
      <c r="VSK1" s="1" t="s">
        <v>15999</v>
      </c>
      <c r="VSL1" s="1" t="s">
        <v>16000</v>
      </c>
      <c r="VSM1" s="1" t="s">
        <v>16001</v>
      </c>
      <c r="VSN1" s="1" t="s">
        <v>16002</v>
      </c>
      <c r="VSO1" s="1" t="s">
        <v>16003</v>
      </c>
      <c r="VSP1" s="1" t="s">
        <v>16004</v>
      </c>
      <c r="VSQ1" s="1" t="s">
        <v>16005</v>
      </c>
      <c r="VSR1" s="1" t="s">
        <v>16006</v>
      </c>
      <c r="VSS1" s="1" t="s">
        <v>16007</v>
      </c>
      <c r="VST1" s="1" t="s">
        <v>16008</v>
      </c>
      <c r="VSU1" s="1" t="s">
        <v>16009</v>
      </c>
      <c r="VSV1" s="1" t="s">
        <v>16010</v>
      </c>
      <c r="VSW1" s="1" t="s">
        <v>16011</v>
      </c>
      <c r="VSX1" s="1" t="s">
        <v>16012</v>
      </c>
      <c r="VSY1" s="1" t="s">
        <v>16013</v>
      </c>
      <c r="VSZ1" s="1" t="s">
        <v>16014</v>
      </c>
      <c r="VTA1" s="1" t="s">
        <v>16015</v>
      </c>
      <c r="VTB1" s="1" t="s">
        <v>16016</v>
      </c>
      <c r="VTC1" s="1" t="s">
        <v>16017</v>
      </c>
      <c r="VTD1" s="1" t="s">
        <v>16018</v>
      </c>
      <c r="VTE1" s="1" t="s">
        <v>16019</v>
      </c>
      <c r="VTF1" s="1" t="s">
        <v>16020</v>
      </c>
      <c r="VTG1" s="1" t="s">
        <v>16021</v>
      </c>
      <c r="VTH1" s="1" t="s">
        <v>16022</v>
      </c>
      <c r="VTI1" s="1" t="s">
        <v>16023</v>
      </c>
      <c r="VTJ1" s="1" t="s">
        <v>16024</v>
      </c>
      <c r="VTK1" s="1" t="s">
        <v>16025</v>
      </c>
      <c r="VTL1" s="1" t="s">
        <v>16026</v>
      </c>
      <c r="VTM1" s="1" t="s">
        <v>16027</v>
      </c>
      <c r="VTN1" s="1" t="s">
        <v>16028</v>
      </c>
      <c r="VTO1" s="1" t="s">
        <v>16029</v>
      </c>
      <c r="VTP1" s="1" t="s">
        <v>16030</v>
      </c>
      <c r="VTQ1" s="1" t="s">
        <v>16031</v>
      </c>
      <c r="VTR1" s="1" t="s">
        <v>16032</v>
      </c>
      <c r="VTS1" s="1" t="s">
        <v>16033</v>
      </c>
      <c r="VTT1" s="1" t="s">
        <v>16034</v>
      </c>
      <c r="VTU1" s="1" t="s">
        <v>16035</v>
      </c>
      <c r="VTV1" s="1" t="s">
        <v>16036</v>
      </c>
      <c r="VTW1" s="1" t="s">
        <v>16037</v>
      </c>
      <c r="VTX1" s="1" t="s">
        <v>16038</v>
      </c>
      <c r="VTY1" s="1" t="s">
        <v>16039</v>
      </c>
      <c r="VTZ1" s="1" t="s">
        <v>16040</v>
      </c>
      <c r="VUA1" s="1" t="s">
        <v>16041</v>
      </c>
      <c r="VUB1" s="1" t="s">
        <v>16042</v>
      </c>
      <c r="VUC1" s="1" t="s">
        <v>16043</v>
      </c>
      <c r="VUD1" s="1" t="s">
        <v>16044</v>
      </c>
      <c r="VUE1" s="1" t="s">
        <v>16045</v>
      </c>
      <c r="VUF1" s="1" t="s">
        <v>16046</v>
      </c>
      <c r="VUG1" s="1" t="s">
        <v>16047</v>
      </c>
      <c r="VUH1" s="1" t="s">
        <v>16048</v>
      </c>
      <c r="VUI1" s="1" t="s">
        <v>16049</v>
      </c>
      <c r="VUJ1" s="1" t="s">
        <v>16050</v>
      </c>
      <c r="VUK1" s="1" t="s">
        <v>16051</v>
      </c>
      <c r="VUL1" s="1" t="s">
        <v>16052</v>
      </c>
      <c r="VUM1" s="1" t="s">
        <v>16053</v>
      </c>
      <c r="VUN1" s="1" t="s">
        <v>16054</v>
      </c>
      <c r="VUO1" s="1" t="s">
        <v>16055</v>
      </c>
      <c r="VUP1" s="1" t="s">
        <v>16056</v>
      </c>
      <c r="VUQ1" s="1" t="s">
        <v>16057</v>
      </c>
      <c r="VUR1" s="1" t="s">
        <v>16058</v>
      </c>
      <c r="VUS1" s="1" t="s">
        <v>16059</v>
      </c>
      <c r="VUT1" s="1" t="s">
        <v>16060</v>
      </c>
      <c r="VUU1" s="1" t="s">
        <v>16061</v>
      </c>
      <c r="VUV1" s="1" t="s">
        <v>16062</v>
      </c>
      <c r="VUW1" s="1" t="s">
        <v>16063</v>
      </c>
      <c r="VUX1" s="1" t="s">
        <v>16064</v>
      </c>
      <c r="VUY1" s="1" t="s">
        <v>16065</v>
      </c>
      <c r="VUZ1" s="1" t="s">
        <v>16066</v>
      </c>
      <c r="VVA1" s="1" t="s">
        <v>16067</v>
      </c>
      <c r="VVB1" s="1" t="s">
        <v>16068</v>
      </c>
      <c r="VVC1" s="1" t="s">
        <v>16069</v>
      </c>
      <c r="VVD1" s="1" t="s">
        <v>16070</v>
      </c>
      <c r="VVE1" s="1" t="s">
        <v>16071</v>
      </c>
      <c r="VVF1" s="1" t="s">
        <v>16072</v>
      </c>
      <c r="VVG1" s="1" t="s">
        <v>16073</v>
      </c>
      <c r="VVH1" s="1" t="s">
        <v>16074</v>
      </c>
      <c r="VVI1" s="1" t="s">
        <v>16075</v>
      </c>
      <c r="VVJ1" s="1" t="s">
        <v>16076</v>
      </c>
      <c r="VVK1" s="1" t="s">
        <v>16077</v>
      </c>
      <c r="VVL1" s="1" t="s">
        <v>16078</v>
      </c>
      <c r="VVM1" s="1" t="s">
        <v>16079</v>
      </c>
      <c r="VVN1" s="1" t="s">
        <v>16080</v>
      </c>
      <c r="VVO1" s="1" t="s">
        <v>16081</v>
      </c>
      <c r="VVP1" s="1" t="s">
        <v>16082</v>
      </c>
      <c r="VVQ1" s="1" t="s">
        <v>16083</v>
      </c>
      <c r="VVR1" s="1" t="s">
        <v>16084</v>
      </c>
      <c r="VVS1" s="1" t="s">
        <v>16085</v>
      </c>
      <c r="VVT1" s="1" t="s">
        <v>16086</v>
      </c>
      <c r="VVU1" s="1" t="s">
        <v>16087</v>
      </c>
      <c r="VVV1" s="1" t="s">
        <v>16088</v>
      </c>
      <c r="VVW1" s="1" t="s">
        <v>16089</v>
      </c>
      <c r="VVX1" s="1" t="s">
        <v>16090</v>
      </c>
      <c r="VVY1" s="1" t="s">
        <v>16091</v>
      </c>
      <c r="VVZ1" s="1" t="s">
        <v>16092</v>
      </c>
      <c r="VWA1" s="1" t="s">
        <v>16093</v>
      </c>
      <c r="VWB1" s="1" t="s">
        <v>16094</v>
      </c>
      <c r="VWC1" s="1" t="s">
        <v>16095</v>
      </c>
      <c r="VWD1" s="1" t="s">
        <v>16096</v>
      </c>
      <c r="VWE1" s="1" t="s">
        <v>16097</v>
      </c>
      <c r="VWF1" s="1" t="s">
        <v>16098</v>
      </c>
      <c r="VWG1" s="1" t="s">
        <v>16099</v>
      </c>
      <c r="VWH1" s="1" t="s">
        <v>16100</v>
      </c>
      <c r="VWI1" s="1" t="s">
        <v>16101</v>
      </c>
      <c r="VWJ1" s="1" t="s">
        <v>16102</v>
      </c>
      <c r="VWK1" s="1" t="s">
        <v>16103</v>
      </c>
      <c r="VWL1" s="1" t="s">
        <v>16104</v>
      </c>
      <c r="VWM1" s="1" t="s">
        <v>16105</v>
      </c>
      <c r="VWN1" s="1" t="s">
        <v>16106</v>
      </c>
      <c r="VWO1" s="1" t="s">
        <v>16107</v>
      </c>
      <c r="VWP1" s="1" t="s">
        <v>16108</v>
      </c>
      <c r="VWQ1" s="1" t="s">
        <v>16109</v>
      </c>
      <c r="VWR1" s="1" t="s">
        <v>16110</v>
      </c>
      <c r="VWS1" s="1" t="s">
        <v>16111</v>
      </c>
      <c r="VWT1" s="1" t="s">
        <v>16112</v>
      </c>
      <c r="VWU1" s="1" t="s">
        <v>16113</v>
      </c>
      <c r="VWV1" s="1" t="s">
        <v>16114</v>
      </c>
      <c r="VWW1" s="1" t="s">
        <v>16115</v>
      </c>
      <c r="VWX1" s="1" t="s">
        <v>16116</v>
      </c>
      <c r="VWY1" s="1" t="s">
        <v>16117</v>
      </c>
      <c r="VWZ1" s="1" t="s">
        <v>16118</v>
      </c>
      <c r="VXA1" s="1" t="s">
        <v>16119</v>
      </c>
      <c r="VXB1" s="1" t="s">
        <v>16120</v>
      </c>
      <c r="VXC1" s="1" t="s">
        <v>16121</v>
      </c>
      <c r="VXD1" s="1" t="s">
        <v>16122</v>
      </c>
      <c r="VXE1" s="1" t="s">
        <v>16123</v>
      </c>
      <c r="VXF1" s="1" t="s">
        <v>16124</v>
      </c>
      <c r="VXG1" s="1" t="s">
        <v>16125</v>
      </c>
      <c r="VXH1" s="1" t="s">
        <v>16126</v>
      </c>
      <c r="VXI1" s="1" t="s">
        <v>16127</v>
      </c>
      <c r="VXJ1" s="1" t="s">
        <v>16128</v>
      </c>
      <c r="VXK1" s="1" t="s">
        <v>16129</v>
      </c>
      <c r="VXL1" s="1" t="s">
        <v>16130</v>
      </c>
      <c r="VXM1" s="1" t="s">
        <v>16131</v>
      </c>
      <c r="VXN1" s="1" t="s">
        <v>16132</v>
      </c>
      <c r="VXO1" s="1" t="s">
        <v>16133</v>
      </c>
      <c r="VXP1" s="1" t="s">
        <v>16134</v>
      </c>
      <c r="VXQ1" s="1" t="s">
        <v>16135</v>
      </c>
      <c r="VXR1" s="1" t="s">
        <v>16136</v>
      </c>
      <c r="VXS1" s="1" t="s">
        <v>16137</v>
      </c>
      <c r="VXT1" s="1" t="s">
        <v>16138</v>
      </c>
      <c r="VXU1" s="1" t="s">
        <v>16139</v>
      </c>
      <c r="VXV1" s="1" t="s">
        <v>16140</v>
      </c>
      <c r="VXW1" s="1" t="s">
        <v>16141</v>
      </c>
      <c r="VXX1" s="1" t="s">
        <v>16142</v>
      </c>
      <c r="VXY1" s="1" t="s">
        <v>16143</v>
      </c>
      <c r="VXZ1" s="1" t="s">
        <v>16144</v>
      </c>
      <c r="VYA1" s="1" t="s">
        <v>16145</v>
      </c>
      <c r="VYB1" s="1" t="s">
        <v>16146</v>
      </c>
      <c r="VYC1" s="1" t="s">
        <v>16147</v>
      </c>
      <c r="VYD1" s="1" t="s">
        <v>16148</v>
      </c>
      <c r="VYE1" s="1" t="s">
        <v>16149</v>
      </c>
      <c r="VYF1" s="1" t="s">
        <v>16150</v>
      </c>
      <c r="VYG1" s="1" t="s">
        <v>16151</v>
      </c>
      <c r="VYH1" s="1" t="s">
        <v>16152</v>
      </c>
      <c r="VYI1" s="1" t="s">
        <v>16153</v>
      </c>
      <c r="VYJ1" s="1" t="s">
        <v>16154</v>
      </c>
      <c r="VYK1" s="1" t="s">
        <v>16155</v>
      </c>
      <c r="VYL1" s="1" t="s">
        <v>16156</v>
      </c>
      <c r="VYM1" s="1" t="s">
        <v>16157</v>
      </c>
      <c r="VYN1" s="1" t="s">
        <v>16158</v>
      </c>
      <c r="VYO1" s="1" t="s">
        <v>16159</v>
      </c>
      <c r="VYP1" s="1" t="s">
        <v>16160</v>
      </c>
      <c r="VYQ1" s="1" t="s">
        <v>16161</v>
      </c>
      <c r="VYR1" s="1" t="s">
        <v>16162</v>
      </c>
      <c r="VYS1" s="1" t="s">
        <v>16163</v>
      </c>
      <c r="VYT1" s="1" t="s">
        <v>16164</v>
      </c>
      <c r="VYU1" s="1" t="s">
        <v>16165</v>
      </c>
      <c r="VYV1" s="1" t="s">
        <v>16166</v>
      </c>
      <c r="VYW1" s="1" t="s">
        <v>16167</v>
      </c>
      <c r="VYX1" s="1" t="s">
        <v>16168</v>
      </c>
      <c r="VYY1" s="1" t="s">
        <v>16169</v>
      </c>
      <c r="VYZ1" s="1" t="s">
        <v>16170</v>
      </c>
      <c r="VZA1" s="1" t="s">
        <v>16171</v>
      </c>
      <c r="VZB1" s="1" t="s">
        <v>16172</v>
      </c>
      <c r="VZC1" s="1" t="s">
        <v>16173</v>
      </c>
      <c r="VZD1" s="1" t="s">
        <v>16174</v>
      </c>
      <c r="VZE1" s="1" t="s">
        <v>16175</v>
      </c>
      <c r="VZF1" s="1" t="s">
        <v>16176</v>
      </c>
      <c r="VZG1" s="1" t="s">
        <v>16177</v>
      </c>
      <c r="VZH1" s="1" t="s">
        <v>16178</v>
      </c>
      <c r="VZI1" s="1" t="s">
        <v>16179</v>
      </c>
      <c r="VZJ1" s="1" t="s">
        <v>16180</v>
      </c>
      <c r="VZK1" s="1" t="s">
        <v>16181</v>
      </c>
      <c r="VZL1" s="1" t="s">
        <v>16182</v>
      </c>
      <c r="VZM1" s="1" t="s">
        <v>16183</v>
      </c>
      <c r="VZN1" s="1" t="s">
        <v>16184</v>
      </c>
      <c r="VZO1" s="1" t="s">
        <v>16185</v>
      </c>
      <c r="VZP1" s="1" t="s">
        <v>16186</v>
      </c>
      <c r="VZQ1" s="1" t="s">
        <v>16187</v>
      </c>
      <c r="VZR1" s="1" t="s">
        <v>16188</v>
      </c>
      <c r="VZS1" s="1" t="s">
        <v>16189</v>
      </c>
      <c r="VZT1" s="1" t="s">
        <v>16190</v>
      </c>
      <c r="VZU1" s="1" t="s">
        <v>16191</v>
      </c>
      <c r="VZV1" s="1" t="s">
        <v>16192</v>
      </c>
      <c r="VZW1" s="1" t="s">
        <v>16193</v>
      </c>
      <c r="VZX1" s="1" t="s">
        <v>16194</v>
      </c>
      <c r="VZY1" s="1" t="s">
        <v>16195</v>
      </c>
      <c r="VZZ1" s="1" t="s">
        <v>16196</v>
      </c>
      <c r="WAA1" s="1" t="s">
        <v>16197</v>
      </c>
      <c r="WAB1" s="1" t="s">
        <v>16198</v>
      </c>
      <c r="WAC1" s="1" t="s">
        <v>16199</v>
      </c>
      <c r="WAD1" s="1" t="s">
        <v>16200</v>
      </c>
      <c r="WAE1" s="1" t="s">
        <v>16201</v>
      </c>
      <c r="WAF1" s="1" t="s">
        <v>16202</v>
      </c>
      <c r="WAG1" s="1" t="s">
        <v>16203</v>
      </c>
      <c r="WAH1" s="1" t="s">
        <v>16204</v>
      </c>
      <c r="WAI1" s="1" t="s">
        <v>16205</v>
      </c>
      <c r="WAJ1" s="1" t="s">
        <v>16206</v>
      </c>
      <c r="WAK1" s="1" t="s">
        <v>16207</v>
      </c>
      <c r="WAL1" s="1" t="s">
        <v>16208</v>
      </c>
      <c r="WAM1" s="1" t="s">
        <v>16209</v>
      </c>
      <c r="WAN1" s="1" t="s">
        <v>16210</v>
      </c>
      <c r="WAO1" s="1" t="s">
        <v>16211</v>
      </c>
      <c r="WAP1" s="1" t="s">
        <v>16212</v>
      </c>
      <c r="WAQ1" s="1" t="s">
        <v>16213</v>
      </c>
      <c r="WAR1" s="1" t="s">
        <v>16214</v>
      </c>
      <c r="WAS1" s="1" t="s">
        <v>16215</v>
      </c>
      <c r="WAT1" s="1" t="s">
        <v>16216</v>
      </c>
      <c r="WAU1" s="1" t="s">
        <v>16217</v>
      </c>
      <c r="WAV1" s="1" t="s">
        <v>16218</v>
      </c>
      <c r="WAW1" s="1" t="s">
        <v>16219</v>
      </c>
      <c r="WAX1" s="1" t="s">
        <v>16220</v>
      </c>
      <c r="WAY1" s="1" t="s">
        <v>16221</v>
      </c>
      <c r="WAZ1" s="1" t="s">
        <v>16222</v>
      </c>
      <c r="WBA1" s="1" t="s">
        <v>16223</v>
      </c>
      <c r="WBB1" s="1" t="s">
        <v>16224</v>
      </c>
      <c r="WBC1" s="1" t="s">
        <v>16225</v>
      </c>
      <c r="WBD1" s="1" t="s">
        <v>16226</v>
      </c>
      <c r="WBE1" s="1" t="s">
        <v>16227</v>
      </c>
      <c r="WBF1" s="1" t="s">
        <v>16228</v>
      </c>
      <c r="WBG1" s="1" t="s">
        <v>16229</v>
      </c>
      <c r="WBH1" s="1" t="s">
        <v>16230</v>
      </c>
      <c r="WBI1" s="1" t="s">
        <v>16231</v>
      </c>
      <c r="WBJ1" s="1" t="s">
        <v>16232</v>
      </c>
      <c r="WBK1" s="1" t="s">
        <v>16233</v>
      </c>
      <c r="WBL1" s="1" t="s">
        <v>16234</v>
      </c>
      <c r="WBM1" s="1" t="s">
        <v>16235</v>
      </c>
      <c r="WBN1" s="1" t="s">
        <v>16236</v>
      </c>
      <c r="WBO1" s="1" t="s">
        <v>16237</v>
      </c>
      <c r="WBP1" s="1" t="s">
        <v>16238</v>
      </c>
      <c r="WBQ1" s="1" t="s">
        <v>16239</v>
      </c>
      <c r="WBR1" s="1" t="s">
        <v>16240</v>
      </c>
      <c r="WBS1" s="1" t="s">
        <v>16241</v>
      </c>
      <c r="WBT1" s="1" t="s">
        <v>16242</v>
      </c>
      <c r="WBU1" s="1" t="s">
        <v>16243</v>
      </c>
      <c r="WBV1" s="1" t="s">
        <v>16244</v>
      </c>
      <c r="WBW1" s="1" t="s">
        <v>16245</v>
      </c>
      <c r="WBX1" s="1" t="s">
        <v>16246</v>
      </c>
      <c r="WBY1" s="1" t="s">
        <v>16247</v>
      </c>
      <c r="WBZ1" s="1" t="s">
        <v>16248</v>
      </c>
      <c r="WCA1" s="1" t="s">
        <v>16249</v>
      </c>
      <c r="WCB1" s="1" t="s">
        <v>16250</v>
      </c>
      <c r="WCC1" s="1" t="s">
        <v>16251</v>
      </c>
      <c r="WCD1" s="1" t="s">
        <v>16252</v>
      </c>
      <c r="WCE1" s="1" t="s">
        <v>16253</v>
      </c>
      <c r="WCF1" s="1" t="s">
        <v>16254</v>
      </c>
      <c r="WCG1" s="1" t="s">
        <v>16255</v>
      </c>
      <c r="WCH1" s="1" t="s">
        <v>16256</v>
      </c>
      <c r="WCI1" s="1" t="s">
        <v>16257</v>
      </c>
      <c r="WCJ1" s="1" t="s">
        <v>16258</v>
      </c>
      <c r="WCK1" s="1" t="s">
        <v>16259</v>
      </c>
      <c r="WCL1" s="1" t="s">
        <v>16260</v>
      </c>
      <c r="WCM1" s="1" t="s">
        <v>16261</v>
      </c>
      <c r="WCN1" s="1" t="s">
        <v>16262</v>
      </c>
      <c r="WCO1" s="1" t="s">
        <v>16263</v>
      </c>
      <c r="WCP1" s="1" t="s">
        <v>16264</v>
      </c>
      <c r="WCQ1" s="1" t="s">
        <v>16265</v>
      </c>
      <c r="WCR1" s="1" t="s">
        <v>16266</v>
      </c>
      <c r="WCS1" s="1" t="s">
        <v>16267</v>
      </c>
      <c r="WCT1" s="1" t="s">
        <v>16268</v>
      </c>
      <c r="WCU1" s="1" t="s">
        <v>16269</v>
      </c>
      <c r="WCV1" s="1" t="s">
        <v>16270</v>
      </c>
      <c r="WCW1" s="1" t="s">
        <v>16271</v>
      </c>
      <c r="WCX1" s="1" t="s">
        <v>16272</v>
      </c>
      <c r="WCY1" s="1" t="s">
        <v>16273</v>
      </c>
      <c r="WCZ1" s="1" t="s">
        <v>16274</v>
      </c>
      <c r="WDA1" s="1" t="s">
        <v>16275</v>
      </c>
      <c r="WDB1" s="1" t="s">
        <v>16276</v>
      </c>
      <c r="WDC1" s="1" t="s">
        <v>16277</v>
      </c>
      <c r="WDD1" s="1" t="s">
        <v>16278</v>
      </c>
      <c r="WDE1" s="1" t="s">
        <v>16279</v>
      </c>
      <c r="WDF1" s="1" t="s">
        <v>16280</v>
      </c>
      <c r="WDG1" s="1" t="s">
        <v>16281</v>
      </c>
      <c r="WDH1" s="1" t="s">
        <v>16282</v>
      </c>
      <c r="WDI1" s="1" t="s">
        <v>16283</v>
      </c>
      <c r="WDJ1" s="1" t="s">
        <v>16284</v>
      </c>
      <c r="WDK1" s="1" t="s">
        <v>16285</v>
      </c>
      <c r="WDL1" s="1" t="s">
        <v>16286</v>
      </c>
      <c r="WDM1" s="1" t="s">
        <v>16287</v>
      </c>
      <c r="WDN1" s="1" t="s">
        <v>16288</v>
      </c>
      <c r="WDO1" s="1" t="s">
        <v>16289</v>
      </c>
      <c r="WDP1" s="1" t="s">
        <v>16290</v>
      </c>
      <c r="WDQ1" s="1" t="s">
        <v>16291</v>
      </c>
      <c r="WDR1" s="1" t="s">
        <v>16292</v>
      </c>
      <c r="WDS1" s="1" t="s">
        <v>16293</v>
      </c>
      <c r="WDT1" s="1" t="s">
        <v>16294</v>
      </c>
      <c r="WDU1" s="1" t="s">
        <v>16295</v>
      </c>
      <c r="WDV1" s="1" t="s">
        <v>16296</v>
      </c>
      <c r="WDW1" s="1" t="s">
        <v>16297</v>
      </c>
      <c r="WDX1" s="1" t="s">
        <v>16298</v>
      </c>
      <c r="WDY1" s="1" t="s">
        <v>16299</v>
      </c>
      <c r="WDZ1" s="1" t="s">
        <v>16300</v>
      </c>
      <c r="WEA1" s="1" t="s">
        <v>16301</v>
      </c>
      <c r="WEB1" s="1" t="s">
        <v>16302</v>
      </c>
      <c r="WEC1" s="1" t="s">
        <v>16303</v>
      </c>
      <c r="WED1" s="1" t="s">
        <v>16304</v>
      </c>
      <c r="WEE1" s="1" t="s">
        <v>16305</v>
      </c>
      <c r="WEF1" s="1" t="s">
        <v>16306</v>
      </c>
      <c r="WEG1" s="1" t="s">
        <v>16307</v>
      </c>
      <c r="WEH1" s="1" t="s">
        <v>16308</v>
      </c>
      <c r="WEI1" s="1" t="s">
        <v>16309</v>
      </c>
      <c r="WEJ1" s="1" t="s">
        <v>16310</v>
      </c>
      <c r="WEK1" s="1" t="s">
        <v>16311</v>
      </c>
      <c r="WEL1" s="1" t="s">
        <v>16312</v>
      </c>
      <c r="WEM1" s="1" t="s">
        <v>16313</v>
      </c>
      <c r="WEN1" s="1" t="s">
        <v>16314</v>
      </c>
      <c r="WEO1" s="1" t="s">
        <v>16315</v>
      </c>
      <c r="WEP1" s="1" t="s">
        <v>16316</v>
      </c>
      <c r="WEQ1" s="1" t="s">
        <v>16317</v>
      </c>
      <c r="WER1" s="1" t="s">
        <v>16318</v>
      </c>
      <c r="WES1" s="1" t="s">
        <v>16319</v>
      </c>
      <c r="WET1" s="1" t="s">
        <v>16320</v>
      </c>
      <c r="WEU1" s="1" t="s">
        <v>16321</v>
      </c>
      <c r="WEV1" s="1" t="s">
        <v>16322</v>
      </c>
      <c r="WEW1" s="1" t="s">
        <v>16323</v>
      </c>
      <c r="WEX1" s="1" t="s">
        <v>16324</v>
      </c>
      <c r="WEY1" s="1" t="s">
        <v>16325</v>
      </c>
      <c r="WEZ1" s="1" t="s">
        <v>16326</v>
      </c>
      <c r="WFA1" s="1" t="s">
        <v>16327</v>
      </c>
      <c r="WFB1" s="1" t="s">
        <v>16328</v>
      </c>
      <c r="WFC1" s="1" t="s">
        <v>16329</v>
      </c>
      <c r="WFD1" s="1" t="s">
        <v>16330</v>
      </c>
      <c r="WFE1" s="1" t="s">
        <v>16331</v>
      </c>
      <c r="WFF1" s="1" t="s">
        <v>16332</v>
      </c>
      <c r="WFG1" s="1" t="s">
        <v>16333</v>
      </c>
      <c r="WFH1" s="1" t="s">
        <v>16334</v>
      </c>
      <c r="WFI1" s="1" t="s">
        <v>16335</v>
      </c>
      <c r="WFJ1" s="1" t="s">
        <v>16336</v>
      </c>
      <c r="WFK1" s="1" t="s">
        <v>16337</v>
      </c>
      <c r="WFL1" s="1" t="s">
        <v>16338</v>
      </c>
      <c r="WFM1" s="1" t="s">
        <v>16339</v>
      </c>
      <c r="WFN1" s="1" t="s">
        <v>16340</v>
      </c>
      <c r="WFO1" s="1" t="s">
        <v>16341</v>
      </c>
      <c r="WFP1" s="1" t="s">
        <v>16342</v>
      </c>
      <c r="WFQ1" s="1" t="s">
        <v>16343</v>
      </c>
      <c r="WFR1" s="1" t="s">
        <v>16344</v>
      </c>
      <c r="WFS1" s="1" t="s">
        <v>16345</v>
      </c>
      <c r="WFT1" s="1" t="s">
        <v>16346</v>
      </c>
      <c r="WFU1" s="1" t="s">
        <v>16347</v>
      </c>
      <c r="WFV1" s="1" t="s">
        <v>16348</v>
      </c>
      <c r="WFW1" s="1" t="s">
        <v>16349</v>
      </c>
      <c r="WFX1" s="1" t="s">
        <v>16350</v>
      </c>
      <c r="WFY1" s="1" t="s">
        <v>16351</v>
      </c>
      <c r="WFZ1" s="1" t="s">
        <v>16352</v>
      </c>
      <c r="WGA1" s="1" t="s">
        <v>16353</v>
      </c>
      <c r="WGB1" s="1" t="s">
        <v>16354</v>
      </c>
      <c r="WGC1" s="1" t="s">
        <v>16355</v>
      </c>
      <c r="WGD1" s="1" t="s">
        <v>16356</v>
      </c>
      <c r="WGE1" s="1" t="s">
        <v>16357</v>
      </c>
      <c r="WGF1" s="1" t="s">
        <v>16358</v>
      </c>
      <c r="WGG1" s="1" t="s">
        <v>16359</v>
      </c>
      <c r="WGH1" s="1" t="s">
        <v>16360</v>
      </c>
      <c r="WGI1" s="1" t="s">
        <v>16361</v>
      </c>
      <c r="WGJ1" s="1" t="s">
        <v>16362</v>
      </c>
      <c r="WGK1" s="1" t="s">
        <v>16363</v>
      </c>
      <c r="WGL1" s="1" t="s">
        <v>16364</v>
      </c>
      <c r="WGM1" s="1" t="s">
        <v>16365</v>
      </c>
      <c r="WGN1" s="1" t="s">
        <v>16366</v>
      </c>
      <c r="WGO1" s="1" t="s">
        <v>16367</v>
      </c>
      <c r="WGP1" s="1" t="s">
        <v>16368</v>
      </c>
      <c r="WGQ1" s="1" t="s">
        <v>16369</v>
      </c>
      <c r="WGR1" s="1" t="s">
        <v>16370</v>
      </c>
      <c r="WGS1" s="1" t="s">
        <v>16371</v>
      </c>
      <c r="WGT1" s="1" t="s">
        <v>16372</v>
      </c>
      <c r="WGU1" s="1" t="s">
        <v>16373</v>
      </c>
      <c r="WGV1" s="1" t="s">
        <v>16374</v>
      </c>
      <c r="WGW1" s="1" t="s">
        <v>16375</v>
      </c>
      <c r="WGX1" s="1" t="s">
        <v>16376</v>
      </c>
      <c r="WGY1" s="1" t="s">
        <v>16377</v>
      </c>
      <c r="WGZ1" s="1" t="s">
        <v>16378</v>
      </c>
      <c r="WHA1" s="1" t="s">
        <v>16379</v>
      </c>
      <c r="WHB1" s="1" t="s">
        <v>16380</v>
      </c>
      <c r="WHC1" s="1" t="s">
        <v>16381</v>
      </c>
      <c r="WHD1" s="1" t="s">
        <v>16382</v>
      </c>
      <c r="WHE1" s="1" t="s">
        <v>16383</v>
      </c>
      <c r="WHF1" s="1" t="s">
        <v>16384</v>
      </c>
      <c r="WHG1" s="1" t="s">
        <v>16385</v>
      </c>
      <c r="WHH1" s="1" t="s">
        <v>16386</v>
      </c>
      <c r="WHI1" s="1" t="s">
        <v>16387</v>
      </c>
      <c r="WHJ1" s="1" t="s">
        <v>16388</v>
      </c>
      <c r="WHK1" s="1" t="s">
        <v>16389</v>
      </c>
      <c r="WHL1" s="1" t="s">
        <v>16390</v>
      </c>
      <c r="WHM1" s="1" t="s">
        <v>16391</v>
      </c>
      <c r="WHN1" s="1" t="s">
        <v>16392</v>
      </c>
      <c r="WHO1" s="1" t="s">
        <v>16393</v>
      </c>
      <c r="WHP1" s="1" t="s">
        <v>16394</v>
      </c>
      <c r="WHQ1" s="1" t="s">
        <v>16395</v>
      </c>
      <c r="WHR1" s="1" t="s">
        <v>16396</v>
      </c>
      <c r="WHS1" s="1" t="s">
        <v>16397</v>
      </c>
      <c r="WHT1" s="1" t="s">
        <v>16398</v>
      </c>
      <c r="WHU1" s="1" t="s">
        <v>16399</v>
      </c>
      <c r="WHV1" s="1" t="s">
        <v>16400</v>
      </c>
      <c r="WHW1" s="1" t="s">
        <v>16401</v>
      </c>
      <c r="WHX1" s="1" t="s">
        <v>16402</v>
      </c>
      <c r="WHY1" s="1" t="s">
        <v>16403</v>
      </c>
      <c r="WHZ1" s="1" t="s">
        <v>16404</v>
      </c>
      <c r="WIA1" s="1" t="s">
        <v>16405</v>
      </c>
      <c r="WIB1" s="1" t="s">
        <v>16406</v>
      </c>
      <c r="WIC1" s="1" t="s">
        <v>16407</v>
      </c>
      <c r="WID1" s="1" t="s">
        <v>16408</v>
      </c>
      <c r="WIE1" s="1" t="s">
        <v>16409</v>
      </c>
      <c r="WIF1" s="1" t="s">
        <v>16410</v>
      </c>
      <c r="WIG1" s="1" t="s">
        <v>16411</v>
      </c>
      <c r="WIH1" s="1" t="s">
        <v>16412</v>
      </c>
      <c r="WII1" s="1" t="s">
        <v>16413</v>
      </c>
      <c r="WIJ1" s="1" t="s">
        <v>16414</v>
      </c>
      <c r="WIK1" s="1" t="s">
        <v>16415</v>
      </c>
      <c r="WIL1" s="1" t="s">
        <v>16416</v>
      </c>
      <c r="WIM1" s="1" t="s">
        <v>16417</v>
      </c>
      <c r="WIN1" s="1" t="s">
        <v>16418</v>
      </c>
      <c r="WIO1" s="1" t="s">
        <v>16419</v>
      </c>
      <c r="WIP1" s="1" t="s">
        <v>16420</v>
      </c>
      <c r="WIQ1" s="1" t="s">
        <v>16421</v>
      </c>
      <c r="WIR1" s="1" t="s">
        <v>16422</v>
      </c>
      <c r="WIS1" s="1" t="s">
        <v>16423</v>
      </c>
      <c r="WIT1" s="1" t="s">
        <v>16424</v>
      </c>
      <c r="WIU1" s="1" t="s">
        <v>16425</v>
      </c>
      <c r="WIV1" s="1" t="s">
        <v>16426</v>
      </c>
      <c r="WIW1" s="1" t="s">
        <v>16427</v>
      </c>
      <c r="WIX1" s="1" t="s">
        <v>16428</v>
      </c>
      <c r="WIY1" s="1" t="s">
        <v>16429</v>
      </c>
      <c r="WIZ1" s="1" t="s">
        <v>16430</v>
      </c>
      <c r="WJA1" s="1" t="s">
        <v>16431</v>
      </c>
      <c r="WJB1" s="1" t="s">
        <v>16432</v>
      </c>
      <c r="WJC1" s="1" t="s">
        <v>16433</v>
      </c>
      <c r="WJD1" s="1" t="s">
        <v>16434</v>
      </c>
      <c r="WJE1" s="1" t="s">
        <v>16435</v>
      </c>
      <c r="WJF1" s="1" t="s">
        <v>16436</v>
      </c>
      <c r="WJG1" s="1" t="s">
        <v>16437</v>
      </c>
      <c r="WJH1" s="1" t="s">
        <v>16438</v>
      </c>
      <c r="WJI1" s="1" t="s">
        <v>16439</v>
      </c>
      <c r="WJJ1" s="1" t="s">
        <v>16440</v>
      </c>
      <c r="WJK1" s="1" t="s">
        <v>16441</v>
      </c>
      <c r="WJL1" s="1" t="s">
        <v>16442</v>
      </c>
      <c r="WJM1" s="1" t="s">
        <v>16443</v>
      </c>
      <c r="WJN1" s="1" t="s">
        <v>16444</v>
      </c>
      <c r="WJO1" s="1" t="s">
        <v>16445</v>
      </c>
      <c r="WJP1" s="1" t="s">
        <v>16446</v>
      </c>
      <c r="WJQ1" s="1" t="s">
        <v>16447</v>
      </c>
      <c r="WJR1" s="1" t="s">
        <v>16448</v>
      </c>
      <c r="WJS1" s="1" t="s">
        <v>16449</v>
      </c>
      <c r="WJT1" s="1" t="s">
        <v>16450</v>
      </c>
      <c r="WJU1" s="1" t="s">
        <v>16451</v>
      </c>
      <c r="WJV1" s="1" t="s">
        <v>16452</v>
      </c>
      <c r="WJW1" s="1" t="s">
        <v>16453</v>
      </c>
      <c r="WJX1" s="1" t="s">
        <v>16454</v>
      </c>
      <c r="WJY1" s="1" t="s">
        <v>16455</v>
      </c>
      <c r="WJZ1" s="1" t="s">
        <v>16456</v>
      </c>
      <c r="WKA1" s="1" t="s">
        <v>16457</v>
      </c>
      <c r="WKB1" s="1" t="s">
        <v>16458</v>
      </c>
      <c r="WKC1" s="1" t="s">
        <v>16459</v>
      </c>
      <c r="WKD1" s="1" t="s">
        <v>16460</v>
      </c>
      <c r="WKE1" s="1" t="s">
        <v>16461</v>
      </c>
      <c r="WKF1" s="1" t="s">
        <v>16462</v>
      </c>
      <c r="WKG1" s="1" t="s">
        <v>16463</v>
      </c>
      <c r="WKH1" s="1" t="s">
        <v>16464</v>
      </c>
      <c r="WKI1" s="1" t="s">
        <v>16465</v>
      </c>
      <c r="WKJ1" s="1" t="s">
        <v>16466</v>
      </c>
      <c r="WKK1" s="1" t="s">
        <v>16467</v>
      </c>
      <c r="WKL1" s="1" t="s">
        <v>16468</v>
      </c>
      <c r="WKM1" s="1" t="s">
        <v>16469</v>
      </c>
      <c r="WKN1" s="1" t="s">
        <v>16470</v>
      </c>
      <c r="WKO1" s="1" t="s">
        <v>16471</v>
      </c>
      <c r="WKP1" s="1" t="s">
        <v>16472</v>
      </c>
      <c r="WKQ1" s="1" t="s">
        <v>16473</v>
      </c>
      <c r="WKR1" s="1" t="s">
        <v>16474</v>
      </c>
      <c r="WKS1" s="1" t="s">
        <v>16475</v>
      </c>
      <c r="WKT1" s="1" t="s">
        <v>16476</v>
      </c>
      <c r="WKU1" s="1" t="s">
        <v>16477</v>
      </c>
      <c r="WKV1" s="1" t="s">
        <v>16478</v>
      </c>
      <c r="WKW1" s="1" t="s">
        <v>16479</v>
      </c>
      <c r="WKX1" s="1" t="s">
        <v>16480</v>
      </c>
      <c r="WKY1" s="1" t="s">
        <v>16481</v>
      </c>
      <c r="WKZ1" s="1" t="s">
        <v>16482</v>
      </c>
      <c r="WLA1" s="1" t="s">
        <v>16483</v>
      </c>
      <c r="WLB1" s="1" t="s">
        <v>16484</v>
      </c>
      <c r="WLC1" s="1" t="s">
        <v>16485</v>
      </c>
      <c r="WLD1" s="1" t="s">
        <v>16486</v>
      </c>
      <c r="WLE1" s="1" t="s">
        <v>16487</v>
      </c>
      <c r="WLF1" s="1" t="s">
        <v>16488</v>
      </c>
      <c r="WLG1" s="1" t="s">
        <v>16489</v>
      </c>
      <c r="WLH1" s="1" t="s">
        <v>16490</v>
      </c>
      <c r="WLI1" s="1" t="s">
        <v>16491</v>
      </c>
      <c r="WLJ1" s="1" t="s">
        <v>16492</v>
      </c>
      <c r="WLK1" s="1" t="s">
        <v>16493</v>
      </c>
      <c r="WLL1" s="1" t="s">
        <v>16494</v>
      </c>
      <c r="WLM1" s="1" t="s">
        <v>16495</v>
      </c>
      <c r="WLN1" s="1" t="s">
        <v>16496</v>
      </c>
      <c r="WLO1" s="1" t="s">
        <v>16497</v>
      </c>
      <c r="WLP1" s="1" t="s">
        <v>16498</v>
      </c>
      <c r="WLQ1" s="1" t="s">
        <v>16499</v>
      </c>
      <c r="WLR1" s="1" t="s">
        <v>16500</v>
      </c>
      <c r="WLS1" s="1" t="s">
        <v>16501</v>
      </c>
      <c r="WLT1" s="1" t="s">
        <v>16502</v>
      </c>
      <c r="WLU1" s="1" t="s">
        <v>16503</v>
      </c>
      <c r="WLV1" s="1" t="s">
        <v>16504</v>
      </c>
      <c r="WLW1" s="1" t="s">
        <v>16505</v>
      </c>
      <c r="WLX1" s="1" t="s">
        <v>16506</v>
      </c>
      <c r="WLY1" s="1" t="s">
        <v>16507</v>
      </c>
      <c r="WLZ1" s="1" t="s">
        <v>16508</v>
      </c>
      <c r="WMA1" s="1" t="s">
        <v>16509</v>
      </c>
      <c r="WMB1" s="1" t="s">
        <v>16510</v>
      </c>
      <c r="WMC1" s="1" t="s">
        <v>16511</v>
      </c>
      <c r="WMD1" s="1" t="s">
        <v>16512</v>
      </c>
      <c r="WME1" s="1" t="s">
        <v>16513</v>
      </c>
      <c r="WMF1" s="1" t="s">
        <v>16514</v>
      </c>
      <c r="WMG1" s="1" t="s">
        <v>16515</v>
      </c>
      <c r="WMH1" s="1" t="s">
        <v>16516</v>
      </c>
      <c r="WMI1" s="1" t="s">
        <v>16517</v>
      </c>
      <c r="WMJ1" s="1" t="s">
        <v>16518</v>
      </c>
      <c r="WMK1" s="1" t="s">
        <v>16519</v>
      </c>
      <c r="WML1" s="1" t="s">
        <v>16520</v>
      </c>
      <c r="WMM1" s="1" t="s">
        <v>16521</v>
      </c>
      <c r="WMN1" s="1" t="s">
        <v>16522</v>
      </c>
      <c r="WMO1" s="1" t="s">
        <v>16523</v>
      </c>
      <c r="WMP1" s="1" t="s">
        <v>16524</v>
      </c>
      <c r="WMQ1" s="1" t="s">
        <v>16525</v>
      </c>
      <c r="WMR1" s="1" t="s">
        <v>16526</v>
      </c>
      <c r="WMS1" s="1" t="s">
        <v>16527</v>
      </c>
      <c r="WMT1" s="1" t="s">
        <v>16528</v>
      </c>
      <c r="WMU1" s="1" t="s">
        <v>16529</v>
      </c>
      <c r="WMV1" s="1" t="s">
        <v>16530</v>
      </c>
      <c r="WMW1" s="1" t="s">
        <v>16531</v>
      </c>
      <c r="WMX1" s="1" t="s">
        <v>16532</v>
      </c>
      <c r="WMY1" s="1" t="s">
        <v>16533</v>
      </c>
      <c r="WMZ1" s="1" t="s">
        <v>16534</v>
      </c>
      <c r="WNA1" s="1" t="s">
        <v>16535</v>
      </c>
      <c r="WNB1" s="1" t="s">
        <v>16536</v>
      </c>
      <c r="WNC1" s="1" t="s">
        <v>16537</v>
      </c>
      <c r="WND1" s="1" t="s">
        <v>16538</v>
      </c>
      <c r="WNE1" s="1" t="s">
        <v>16539</v>
      </c>
      <c r="WNF1" s="1" t="s">
        <v>16540</v>
      </c>
      <c r="WNG1" s="1" t="s">
        <v>16541</v>
      </c>
      <c r="WNH1" s="1" t="s">
        <v>16542</v>
      </c>
      <c r="WNI1" s="1" t="s">
        <v>16543</v>
      </c>
      <c r="WNJ1" s="1" t="s">
        <v>16544</v>
      </c>
      <c r="WNK1" s="1" t="s">
        <v>16545</v>
      </c>
      <c r="WNL1" s="1" t="s">
        <v>16546</v>
      </c>
      <c r="WNM1" s="1" t="s">
        <v>16547</v>
      </c>
      <c r="WNN1" s="1" t="s">
        <v>16548</v>
      </c>
      <c r="WNO1" s="1" t="s">
        <v>16549</v>
      </c>
      <c r="WNP1" s="1" t="s">
        <v>16550</v>
      </c>
      <c r="WNQ1" s="1" t="s">
        <v>16551</v>
      </c>
      <c r="WNR1" s="1" t="s">
        <v>16552</v>
      </c>
      <c r="WNS1" s="1" t="s">
        <v>16553</v>
      </c>
      <c r="WNT1" s="1" t="s">
        <v>16554</v>
      </c>
      <c r="WNU1" s="1" t="s">
        <v>16555</v>
      </c>
      <c r="WNV1" s="1" t="s">
        <v>16556</v>
      </c>
      <c r="WNW1" s="1" t="s">
        <v>16557</v>
      </c>
      <c r="WNX1" s="1" t="s">
        <v>16558</v>
      </c>
      <c r="WNY1" s="1" t="s">
        <v>16559</v>
      </c>
      <c r="WNZ1" s="1" t="s">
        <v>16560</v>
      </c>
      <c r="WOA1" s="1" t="s">
        <v>16561</v>
      </c>
      <c r="WOB1" s="1" t="s">
        <v>16562</v>
      </c>
      <c r="WOC1" s="1" t="s">
        <v>16563</v>
      </c>
      <c r="WOD1" s="1" t="s">
        <v>16564</v>
      </c>
      <c r="WOE1" s="1" t="s">
        <v>16565</v>
      </c>
      <c r="WOF1" s="1" t="s">
        <v>16566</v>
      </c>
      <c r="WOG1" s="1" t="s">
        <v>16567</v>
      </c>
      <c r="WOH1" s="1" t="s">
        <v>16568</v>
      </c>
      <c r="WOI1" s="1" t="s">
        <v>16569</v>
      </c>
      <c r="WOJ1" s="1" t="s">
        <v>16570</v>
      </c>
      <c r="WOK1" s="1" t="s">
        <v>16571</v>
      </c>
      <c r="WOL1" s="1" t="s">
        <v>16572</v>
      </c>
      <c r="WOM1" s="1" t="s">
        <v>16573</v>
      </c>
      <c r="WON1" s="1" t="s">
        <v>16574</v>
      </c>
      <c r="WOO1" s="1" t="s">
        <v>16575</v>
      </c>
      <c r="WOP1" s="1" t="s">
        <v>16576</v>
      </c>
      <c r="WOQ1" s="1" t="s">
        <v>16577</v>
      </c>
      <c r="WOR1" s="1" t="s">
        <v>16578</v>
      </c>
      <c r="WOS1" s="1" t="s">
        <v>16579</v>
      </c>
      <c r="WOT1" s="1" t="s">
        <v>16580</v>
      </c>
      <c r="WOU1" s="1" t="s">
        <v>16581</v>
      </c>
      <c r="WOV1" s="1" t="s">
        <v>16582</v>
      </c>
      <c r="WOW1" s="1" t="s">
        <v>16583</v>
      </c>
      <c r="WOX1" s="1" t="s">
        <v>16584</v>
      </c>
      <c r="WOY1" s="1" t="s">
        <v>16585</v>
      </c>
      <c r="WOZ1" s="1" t="s">
        <v>16586</v>
      </c>
      <c r="WPA1" s="1" t="s">
        <v>16587</v>
      </c>
      <c r="WPB1" s="1" t="s">
        <v>16588</v>
      </c>
      <c r="WPC1" s="1" t="s">
        <v>16589</v>
      </c>
      <c r="WPD1" s="1" t="s">
        <v>16590</v>
      </c>
      <c r="WPE1" s="1" t="s">
        <v>16591</v>
      </c>
      <c r="WPF1" s="1" t="s">
        <v>16592</v>
      </c>
      <c r="WPG1" s="1" t="s">
        <v>16593</v>
      </c>
      <c r="WPH1" s="1" t="s">
        <v>16594</v>
      </c>
      <c r="WPI1" s="1" t="s">
        <v>16595</v>
      </c>
      <c r="WPJ1" s="1" t="s">
        <v>16596</v>
      </c>
      <c r="WPK1" s="1" t="s">
        <v>16597</v>
      </c>
      <c r="WPL1" s="1" t="s">
        <v>16598</v>
      </c>
      <c r="WPM1" s="1" t="s">
        <v>16599</v>
      </c>
      <c r="WPN1" s="1" t="s">
        <v>16600</v>
      </c>
      <c r="WPO1" s="1" t="s">
        <v>16601</v>
      </c>
      <c r="WPP1" s="1" t="s">
        <v>16602</v>
      </c>
      <c r="WPQ1" s="1" t="s">
        <v>16603</v>
      </c>
      <c r="WPR1" s="1" t="s">
        <v>16604</v>
      </c>
      <c r="WPS1" s="1" t="s">
        <v>16605</v>
      </c>
      <c r="WPT1" s="1" t="s">
        <v>16606</v>
      </c>
      <c r="WPU1" s="1" t="s">
        <v>16607</v>
      </c>
      <c r="WPV1" s="1" t="s">
        <v>16608</v>
      </c>
      <c r="WPW1" s="1" t="s">
        <v>16609</v>
      </c>
      <c r="WPX1" s="1" t="s">
        <v>16610</v>
      </c>
      <c r="WPY1" s="1" t="s">
        <v>16611</v>
      </c>
      <c r="WPZ1" s="1" t="s">
        <v>16612</v>
      </c>
      <c r="WQA1" s="1" t="s">
        <v>16613</v>
      </c>
      <c r="WQB1" s="1" t="s">
        <v>16614</v>
      </c>
      <c r="WQC1" s="1" t="s">
        <v>16615</v>
      </c>
      <c r="WQD1" s="1" t="s">
        <v>16616</v>
      </c>
      <c r="WQE1" s="1" t="s">
        <v>16617</v>
      </c>
      <c r="WQF1" s="1" t="s">
        <v>16618</v>
      </c>
      <c r="WQG1" s="1" t="s">
        <v>16619</v>
      </c>
      <c r="WQH1" s="1" t="s">
        <v>16620</v>
      </c>
      <c r="WQI1" s="1" t="s">
        <v>16621</v>
      </c>
      <c r="WQJ1" s="1" t="s">
        <v>16622</v>
      </c>
      <c r="WQK1" s="1" t="s">
        <v>16623</v>
      </c>
      <c r="WQL1" s="1" t="s">
        <v>16624</v>
      </c>
      <c r="WQM1" s="1" t="s">
        <v>16625</v>
      </c>
      <c r="WQN1" s="1" t="s">
        <v>16626</v>
      </c>
      <c r="WQO1" s="1" t="s">
        <v>16627</v>
      </c>
      <c r="WQP1" s="1" t="s">
        <v>16628</v>
      </c>
      <c r="WQQ1" s="1" t="s">
        <v>16629</v>
      </c>
      <c r="WQR1" s="1" t="s">
        <v>16630</v>
      </c>
      <c r="WQS1" s="1" t="s">
        <v>16631</v>
      </c>
      <c r="WQT1" s="1" t="s">
        <v>16632</v>
      </c>
      <c r="WQU1" s="1" t="s">
        <v>16633</v>
      </c>
      <c r="WQV1" s="1" t="s">
        <v>16634</v>
      </c>
      <c r="WQW1" s="1" t="s">
        <v>16635</v>
      </c>
      <c r="WQX1" s="1" t="s">
        <v>16636</v>
      </c>
      <c r="WQY1" s="1" t="s">
        <v>16637</v>
      </c>
      <c r="WQZ1" s="1" t="s">
        <v>16638</v>
      </c>
      <c r="WRA1" s="1" t="s">
        <v>16639</v>
      </c>
      <c r="WRB1" s="1" t="s">
        <v>16640</v>
      </c>
      <c r="WRC1" s="1" t="s">
        <v>16641</v>
      </c>
      <c r="WRD1" s="1" t="s">
        <v>16642</v>
      </c>
      <c r="WRE1" s="1" t="s">
        <v>16643</v>
      </c>
      <c r="WRF1" s="1" t="s">
        <v>16644</v>
      </c>
      <c r="WRG1" s="1" t="s">
        <v>16645</v>
      </c>
      <c r="WRH1" s="1" t="s">
        <v>16646</v>
      </c>
      <c r="WRI1" s="1" t="s">
        <v>16647</v>
      </c>
      <c r="WRJ1" s="1" t="s">
        <v>16648</v>
      </c>
      <c r="WRK1" s="1" t="s">
        <v>16649</v>
      </c>
      <c r="WRL1" s="1" t="s">
        <v>16650</v>
      </c>
      <c r="WRM1" s="1" t="s">
        <v>16651</v>
      </c>
      <c r="WRN1" s="1" t="s">
        <v>16652</v>
      </c>
      <c r="WRO1" s="1" t="s">
        <v>16653</v>
      </c>
      <c r="WRP1" s="1" t="s">
        <v>16654</v>
      </c>
      <c r="WRQ1" s="1" t="s">
        <v>16655</v>
      </c>
      <c r="WRR1" s="1" t="s">
        <v>16656</v>
      </c>
      <c r="WRS1" s="1" t="s">
        <v>16657</v>
      </c>
      <c r="WRT1" s="1" t="s">
        <v>16658</v>
      </c>
      <c r="WRU1" s="1" t="s">
        <v>16659</v>
      </c>
      <c r="WRV1" s="1" t="s">
        <v>16660</v>
      </c>
      <c r="WRW1" s="1" t="s">
        <v>16661</v>
      </c>
      <c r="WRX1" s="1" t="s">
        <v>16662</v>
      </c>
      <c r="WRY1" s="1" t="s">
        <v>16663</v>
      </c>
      <c r="WRZ1" s="1" t="s">
        <v>16664</v>
      </c>
      <c r="WSA1" s="1" t="s">
        <v>16665</v>
      </c>
      <c r="WSB1" s="1" t="s">
        <v>16666</v>
      </c>
      <c r="WSC1" s="1" t="s">
        <v>16667</v>
      </c>
      <c r="WSD1" s="1" t="s">
        <v>16668</v>
      </c>
      <c r="WSE1" s="1" t="s">
        <v>16669</v>
      </c>
      <c r="WSF1" s="1" t="s">
        <v>16670</v>
      </c>
      <c r="WSG1" s="1" t="s">
        <v>16671</v>
      </c>
      <c r="WSH1" s="1" t="s">
        <v>16672</v>
      </c>
      <c r="WSI1" s="1" t="s">
        <v>16673</v>
      </c>
      <c r="WSJ1" s="1" t="s">
        <v>16674</v>
      </c>
      <c r="WSK1" s="1" t="s">
        <v>16675</v>
      </c>
      <c r="WSL1" s="1" t="s">
        <v>16676</v>
      </c>
      <c r="WSM1" s="1" t="s">
        <v>16677</v>
      </c>
      <c r="WSN1" s="1" t="s">
        <v>16678</v>
      </c>
      <c r="WSO1" s="1" t="s">
        <v>16679</v>
      </c>
      <c r="WSP1" s="1" t="s">
        <v>16680</v>
      </c>
      <c r="WSQ1" s="1" t="s">
        <v>16681</v>
      </c>
      <c r="WSR1" s="1" t="s">
        <v>16682</v>
      </c>
      <c r="WSS1" s="1" t="s">
        <v>16683</v>
      </c>
      <c r="WST1" s="1" t="s">
        <v>16684</v>
      </c>
      <c r="WSU1" s="1" t="s">
        <v>16685</v>
      </c>
      <c r="WSV1" s="1" t="s">
        <v>16686</v>
      </c>
      <c r="WSW1" s="1" t="s">
        <v>16687</v>
      </c>
      <c r="WSX1" s="1" t="s">
        <v>16688</v>
      </c>
      <c r="WSY1" s="1" t="s">
        <v>16689</v>
      </c>
      <c r="WSZ1" s="1" t="s">
        <v>16690</v>
      </c>
      <c r="WTA1" s="1" t="s">
        <v>16691</v>
      </c>
      <c r="WTB1" s="1" t="s">
        <v>16692</v>
      </c>
      <c r="WTC1" s="1" t="s">
        <v>16693</v>
      </c>
      <c r="WTD1" s="1" t="s">
        <v>16694</v>
      </c>
      <c r="WTE1" s="1" t="s">
        <v>16695</v>
      </c>
      <c r="WTF1" s="1" t="s">
        <v>16696</v>
      </c>
      <c r="WTG1" s="1" t="s">
        <v>16697</v>
      </c>
      <c r="WTH1" s="1" t="s">
        <v>16698</v>
      </c>
      <c r="WTI1" s="1" t="s">
        <v>16699</v>
      </c>
      <c r="WTJ1" s="1" t="s">
        <v>16700</v>
      </c>
      <c r="WTK1" s="1" t="s">
        <v>16701</v>
      </c>
      <c r="WTL1" s="1" t="s">
        <v>16702</v>
      </c>
      <c r="WTM1" s="1" t="s">
        <v>16703</v>
      </c>
      <c r="WTN1" s="1" t="s">
        <v>16704</v>
      </c>
      <c r="WTO1" s="1" t="s">
        <v>16705</v>
      </c>
      <c r="WTP1" s="1" t="s">
        <v>16706</v>
      </c>
      <c r="WTQ1" s="1" t="s">
        <v>16707</v>
      </c>
      <c r="WTR1" s="1" t="s">
        <v>16708</v>
      </c>
      <c r="WTS1" s="1" t="s">
        <v>16709</v>
      </c>
      <c r="WTT1" s="1" t="s">
        <v>16710</v>
      </c>
      <c r="WTU1" s="1" t="s">
        <v>16711</v>
      </c>
      <c r="WTV1" s="1" t="s">
        <v>16712</v>
      </c>
      <c r="WTW1" s="1" t="s">
        <v>16713</v>
      </c>
      <c r="WTX1" s="1" t="s">
        <v>16714</v>
      </c>
      <c r="WTY1" s="1" t="s">
        <v>16715</v>
      </c>
      <c r="WTZ1" s="1" t="s">
        <v>16716</v>
      </c>
      <c r="WUA1" s="1" t="s">
        <v>16717</v>
      </c>
      <c r="WUB1" s="1" t="s">
        <v>16718</v>
      </c>
      <c r="WUC1" s="1" t="s">
        <v>16719</v>
      </c>
      <c r="WUD1" s="1" t="s">
        <v>16720</v>
      </c>
      <c r="WUE1" s="1" t="s">
        <v>16721</v>
      </c>
      <c r="WUF1" s="1" t="s">
        <v>16722</v>
      </c>
      <c r="WUG1" s="1" t="s">
        <v>16723</v>
      </c>
      <c r="WUH1" s="1" t="s">
        <v>16724</v>
      </c>
      <c r="WUI1" s="1" t="s">
        <v>16725</v>
      </c>
      <c r="WUJ1" s="1" t="s">
        <v>16726</v>
      </c>
      <c r="WUK1" s="1" t="s">
        <v>16727</v>
      </c>
      <c r="WUL1" s="1" t="s">
        <v>16728</v>
      </c>
      <c r="WUM1" s="1" t="s">
        <v>16729</v>
      </c>
      <c r="WUN1" s="1" t="s">
        <v>16730</v>
      </c>
      <c r="WUO1" s="1" t="s">
        <v>16731</v>
      </c>
      <c r="WUP1" s="1" t="s">
        <v>16732</v>
      </c>
      <c r="WUQ1" s="1" t="s">
        <v>16733</v>
      </c>
      <c r="WUR1" s="1" t="s">
        <v>16734</v>
      </c>
      <c r="WUS1" s="1" t="s">
        <v>16735</v>
      </c>
      <c r="WUT1" s="1" t="s">
        <v>16736</v>
      </c>
      <c r="WUU1" s="1" t="s">
        <v>16737</v>
      </c>
      <c r="WUV1" s="1" t="s">
        <v>16738</v>
      </c>
      <c r="WUW1" s="1" t="s">
        <v>16739</v>
      </c>
      <c r="WUX1" s="1" t="s">
        <v>16740</v>
      </c>
      <c r="WUY1" s="1" t="s">
        <v>16741</v>
      </c>
      <c r="WUZ1" s="1" t="s">
        <v>16742</v>
      </c>
      <c r="WVA1" s="1" t="s">
        <v>16743</v>
      </c>
      <c r="WVB1" s="1" t="s">
        <v>16744</v>
      </c>
      <c r="WVC1" s="1" t="s">
        <v>16745</v>
      </c>
      <c r="WVD1" s="1" t="s">
        <v>16746</v>
      </c>
      <c r="WVE1" s="1" t="s">
        <v>16747</v>
      </c>
      <c r="WVF1" s="1" t="s">
        <v>16748</v>
      </c>
      <c r="WVG1" s="1" t="s">
        <v>16749</v>
      </c>
      <c r="WVH1" s="1" t="s">
        <v>16750</v>
      </c>
      <c r="WVI1" s="1" t="s">
        <v>16751</v>
      </c>
      <c r="WVJ1" s="1" t="s">
        <v>16752</v>
      </c>
      <c r="WVK1" s="1" t="s">
        <v>16753</v>
      </c>
      <c r="WVL1" s="1" t="s">
        <v>16754</v>
      </c>
      <c r="WVM1" s="1" t="s">
        <v>16755</v>
      </c>
      <c r="WVN1" s="1" t="s">
        <v>16756</v>
      </c>
      <c r="WVO1" s="1" t="s">
        <v>16757</v>
      </c>
      <c r="WVP1" s="1" t="s">
        <v>16758</v>
      </c>
      <c r="WVQ1" s="1" t="s">
        <v>16759</v>
      </c>
      <c r="WVR1" s="1" t="s">
        <v>16760</v>
      </c>
      <c r="WVS1" s="1" t="s">
        <v>16761</v>
      </c>
      <c r="WVT1" s="1" t="s">
        <v>16762</v>
      </c>
      <c r="WVU1" s="1" t="s">
        <v>16763</v>
      </c>
      <c r="WVV1" s="1" t="s">
        <v>16764</v>
      </c>
      <c r="WVW1" s="1" t="s">
        <v>16765</v>
      </c>
      <c r="WVX1" s="1" t="s">
        <v>16766</v>
      </c>
      <c r="WVY1" s="1" t="s">
        <v>16767</v>
      </c>
      <c r="WVZ1" s="1" t="s">
        <v>16768</v>
      </c>
      <c r="WWA1" s="1" t="s">
        <v>16769</v>
      </c>
      <c r="WWB1" s="1" t="s">
        <v>16770</v>
      </c>
      <c r="WWC1" s="1" t="s">
        <v>16771</v>
      </c>
      <c r="WWD1" s="1" t="s">
        <v>16772</v>
      </c>
      <c r="WWE1" s="1" t="s">
        <v>16773</v>
      </c>
      <c r="WWF1" s="1" t="s">
        <v>16774</v>
      </c>
      <c r="WWG1" s="1" t="s">
        <v>16775</v>
      </c>
      <c r="WWH1" s="1" t="s">
        <v>16776</v>
      </c>
      <c r="WWI1" s="1" t="s">
        <v>16777</v>
      </c>
      <c r="WWJ1" s="1" t="s">
        <v>16778</v>
      </c>
      <c r="WWK1" s="1" t="s">
        <v>16779</v>
      </c>
      <c r="WWL1" s="1" t="s">
        <v>16780</v>
      </c>
      <c r="WWM1" s="1" t="s">
        <v>16781</v>
      </c>
      <c r="WWN1" s="1" t="s">
        <v>16782</v>
      </c>
      <c r="WWO1" s="1" t="s">
        <v>16783</v>
      </c>
      <c r="WWP1" s="1" t="s">
        <v>16784</v>
      </c>
      <c r="WWQ1" s="1" t="s">
        <v>16785</v>
      </c>
      <c r="WWR1" s="1" t="s">
        <v>16786</v>
      </c>
      <c r="WWS1" s="1" t="s">
        <v>16787</v>
      </c>
      <c r="WWT1" s="1" t="s">
        <v>16788</v>
      </c>
      <c r="WWU1" s="1" t="s">
        <v>16789</v>
      </c>
      <c r="WWV1" s="1" t="s">
        <v>16790</v>
      </c>
      <c r="WWW1" s="1" t="s">
        <v>16791</v>
      </c>
      <c r="WWX1" s="1" t="s">
        <v>16792</v>
      </c>
      <c r="WWY1" s="1" t="s">
        <v>16793</v>
      </c>
      <c r="WWZ1" s="1" t="s">
        <v>16794</v>
      </c>
      <c r="WXA1" s="1" t="s">
        <v>16795</v>
      </c>
      <c r="WXB1" s="1" t="s">
        <v>16796</v>
      </c>
      <c r="WXC1" s="1" t="s">
        <v>16797</v>
      </c>
      <c r="WXD1" s="1" t="s">
        <v>16798</v>
      </c>
      <c r="WXE1" s="1" t="s">
        <v>16799</v>
      </c>
      <c r="WXF1" s="1" t="s">
        <v>16800</v>
      </c>
      <c r="WXG1" s="1" t="s">
        <v>16801</v>
      </c>
      <c r="WXH1" s="1" t="s">
        <v>16802</v>
      </c>
      <c r="WXI1" s="1" t="s">
        <v>16803</v>
      </c>
      <c r="WXJ1" s="1" t="s">
        <v>16804</v>
      </c>
      <c r="WXK1" s="1" t="s">
        <v>16805</v>
      </c>
      <c r="WXL1" s="1" t="s">
        <v>16806</v>
      </c>
      <c r="WXM1" s="1" t="s">
        <v>16807</v>
      </c>
      <c r="WXN1" s="1" t="s">
        <v>16808</v>
      </c>
      <c r="WXO1" s="1" t="s">
        <v>16809</v>
      </c>
      <c r="WXP1" s="1" t="s">
        <v>16810</v>
      </c>
      <c r="WXQ1" s="1" t="s">
        <v>16811</v>
      </c>
      <c r="WXR1" s="1" t="s">
        <v>16812</v>
      </c>
      <c r="WXS1" s="1" t="s">
        <v>16813</v>
      </c>
      <c r="WXT1" s="1" t="s">
        <v>16814</v>
      </c>
      <c r="WXU1" s="1" t="s">
        <v>16815</v>
      </c>
      <c r="WXV1" s="1" t="s">
        <v>16816</v>
      </c>
      <c r="WXW1" s="1" t="s">
        <v>16817</v>
      </c>
      <c r="WXX1" s="1" t="s">
        <v>16818</v>
      </c>
      <c r="WXY1" s="1" t="s">
        <v>16819</v>
      </c>
      <c r="WXZ1" s="1" t="s">
        <v>16820</v>
      </c>
      <c r="WYA1" s="1" t="s">
        <v>16821</v>
      </c>
      <c r="WYB1" s="1" t="s">
        <v>16822</v>
      </c>
      <c r="WYC1" s="1" t="s">
        <v>16823</v>
      </c>
      <c r="WYD1" s="1" t="s">
        <v>16824</v>
      </c>
      <c r="WYE1" s="1" t="s">
        <v>16825</v>
      </c>
      <c r="WYF1" s="1" t="s">
        <v>16826</v>
      </c>
      <c r="WYG1" s="1" t="s">
        <v>16827</v>
      </c>
      <c r="WYH1" s="1" t="s">
        <v>16828</v>
      </c>
      <c r="WYI1" s="1" t="s">
        <v>16829</v>
      </c>
      <c r="WYJ1" s="1" t="s">
        <v>16830</v>
      </c>
      <c r="WYK1" s="1" t="s">
        <v>16831</v>
      </c>
      <c r="WYL1" s="1" t="s">
        <v>16832</v>
      </c>
      <c r="WYM1" s="1" t="s">
        <v>16833</v>
      </c>
      <c r="WYN1" s="1" t="s">
        <v>16834</v>
      </c>
      <c r="WYO1" s="1" t="s">
        <v>16835</v>
      </c>
      <c r="WYP1" s="1" t="s">
        <v>16836</v>
      </c>
      <c r="WYQ1" s="1" t="s">
        <v>16837</v>
      </c>
      <c r="WYR1" s="1" t="s">
        <v>16838</v>
      </c>
      <c r="WYS1" s="1" t="s">
        <v>16839</v>
      </c>
      <c r="WYT1" s="1" t="s">
        <v>16840</v>
      </c>
      <c r="WYU1" s="1" t="s">
        <v>16841</v>
      </c>
      <c r="WYV1" s="1" t="s">
        <v>16842</v>
      </c>
      <c r="WYW1" s="1" t="s">
        <v>16843</v>
      </c>
      <c r="WYX1" s="1" t="s">
        <v>16844</v>
      </c>
      <c r="WYY1" s="1" t="s">
        <v>16845</v>
      </c>
      <c r="WYZ1" s="1" t="s">
        <v>16846</v>
      </c>
      <c r="WZA1" s="1" t="s">
        <v>16847</v>
      </c>
      <c r="WZB1" s="1" t="s">
        <v>16848</v>
      </c>
      <c r="WZC1" s="1" t="s">
        <v>16849</v>
      </c>
      <c r="WZD1" s="1" t="s">
        <v>16850</v>
      </c>
      <c r="WZE1" s="1" t="s">
        <v>16851</v>
      </c>
      <c r="WZF1" s="1" t="s">
        <v>16852</v>
      </c>
      <c r="WZG1" s="1" t="s">
        <v>16853</v>
      </c>
      <c r="WZH1" s="1" t="s">
        <v>16854</v>
      </c>
      <c r="WZI1" s="1" t="s">
        <v>16855</v>
      </c>
      <c r="WZJ1" s="1" t="s">
        <v>16856</v>
      </c>
      <c r="WZK1" s="1" t="s">
        <v>16857</v>
      </c>
      <c r="WZL1" s="1" t="s">
        <v>16858</v>
      </c>
      <c r="WZM1" s="1" t="s">
        <v>16859</v>
      </c>
      <c r="WZN1" s="1" t="s">
        <v>16860</v>
      </c>
      <c r="WZO1" s="1" t="s">
        <v>16861</v>
      </c>
      <c r="WZP1" s="1" t="s">
        <v>16862</v>
      </c>
      <c r="WZQ1" s="1" t="s">
        <v>16863</v>
      </c>
      <c r="WZR1" s="1" t="s">
        <v>16864</v>
      </c>
      <c r="WZS1" s="1" t="s">
        <v>16865</v>
      </c>
      <c r="WZT1" s="1" t="s">
        <v>16866</v>
      </c>
      <c r="WZU1" s="1" t="s">
        <v>16867</v>
      </c>
      <c r="WZV1" s="1" t="s">
        <v>16868</v>
      </c>
      <c r="WZW1" s="1" t="s">
        <v>16869</v>
      </c>
      <c r="WZX1" s="1" t="s">
        <v>16870</v>
      </c>
      <c r="WZY1" s="1" t="s">
        <v>16871</v>
      </c>
      <c r="WZZ1" s="1" t="s">
        <v>16872</v>
      </c>
      <c r="XAA1" s="1" t="s">
        <v>16873</v>
      </c>
      <c r="XAB1" s="1" t="s">
        <v>16874</v>
      </c>
      <c r="XAC1" s="1" t="s">
        <v>16875</v>
      </c>
      <c r="XAD1" s="1" t="s">
        <v>16876</v>
      </c>
      <c r="XAE1" s="1" t="s">
        <v>16877</v>
      </c>
      <c r="XAF1" s="1" t="s">
        <v>16878</v>
      </c>
      <c r="XAG1" s="1" t="s">
        <v>16879</v>
      </c>
      <c r="XAH1" s="1" t="s">
        <v>16880</v>
      </c>
      <c r="XAI1" s="1" t="s">
        <v>16881</v>
      </c>
      <c r="XAJ1" s="1" t="s">
        <v>16882</v>
      </c>
      <c r="XAK1" s="1" t="s">
        <v>16883</v>
      </c>
      <c r="XAL1" s="1" t="s">
        <v>16884</v>
      </c>
      <c r="XAM1" s="1" t="s">
        <v>16885</v>
      </c>
      <c r="XAN1" s="1" t="s">
        <v>16886</v>
      </c>
      <c r="XAO1" s="1" t="s">
        <v>16887</v>
      </c>
      <c r="XAP1" s="1" t="s">
        <v>16888</v>
      </c>
      <c r="XAQ1" s="1" t="s">
        <v>16889</v>
      </c>
      <c r="XAR1" s="1" t="s">
        <v>16890</v>
      </c>
      <c r="XAS1" s="1" t="s">
        <v>16891</v>
      </c>
      <c r="XAT1" s="1" t="s">
        <v>16892</v>
      </c>
      <c r="XAU1" s="1" t="s">
        <v>16893</v>
      </c>
      <c r="XAV1" s="1" t="s">
        <v>16894</v>
      </c>
      <c r="XAW1" s="1" t="s">
        <v>16895</v>
      </c>
      <c r="XAX1" s="1" t="s">
        <v>16896</v>
      </c>
      <c r="XAY1" s="1" t="s">
        <v>16897</v>
      </c>
      <c r="XAZ1" s="1" t="s">
        <v>16898</v>
      </c>
      <c r="XBA1" s="1" t="s">
        <v>16899</v>
      </c>
      <c r="XBB1" s="1" t="s">
        <v>16900</v>
      </c>
      <c r="XBC1" s="1" t="s">
        <v>16901</v>
      </c>
      <c r="XBD1" s="1" t="s">
        <v>16902</v>
      </c>
      <c r="XBE1" s="1" t="s">
        <v>16903</v>
      </c>
      <c r="XBF1" s="1" t="s">
        <v>16904</v>
      </c>
      <c r="XBG1" s="1" t="s">
        <v>16905</v>
      </c>
      <c r="XBH1" s="1" t="s">
        <v>16906</v>
      </c>
      <c r="XBI1" s="1" t="s">
        <v>16907</v>
      </c>
      <c r="XBJ1" s="1" t="s">
        <v>16908</v>
      </c>
      <c r="XBK1" s="1" t="s">
        <v>16909</v>
      </c>
      <c r="XBL1" s="1" t="s">
        <v>16910</v>
      </c>
      <c r="XBM1" s="1" t="s">
        <v>16911</v>
      </c>
      <c r="XBN1" s="1" t="s">
        <v>16912</v>
      </c>
      <c r="XBO1" s="1" t="s">
        <v>16913</v>
      </c>
      <c r="XBP1" s="1" t="s">
        <v>16914</v>
      </c>
      <c r="XBQ1" s="1" t="s">
        <v>16915</v>
      </c>
      <c r="XBR1" s="1" t="s">
        <v>16916</v>
      </c>
      <c r="XBS1" s="1" t="s">
        <v>16917</v>
      </c>
      <c r="XBT1" s="1" t="s">
        <v>16918</v>
      </c>
      <c r="XBU1" s="1" t="s">
        <v>16919</v>
      </c>
      <c r="XBV1" s="1" t="s">
        <v>16920</v>
      </c>
      <c r="XBW1" s="1" t="s">
        <v>16921</v>
      </c>
      <c r="XBX1" s="1" t="s">
        <v>16922</v>
      </c>
      <c r="XBY1" s="1" t="s">
        <v>16923</v>
      </c>
      <c r="XBZ1" s="1" t="s">
        <v>16924</v>
      </c>
      <c r="XCA1" s="1" t="s">
        <v>16925</v>
      </c>
      <c r="XCB1" s="1" t="s">
        <v>16926</v>
      </c>
      <c r="XCC1" s="1" t="s">
        <v>16927</v>
      </c>
      <c r="XCD1" s="1" t="s">
        <v>16928</v>
      </c>
      <c r="XCE1" s="1" t="s">
        <v>16929</v>
      </c>
      <c r="XCF1" s="1" t="s">
        <v>16930</v>
      </c>
      <c r="XCG1" s="1" t="s">
        <v>16931</v>
      </c>
      <c r="XCH1" s="1" t="s">
        <v>16932</v>
      </c>
      <c r="XCI1" s="1" t="s">
        <v>16933</v>
      </c>
      <c r="XCJ1" s="1" t="s">
        <v>16934</v>
      </c>
      <c r="XCK1" s="1" t="s">
        <v>16935</v>
      </c>
      <c r="XCL1" s="1" t="s">
        <v>16936</v>
      </c>
      <c r="XCM1" s="1" t="s">
        <v>16937</v>
      </c>
      <c r="XCN1" s="1" t="s">
        <v>16938</v>
      </c>
      <c r="XCO1" s="1" t="s">
        <v>16939</v>
      </c>
      <c r="XCP1" s="1" t="s">
        <v>16940</v>
      </c>
      <c r="XCQ1" s="1" t="s">
        <v>16941</v>
      </c>
      <c r="XCR1" s="1" t="s">
        <v>16942</v>
      </c>
      <c r="XCS1" s="1" t="s">
        <v>16943</v>
      </c>
      <c r="XCT1" s="1" t="s">
        <v>16944</v>
      </c>
      <c r="XCU1" s="1" t="s">
        <v>16945</v>
      </c>
      <c r="XCV1" s="1" t="s">
        <v>16946</v>
      </c>
      <c r="XCW1" s="1" t="s">
        <v>16947</v>
      </c>
      <c r="XCX1" s="1" t="s">
        <v>16948</v>
      </c>
      <c r="XCY1" s="1" t="s">
        <v>16949</v>
      </c>
      <c r="XCZ1" s="1" t="s">
        <v>16950</v>
      </c>
      <c r="XDA1" s="1" t="s">
        <v>16951</v>
      </c>
      <c r="XDB1" s="1" t="s">
        <v>16952</v>
      </c>
      <c r="XDC1" s="1" t="s">
        <v>16953</v>
      </c>
      <c r="XDD1" s="1" t="s">
        <v>16954</v>
      </c>
      <c r="XDE1" s="1" t="s">
        <v>16955</v>
      </c>
      <c r="XDF1" s="1" t="s">
        <v>16956</v>
      </c>
      <c r="XDG1" s="1" t="s">
        <v>16957</v>
      </c>
      <c r="XDH1" s="1" t="s">
        <v>16958</v>
      </c>
      <c r="XDI1" s="1" t="s">
        <v>16959</v>
      </c>
      <c r="XDJ1" s="1" t="s">
        <v>16960</v>
      </c>
      <c r="XDK1" s="1" t="s">
        <v>16961</v>
      </c>
      <c r="XDL1" s="1" t="s">
        <v>16962</v>
      </c>
      <c r="XDM1" s="1" t="s">
        <v>16963</v>
      </c>
      <c r="XDN1" s="1" t="s">
        <v>16964</v>
      </c>
      <c r="XDO1" s="1" t="s">
        <v>16965</v>
      </c>
      <c r="XDP1" s="1" t="s">
        <v>16966</v>
      </c>
      <c r="XDQ1" s="1" t="s">
        <v>16967</v>
      </c>
      <c r="XDR1" s="1" t="s">
        <v>16968</v>
      </c>
      <c r="XDS1" s="1" t="s">
        <v>16969</v>
      </c>
      <c r="XDT1" s="1" t="s">
        <v>16970</v>
      </c>
      <c r="XDU1" s="1" t="s">
        <v>16971</v>
      </c>
      <c r="XDV1" s="1" t="s">
        <v>16972</v>
      </c>
      <c r="XDW1" s="1" t="s">
        <v>16973</v>
      </c>
      <c r="XDX1" s="1" t="s">
        <v>16974</v>
      </c>
      <c r="XDY1" s="1" t="s">
        <v>16975</v>
      </c>
      <c r="XDZ1" s="1" t="s">
        <v>16976</v>
      </c>
      <c r="XEA1" s="1" t="s">
        <v>16977</v>
      </c>
      <c r="XEB1" s="1" t="s">
        <v>16978</v>
      </c>
      <c r="XEC1" s="1" t="s">
        <v>16979</v>
      </c>
      <c r="XED1" s="1" t="s">
        <v>16980</v>
      </c>
      <c r="XEE1" s="1" t="s">
        <v>16981</v>
      </c>
      <c r="XEF1" s="1" t="s">
        <v>16982</v>
      </c>
      <c r="XEG1" s="1" t="s">
        <v>16983</v>
      </c>
      <c r="XEH1" s="1" t="s">
        <v>16984</v>
      </c>
      <c r="XEI1" s="1" t="s">
        <v>16985</v>
      </c>
      <c r="XEJ1" s="1" t="s">
        <v>16986</v>
      </c>
      <c r="XEK1" s="1" t="s">
        <v>16987</v>
      </c>
      <c r="XEL1" s="1" t="s">
        <v>16988</v>
      </c>
      <c r="XEM1" s="1" t="s">
        <v>16989</v>
      </c>
      <c r="XEN1" s="1" t="s">
        <v>16990</v>
      </c>
      <c r="XEO1" s="1" t="s">
        <v>16991</v>
      </c>
      <c r="XEP1" s="1" t="s">
        <v>16992</v>
      </c>
      <c r="XEQ1" s="1" t="s">
        <v>16993</v>
      </c>
      <c r="XER1" s="1" t="s">
        <v>16994</v>
      </c>
      <c r="XES1" s="1" t="s">
        <v>16995</v>
      </c>
      <c r="XET1" s="1" t="s">
        <v>16996</v>
      </c>
      <c r="XEU1" s="1" t="s">
        <v>16997</v>
      </c>
      <c r="XEV1" s="1" t="s">
        <v>16998</v>
      </c>
      <c r="XEW1" s="1" t="s">
        <v>16999</v>
      </c>
      <c r="XEX1" s="1" t="s">
        <v>17000</v>
      </c>
      <c r="XEY1" s="1" t="s">
        <v>17001</v>
      </c>
      <c r="XEZ1" s="1" t="s">
        <v>17002</v>
      </c>
      <c r="XFA1" s="1" t="s">
        <v>17003</v>
      </c>
      <c r="XFB1" s="1" t="s">
        <v>17004</v>
      </c>
      <c r="XFC1" s="1" t="s">
        <v>17005</v>
      </c>
      <c r="XFD1" s="1" t="s">
        <v>17006</v>
      </c>
    </row>
    <row r="2" spans="1:16384" x14ac:dyDescent="0.25">
      <c r="A2" t="s">
        <v>61</v>
      </c>
      <c r="B2" t="s">
        <v>62</v>
      </c>
      <c r="D2" t="s">
        <v>63</v>
      </c>
      <c r="E2" s="2" t="str">
        <f>HYPERLINK("https://hennepin.sharepoint.com/teams/hs-economic-supports-hub/BlueZone_Script_Instructions/UTILITIES/UTILITIES%20-%20ALL%20SCRIPTS.docx", "All Scripts")</f>
        <v>All Scripts</v>
      </c>
      <c r="F2" s="6" t="s">
        <v>634</v>
      </c>
      <c r="G2" t="s">
        <v>64</v>
      </c>
      <c r="H2" t="s">
        <v>44</v>
      </c>
      <c r="I2" t="s">
        <v>65</v>
      </c>
      <c r="K2" s="3">
        <v>44417</v>
      </c>
    </row>
    <row r="3" spans="1:16384" x14ac:dyDescent="0.25">
      <c r="A3" t="s">
        <v>61</v>
      </c>
      <c r="B3" t="s">
        <v>73</v>
      </c>
      <c r="D3" t="s">
        <v>74</v>
      </c>
      <c r="E3" s="2" t="str">
        <f>HYPERLINK("https://hennepin.sharepoint.com/teams/hs-economic-supports-hub/BlueZone_Script_Instructions/UTILITIES/UTILITIES%20-%20APPLICATION%20INQUIRY.docx", "Application Inquiry")</f>
        <v>Application Inquiry</v>
      </c>
      <c r="F3" s="6" t="s">
        <v>634</v>
      </c>
      <c r="G3" t="s">
        <v>75</v>
      </c>
      <c r="H3" t="s">
        <v>76</v>
      </c>
      <c r="K3" s="3">
        <v>44652</v>
      </c>
    </row>
    <row r="4" spans="1:16384" x14ac:dyDescent="0.25">
      <c r="A4" t="s">
        <v>61</v>
      </c>
      <c r="B4" t="s">
        <v>117</v>
      </c>
      <c r="D4" t="s">
        <v>118</v>
      </c>
      <c r="E4" s="2" t="str">
        <f>HYPERLINK("https://hennepin.sharepoint.com/teams/hs-economic-supports-hub/BlueZone_Script_Instructions/UTILITIES/UTILITIES%20-%20CALCULATE%20RATE%202%20UNITS.docx", "Calculate Rate 2 Units")</f>
        <v>Calculate Rate 2 Units</v>
      </c>
      <c r="F4" s="6" t="s">
        <v>633</v>
      </c>
      <c r="G4" t="s">
        <v>119</v>
      </c>
      <c r="H4" t="s">
        <v>39</v>
      </c>
      <c r="I4" t="s">
        <v>65</v>
      </c>
      <c r="K4" s="3">
        <v>43322</v>
      </c>
    </row>
    <row r="5" spans="1:16384" x14ac:dyDescent="0.25">
      <c r="A5" t="s">
        <v>61</v>
      </c>
      <c r="B5" t="s">
        <v>160</v>
      </c>
      <c r="C5" t="s">
        <v>635</v>
      </c>
      <c r="D5" t="s">
        <v>161</v>
      </c>
      <c r="E5" s="2" t="str">
        <f>HYPERLINK("https://hennepin.sharepoint.com/teams/hs-economic-supports-hub/BlueZone_Script_Instructions/UTILITIES/UTILITIES%20-%20COMPLETE%20PHONE%20CAF.docx", "Complete Phone CAF")</f>
        <v>Complete Phone CAF</v>
      </c>
      <c r="F5" s="6" t="s">
        <v>636</v>
      </c>
      <c r="G5" t="s">
        <v>162</v>
      </c>
      <c r="H5" t="s">
        <v>163</v>
      </c>
      <c r="I5" t="s">
        <v>65</v>
      </c>
      <c r="K5" s="3">
        <v>44159</v>
      </c>
      <c r="P5" s="3">
        <v>44622</v>
      </c>
    </row>
    <row r="6" spans="1:16384" x14ac:dyDescent="0.25">
      <c r="A6" t="s">
        <v>61</v>
      </c>
      <c r="B6" t="s">
        <v>164</v>
      </c>
      <c r="D6" t="s">
        <v>165</v>
      </c>
      <c r="E6" s="2" t="str">
        <f>HYPERLINK("https://hennepin.sharepoint.com/teams/hs-economic-supports-hub/BlueZone_Script_Instructions/UTILITIES/UTILITIES%20-%20CONTACT%20KNOWLEDGE%20NOW.docx", "Contact Knowledge Now")</f>
        <v>Contact Knowledge Now</v>
      </c>
      <c r="F6" s="6" t="s">
        <v>634</v>
      </c>
      <c r="G6" t="s">
        <v>166</v>
      </c>
      <c r="H6" t="s">
        <v>76</v>
      </c>
      <c r="I6" t="s">
        <v>167</v>
      </c>
      <c r="K6" s="3">
        <v>44062</v>
      </c>
    </row>
    <row r="7" spans="1:16384" x14ac:dyDescent="0.25">
      <c r="A7" t="s">
        <v>61</v>
      </c>
      <c r="B7" t="s">
        <v>171</v>
      </c>
      <c r="D7" t="s">
        <v>172</v>
      </c>
      <c r="E7" s="2" t="str">
        <f>HYPERLINK("https://hennepin.sharepoint.com/teams/hs-economic-supports-hub/BlueZone_Script_Instructions/UTILITIES/UTILITIES%20-%20COPY%20PANELS%20TO%20WORD.docx", "Copy Panels to Word")</f>
        <v>Copy Panels to Word</v>
      </c>
      <c r="F7" s="6" t="s">
        <v>634</v>
      </c>
      <c r="G7" t="s">
        <v>173</v>
      </c>
      <c r="H7" t="s">
        <v>44</v>
      </c>
      <c r="K7" s="3">
        <v>36800</v>
      </c>
    </row>
    <row r="8" spans="1:16384" x14ac:dyDescent="0.25">
      <c r="A8" t="s">
        <v>61</v>
      </c>
      <c r="B8" t="s">
        <v>245</v>
      </c>
      <c r="D8" t="s">
        <v>246</v>
      </c>
      <c r="E8" s="2" t="str">
        <f>HYPERLINK("https://hennepin.sharepoint.com/teams/hs-economic-supports-hub/BlueZone_Script_Instructions/UTILITIES/UTILITIES%20-%20ENROLL%20IN%20SCRIPT%20DEMO.docx", "Enroll in Script Demo")</f>
        <v>Enroll in Script Demo</v>
      </c>
      <c r="F8" s="6" t="s">
        <v>634</v>
      </c>
      <c r="G8" t="s">
        <v>247</v>
      </c>
      <c r="H8" t="s">
        <v>248</v>
      </c>
      <c r="I8" t="s">
        <v>167</v>
      </c>
      <c r="K8" s="3">
        <v>44053</v>
      </c>
    </row>
    <row r="9" spans="1:16384" x14ac:dyDescent="0.25">
      <c r="A9" t="s">
        <v>61</v>
      </c>
      <c r="B9" t="s">
        <v>315</v>
      </c>
      <c r="D9" t="s">
        <v>316</v>
      </c>
      <c r="E9" s="2" t="str">
        <f>HYPERLINK("https://hennepin.sharepoint.com/teams/hs-economic-supports-hub/BlueZone_Script_Instructions/UTILITIES/UTILITIES%20-%20INSERT%20MBI%20FROM%20MMIS.docx", "Insert MBI from MMIS")</f>
        <v>Insert MBI from MMIS</v>
      </c>
      <c r="F9" s="6" t="s">
        <v>637</v>
      </c>
      <c r="G9" t="s">
        <v>317</v>
      </c>
      <c r="H9" t="s">
        <v>101</v>
      </c>
      <c r="I9" t="s">
        <v>318</v>
      </c>
      <c r="K9" s="3">
        <v>43966</v>
      </c>
    </row>
    <row r="10" spans="1:16384" x14ac:dyDescent="0.25">
      <c r="A10" t="s">
        <v>61</v>
      </c>
      <c r="B10" t="s">
        <v>336</v>
      </c>
      <c r="D10" t="s">
        <v>74</v>
      </c>
      <c r="E10" s="2" t="str">
        <f>HYPERLINK("https://hennepin.sharepoint.com/teams/hs-economic-supports-hub/BlueZone_Script_Instructions/UTILITIES/UTILITIES%20-%20LOST%20APPLYMN.docx", "Lost ApplyMN")</f>
        <v>Lost ApplyMN</v>
      </c>
      <c r="F10" s="6" t="s">
        <v>634</v>
      </c>
      <c r="G10" t="s">
        <v>75</v>
      </c>
      <c r="H10" t="s">
        <v>76</v>
      </c>
      <c r="K10" s="3">
        <v>44054</v>
      </c>
      <c r="P10" s="3">
        <v>44652</v>
      </c>
    </row>
    <row r="11" spans="1:16384" x14ac:dyDescent="0.25">
      <c r="A11" t="s">
        <v>61</v>
      </c>
      <c r="B11" t="s">
        <v>424</v>
      </c>
      <c r="D11" t="s">
        <v>425</v>
      </c>
      <c r="E11" s="2" t="str">
        <f>HYPERLINK("https://hennepin.sharepoint.com/teams/hs-economic-supports-hub/BlueZone_Script_Instructions/UTILITIES/UTILITIES%20-%20OPEN%20INTERVIEW%20PDF.docx", "Open Interview PDF")</f>
        <v>Open Interview PDF</v>
      </c>
      <c r="F11" s="6" t="s">
        <v>634</v>
      </c>
      <c r="G11" t="s">
        <v>426</v>
      </c>
      <c r="I11" t="s">
        <v>65</v>
      </c>
      <c r="K11" s="3">
        <v>44440</v>
      </c>
      <c r="L11" s="3">
        <v>44439</v>
      </c>
    </row>
    <row r="12" spans="1:16384" x14ac:dyDescent="0.25">
      <c r="A12" t="s">
        <v>61</v>
      </c>
      <c r="B12" t="s">
        <v>447</v>
      </c>
      <c r="D12" t="s">
        <v>63</v>
      </c>
      <c r="E12" s="2" t="str">
        <f>HYPERLINK("https://hennepin.sharepoint.com/teams/hs-economic-supports-hub/BlueZone_Script_Instructions/UTILITIES/UTILITIES%20-%20POLI%20TEMP%20LIST.docx", "POLI TEMP List")</f>
        <v>POLI TEMP List</v>
      </c>
      <c r="F12" s="6" t="s">
        <v>634</v>
      </c>
      <c r="G12" t="s">
        <v>196</v>
      </c>
      <c r="H12" t="s">
        <v>44</v>
      </c>
      <c r="I12" t="s">
        <v>448</v>
      </c>
      <c r="K12" s="3">
        <v>36800</v>
      </c>
    </row>
    <row r="13" spans="1:16384" x14ac:dyDescent="0.25">
      <c r="A13" t="s">
        <v>61</v>
      </c>
      <c r="B13" t="s">
        <v>453</v>
      </c>
      <c r="D13" t="s">
        <v>454</v>
      </c>
      <c r="E13" s="2" t="str">
        <f>HYPERLINK("https://hennepin.sharepoint.com/teams/hs-economic-supports-hub/BlueZone_Script_Instructions/UTILITIES/UTILITIES%20-%20POLI%20TEMP%20TO%20WORD.docx", "POLI TEMP to Word")</f>
        <v>POLI TEMP to Word</v>
      </c>
      <c r="F13" s="6" t="s">
        <v>634</v>
      </c>
      <c r="G13" t="s">
        <v>455</v>
      </c>
      <c r="H13" t="s">
        <v>452</v>
      </c>
      <c r="I13" t="s">
        <v>448</v>
      </c>
      <c r="K13" s="3">
        <v>44757</v>
      </c>
    </row>
    <row r="14" spans="1:16384" x14ac:dyDescent="0.25">
      <c r="A14" t="s">
        <v>61</v>
      </c>
      <c r="B14" t="s">
        <v>456</v>
      </c>
      <c r="E14" s="2" t="str">
        <f>HYPERLINK("https://hennepin.sharepoint.com/teams/hs-economic-supports-hub/BlueZone_Script_Instructions/UTILITIES/UTILITIES%20-%20PRISM%20SCREEN%20FINDER.docx", "PRISM Screen Finder")</f>
        <v>PRISM Screen Finder</v>
      </c>
      <c r="F14" s="6" t="s">
        <v>634</v>
      </c>
      <c r="G14" t="s">
        <v>457</v>
      </c>
      <c r="K14" s="3">
        <v>36800</v>
      </c>
      <c r="P14" s="3">
        <v>44356</v>
      </c>
    </row>
    <row r="15" spans="1:16384" x14ac:dyDescent="0.25">
      <c r="A15" t="s">
        <v>61</v>
      </c>
      <c r="B15" t="s">
        <v>460</v>
      </c>
      <c r="D15" t="s">
        <v>394</v>
      </c>
      <c r="E15" s="2" t="str">
        <f>HYPERLINK("https://hennepin.sharepoint.com/teams/hs-economic-supports-hub/BlueZone_Script_Instructions/UTILITIES/UTILITIES%20-%20QI%20AVS%20REQUEST.docx", "QI AVS request")</f>
        <v>QI AVS request</v>
      </c>
      <c r="F15" s="6" t="s">
        <v>634</v>
      </c>
      <c r="G15" t="s">
        <v>461</v>
      </c>
      <c r="H15" t="s">
        <v>462</v>
      </c>
      <c r="K15" s="3">
        <v>43896</v>
      </c>
    </row>
    <row r="16" spans="1:16384" x14ac:dyDescent="0.25">
      <c r="A16" t="s">
        <v>61</v>
      </c>
      <c r="B16" t="s">
        <v>471</v>
      </c>
      <c r="D16" t="s">
        <v>74</v>
      </c>
      <c r="E16" s="2" t="str">
        <f>HYPERLINK("https://hennepin.sharepoint.com/teams/hs-economic-supports-hub/BlueZone_Script_Instructions/UTILITIES/UTILITIES%20-%20REPORT%20TO%20THE%20BZST.docx", "Report to the BZST")</f>
        <v>Report to the BZST</v>
      </c>
      <c r="F16" s="6" t="s">
        <v>634</v>
      </c>
      <c r="G16" t="s">
        <v>247</v>
      </c>
      <c r="H16" t="s">
        <v>76</v>
      </c>
      <c r="I16" t="s">
        <v>472</v>
      </c>
      <c r="K16" s="3">
        <v>44044</v>
      </c>
    </row>
    <row r="17" spans="1:16" x14ac:dyDescent="0.25">
      <c r="A17" t="s">
        <v>61</v>
      </c>
      <c r="B17" t="s">
        <v>495</v>
      </c>
      <c r="D17" t="s">
        <v>74</v>
      </c>
      <c r="E17" s="2" t="str">
        <f>HYPERLINK("https://hennepin.sharepoint.com/teams/hs-economic-supports-hub/BlueZone_Script_Instructions/UTILITIES/UTILITIES%20-%20REQUEST%20ACCESS%20TO%20PRIV%20CASE.docx", "Request Access to PRIV Case")</f>
        <v>Request Access to PRIV Case</v>
      </c>
      <c r="F17" s="6" t="s">
        <v>634</v>
      </c>
      <c r="H17" t="s">
        <v>76</v>
      </c>
      <c r="I17" t="s">
        <v>496</v>
      </c>
      <c r="K17" s="3">
        <v>44062</v>
      </c>
    </row>
    <row r="18" spans="1:16" x14ac:dyDescent="0.25">
      <c r="A18" t="s">
        <v>61</v>
      </c>
      <c r="B18" t="s">
        <v>507</v>
      </c>
      <c r="D18" t="s">
        <v>508</v>
      </c>
      <c r="E18" s="2" t="str">
        <f>HYPERLINK("https://hennepin.sharepoint.com/teams/hs-economic-supports-hub/BlueZone_Script_Instructions/UTILITIES/UTILITIES%20-%20SEARCH%20CASE%20NOTE.docx", "Search CASE NOTE")</f>
        <v>Search CASE NOTE</v>
      </c>
      <c r="F18" s="6" t="s">
        <v>634</v>
      </c>
      <c r="G18" t="s">
        <v>509</v>
      </c>
      <c r="I18" t="s">
        <v>496</v>
      </c>
      <c r="K18" s="3">
        <v>44517</v>
      </c>
    </row>
    <row r="19" spans="1:16" x14ac:dyDescent="0.25">
      <c r="A19" t="s">
        <v>61</v>
      </c>
      <c r="B19" t="s">
        <v>551</v>
      </c>
      <c r="D19" t="s">
        <v>165</v>
      </c>
      <c r="E19" s="2" t="str">
        <f>HYPERLINK("https://hennepin.sharepoint.com/teams/hs-economic-supports-hub/BlueZone_Script_Instructions/UTILITIES/UTILITIES%20-%20UC%20VERIFICATION%20REQUEST.docx", "UC Verification Request")</f>
        <v>UC Verification Request</v>
      </c>
      <c r="F19" s="6" t="s">
        <v>634</v>
      </c>
      <c r="G19" t="s">
        <v>552</v>
      </c>
      <c r="H19" t="s">
        <v>76</v>
      </c>
      <c r="I19" t="s">
        <v>65</v>
      </c>
      <c r="K19" s="3">
        <v>44455</v>
      </c>
    </row>
    <row r="20" spans="1:16" x14ac:dyDescent="0.25">
      <c r="A20" t="s">
        <v>61</v>
      </c>
      <c r="B20" t="s">
        <v>555</v>
      </c>
      <c r="D20" t="s">
        <v>316</v>
      </c>
      <c r="E20" s="2" t="str">
        <f>HYPERLINK("https://hennepin.sharepoint.com/teams/hs-economic-supports-hub/BlueZone_Script_Instructions/UTILITIES/UTILITIES%20-%20UPDATE%20CHECK%20DATES.docx", "Update Check Dates")</f>
        <v>Update Check Dates</v>
      </c>
      <c r="F20" s="6" t="s">
        <v>17007</v>
      </c>
      <c r="G20" t="s">
        <v>455</v>
      </c>
      <c r="H20" t="s">
        <v>101</v>
      </c>
      <c r="I20" t="s">
        <v>496</v>
      </c>
      <c r="K20" s="3">
        <v>44029</v>
      </c>
    </row>
    <row r="21" spans="1:16" x14ac:dyDescent="0.25">
      <c r="A21" t="s">
        <v>61</v>
      </c>
      <c r="B21" t="s">
        <v>556</v>
      </c>
      <c r="D21" t="s">
        <v>557</v>
      </c>
      <c r="E21" s="2" t="str">
        <f>HYPERLINK("https://hennepin.sharepoint.com/teams/hs-economic-supports-hub/BlueZone_Script_Instructions/UTILITIES/UTILITIES%20-%20UPDATE%20WORKER%20SIGNATURE.docx", "Update Worker Signature")</f>
        <v>Update Worker Signature</v>
      </c>
      <c r="F21" s="6" t="s">
        <v>634</v>
      </c>
      <c r="G21" t="s">
        <v>455</v>
      </c>
      <c r="I21" t="s">
        <v>65</v>
      </c>
      <c r="K21" s="3">
        <v>36800</v>
      </c>
    </row>
    <row r="22" spans="1:16" x14ac:dyDescent="0.25">
      <c r="A22" t="s">
        <v>61</v>
      </c>
      <c r="B22" t="s">
        <v>558</v>
      </c>
      <c r="D22" t="s">
        <v>165</v>
      </c>
      <c r="E22" s="2" t="str">
        <f>HYPERLINK("https://hennepin.sharepoint.com/teams/hs-economic-supports-hub/BlueZone_Script_Instructions/UTILITIES/UTILITIES%20-%20VA%20VERIFICATION%20REQUEST.docx", "VA Verification Request")</f>
        <v>VA Verification Request</v>
      </c>
      <c r="F22" s="6" t="s">
        <v>634</v>
      </c>
      <c r="G22" t="s">
        <v>552</v>
      </c>
      <c r="H22" t="s">
        <v>76</v>
      </c>
      <c r="K22" s="3">
        <v>44160</v>
      </c>
    </row>
    <row r="23" spans="1:16" x14ac:dyDescent="0.25">
      <c r="A23" t="s">
        <v>61</v>
      </c>
      <c r="B23" t="s">
        <v>565</v>
      </c>
      <c r="D23" t="s">
        <v>538</v>
      </c>
      <c r="E23" s="2" t="str">
        <f>HYPERLINK("https://hennepin.sharepoint.com/teams/hs-economic-supports-hub/BlueZone_Script_Instructions/UTILITIES/UTILITIES%20-%20VIEW%20PNLP.docx", "View PNLP")</f>
        <v>View PNLP</v>
      </c>
      <c r="F23" s="6" t="s">
        <v>634</v>
      </c>
      <c r="G23" t="s">
        <v>566</v>
      </c>
      <c r="H23" t="s">
        <v>39</v>
      </c>
      <c r="I23" t="s">
        <v>318</v>
      </c>
      <c r="K23" s="3">
        <v>43572</v>
      </c>
    </row>
    <row r="24" spans="1:16" x14ac:dyDescent="0.25">
      <c r="A24" t="s">
        <v>61</v>
      </c>
      <c r="B24" t="s">
        <v>567</v>
      </c>
      <c r="E24" s="2" t="str">
        <f>HYPERLINK("https://hennepin.sharepoint.com/teams/hs-economic-supports-hub/BlueZone_Script_Instructions/UTILITIES/UTILITIES%20-%20WAIVED%20ER%20INTERVIEW%20SCREENING.docx", "Waived ER Interview Screening")</f>
        <v>Waived ER Interview Screening</v>
      </c>
      <c r="F24" s="6" t="s">
        <v>634</v>
      </c>
      <c r="G24" t="s">
        <v>455</v>
      </c>
      <c r="K24" s="3">
        <v>44118</v>
      </c>
      <c r="P24" s="3">
        <v>44147</v>
      </c>
    </row>
    <row r="25" spans="1:16" x14ac:dyDescent="0.25">
      <c r="A25" t="s">
        <v>22</v>
      </c>
      <c r="B25" t="s">
        <v>23</v>
      </c>
      <c r="D25" t="s">
        <v>24</v>
      </c>
      <c r="E25" s="2" t="str">
        <f>HYPERLINK("https://hennepin.sharepoint.com/teams/hs-economic-supports-hub/BlueZone_Script_Instructions/NOTICES/NOTICES%20-%2012%20MONTH%20CONTACT.docx", "12 Month Contact")</f>
        <v>12 Month Contact</v>
      </c>
      <c r="F25" s="6" t="s">
        <v>636</v>
      </c>
      <c r="G25" t="s">
        <v>25</v>
      </c>
      <c r="H25" t="s">
        <v>26</v>
      </c>
      <c r="I25" t="s">
        <v>27</v>
      </c>
      <c r="K25" s="3">
        <v>36800</v>
      </c>
    </row>
    <row r="26" spans="1:16" x14ac:dyDescent="0.25">
      <c r="A26" t="s">
        <v>22</v>
      </c>
      <c r="B26" t="s">
        <v>57</v>
      </c>
      <c r="D26" t="s">
        <v>58</v>
      </c>
      <c r="E26" s="2" t="str">
        <f>HYPERLINK("https://hennepin.sharepoint.com/teams/hs-economic-supports-hub/BlueZone_Script_Instructions/NOTICES/NOTICES%20-%20ADD%20WCOM.docx", "Add WCOM")</f>
        <v>Add WCOM</v>
      </c>
      <c r="F26" s="6" t="s">
        <v>636</v>
      </c>
      <c r="G26" t="s">
        <v>59</v>
      </c>
      <c r="H26" t="s">
        <v>60</v>
      </c>
      <c r="K26" s="3">
        <v>43370</v>
      </c>
    </row>
    <row r="27" spans="1:16" x14ac:dyDescent="0.25">
      <c r="A27" t="s">
        <v>22</v>
      </c>
      <c r="B27" t="s">
        <v>216</v>
      </c>
      <c r="D27" t="s">
        <v>217</v>
      </c>
      <c r="E27" s="2" t="str">
        <f>HYPERLINK("https://hennepin.sharepoint.com/teams/hs-economic-supports-hub/BlueZone_Script_Instructions/NOTICES/NOTICES%20-%20DWP%20ES%20REFERRAL.docx", "DWP ES Referral")</f>
        <v>DWP ES Referral</v>
      </c>
      <c r="F27" s="6" t="s">
        <v>636</v>
      </c>
      <c r="G27" t="s">
        <v>218</v>
      </c>
      <c r="H27" t="s">
        <v>219</v>
      </c>
      <c r="K27" s="3">
        <v>36800</v>
      </c>
      <c r="P27" s="3">
        <v>43986</v>
      </c>
    </row>
    <row r="28" spans="1:16" x14ac:dyDescent="0.25">
      <c r="A28" t="s">
        <v>22</v>
      </c>
      <c r="B28" t="s">
        <v>228</v>
      </c>
      <c r="D28" t="s">
        <v>229</v>
      </c>
      <c r="E28" s="2" t="str">
        <f>HYPERLINK("https://hennepin.sharepoint.com/teams/hs-economic-supports-hub/BlueZone_Script_Instructions/NOTICES/NOTICES%20-%20ELIGIBILITY%20NOTIFIER.docx", "Eligibility Notifier")</f>
        <v>Eligibility Notifier</v>
      </c>
      <c r="F28" s="6" t="s">
        <v>636</v>
      </c>
      <c r="G28" t="s">
        <v>230</v>
      </c>
      <c r="H28" t="s">
        <v>26</v>
      </c>
      <c r="I28" t="s">
        <v>231</v>
      </c>
      <c r="K28" s="3">
        <v>36800</v>
      </c>
    </row>
    <row r="29" spans="1:16" x14ac:dyDescent="0.25">
      <c r="A29" t="s">
        <v>22</v>
      </c>
      <c r="B29" t="s">
        <v>358</v>
      </c>
      <c r="D29" t="s">
        <v>359</v>
      </c>
      <c r="E29" s="2" t="str">
        <f>HYPERLINK("https://hennepin.sharepoint.com/teams/hs-economic-supports-hub/BlueZone_Script_Instructions/NOTICES/NOTICES%20-%20LTC%20ASSET%20TRANSFER.docx", "LTC Asset Transfer")</f>
        <v>LTC Asset Transfer</v>
      </c>
      <c r="F29" s="6" t="s">
        <v>636</v>
      </c>
      <c r="G29" t="s">
        <v>360</v>
      </c>
      <c r="H29" t="s">
        <v>361</v>
      </c>
      <c r="I29" t="s">
        <v>362</v>
      </c>
      <c r="K29" s="3">
        <v>36800</v>
      </c>
    </row>
    <row r="30" spans="1:16" x14ac:dyDescent="0.25">
      <c r="A30" t="s">
        <v>22</v>
      </c>
      <c r="B30" t="s">
        <v>373</v>
      </c>
      <c r="D30" t="s">
        <v>374</v>
      </c>
      <c r="E30" s="2" t="str">
        <f>HYPERLINK("https://hennepin.sharepoint.com/teams/hs-economic-supports-hub/BlueZone_Script_Instructions/NOTICES/NOTICES%20-%20MA%20INMATE%20APPLICATION%20WCOM.docx", "MA Inmate Application WCOM")</f>
        <v>MA Inmate Application WCOM</v>
      </c>
      <c r="F30" s="6"/>
      <c r="G30" t="s">
        <v>375</v>
      </c>
      <c r="H30" t="s">
        <v>155</v>
      </c>
      <c r="I30" t="s">
        <v>362</v>
      </c>
      <c r="K30" s="3">
        <v>36800</v>
      </c>
    </row>
    <row r="31" spans="1:16" x14ac:dyDescent="0.25">
      <c r="A31" t="s">
        <v>22</v>
      </c>
      <c r="B31" t="s">
        <v>378</v>
      </c>
      <c r="D31" t="s">
        <v>379</v>
      </c>
      <c r="E31" s="2" t="str">
        <f>HYPERLINK("https://hennepin.sharepoint.com/teams/hs-economic-supports-hub/BlueZone_Script_Instructions/NOTICES/NOTICES%20-%20MA-EPD%20NO%20INITIAL%20PREMIUM.docx", "MA-EPD No Initial Premium")</f>
        <v>MA-EPD No Initial Premium</v>
      </c>
      <c r="F31" s="6"/>
      <c r="G31" t="s">
        <v>380</v>
      </c>
      <c r="H31" t="s">
        <v>381</v>
      </c>
      <c r="I31" t="s">
        <v>362</v>
      </c>
      <c r="K31" s="3">
        <v>36800</v>
      </c>
    </row>
    <row r="32" spans="1:16" x14ac:dyDescent="0.25">
      <c r="A32" t="s">
        <v>22</v>
      </c>
      <c r="B32" t="s">
        <v>387</v>
      </c>
      <c r="D32" t="s">
        <v>388</v>
      </c>
      <c r="E32" s="2" t="str">
        <f>HYPERLINK("https://hennepin.sharepoint.com/teams/hs-economic-supports-hub/BlueZone_Script_Instructions/NOTICES/NOTICES%20-%20MEMO%20TO%20WORD.docx", "MEMO to Word")</f>
        <v>MEMO to Word</v>
      </c>
      <c r="F32" s="6"/>
      <c r="G32" t="s">
        <v>273</v>
      </c>
      <c r="H32" t="s">
        <v>389</v>
      </c>
      <c r="I32" t="s">
        <v>390</v>
      </c>
      <c r="K32" s="3">
        <v>43152</v>
      </c>
    </row>
    <row r="33" spans="1:16" x14ac:dyDescent="0.25">
      <c r="A33" t="s">
        <v>22</v>
      </c>
      <c r="B33" t="s">
        <v>391</v>
      </c>
      <c r="D33" t="s">
        <v>379</v>
      </c>
      <c r="E33" s="2" t="str">
        <f>HYPERLINK("https://hennepin.sharepoint.com/teams/hs-economic-supports-hub/BlueZone_Script_Instructions/NOTICES/NOTICES%20-%20METHOD%20B%20WCOM.docx", "Method B WCOM")</f>
        <v>Method B WCOM</v>
      </c>
      <c r="F33" s="6"/>
      <c r="G33" t="s">
        <v>392</v>
      </c>
      <c r="H33" t="s">
        <v>381</v>
      </c>
      <c r="I33" t="s">
        <v>362</v>
      </c>
      <c r="K33" s="3">
        <v>36800</v>
      </c>
    </row>
    <row r="34" spans="1:16" x14ac:dyDescent="0.25">
      <c r="A34" t="s">
        <v>22</v>
      </c>
      <c r="B34" t="s">
        <v>430</v>
      </c>
      <c r="D34" t="s">
        <v>431</v>
      </c>
      <c r="E34" s="2" t="str">
        <f>HYPERLINK("https://hennepin.sharepoint.com/teams/hs-economic-supports-hub/BlueZone_Script_Instructions/NOTICES/NOTICES%20-%20OUT%20OF%20STATE.docx", "Out Of State")</f>
        <v>Out Of State</v>
      </c>
      <c r="F34" s="6"/>
      <c r="G34" t="s">
        <v>273</v>
      </c>
      <c r="H34" t="s">
        <v>163</v>
      </c>
      <c r="I34" t="s">
        <v>390</v>
      </c>
      <c r="K34" s="3">
        <v>36800</v>
      </c>
    </row>
    <row r="35" spans="1:16" x14ac:dyDescent="0.25">
      <c r="A35" t="s">
        <v>22</v>
      </c>
      <c r="B35" t="s">
        <v>436</v>
      </c>
      <c r="D35" t="s">
        <v>437</v>
      </c>
      <c r="E35" s="2" t="str">
        <f>HYPERLINK("https://hennepin.sharepoint.com/teams/hs-economic-supports-hub/BlueZone_Script_Instructions/NOTICES/NOTICES%20-%20PA%20VERIF%20REQUEST.docx", "PA Verif Request")</f>
        <v>PA Verif Request</v>
      </c>
      <c r="F35" s="6"/>
      <c r="G35" t="s">
        <v>438</v>
      </c>
      <c r="H35" t="s">
        <v>439</v>
      </c>
      <c r="I35" t="s">
        <v>390</v>
      </c>
      <c r="K35" s="3">
        <v>44361</v>
      </c>
    </row>
    <row r="36" spans="1:16" x14ac:dyDescent="0.25">
      <c r="A36" t="s">
        <v>22</v>
      </c>
      <c r="B36" t="s">
        <v>499</v>
      </c>
      <c r="D36" t="s">
        <v>500</v>
      </c>
      <c r="E36" s="2" t="str">
        <f>HYPERLINK("https://hennepin.sharepoint.com/teams/hs-economic-supports-hub/BlueZone_Script_Instructions/NOTICES/NOTICES%20-%20RESOURCES%20NOTIFIER.docx", "Resources Notifier")</f>
        <v>Resources Notifier</v>
      </c>
      <c r="F36" s="6"/>
      <c r="G36" t="s">
        <v>501</v>
      </c>
      <c r="H36" t="s">
        <v>322</v>
      </c>
      <c r="I36" t="s">
        <v>231</v>
      </c>
      <c r="K36" s="3">
        <v>36800</v>
      </c>
    </row>
    <row r="37" spans="1:16" x14ac:dyDescent="0.25">
      <c r="A37" t="s">
        <v>22</v>
      </c>
      <c r="B37" t="s">
        <v>528</v>
      </c>
      <c r="D37" t="s">
        <v>529</v>
      </c>
      <c r="E37" s="2" t="str">
        <f>HYPERLINK("https://hennepin.sharepoint.com/teams/hs-economic-supports-hub/BlueZone_Script_Instructions/NOTICES/NOTICES%20-%20SNAP%20E%20AND%20T%20LETTER.docx", "SNAP E and T Letter")</f>
        <v>SNAP E and T Letter</v>
      </c>
      <c r="F37" s="6"/>
      <c r="G37" t="s">
        <v>31</v>
      </c>
      <c r="H37" t="s">
        <v>219</v>
      </c>
      <c r="I37" t="s">
        <v>27</v>
      </c>
      <c r="K37" s="3">
        <v>36800</v>
      </c>
      <c r="P37" s="3">
        <v>44629</v>
      </c>
    </row>
    <row r="38" spans="1:16" x14ac:dyDescent="0.25">
      <c r="A38" t="s">
        <v>22</v>
      </c>
      <c r="B38" t="s">
        <v>564</v>
      </c>
      <c r="D38" t="s">
        <v>431</v>
      </c>
      <c r="E38" s="2" t="str">
        <f>HYPERLINK("https://hennepin.sharepoint.com/teams/hs-economic-supports-hub/BlueZone_Script_Instructions/NOTICES/NOTICES%20-%20VERIFICATIONS%20STILL%20NEEDED.docx", "Verifications Still Needed")</f>
        <v>Verifications Still Needed</v>
      </c>
      <c r="F38" s="6"/>
      <c r="G38" t="s">
        <v>273</v>
      </c>
      <c r="H38" t="s">
        <v>163</v>
      </c>
      <c r="I38" t="s">
        <v>390</v>
      </c>
      <c r="K38" s="3">
        <v>42485</v>
      </c>
    </row>
    <row r="39" spans="1:16" x14ac:dyDescent="0.25">
      <c r="A39" t="s">
        <v>48</v>
      </c>
      <c r="B39" t="s">
        <v>49</v>
      </c>
      <c r="D39" t="s">
        <v>50</v>
      </c>
      <c r="E39" s="2" t="str">
        <f>HYPERLINK("https://hennepin.sharepoint.com/teams/hs-economic-supports-hub/BlueZone_Script_Instructions/NOTES/NOTES%20-%20ABAWD%20TRACKING%20RECORD.docx", "ABAWD Tracking Record")</f>
        <v>ABAWD Tracking Record</v>
      </c>
      <c r="F39" s="6"/>
      <c r="G39" t="s">
        <v>31</v>
      </c>
      <c r="H39" t="s">
        <v>51</v>
      </c>
      <c r="K39" s="3">
        <v>43003</v>
      </c>
    </row>
    <row r="40" spans="1:16" x14ac:dyDescent="0.25">
      <c r="A40" t="s">
        <v>48</v>
      </c>
      <c r="B40" t="s">
        <v>52</v>
      </c>
      <c r="D40" t="s">
        <v>50</v>
      </c>
      <c r="E40" s="2" t="str">
        <f>HYPERLINK("https://hennepin.sharepoint.com/teams/hs-economic-supports-hub/BlueZone_Script_Instructions/NOTES/NOTES%20-%20ABAWD%20WAIVED%20APPROVAL.docx", "ABAWD Waived Approval")</f>
        <v>ABAWD Waived Approval</v>
      </c>
      <c r="F40" s="6"/>
      <c r="G40" t="s">
        <v>53</v>
      </c>
      <c r="H40" t="s">
        <v>51</v>
      </c>
      <c r="K40" s="3">
        <v>43003</v>
      </c>
    </row>
    <row r="41" spans="1:16" x14ac:dyDescent="0.25">
      <c r="A41" t="s">
        <v>48</v>
      </c>
      <c r="B41" t="s">
        <v>66</v>
      </c>
      <c r="D41" t="s">
        <v>67</v>
      </c>
      <c r="E41" s="2" t="str">
        <f>HYPERLINK("https://hennepin.sharepoint.com/teams/hs-economic-supports-hub/BlueZone_Script_Instructions/NOTES/NOTES%20-%20APPEALS.docx", "Appeals")</f>
        <v>Appeals</v>
      </c>
      <c r="F41" s="6"/>
      <c r="G41" t="s">
        <v>68</v>
      </c>
      <c r="H41" t="s">
        <v>51</v>
      </c>
      <c r="K41" s="3">
        <v>42716</v>
      </c>
    </row>
    <row r="42" spans="1:16" x14ac:dyDescent="0.25">
      <c r="A42" t="s">
        <v>48</v>
      </c>
      <c r="B42" t="s">
        <v>69</v>
      </c>
      <c r="D42" t="s">
        <v>70</v>
      </c>
      <c r="E42" s="2" t="str">
        <f>HYPERLINK("https://hennepin.sharepoint.com/teams/hs-economic-supports-hub/BlueZone_Script_Instructions/NOTES/NOTES%20-%20APPLICATION%20CHECK.docx", "Application Check")</f>
        <v>Application Check</v>
      </c>
      <c r="F42" s="6"/>
      <c r="G42" t="s">
        <v>71</v>
      </c>
      <c r="H42" t="s">
        <v>72</v>
      </c>
      <c r="K42" s="3">
        <v>42716</v>
      </c>
      <c r="L42" s="3">
        <v>44215</v>
      </c>
    </row>
    <row r="43" spans="1:16" x14ac:dyDescent="0.25">
      <c r="A43" t="s">
        <v>48</v>
      </c>
      <c r="B43" t="s">
        <v>77</v>
      </c>
      <c r="D43" t="s">
        <v>78</v>
      </c>
      <c r="E43" s="2" t="str">
        <f>HYPERLINK("https://hennepin.sharepoint.com/teams/hs-economic-supports-hub/BlueZone_Script_Instructions/NOTES/NOTES%20-%20APPLICATION%20RECEIVED.docx", "Application Received")</f>
        <v>Application Received</v>
      </c>
      <c r="F43" s="6"/>
      <c r="G43" t="s">
        <v>71</v>
      </c>
      <c r="H43" t="s">
        <v>79</v>
      </c>
      <c r="K43" s="3">
        <v>36800</v>
      </c>
    </row>
    <row r="44" spans="1:16" x14ac:dyDescent="0.25">
      <c r="A44" t="s">
        <v>48</v>
      </c>
      <c r="B44" t="s">
        <v>80</v>
      </c>
      <c r="D44" t="s">
        <v>67</v>
      </c>
      <c r="E44" s="2" t="str">
        <f>HYPERLINK("https://hennepin.sharepoint.com/teams/hs-economic-supports-hub/BlueZone_Script_Instructions/NOTES/NOTES%20-%20APPROVED%20PROGRAMS.docx", "Approved Programs")</f>
        <v>Approved Programs</v>
      </c>
      <c r="F44" s="6"/>
      <c r="G44" t="s">
        <v>81</v>
      </c>
      <c r="H44" t="s">
        <v>82</v>
      </c>
      <c r="K44" s="3">
        <v>36800</v>
      </c>
    </row>
    <row r="45" spans="1:16" x14ac:dyDescent="0.25">
      <c r="A45" t="s">
        <v>48</v>
      </c>
      <c r="B45" t="s">
        <v>83</v>
      </c>
      <c r="D45" t="s">
        <v>84</v>
      </c>
      <c r="E45" s="2" t="str">
        <f>HYPERLINK("https://hennepin.sharepoint.com/teams/hs-economic-supports-hub/BlueZone_Script_Instructions/NOTES/NOTES%20-%20ASSET%20REDUCTION.docx", "Asset Reduction")</f>
        <v>Asset Reduction</v>
      </c>
      <c r="F45" s="6"/>
      <c r="G45" t="s">
        <v>85</v>
      </c>
      <c r="H45" t="s">
        <v>86</v>
      </c>
      <c r="K45" s="3">
        <v>42754</v>
      </c>
    </row>
    <row r="46" spans="1:16" x14ac:dyDescent="0.25">
      <c r="A46" t="s">
        <v>48</v>
      </c>
      <c r="B46" t="s">
        <v>88</v>
      </c>
      <c r="D46" t="s">
        <v>89</v>
      </c>
      <c r="E46" s="2" t="str">
        <f>HYPERLINK("https://hennepin.sharepoint.com/teams/hs-economic-supports-hub/BlueZone_Script_Instructions/NOTES/NOTES%20-%20AVS.docx", "AVS")</f>
        <v>AVS</v>
      </c>
      <c r="F46" s="6"/>
      <c r="G46" t="s">
        <v>90</v>
      </c>
      <c r="H46" t="s">
        <v>91</v>
      </c>
      <c r="K46" s="3">
        <v>44313</v>
      </c>
    </row>
    <row r="47" spans="1:16" x14ac:dyDescent="0.25">
      <c r="A47" t="s">
        <v>48</v>
      </c>
      <c r="B47" t="s">
        <v>110</v>
      </c>
      <c r="D47" t="s">
        <v>111</v>
      </c>
      <c r="E47" s="2" t="str">
        <f>HYPERLINK("https://hennepin.sharepoint.com/teams/hs-economic-supports-hub/BlueZone_Script_Instructions/NOTES/NOTES%20-%20BURIAL%20ASSETS.docx", "Burial Assets")</f>
        <v>Burial Assets</v>
      </c>
      <c r="F47" s="6"/>
      <c r="G47" t="s">
        <v>112</v>
      </c>
      <c r="H47" t="s">
        <v>51</v>
      </c>
      <c r="K47" s="3">
        <v>36800</v>
      </c>
    </row>
    <row r="48" spans="1:16" x14ac:dyDescent="0.25">
      <c r="A48" t="s">
        <v>48</v>
      </c>
      <c r="B48" t="s">
        <v>113</v>
      </c>
      <c r="D48" t="s">
        <v>114</v>
      </c>
      <c r="E48" s="2" t="str">
        <f>HYPERLINK("https://hennepin.sharepoint.com/teams/hs-economic-supports-hub/BlueZone_Script_Instructions/NOTES/NOTES%20-%20CAF.docx", "CAF")</f>
        <v>CAF</v>
      </c>
      <c r="F48" s="6"/>
      <c r="G48" t="s">
        <v>115</v>
      </c>
      <c r="H48" t="s">
        <v>116</v>
      </c>
      <c r="K48" s="3">
        <v>36800</v>
      </c>
      <c r="L48" s="3">
        <v>44439</v>
      </c>
    </row>
    <row r="49" spans="1:12" x14ac:dyDescent="0.25">
      <c r="A49" t="s">
        <v>48</v>
      </c>
      <c r="B49" t="s">
        <v>120</v>
      </c>
      <c r="D49" t="s">
        <v>121</v>
      </c>
      <c r="E49" s="2" t="str">
        <f>HYPERLINK("https://hennepin.sharepoint.com/teams/hs-economic-supports-hub/BlueZone_Script_Instructions/NOTES/NOTES%20-%20CASE%20DISCREPANCY.docx", "Case Discrepancy")</f>
        <v>Case Discrepancy</v>
      </c>
      <c r="F49" s="6"/>
      <c r="G49" t="s">
        <v>122</v>
      </c>
      <c r="H49" t="s">
        <v>86</v>
      </c>
      <c r="K49" s="3">
        <v>42667</v>
      </c>
    </row>
    <row r="50" spans="1:12" x14ac:dyDescent="0.25">
      <c r="A50" t="s">
        <v>48</v>
      </c>
      <c r="B50" t="s">
        <v>132</v>
      </c>
      <c r="D50" t="s">
        <v>67</v>
      </c>
      <c r="E50" s="2" t="str">
        <f>HYPERLINK("https://hennepin.sharepoint.com/teams/hs-economic-supports-hub/BlueZone_Script_Instructions/NOTES/NOTES%20-%20CHANGE%20REPORT%20FORM%20RECEIVED.docx", "Change Report Form Received")</f>
        <v>Change Report Form Received</v>
      </c>
      <c r="F50" s="6"/>
      <c r="G50" t="s">
        <v>133</v>
      </c>
      <c r="H50" t="s">
        <v>51</v>
      </c>
      <c r="K50" s="3">
        <v>36800</v>
      </c>
    </row>
    <row r="51" spans="1:12" x14ac:dyDescent="0.25">
      <c r="A51" t="s">
        <v>48</v>
      </c>
      <c r="B51" t="s">
        <v>134</v>
      </c>
      <c r="D51" t="s">
        <v>67</v>
      </c>
      <c r="E51" s="2" t="str">
        <f>HYPERLINK("https://hennepin.sharepoint.com/teams/hs-economic-supports-hub/BlueZone_Script_Instructions/NOTES/NOTES%20-%20CHANGE%20REPORTED.docx", "Change Reported")</f>
        <v>Change Reported</v>
      </c>
      <c r="F51" s="6"/>
      <c r="G51" t="s">
        <v>133</v>
      </c>
      <c r="H51" t="s">
        <v>51</v>
      </c>
      <c r="K51" s="3">
        <v>36800</v>
      </c>
    </row>
    <row r="52" spans="1:12" x14ac:dyDescent="0.25">
      <c r="A52" t="s">
        <v>48</v>
      </c>
      <c r="B52" t="s">
        <v>141</v>
      </c>
      <c r="D52" t="s">
        <v>67</v>
      </c>
      <c r="E52" s="2" t="str">
        <f>HYPERLINK("https://hennepin.sharepoint.com/teams/hs-economic-supports-hub/BlueZone_Script_Instructions/NOTES/NOTES%20-%20CITIZENSHIP%20IDENTITY%20VERIFIED.docx", "Citizenship Identity Verified")</f>
        <v>Citizenship Identity Verified</v>
      </c>
      <c r="F52" s="6"/>
      <c r="G52" t="s">
        <v>142</v>
      </c>
      <c r="H52" t="s">
        <v>51</v>
      </c>
      <c r="K52" s="3">
        <v>36800</v>
      </c>
    </row>
    <row r="53" spans="1:12" x14ac:dyDescent="0.25">
      <c r="A53" t="s">
        <v>48</v>
      </c>
      <c r="B53" t="s">
        <v>147</v>
      </c>
      <c r="D53" t="s">
        <v>121</v>
      </c>
      <c r="E53" s="2" t="str">
        <f>HYPERLINK("https://hennepin.sharepoint.com/teams/hs-economic-supports-hub/BlueZone_Script_Instructions/NOTES/NOTES%20-%20CLIENT%20CONTACT.docx", "Client Contact")</f>
        <v>Client Contact</v>
      </c>
      <c r="F53" s="6"/>
      <c r="G53" t="s">
        <v>148</v>
      </c>
      <c r="H53" t="s">
        <v>86</v>
      </c>
      <c r="K53" s="3">
        <v>36800</v>
      </c>
    </row>
    <row r="54" spans="1:12" x14ac:dyDescent="0.25">
      <c r="A54" t="s">
        <v>48</v>
      </c>
      <c r="B54" t="s">
        <v>153</v>
      </c>
      <c r="D54" t="s">
        <v>154</v>
      </c>
      <c r="E54" s="2" t="str">
        <f>HYPERLINK("https://hennepin.sharepoint.com/teams/hs-economic-supports-hub/BlueZone_Script_Instructions/NOTES/NOTES%20-%20CLOSED%20PROGRAMS.docx", "Closed Programs")</f>
        <v>Closed Programs</v>
      </c>
      <c r="F54" s="6"/>
      <c r="G54" t="s">
        <v>81</v>
      </c>
      <c r="H54" t="s">
        <v>155</v>
      </c>
      <c r="K54" s="3">
        <v>36800</v>
      </c>
    </row>
    <row r="55" spans="1:12" x14ac:dyDescent="0.25">
      <c r="A55" t="s">
        <v>48</v>
      </c>
      <c r="B55" t="s">
        <v>184</v>
      </c>
      <c r="D55" t="s">
        <v>185</v>
      </c>
      <c r="E55" s="2" t="str">
        <f>HYPERLINK("https://hennepin.sharepoint.com/teams/hs-economic-supports-hub/BlueZone_Script_Instructions/NOTES/NOTES%20-%20CSR.docx", "CSR")</f>
        <v>CSR</v>
      </c>
      <c r="F55" s="6"/>
      <c r="G55" t="s">
        <v>186</v>
      </c>
      <c r="H55" t="s">
        <v>86</v>
      </c>
      <c r="K55" s="3">
        <v>36800</v>
      </c>
    </row>
    <row r="56" spans="1:12" x14ac:dyDescent="0.25">
      <c r="A56" t="s">
        <v>48</v>
      </c>
      <c r="B56" t="s">
        <v>198</v>
      </c>
      <c r="D56" t="s">
        <v>67</v>
      </c>
      <c r="E56" s="2" t="str">
        <f>HYPERLINK("https://hennepin.sharepoint.com/teams/hs-economic-supports-hub/BlueZone_Script_Instructions/NOTES/NOTES%20-%20DECEASED%20CLIENT%20SUMMARY.docx", "Deceased Client Summary")</f>
        <v>Deceased Client Summary</v>
      </c>
      <c r="F56" s="6"/>
      <c r="G56" t="s">
        <v>199</v>
      </c>
      <c r="H56" t="s">
        <v>51</v>
      </c>
      <c r="K56" s="3">
        <v>42485</v>
      </c>
    </row>
    <row r="57" spans="1:12" x14ac:dyDescent="0.25">
      <c r="A57" t="s">
        <v>48</v>
      </c>
      <c r="B57" t="s">
        <v>202</v>
      </c>
      <c r="D57" t="s">
        <v>154</v>
      </c>
      <c r="E57" s="2" t="str">
        <f>HYPERLINK("https://hennepin.sharepoint.com/teams/hs-economic-supports-hub/BlueZone_Script_Instructions/NOTES/NOTES%20-%20DENIED%20PROGRAMS.docx", "Denied Programs")</f>
        <v>Denied Programs</v>
      </c>
      <c r="F57" s="6"/>
      <c r="G57" t="s">
        <v>203</v>
      </c>
      <c r="H57" t="s">
        <v>155</v>
      </c>
      <c r="K57" s="3">
        <v>36800</v>
      </c>
    </row>
    <row r="58" spans="1:12" x14ac:dyDescent="0.25">
      <c r="A58" t="s">
        <v>48</v>
      </c>
      <c r="B58" t="s">
        <v>204</v>
      </c>
      <c r="D58" t="s">
        <v>205</v>
      </c>
      <c r="E58" s="2" t="str">
        <f>HYPERLINK("https://hennepin.sharepoint.com/teams/hs-economic-supports-hub/BlueZone_Script_Instructions/NOTES/NOTES%20-%20DISASTER%20FOOD%20REPLACEMENT.docx", "Disaster Food Replacement")</f>
        <v>Disaster Food Replacement</v>
      </c>
      <c r="F58" s="6"/>
      <c r="G58" t="s">
        <v>206</v>
      </c>
      <c r="H58" t="s">
        <v>51</v>
      </c>
      <c r="K58" s="3">
        <v>43983</v>
      </c>
    </row>
    <row r="59" spans="1:12" x14ac:dyDescent="0.25">
      <c r="A59" t="s">
        <v>48</v>
      </c>
      <c r="B59" t="s">
        <v>207</v>
      </c>
      <c r="D59" t="s">
        <v>114</v>
      </c>
      <c r="E59" s="2" t="str">
        <f>HYPERLINK("https://hennepin.sharepoint.com/teams/hs-economic-supports-hub/BlueZone_Script_Instructions/NOTES/NOTES%20-%20DOCUMENTS%20RECEIVED.docx", "Documents Received")</f>
        <v>Documents Received</v>
      </c>
      <c r="F59" s="6"/>
      <c r="G59" t="s">
        <v>208</v>
      </c>
      <c r="H59" t="s">
        <v>146</v>
      </c>
      <c r="K59" s="3">
        <v>36800</v>
      </c>
    </row>
    <row r="60" spans="1:12" x14ac:dyDescent="0.25">
      <c r="A60" t="s">
        <v>48</v>
      </c>
      <c r="B60" t="s">
        <v>209</v>
      </c>
      <c r="D60" t="s">
        <v>210</v>
      </c>
      <c r="E60" s="2" t="str">
        <f>HYPERLINK("https://hennepin.sharepoint.com/teams/hs-economic-supports-hub/BlueZone_Script_Instructions/NOTES/NOTES%20-%20DRUG%20FELON.docx", "Drug Felon")</f>
        <v>Drug Felon</v>
      </c>
      <c r="F60" s="6"/>
      <c r="G60" t="s">
        <v>211</v>
      </c>
      <c r="H60" t="s">
        <v>51</v>
      </c>
      <c r="K60" s="3">
        <v>36800</v>
      </c>
    </row>
    <row r="61" spans="1:12" x14ac:dyDescent="0.25">
      <c r="A61" t="s">
        <v>48</v>
      </c>
      <c r="B61" t="s">
        <v>224</v>
      </c>
      <c r="D61" t="s">
        <v>225</v>
      </c>
      <c r="E61" s="2" t="str">
        <f>HYPERLINK("https://hennepin.sharepoint.com/teams/hs-economic-supports-hub/BlueZone_Script_Instructions/NOTES/NOTES%20-%20EDRS%20DISQ%20MATCH%20FOUND.docx", "EDRS DISQ Match Found")</f>
        <v>EDRS DISQ Match Found</v>
      </c>
      <c r="F61" s="6"/>
      <c r="G61" t="s">
        <v>226</v>
      </c>
      <c r="H61" t="s">
        <v>86</v>
      </c>
      <c r="I61" t="s">
        <v>227</v>
      </c>
      <c r="K61" s="3">
        <v>36800</v>
      </c>
    </row>
    <row r="62" spans="1:12" x14ac:dyDescent="0.25">
      <c r="A62" t="s">
        <v>48</v>
      </c>
      <c r="B62" t="s">
        <v>232</v>
      </c>
      <c r="D62" t="s">
        <v>233</v>
      </c>
      <c r="E62" s="2" t="str">
        <f>HYPERLINK("https://hennepin.sharepoint.com/teams/hs-economic-supports-hub/BlueZone_Script_Instructions/NOTES/NOTES%20-%20ELIGIBILITY%20SUMMARY.docx", "Eligibility Summary")</f>
        <v>Eligibility Summary</v>
      </c>
      <c r="F62" s="6"/>
      <c r="G62" t="s">
        <v>234</v>
      </c>
      <c r="H62" t="s">
        <v>235</v>
      </c>
      <c r="K62" s="3">
        <v>44768</v>
      </c>
      <c r="L62" s="3">
        <v>44768</v>
      </c>
    </row>
    <row r="63" spans="1:12" x14ac:dyDescent="0.25">
      <c r="A63" t="s">
        <v>48</v>
      </c>
      <c r="B63" t="s">
        <v>236</v>
      </c>
      <c r="D63" t="s">
        <v>237</v>
      </c>
      <c r="E63" s="2" t="str">
        <f>HYPERLINK("https://hennepin.sharepoint.com/teams/hs-economic-supports-hub/BlueZone_Script_Instructions/NOTES/NOTES%20-%20EMERGENCY.docx", "Emergency")</f>
        <v>Emergency</v>
      </c>
      <c r="F63" s="6"/>
      <c r="G63" t="s">
        <v>238</v>
      </c>
      <c r="H63" t="s">
        <v>51</v>
      </c>
      <c r="I63" t="s">
        <v>227</v>
      </c>
      <c r="K63" s="3">
        <v>36800</v>
      </c>
    </row>
    <row r="64" spans="1:12" x14ac:dyDescent="0.25">
      <c r="A64" t="s">
        <v>48</v>
      </c>
      <c r="B64" t="s">
        <v>249</v>
      </c>
      <c r="D64" t="s">
        <v>46</v>
      </c>
      <c r="E64" s="2" t="str">
        <f>HYPERLINK("https://hennepin.sharepoint.com/teams/hs-economic-supports-hub/BlueZone_Script_Instructions/NOTES/NOTES%20-%20EXPEDITED%20DETERMINATION.docx", "Expedited Determination")</f>
        <v>Expedited Determination</v>
      </c>
      <c r="F64" s="6"/>
      <c r="G64" t="s">
        <v>250</v>
      </c>
      <c r="H64" t="s">
        <v>251</v>
      </c>
      <c r="I64" t="s">
        <v>227</v>
      </c>
      <c r="K64" s="3">
        <v>36800</v>
      </c>
      <c r="L64" s="3">
        <v>44439</v>
      </c>
    </row>
    <row r="65" spans="1:16" x14ac:dyDescent="0.25">
      <c r="A65" t="s">
        <v>48</v>
      </c>
      <c r="B65" t="s">
        <v>258</v>
      </c>
      <c r="D65" t="s">
        <v>46</v>
      </c>
      <c r="E65" s="2" t="str">
        <f>HYPERLINK("https://hennepin.sharepoint.com/teams/hs-economic-supports-hub/BlueZone_Script_Instructions/NOTES/NOTES%20-%20EXPEDITED%20SCREENING.docx", "Expedited Screening")</f>
        <v>Expedited Screening</v>
      </c>
      <c r="F65" s="6"/>
      <c r="G65" t="s">
        <v>250</v>
      </c>
      <c r="H65" t="s">
        <v>251</v>
      </c>
      <c r="I65" t="s">
        <v>227</v>
      </c>
      <c r="K65" s="3">
        <v>36800</v>
      </c>
    </row>
    <row r="66" spans="1:16" x14ac:dyDescent="0.25">
      <c r="A66" t="s">
        <v>48</v>
      </c>
      <c r="B66" t="s">
        <v>272</v>
      </c>
      <c r="D66" t="s">
        <v>67</v>
      </c>
      <c r="E66" s="2" t="str">
        <f>HYPERLINK("https://hennepin.sharepoint.com/teams/hs-economic-supports-hub/BlueZone_Script_Instructions/NOTES/NOTES%20-%20FRAUD%20INFO.docx", "Fraud Info")</f>
        <v>Fraud Info</v>
      </c>
      <c r="F66" s="6"/>
      <c r="G66" t="s">
        <v>273</v>
      </c>
      <c r="H66" t="s">
        <v>51</v>
      </c>
      <c r="I66" t="s">
        <v>227</v>
      </c>
      <c r="K66" s="3">
        <v>36800</v>
      </c>
    </row>
    <row r="67" spans="1:16" x14ac:dyDescent="0.25">
      <c r="A67" t="s">
        <v>48</v>
      </c>
      <c r="B67" t="s">
        <v>280</v>
      </c>
      <c r="D67" t="s">
        <v>281</v>
      </c>
      <c r="E67" s="2" t="str">
        <f>HYPERLINK("https://hennepin.sharepoint.com/teams/hs-economic-supports-hub/BlueZone_Script_Instructions/NOTES/NOTES%20-%20GA%20BASIS%20OF%20ELIGIBILITY.docx", "GA Basis of Eligibility")</f>
        <v>GA Basis of Eligibility</v>
      </c>
      <c r="F67" s="6"/>
      <c r="G67" t="s">
        <v>282</v>
      </c>
      <c r="H67" t="s">
        <v>51</v>
      </c>
      <c r="I67" t="s">
        <v>227</v>
      </c>
      <c r="K67" s="3">
        <v>43028</v>
      </c>
    </row>
    <row r="68" spans="1:16" x14ac:dyDescent="0.25">
      <c r="A68" t="s">
        <v>48</v>
      </c>
      <c r="B68" t="s">
        <v>284</v>
      </c>
      <c r="D68" t="s">
        <v>285</v>
      </c>
      <c r="E68" s="2" t="str">
        <f>HYPERLINK("https://hennepin.sharepoint.com/teams/hs-economic-supports-hub/BlueZone_Script_Instructions/NOTES/NOTES%20-%20GRH%20NON%20HRF%20POSTPAY.docx", "GRH NON HRF POSTPAY")</f>
        <v>GRH NON HRF POSTPAY</v>
      </c>
      <c r="F68" s="6"/>
      <c r="G68" t="s">
        <v>286</v>
      </c>
      <c r="H68" t="s">
        <v>51</v>
      </c>
      <c r="I68" t="s">
        <v>227</v>
      </c>
      <c r="K68" s="3">
        <v>36800</v>
      </c>
    </row>
    <row r="69" spans="1:16" x14ac:dyDescent="0.25">
      <c r="A69" t="s">
        <v>48</v>
      </c>
      <c r="B69" t="s">
        <v>290</v>
      </c>
      <c r="D69" t="s">
        <v>111</v>
      </c>
      <c r="E69" s="2" t="str">
        <f>HYPERLINK("https://hennepin.sharepoint.com/teams/hs-economic-supports-hub/BlueZone_Script_Instructions/NOTES/NOTES%20-%20HC%20RENEWAL.docx", "HC Renewal")</f>
        <v>HC Renewal</v>
      </c>
      <c r="F69" s="6"/>
      <c r="G69" t="s">
        <v>291</v>
      </c>
      <c r="H69" t="s">
        <v>51</v>
      </c>
      <c r="I69" t="s">
        <v>227</v>
      </c>
      <c r="K69" s="3">
        <v>36800</v>
      </c>
    </row>
    <row r="70" spans="1:16" x14ac:dyDescent="0.25">
      <c r="A70" t="s">
        <v>48</v>
      </c>
      <c r="B70" t="s">
        <v>292</v>
      </c>
      <c r="D70" t="s">
        <v>97</v>
      </c>
      <c r="E70" s="2" t="str">
        <f>HYPERLINK("https://hennepin.sharepoint.com/teams/hs-economic-supports-hub/BlueZone_Script_Instructions/NOTES/NOTES%20-%20HCAPP.docx", "HCAPP")</f>
        <v>HCAPP</v>
      </c>
      <c r="F70" s="6"/>
      <c r="G70" t="s">
        <v>293</v>
      </c>
      <c r="H70" t="s">
        <v>86</v>
      </c>
      <c r="I70" t="s">
        <v>227</v>
      </c>
      <c r="K70" s="3">
        <v>36800</v>
      </c>
    </row>
    <row r="71" spans="1:16" x14ac:dyDescent="0.25">
      <c r="A71" t="s">
        <v>48</v>
      </c>
      <c r="B71" t="s">
        <v>294</v>
      </c>
      <c r="D71" t="s">
        <v>295</v>
      </c>
      <c r="E71" s="2" t="str">
        <f>HYPERLINK("https://hennepin.sharepoint.com/teams/hs-economic-supports-hub/BlueZone_Script_Instructions/NOTES/NOTES%20-%20HEALTH%20CARE%20TRANSITION.docx", "Health Care Transition")</f>
        <v>Health Care Transition</v>
      </c>
      <c r="F71" s="6"/>
      <c r="G71" t="s">
        <v>296</v>
      </c>
      <c r="H71" t="s">
        <v>26</v>
      </c>
      <c r="I71" t="s">
        <v>227</v>
      </c>
      <c r="K71" s="3">
        <v>36800</v>
      </c>
    </row>
    <row r="72" spans="1:16" x14ac:dyDescent="0.25">
      <c r="A72" t="s">
        <v>48</v>
      </c>
      <c r="B72" t="s">
        <v>298</v>
      </c>
      <c r="D72" t="s">
        <v>299</v>
      </c>
      <c r="E72" s="2" t="str">
        <f>HYPERLINK("https://hennepin.sharepoint.com/teams/hs-economic-supports-hub/BlueZone_Script_Instructions/NOTES/NOTES%20-%20HRF.docx", "HRF")</f>
        <v>HRF</v>
      </c>
      <c r="F72" s="6"/>
      <c r="G72" t="s">
        <v>300</v>
      </c>
      <c r="H72" t="s">
        <v>51</v>
      </c>
      <c r="I72" t="s">
        <v>227</v>
      </c>
      <c r="K72" s="3">
        <v>36800</v>
      </c>
    </row>
    <row r="73" spans="1:16" x14ac:dyDescent="0.25">
      <c r="A73" t="s">
        <v>48</v>
      </c>
      <c r="B73" t="s">
        <v>301</v>
      </c>
      <c r="D73" t="s">
        <v>111</v>
      </c>
      <c r="E73" s="2" t="str">
        <f>HYPERLINK("https://hennepin.sharepoint.com/teams/hs-economic-supports-hub/BlueZone_Script_Instructions/NOTES/NOTES%20-%20IMIG%20-%20EMA.docx", "IMIG - EMA")</f>
        <v>IMIG - EMA</v>
      </c>
      <c r="F73" s="6"/>
      <c r="G73" t="s">
        <v>302</v>
      </c>
      <c r="H73" t="s">
        <v>51</v>
      </c>
      <c r="I73" t="s">
        <v>303</v>
      </c>
      <c r="K73" s="3">
        <v>36800</v>
      </c>
    </row>
    <row r="74" spans="1:16" x14ac:dyDescent="0.25">
      <c r="A74" t="s">
        <v>48</v>
      </c>
      <c r="B74" t="s">
        <v>304</v>
      </c>
      <c r="D74" t="s">
        <v>305</v>
      </c>
      <c r="E74" s="2" t="str">
        <f>HYPERLINK("https://hennepin.sharepoint.com/teams/hs-economic-supports-hub/BlueZone_Script_Instructions/NOTES/NOTES%20-%20IMIG%20-%20SPONSOR%20INCOME.docx", "IMIG - Sponsor Income")</f>
        <v>IMIG - Sponsor Income</v>
      </c>
      <c r="F74" s="6"/>
      <c r="G74" t="s">
        <v>222</v>
      </c>
      <c r="H74" t="s">
        <v>47</v>
      </c>
      <c r="I74" t="s">
        <v>303</v>
      </c>
      <c r="K74" s="3">
        <v>36800</v>
      </c>
    </row>
    <row r="75" spans="1:16" x14ac:dyDescent="0.25">
      <c r="A75" t="s">
        <v>48</v>
      </c>
      <c r="B75" t="s">
        <v>306</v>
      </c>
      <c r="D75" t="s">
        <v>307</v>
      </c>
      <c r="E75" s="2" t="str">
        <f>HYPERLINK("https://hennepin.sharepoint.com/teams/hs-economic-supports-hub/BlueZone_Script_Instructions/NOTES/NOTES%20-%20IMIG%20-%20STATUS.docx", "IMIG - STATUS")</f>
        <v>IMIG - STATUS</v>
      </c>
      <c r="F75" s="6"/>
      <c r="G75" t="s">
        <v>81</v>
      </c>
      <c r="H75" t="s">
        <v>308</v>
      </c>
      <c r="I75" t="s">
        <v>303</v>
      </c>
      <c r="K75" s="3">
        <v>36800</v>
      </c>
    </row>
    <row r="76" spans="1:16" x14ac:dyDescent="0.25">
      <c r="A76" t="s">
        <v>48</v>
      </c>
      <c r="B76" t="s">
        <v>319</v>
      </c>
      <c r="D76" t="s">
        <v>320</v>
      </c>
      <c r="E76" s="2" t="str">
        <f>HYPERLINK("https://hennepin.sharepoint.com/teams/hs-economic-supports-hub/BlueZone_Script_Instructions/NOTES/NOTES%20-%20INTERVIEW.docx", "Interview")</f>
        <v>Interview</v>
      </c>
      <c r="F76" s="6"/>
      <c r="G76" t="s">
        <v>321</v>
      </c>
      <c r="H76" t="s">
        <v>322</v>
      </c>
      <c r="K76" s="3">
        <v>44440</v>
      </c>
      <c r="L76" s="3">
        <v>44439</v>
      </c>
    </row>
    <row r="77" spans="1:16" x14ac:dyDescent="0.25">
      <c r="A77" t="s">
        <v>48</v>
      </c>
      <c r="B77" t="s">
        <v>323</v>
      </c>
      <c r="D77" t="s">
        <v>324</v>
      </c>
      <c r="E77" s="2" t="str">
        <f>HYPERLINK("https://hennepin.sharepoint.com/teams/hs-economic-supports-hub/BlueZone_Script_Instructions/NOTES/NOTES%20-%20INTERVIEW%20COMPLETED.docx", "Interview Completed")</f>
        <v>Interview Completed</v>
      </c>
      <c r="F77" s="6"/>
      <c r="G77" t="s">
        <v>325</v>
      </c>
      <c r="H77" t="s">
        <v>326</v>
      </c>
      <c r="I77" t="s">
        <v>227</v>
      </c>
      <c r="K77" s="3">
        <v>36800</v>
      </c>
      <c r="P77" s="3">
        <v>44470</v>
      </c>
    </row>
    <row r="78" spans="1:16" x14ac:dyDescent="0.25">
      <c r="A78" t="s">
        <v>48</v>
      </c>
      <c r="B78" t="s">
        <v>327</v>
      </c>
      <c r="D78" t="s">
        <v>328</v>
      </c>
      <c r="E78" s="2" t="str">
        <f>HYPERLINK("https://hennepin.sharepoint.com/teams/hs-economic-supports-hub/BlueZone_Script_Instructions/NOTES/NOTES%20-%20INTERVIEW%20NO%20SHOW.docx", "Interview No Show")</f>
        <v>Interview No Show</v>
      </c>
      <c r="F78" s="6"/>
      <c r="G78" t="s">
        <v>325</v>
      </c>
      <c r="H78" t="s">
        <v>82</v>
      </c>
      <c r="I78" t="s">
        <v>227</v>
      </c>
      <c r="K78" s="3">
        <v>36800</v>
      </c>
      <c r="P78" s="3">
        <v>43963</v>
      </c>
    </row>
    <row r="79" spans="1:16" x14ac:dyDescent="0.25">
      <c r="A79" t="s">
        <v>48</v>
      </c>
      <c r="B79" t="s">
        <v>337</v>
      </c>
      <c r="D79" t="s">
        <v>338</v>
      </c>
      <c r="E79" s="2" t="str">
        <f>HYPERLINK("https://hennepin.sharepoint.com/teams/hs-economic-supports-hub/BlueZone_Script_Instructions/NOTES/LTC%20scripts/NOTES%20-%20LTC%205181.docx", "LTC - 5181")</f>
        <v>LTC - 5181</v>
      </c>
      <c r="F79" s="6"/>
      <c r="G79" t="s">
        <v>339</v>
      </c>
      <c r="H79" t="s">
        <v>32</v>
      </c>
      <c r="I79" t="s">
        <v>340</v>
      </c>
      <c r="K79" s="3">
        <v>36800</v>
      </c>
    </row>
    <row r="80" spans="1:16" x14ac:dyDescent="0.25">
      <c r="A80" t="s">
        <v>48</v>
      </c>
      <c r="B80" t="s">
        <v>341</v>
      </c>
      <c r="D80" t="s">
        <v>342</v>
      </c>
      <c r="E80" s="2" t="str">
        <f>HYPERLINK("https://hennepin.sharepoint.com/teams/hs-economic-supports-hub/BlueZone_Script_Instructions/NOTES/LTC%20scripts/NOTES%20-%20LTC%20APPLICATION%20RECEIVED.docx", "LTC - Application Received")</f>
        <v>LTC - Application Received</v>
      </c>
      <c r="F80" s="6"/>
      <c r="G80" t="s">
        <v>343</v>
      </c>
      <c r="H80" t="s">
        <v>146</v>
      </c>
      <c r="I80" t="s">
        <v>340</v>
      </c>
      <c r="K80" s="3">
        <v>36800</v>
      </c>
    </row>
    <row r="81" spans="1:11" x14ac:dyDescent="0.25">
      <c r="A81" t="s">
        <v>48</v>
      </c>
      <c r="B81" t="s">
        <v>344</v>
      </c>
      <c r="D81" t="s">
        <v>295</v>
      </c>
      <c r="E81" s="2" t="str">
        <f>HYPERLINK("https://hennepin.sharepoint.com/teams/hs-economic-supports-hub/BlueZone_Script_Instructions/NOTES/LTC%20scripts/NOTES%20-%20LTC%20ASSET%20ASSESSMENT.docx", "LTC - Asset Assessment")</f>
        <v>LTC - Asset Assessment</v>
      </c>
      <c r="F81" s="6"/>
      <c r="G81" t="s">
        <v>345</v>
      </c>
      <c r="H81" t="s">
        <v>26</v>
      </c>
      <c r="I81" t="s">
        <v>340</v>
      </c>
      <c r="K81" s="3">
        <v>36800</v>
      </c>
    </row>
    <row r="82" spans="1:11" x14ac:dyDescent="0.25">
      <c r="A82" t="s">
        <v>48</v>
      </c>
      <c r="B82" t="s">
        <v>346</v>
      </c>
      <c r="D82" t="s">
        <v>111</v>
      </c>
      <c r="E82" s="2" t="str">
        <f>HYPERLINK("https://hennepin.sharepoint.com/teams/hs-economic-supports-hub/BlueZone_Script_Instructions/NOTES/LTC%20scripts/NOTES%20-%20LTC%20COLA%20SUMMARY.docx", "LTC - COLA Summary")</f>
        <v>LTC - COLA Summary</v>
      </c>
      <c r="F82" s="6"/>
      <c r="G82" t="s">
        <v>347</v>
      </c>
      <c r="H82" t="s">
        <v>51</v>
      </c>
      <c r="I82" t="s">
        <v>340</v>
      </c>
      <c r="K82" s="3">
        <v>36800</v>
      </c>
    </row>
    <row r="83" spans="1:11" x14ac:dyDescent="0.25">
      <c r="A83" t="s">
        <v>48</v>
      </c>
      <c r="B83" t="s">
        <v>348</v>
      </c>
      <c r="D83" t="s">
        <v>111</v>
      </c>
      <c r="E83" s="2" t="str">
        <f>HYPERLINK("https://hennepin.sharepoint.com/teams/hs-economic-supports-hub/BlueZone_Script_Instructions/NOTES/LTC%20scripts/NOTES%20-%20LTC%20HOSPICE%20FORM%20RECEIVED.docx", "LTC - Hospice Form Received")</f>
        <v>LTC - Hospice Form Received</v>
      </c>
      <c r="F83" s="6"/>
      <c r="G83" t="s">
        <v>349</v>
      </c>
      <c r="H83" t="s">
        <v>51</v>
      </c>
      <c r="I83" t="s">
        <v>340</v>
      </c>
      <c r="K83" s="3">
        <v>36800</v>
      </c>
    </row>
    <row r="84" spans="1:11" x14ac:dyDescent="0.25">
      <c r="A84" t="s">
        <v>48</v>
      </c>
      <c r="B84" t="s">
        <v>350</v>
      </c>
      <c r="D84" t="s">
        <v>111</v>
      </c>
      <c r="E84" s="2" t="str">
        <f>HYPERLINK("https://hennepin.sharepoint.com/teams/hs-economic-supports-hub/BlueZone_Script_Instructions/NOTES/LTC%20scripts/NOTES%20-%20LTC%20INTAKE%20APPROVAL.docx", "LTC - Intake Approval")</f>
        <v>LTC - Intake Approval</v>
      </c>
      <c r="F84" s="6"/>
      <c r="G84" t="s">
        <v>351</v>
      </c>
      <c r="H84" t="s">
        <v>51</v>
      </c>
      <c r="I84" t="s">
        <v>340</v>
      </c>
      <c r="K84" s="3">
        <v>36800</v>
      </c>
    </row>
    <row r="85" spans="1:11" x14ac:dyDescent="0.25">
      <c r="A85" t="s">
        <v>48</v>
      </c>
      <c r="B85" t="s">
        <v>352</v>
      </c>
      <c r="D85" t="s">
        <v>111</v>
      </c>
      <c r="E85" s="2" t="str">
        <f>HYPERLINK("https://hennepin.sharepoint.com/teams/hs-economic-supports-hub/BlueZone_Script_Instructions/NOTES/LTC%20scripts/NOTES%20-%20LTC%20MA%20APPROVAL.docx", "LTC - MA Approval")</f>
        <v>LTC - MA Approval</v>
      </c>
      <c r="F85" s="6"/>
      <c r="G85" t="s">
        <v>353</v>
      </c>
      <c r="H85" t="s">
        <v>51</v>
      </c>
      <c r="I85" t="s">
        <v>340</v>
      </c>
      <c r="K85" s="3">
        <v>36800</v>
      </c>
    </row>
    <row r="86" spans="1:11" x14ac:dyDescent="0.25">
      <c r="A86" t="s">
        <v>48</v>
      </c>
      <c r="B86" t="s">
        <v>354</v>
      </c>
      <c r="D86" t="s">
        <v>111</v>
      </c>
      <c r="E86" s="2" t="str">
        <f>HYPERLINK("https://hennepin.sharepoint.com/teams/hs-economic-supports-hub/BlueZone_Script_Instructions/NOTES/LTC%20scripts/NOTES%20-%20LTC%20RENEWAL.docx", "LTC - Renewal")</f>
        <v>LTC - Renewal</v>
      </c>
      <c r="F86" s="6"/>
      <c r="G86" t="s">
        <v>355</v>
      </c>
      <c r="H86" t="s">
        <v>51</v>
      </c>
      <c r="I86" t="s">
        <v>340</v>
      </c>
      <c r="K86" s="3">
        <v>36800</v>
      </c>
    </row>
    <row r="87" spans="1:11" x14ac:dyDescent="0.25">
      <c r="A87" t="s">
        <v>48</v>
      </c>
      <c r="B87" t="s">
        <v>356</v>
      </c>
      <c r="D87" t="s">
        <v>111</v>
      </c>
      <c r="E87" s="2" t="str">
        <f>HYPERLINK("https://hennepin.sharepoint.com/teams/hs-economic-supports-hub/BlueZone_Script_Instructions/NOTES/LTC%20scripts/NOTES%20-%20LTC%20TRANSFER%20PENALTY.docx", "LTC - Transfer Penalty")</f>
        <v>LTC - Transfer Penalty</v>
      </c>
      <c r="F87" s="6"/>
      <c r="G87" t="s">
        <v>357</v>
      </c>
      <c r="H87" t="s">
        <v>51</v>
      </c>
      <c r="I87" t="s">
        <v>340</v>
      </c>
      <c r="K87" s="3">
        <v>36800</v>
      </c>
    </row>
    <row r="88" spans="1:11" x14ac:dyDescent="0.25">
      <c r="A88" t="s">
        <v>48</v>
      </c>
      <c r="B88" t="s">
        <v>393</v>
      </c>
      <c r="D88" t="s">
        <v>394</v>
      </c>
      <c r="E88" s="2" t="str">
        <f>HYPERLINK("https://hennepin.sharepoint.com/teams/hs-economic-supports-hub/BlueZone_Script_Instructions/NOTES/NOTES%20-%20METS%20RETRO%20HEALTH%20CARE.docx", "METS Retro Health Care")</f>
        <v>METS Retro Health Care</v>
      </c>
      <c r="F88" s="6"/>
      <c r="G88" t="s">
        <v>395</v>
      </c>
      <c r="H88" t="s">
        <v>396</v>
      </c>
      <c r="I88" t="s">
        <v>397</v>
      </c>
      <c r="K88" s="3">
        <v>36800</v>
      </c>
    </row>
    <row r="89" spans="1:11" x14ac:dyDescent="0.25">
      <c r="A89" t="s">
        <v>48</v>
      </c>
      <c r="B89" t="s">
        <v>399</v>
      </c>
      <c r="D89" t="s">
        <v>400</v>
      </c>
      <c r="E89" s="2" t="str">
        <f>HYPERLINK("https://hennepin.sharepoint.com/teams/hs-economic-supports-hub/BlueZone_Script_Instructions/NOTES/NOTES%20-%20MFIP%20SANCTION%20AND%20DWP%20DISQUALIFICATION.docx", "MFIP Sanction And DWP Disqualification")</f>
        <v>MFIP Sanction And DWP Disqualification</v>
      </c>
      <c r="F89" s="6"/>
      <c r="G89" t="s">
        <v>401</v>
      </c>
      <c r="H89" t="s">
        <v>402</v>
      </c>
      <c r="I89" t="s">
        <v>397</v>
      </c>
      <c r="K89" s="3">
        <v>36800</v>
      </c>
    </row>
    <row r="90" spans="1:11" x14ac:dyDescent="0.25">
      <c r="A90" t="s">
        <v>48</v>
      </c>
      <c r="B90" t="s">
        <v>407</v>
      </c>
      <c r="D90" t="s">
        <v>408</v>
      </c>
      <c r="E90" s="2" t="str">
        <f>HYPERLINK("https://hennepin.sharepoint.com/teams/hs-economic-supports-hub/BlueZone_Script_Instructions/NOTES/NOTES%20-%20MFIP%20TO%20SNAP%20TRANSITION.docx", "MFIP to SNAP Transition")</f>
        <v>MFIP to SNAP Transition</v>
      </c>
      <c r="F90" s="6"/>
      <c r="G90" t="s">
        <v>409</v>
      </c>
      <c r="H90" t="s">
        <v>51</v>
      </c>
      <c r="K90" s="3">
        <v>36800</v>
      </c>
    </row>
    <row r="91" spans="1:11" x14ac:dyDescent="0.25">
      <c r="A91" t="s">
        <v>48</v>
      </c>
      <c r="B91" t="s">
        <v>413</v>
      </c>
      <c r="D91" t="s">
        <v>338</v>
      </c>
      <c r="E91" s="2" t="str">
        <f>HYPERLINK("https://hennepin.sharepoint.com/teams/hs-economic-supports-hub/BlueZone_Script_Instructions/NOTES/NOTES%20-%20MSQ.docx", "MSQ")</f>
        <v>MSQ</v>
      </c>
      <c r="F91" s="6"/>
      <c r="G91" t="s">
        <v>349</v>
      </c>
      <c r="H91" t="s">
        <v>32</v>
      </c>
      <c r="I91" t="s">
        <v>397</v>
      </c>
      <c r="K91" s="3">
        <v>36800</v>
      </c>
    </row>
    <row r="92" spans="1:11" x14ac:dyDescent="0.25">
      <c r="A92" t="s">
        <v>48</v>
      </c>
      <c r="B92" t="s">
        <v>427</v>
      </c>
      <c r="D92" t="s">
        <v>428</v>
      </c>
      <c r="E92" s="2" t="str">
        <f>HYPERLINK("https://hennepin.sharepoint.com/teams/hs-economic-supports-hub/BlueZone_Script_Instructions/NOTES/NOTES%20-%20OTHER%20BENEFITS%20REFERRAL.docx", "Other Benefits Referral")</f>
        <v>Other Benefits Referral</v>
      </c>
      <c r="F92" s="6"/>
      <c r="G92" t="s">
        <v>429</v>
      </c>
      <c r="H92" t="s">
        <v>86</v>
      </c>
      <c r="I92" t="s">
        <v>397</v>
      </c>
      <c r="K92" s="3">
        <v>36800</v>
      </c>
    </row>
    <row r="93" spans="1:11" x14ac:dyDescent="0.25">
      <c r="A93" t="s">
        <v>48</v>
      </c>
      <c r="B93" t="s">
        <v>432</v>
      </c>
      <c r="D93" t="s">
        <v>433</v>
      </c>
      <c r="E93" s="2" t="str">
        <f>HYPERLINK("https://hennepin.sharepoint.com/teams/hs-economic-supports-hub/BlueZone_Script_Instructions/NOTES/NOTES%20-%20OVERPAYMENT.docx", "Overpayment")</f>
        <v>Overpayment</v>
      </c>
      <c r="F93" s="6"/>
      <c r="G93" t="s">
        <v>434</v>
      </c>
      <c r="H93" t="s">
        <v>435</v>
      </c>
      <c r="I93" t="s">
        <v>397</v>
      </c>
      <c r="K93" s="3">
        <v>36800</v>
      </c>
    </row>
    <row r="94" spans="1:11" x14ac:dyDescent="0.25">
      <c r="A94" t="s">
        <v>48</v>
      </c>
      <c r="B94" t="s">
        <v>458</v>
      </c>
      <c r="D94" t="s">
        <v>459</v>
      </c>
      <c r="E94" s="2" t="str">
        <f>HYPERLINK("https://hennepin.sharepoint.com/teams/hs-economic-supports-hub/BlueZone_Script_Instructions/NOTES/NOTES%20-%20PROOF%20OF%20RELATIONSHIP.docx", "Proof of Relationship")</f>
        <v>Proof of Relationship</v>
      </c>
      <c r="F94" s="6"/>
      <c r="G94" t="s">
        <v>244</v>
      </c>
      <c r="H94" t="s">
        <v>51</v>
      </c>
      <c r="I94" t="s">
        <v>397</v>
      </c>
      <c r="K94" s="3">
        <v>36800</v>
      </c>
    </row>
    <row r="95" spans="1:11" x14ac:dyDescent="0.25">
      <c r="A95" t="s">
        <v>48</v>
      </c>
      <c r="B95" t="s">
        <v>468</v>
      </c>
      <c r="D95" t="s">
        <v>469</v>
      </c>
      <c r="E95" s="2" t="str">
        <f>HYPERLINK("https://hennepin.sharepoint.com/teams/hs-economic-supports-hub/BlueZone_Script_Instructions/NOTES/NOTES%20-%20RETURNED%20MAIL%20RECEIVED.docx", "Returned Mail Received")</f>
        <v>Returned Mail Received</v>
      </c>
      <c r="F95" s="6"/>
      <c r="G95" t="s">
        <v>470</v>
      </c>
      <c r="H95" t="s">
        <v>146</v>
      </c>
      <c r="I95" t="s">
        <v>397</v>
      </c>
      <c r="K95" s="3">
        <v>36800</v>
      </c>
    </row>
    <row r="96" spans="1:11" x14ac:dyDescent="0.25">
      <c r="A96" t="s">
        <v>48</v>
      </c>
      <c r="B96" t="s">
        <v>521</v>
      </c>
      <c r="D96" t="s">
        <v>522</v>
      </c>
      <c r="E96" s="2" t="str">
        <f>HYPERLINK("https://hennepin.sharepoint.com/teams/hs-economic-supports-hub/BlueZone_Script_Instructions/NOTES/NOTES%20-%20SIGNIFICANT%20CHANGE.docx", "Significant Change")</f>
        <v>Significant Change</v>
      </c>
      <c r="F96" s="6"/>
      <c r="G96" t="s">
        <v>523</v>
      </c>
      <c r="H96" t="s">
        <v>524</v>
      </c>
      <c r="I96" t="s">
        <v>397</v>
      </c>
      <c r="K96" s="3">
        <v>36800</v>
      </c>
    </row>
    <row r="97" spans="1:11" x14ac:dyDescent="0.25">
      <c r="A97" t="s">
        <v>48</v>
      </c>
      <c r="B97" t="s">
        <v>525</v>
      </c>
      <c r="D97" t="s">
        <v>526</v>
      </c>
      <c r="E97" s="2" t="str">
        <f>HYPERLINK("https://hennepin.sharepoint.com/teams/hs-economic-supports-hub/BlueZone_Script_Instructions/NOTES/NOTES%20-%20SMRT.docx", "SMRT")</f>
        <v>SMRT</v>
      </c>
      <c r="F97" s="6"/>
      <c r="G97" t="s">
        <v>527</v>
      </c>
      <c r="H97" t="s">
        <v>51</v>
      </c>
      <c r="I97" t="s">
        <v>397</v>
      </c>
      <c r="K97" s="3">
        <v>42754</v>
      </c>
    </row>
    <row r="98" spans="1:11" x14ac:dyDescent="0.25">
      <c r="A98" t="s">
        <v>48</v>
      </c>
      <c r="B98" t="s">
        <v>559</v>
      </c>
      <c r="D98" t="s">
        <v>560</v>
      </c>
      <c r="E98" s="2" t="str">
        <f>HYPERLINK("https://hennepin.sharepoint.com/teams/hs-economic-supports-hub/BlueZone_Script_Instructions/NOTES/NOTES%20-%20VENDOR.docx", "Vendor")</f>
        <v>Vendor</v>
      </c>
      <c r="F98" s="6"/>
      <c r="G98" t="s">
        <v>561</v>
      </c>
      <c r="H98" t="s">
        <v>51</v>
      </c>
      <c r="I98" t="s">
        <v>397</v>
      </c>
      <c r="K98" s="3">
        <v>43003</v>
      </c>
    </row>
    <row r="99" spans="1:11" x14ac:dyDescent="0.25">
      <c r="A99" t="s">
        <v>48</v>
      </c>
      <c r="B99" t="s">
        <v>562</v>
      </c>
      <c r="D99" t="s">
        <v>121</v>
      </c>
      <c r="E99" s="2" t="str">
        <f>HYPERLINK("https://hennepin.sharepoint.com/teams/hs-economic-supports-hub/BlueZone_Script_Instructions/NOTES/NOTES%20-%20VERIFICATIONS%20NEEDED.docx", "Verifications Needed")</f>
        <v>Verifications Needed</v>
      </c>
      <c r="F99" s="6"/>
      <c r="G99" t="s">
        <v>563</v>
      </c>
      <c r="H99" t="s">
        <v>86</v>
      </c>
      <c r="I99" t="s">
        <v>397</v>
      </c>
      <c r="K99" s="3">
        <v>36800</v>
      </c>
    </row>
    <row r="100" spans="1:11" x14ac:dyDescent="0.25">
      <c r="A100" t="s">
        <v>620</v>
      </c>
      <c r="B100" t="s">
        <v>621</v>
      </c>
      <c r="E100" s="2" t="str">
        <f>HYPERLINK("https://hennepin.sharepoint.com/teams/hs-economic-supports-hub/BlueZone_Script_Instructions/NAV/NAV%20-%20CASE-CURR.docx", "CASE-CURR")</f>
        <v>CASE-CURR</v>
      </c>
      <c r="F100" s="6" t="s">
        <v>631</v>
      </c>
      <c r="G100" t="s">
        <v>457</v>
      </c>
      <c r="K100" s="3">
        <v>36800</v>
      </c>
    </row>
    <row r="101" spans="1:11" x14ac:dyDescent="0.25">
      <c r="A101" t="s">
        <v>620</v>
      </c>
      <c r="B101" t="s">
        <v>622</v>
      </c>
      <c r="E101" s="2" t="str">
        <f>HYPERLINK("https://hennepin.sharepoint.com/teams/hs-economic-supports-hub/BlueZone_Script_Instructions/NAV/NAV%20-%20CASE-PERS.docx", "CASE-PERS")</f>
        <v>CASE-PERS</v>
      </c>
      <c r="F101" s="6" t="s">
        <v>631</v>
      </c>
      <c r="G101" t="s">
        <v>457</v>
      </c>
      <c r="K101" s="3">
        <v>44355</v>
      </c>
    </row>
    <row r="102" spans="1:11" x14ac:dyDescent="0.25">
      <c r="A102" t="s">
        <v>620</v>
      </c>
      <c r="B102" t="s">
        <v>623</v>
      </c>
      <c r="E102" s="2" t="str">
        <f>HYPERLINK("https://hennepin.sharepoint.com/teams/hs-economic-supports-hub/BlueZone_Script_Instructions/NAV/NAV%20-%20CASE-NOTE.docx", "CASE-NOTE")</f>
        <v>CASE-NOTE</v>
      </c>
      <c r="F102" s="6" t="s">
        <v>631</v>
      </c>
      <c r="G102" t="s">
        <v>457</v>
      </c>
      <c r="K102" s="3">
        <v>36800</v>
      </c>
    </row>
    <row r="103" spans="1:11" x14ac:dyDescent="0.25">
      <c r="A103" t="s">
        <v>620</v>
      </c>
      <c r="B103" t="s">
        <v>624</v>
      </c>
      <c r="E103" s="2" t="str">
        <f>HYPERLINK("https://hennepin.sharepoint.com/teams/hs-economic-supports-hub/BlueZone_Script_Instructions/NAV/NAV%20-%20FIND%20MAXIS%20CASE%20IN%20MMIS.docx", "Find MAXIS case in MMIS")</f>
        <v>Find MAXIS case in MMIS</v>
      </c>
      <c r="F103" s="6" t="s">
        <v>631</v>
      </c>
      <c r="G103" t="s">
        <v>457</v>
      </c>
      <c r="K103" s="3">
        <v>36800</v>
      </c>
    </row>
    <row r="104" spans="1:11" x14ac:dyDescent="0.25">
      <c r="A104" t="s">
        <v>620</v>
      </c>
      <c r="B104" t="s">
        <v>625</v>
      </c>
      <c r="E104" s="2" t="str">
        <f>HYPERLINK("https://hennepin.sharepoint.com/teams/hs-economic-supports-hub/BlueZone_Script_Instructions/NAV/NAV%20-%20FIND%20MMIS%20PMI%20IN%20MAXIS.docx", "Find MMIS PMI in MAXIS")</f>
        <v>Find MMIS PMI in MAXIS</v>
      </c>
      <c r="F104" s="6" t="s">
        <v>631</v>
      </c>
      <c r="G104" t="s">
        <v>457</v>
      </c>
      <c r="K104" s="3">
        <v>36800</v>
      </c>
    </row>
    <row r="105" spans="1:11" x14ac:dyDescent="0.25">
      <c r="A105" t="s">
        <v>620</v>
      </c>
      <c r="B105" t="s">
        <v>626</v>
      </c>
      <c r="E105" s="2" t="str">
        <f>HYPERLINK("https://hennepin.sharepoint.com/teams/hs-economic-supports-hub/BlueZone_Script_Instructions/NAV/NAV%20-%20MMIS%20-%20GRH.docx", "MMIS - GRH")</f>
        <v>MMIS - GRH</v>
      </c>
      <c r="F105" s="6" t="s">
        <v>631</v>
      </c>
      <c r="G105" t="s">
        <v>457</v>
      </c>
      <c r="K105" s="3">
        <v>36800</v>
      </c>
    </row>
    <row r="106" spans="1:11" x14ac:dyDescent="0.25">
      <c r="A106" t="s">
        <v>620</v>
      </c>
      <c r="B106" t="s">
        <v>627</v>
      </c>
      <c r="E106" s="2" t="str">
        <f>HYPERLINK("https://hennepin.sharepoint.com/teams/hs-economic-supports-hub/BlueZone_Script_Instructions/NAV/NAV%20-%20POLI-TEMP.docx", "POLI-TEMP")</f>
        <v>POLI-TEMP</v>
      </c>
      <c r="F106" s="6" t="s">
        <v>631</v>
      </c>
      <c r="G106" t="s">
        <v>457</v>
      </c>
      <c r="K106" s="3">
        <v>36800</v>
      </c>
    </row>
    <row r="107" spans="1:11" x14ac:dyDescent="0.25">
      <c r="A107" t="s">
        <v>620</v>
      </c>
      <c r="B107" t="s">
        <v>628</v>
      </c>
      <c r="E107" s="2" t="str">
        <f>HYPERLINK("https://hennepin.sharepoint.com/teams/hs-economic-supports-hub/BlueZone_Script_Instructions/NAV/NAV%20-%20STAT-ADDR.docx", "STAT-ADDR")</f>
        <v>STAT-ADDR</v>
      </c>
      <c r="F107" s="6" t="s">
        <v>631</v>
      </c>
      <c r="G107" t="s">
        <v>457</v>
      </c>
      <c r="K107" s="3">
        <v>36800</v>
      </c>
    </row>
    <row r="108" spans="1:11" x14ac:dyDescent="0.25">
      <c r="A108" t="s">
        <v>620</v>
      </c>
      <c r="B108" t="s">
        <v>629</v>
      </c>
      <c r="E108" s="2" t="str">
        <f>HYPERLINK("https://hennepin.sharepoint.com/teams/hs-economic-supports-hub/BlueZone_Script_Instructions/NAV/NAV%20-%20STAT-MEMB.docx", "STAT-MEMB")</f>
        <v>STAT-MEMB</v>
      </c>
      <c r="F108" s="6" t="s">
        <v>631</v>
      </c>
      <c r="G108" t="s">
        <v>457</v>
      </c>
      <c r="K108" s="3">
        <v>36800</v>
      </c>
    </row>
    <row r="109" spans="1:11" x14ac:dyDescent="0.25">
      <c r="A109" t="s">
        <v>620</v>
      </c>
      <c r="B109" t="s">
        <v>565</v>
      </c>
      <c r="E109" s="2" t="str">
        <f>HYPERLINK("https://hennepin.sharepoint.com/teams/hs-economic-supports-hub/BlueZone_Script_Instructions/NAV/NAV%20-%20VIEW%20PNLP.docx", "View PNLP")</f>
        <v>View PNLP</v>
      </c>
      <c r="F109" s="6" t="s">
        <v>631</v>
      </c>
      <c r="G109" t="s">
        <v>317</v>
      </c>
      <c r="K109" s="3">
        <v>36800</v>
      </c>
    </row>
    <row r="110" spans="1:11" x14ac:dyDescent="0.25">
      <c r="A110" t="s">
        <v>14</v>
      </c>
      <c r="B110" t="s">
        <v>15</v>
      </c>
      <c r="E110" s="2" t="str">
        <f>HYPERLINK("https://hennepin.sharepoint.com/teams/hs-economic-supports-hub/BlueZone_Script_Instructions/DAIL/DAIL%20-%20DAIL%20SCRUBBER.docx", "DAIL Scrubber")</f>
        <v>DAIL Scrubber</v>
      </c>
      <c r="F110" s="6" t="s">
        <v>632</v>
      </c>
      <c r="K110" s="3">
        <v>36800</v>
      </c>
    </row>
    <row r="111" spans="1:11" x14ac:dyDescent="0.25">
      <c r="A111" t="s">
        <v>14</v>
      </c>
      <c r="B111" t="s">
        <v>37</v>
      </c>
      <c r="D111" t="s">
        <v>573</v>
      </c>
      <c r="E111" s="2" t="str">
        <f>HYPERLINK("https://hennepin.sharepoint.com/teams/hs-economic-supports-hub/BlueZone_Script_Instructions/DAIL/DAIL%20-%20ABAWD%20FSET%20EXEMPTION%20CHECK.docx", "ABAWD FSET Exemption Check")</f>
        <v>ABAWD FSET Exemption Check</v>
      </c>
      <c r="F111" s="6"/>
      <c r="G111" t="s">
        <v>574</v>
      </c>
      <c r="K111" s="3">
        <v>36800</v>
      </c>
    </row>
    <row r="112" spans="1:11" x14ac:dyDescent="0.25">
      <c r="A112" t="s">
        <v>14</v>
      </c>
      <c r="B112" t="s">
        <v>575</v>
      </c>
      <c r="E112" s="2" t="str">
        <f>HYPERLINK("https://hennepin.sharepoint.com/teams/hs-economic-supports-hub/BlueZone_Script_Instructions/DAIL/DAIL%20-%20AFFILIATED%20CASE%20LOOKUP.docx", "Affiliated Case Lookup")</f>
        <v>Affiliated Case Lookup</v>
      </c>
      <c r="F112" s="6"/>
      <c r="G112" t="s">
        <v>457</v>
      </c>
      <c r="K112" s="3">
        <v>36800</v>
      </c>
    </row>
    <row r="113" spans="1:11" x14ac:dyDescent="0.25">
      <c r="A113" t="s">
        <v>14</v>
      </c>
      <c r="B113" t="s">
        <v>576</v>
      </c>
      <c r="E113" s="2" t="str">
        <f>HYPERLINK("https://hennepin.sharepoint.com/teams/hs-economic-supports-hub/BlueZone_Script_Instructions/DAIL/DAIL%20-%20BNDX%20SCRUBBER.docx", "BNDX Scrubber")</f>
        <v>BNDX Scrubber</v>
      </c>
      <c r="F113" s="6"/>
      <c r="G113" t="s">
        <v>577</v>
      </c>
      <c r="K113" s="3">
        <v>36800</v>
      </c>
    </row>
    <row r="114" spans="1:11" x14ac:dyDescent="0.25">
      <c r="A114" t="s">
        <v>14</v>
      </c>
      <c r="B114" t="s">
        <v>578</v>
      </c>
      <c r="D114" t="s">
        <v>579</v>
      </c>
      <c r="E114" s="2" t="str">
        <f>HYPERLINK("https://hennepin.sharepoint.com/teams/hs-economic-supports-hub/BlueZone_Script_Instructions/DAIL/DAIL%20-%20CATCH%20ALL.docx", "Catch All")</f>
        <v>Catch All</v>
      </c>
      <c r="F114" s="6"/>
      <c r="G114" t="s">
        <v>580</v>
      </c>
      <c r="H114" t="s">
        <v>86</v>
      </c>
      <c r="K114" s="3">
        <v>43586</v>
      </c>
    </row>
    <row r="115" spans="1:11" x14ac:dyDescent="0.25">
      <c r="A115" t="s">
        <v>14</v>
      </c>
      <c r="B115" t="s">
        <v>581</v>
      </c>
      <c r="E115" s="2" t="str">
        <f>HYPERLINK("https://hennepin.sharepoint.com/teams/hs-economic-supports-hub/BlueZone_Script_Instructions/DAIL/DAIL%20-%20CITIZENSHIP%20VERIFIED.docx", "Citizenship Verified")</f>
        <v>Citizenship Verified</v>
      </c>
      <c r="F115" s="6"/>
      <c r="G115" t="s">
        <v>580</v>
      </c>
      <c r="K115" s="3">
        <v>36800</v>
      </c>
    </row>
    <row r="116" spans="1:11" x14ac:dyDescent="0.25">
      <c r="A116" t="s">
        <v>14</v>
      </c>
      <c r="B116" t="s">
        <v>582</v>
      </c>
      <c r="D116" t="s">
        <v>111</v>
      </c>
      <c r="E116" s="2" t="str">
        <f>HYPERLINK("https://hennepin.sharepoint.com/teams/hs-economic-supports-hub/BlueZone_Script_Instructions/DAIL/DAIL%20-%20COLA%20REVIEW%20AND%20APPROVE.docx", "COLA Review and Approve")</f>
        <v>COLA Review and Approve</v>
      </c>
      <c r="F116" s="6"/>
      <c r="G116" t="s">
        <v>347</v>
      </c>
      <c r="H116" t="s">
        <v>51</v>
      </c>
      <c r="K116" s="3">
        <v>36800</v>
      </c>
    </row>
    <row r="117" spans="1:11" x14ac:dyDescent="0.25">
      <c r="A117" t="s">
        <v>14</v>
      </c>
      <c r="B117" t="s">
        <v>583</v>
      </c>
      <c r="D117" t="s">
        <v>584</v>
      </c>
      <c r="E117" s="2" t="str">
        <f>HYPERLINK("https://hennepin.sharepoint.com/teams/hs-economic-supports-hub/BlueZone_Script_Instructions/DAIL/DAIL%20-%20COLA%20SVES%20RESPONSE.docx", "COLA SVES Response")</f>
        <v>COLA SVES Response</v>
      </c>
      <c r="F117" s="6"/>
      <c r="G117" t="s">
        <v>347</v>
      </c>
      <c r="K117" s="3">
        <v>36800</v>
      </c>
    </row>
    <row r="118" spans="1:11" x14ac:dyDescent="0.25">
      <c r="A118" t="s">
        <v>14</v>
      </c>
      <c r="B118" t="s">
        <v>585</v>
      </c>
      <c r="D118" t="s">
        <v>586</v>
      </c>
      <c r="E118" s="2" t="str">
        <f>HYPERLINK("https://hennepin.sharepoint.com/teams/hs-economic-supports-hub/BlueZone_Script_Instructions/DAIL/DAIL%20-%20CSES%20SCRUBBER.docx", "CSES Scrubber")</f>
        <v>CSES Scrubber</v>
      </c>
      <c r="F118" s="6"/>
      <c r="G118" t="s">
        <v>587</v>
      </c>
      <c r="H118" t="s">
        <v>32</v>
      </c>
      <c r="K118" s="3">
        <v>42604</v>
      </c>
    </row>
    <row r="119" spans="1:11" x14ac:dyDescent="0.25">
      <c r="A119" t="s">
        <v>14</v>
      </c>
      <c r="B119" t="s">
        <v>588</v>
      </c>
      <c r="D119" t="s">
        <v>589</v>
      </c>
      <c r="E119" s="2" t="str">
        <f>HYPERLINK("https://hennepin.sharepoint.com/teams/hs-economic-supports-hub/BlueZone_Script_Instructions/DAIL/DAIL%20-%20DISA%20MESSAGE.docx", "DISA Message")</f>
        <v>DISA Message</v>
      </c>
      <c r="F119" s="6"/>
      <c r="G119" t="s">
        <v>590</v>
      </c>
      <c r="H119" t="s">
        <v>86</v>
      </c>
      <c r="K119" s="3">
        <v>36800</v>
      </c>
    </row>
    <row r="120" spans="1:11" x14ac:dyDescent="0.25">
      <c r="A120" t="s">
        <v>14</v>
      </c>
      <c r="B120" t="s">
        <v>591</v>
      </c>
      <c r="D120" t="s">
        <v>592</v>
      </c>
      <c r="E120" s="2" t="str">
        <f>HYPERLINK("https://hennepin.sharepoint.com/teams/hs-economic-supports-hub/BlueZone_Script_Instructions/DAIL/DAIL%20-%20ES%20REFERRAL%20MISSING.docx", "ES Referral Missing")</f>
        <v>ES Referral Missing</v>
      </c>
      <c r="F120" s="6"/>
      <c r="G120" t="s">
        <v>593</v>
      </c>
      <c r="H120" t="s">
        <v>32</v>
      </c>
      <c r="K120" s="3">
        <v>42643</v>
      </c>
    </row>
    <row r="121" spans="1:11" x14ac:dyDescent="0.25">
      <c r="A121" t="s">
        <v>14</v>
      </c>
      <c r="B121" t="s">
        <v>594</v>
      </c>
      <c r="D121" t="s">
        <v>592</v>
      </c>
      <c r="E121" s="2" t="str">
        <f>HYPERLINK("https://hennepin.sharepoint.com/teams/hs-economic-supports-hub/BlueZone_Script_Instructions/DAIL/DAIL%20-%20FINANCIAL%20ORIENTATION%20MISSING.docx", "Financial Orientation Missing")</f>
        <v>Financial Orientation Missing</v>
      </c>
      <c r="F121" s="6"/>
      <c r="G121" t="s">
        <v>593</v>
      </c>
      <c r="H121" t="s">
        <v>32</v>
      </c>
      <c r="K121" s="3">
        <v>42643</v>
      </c>
    </row>
    <row r="122" spans="1:11" x14ac:dyDescent="0.25">
      <c r="A122" t="s">
        <v>14</v>
      </c>
      <c r="B122" t="s">
        <v>595</v>
      </c>
      <c r="D122" t="s">
        <v>24</v>
      </c>
      <c r="E122" s="2" t="str">
        <f>HYPERLINK("https://hennepin.sharepoint.com/teams/hs-economic-supports-hub/BlueZone_Script_Instructions/DAIL/DAIL%20-%20FMED%20DEDUCTION.docx", "FMED Deduction")</f>
        <v>FMED Deduction</v>
      </c>
      <c r="F122" s="6"/>
      <c r="G122" t="s">
        <v>596</v>
      </c>
      <c r="H122" t="s">
        <v>26</v>
      </c>
      <c r="K122" s="3">
        <v>36800</v>
      </c>
    </row>
    <row r="123" spans="1:11" x14ac:dyDescent="0.25">
      <c r="A123" t="s">
        <v>14</v>
      </c>
      <c r="B123" t="s">
        <v>597</v>
      </c>
      <c r="D123" t="s">
        <v>598</v>
      </c>
      <c r="E123" s="2" t="str">
        <f>HYPERLINK("https://hennepin.sharepoint.com/teams/hs-economic-supports-hub/BlueZone_Script_Instructions/DAIL/DAIL%20-%20INCARCERATION.docx", "Incarceration")</f>
        <v>Incarceration</v>
      </c>
      <c r="F123" s="6"/>
      <c r="G123" t="s">
        <v>580</v>
      </c>
      <c r="H123" t="s">
        <v>146</v>
      </c>
      <c r="K123" s="3">
        <v>43586</v>
      </c>
    </row>
    <row r="124" spans="1:11" x14ac:dyDescent="0.25">
      <c r="A124" t="s">
        <v>14</v>
      </c>
      <c r="B124" t="s">
        <v>599</v>
      </c>
      <c r="D124" t="s">
        <v>99</v>
      </c>
      <c r="E124" s="2" t="str">
        <f>HYPERLINK("https://hennepin.sharepoint.com/teams/hs-economic-supports-hub/BlueZone_Script_Instructions/DAIL/DAIL%20-%20LTC%20REMEDIAL%20CARE.docx", "LTC Remedial Care")</f>
        <v>LTC Remedial Care</v>
      </c>
      <c r="F124" s="6"/>
      <c r="G124" t="s">
        <v>600</v>
      </c>
      <c r="H124" t="s">
        <v>101</v>
      </c>
      <c r="I124" t="s">
        <v>340</v>
      </c>
      <c r="K124" s="3">
        <v>36800</v>
      </c>
    </row>
    <row r="125" spans="1:11" x14ac:dyDescent="0.25">
      <c r="A125" t="s">
        <v>14</v>
      </c>
      <c r="B125" t="s">
        <v>601</v>
      </c>
      <c r="D125" t="s">
        <v>97</v>
      </c>
      <c r="E125" s="2" t="str">
        <f>HYPERLINK("https://hennepin.sharepoint.com/teams/hs-economic-supports-hub/BlueZone_Script_Instructions/DAIL/DAIL%20-%20MEDI%20CHECK.docx", "Medi Check")</f>
        <v>Medi Check</v>
      </c>
      <c r="F125" s="6"/>
      <c r="G125" t="s">
        <v>349</v>
      </c>
      <c r="H125" t="s">
        <v>86</v>
      </c>
      <c r="I125" t="s">
        <v>340</v>
      </c>
      <c r="K125" s="3">
        <v>36800</v>
      </c>
    </row>
    <row r="126" spans="1:11" x14ac:dyDescent="0.25">
      <c r="A126" t="s">
        <v>14</v>
      </c>
      <c r="B126" t="s">
        <v>602</v>
      </c>
      <c r="D126" t="s">
        <v>469</v>
      </c>
      <c r="E126" s="2" t="str">
        <f>HYPERLINK("https://hennepin.sharepoint.com/teams/hs-economic-supports-hub/BlueZone_Script_Instructions/DAIL/DAIL%20-%20NEW%20HIRE%20NDNH.docx", "New Hire NDNH")</f>
        <v>New Hire NDNH</v>
      </c>
      <c r="F126" s="6"/>
      <c r="G126" t="s">
        <v>603</v>
      </c>
      <c r="H126" t="s">
        <v>146</v>
      </c>
      <c r="K126" s="3">
        <v>36800</v>
      </c>
    </row>
    <row r="127" spans="1:11" x14ac:dyDescent="0.25">
      <c r="A127" t="s">
        <v>14</v>
      </c>
      <c r="B127" t="s">
        <v>604</v>
      </c>
      <c r="D127" t="s">
        <v>469</v>
      </c>
      <c r="E127" s="2" t="str">
        <f>HYPERLINK("https://hennepin.sharepoint.com/teams/hs-economic-supports-hub/BlueZone_Script_Instructions/DAIL/DAIL%20-%20NEW%20HIRE.docx", "New Hire")</f>
        <v>New Hire</v>
      </c>
      <c r="F127" s="6"/>
      <c r="G127" t="s">
        <v>603</v>
      </c>
      <c r="H127" t="s">
        <v>146</v>
      </c>
      <c r="K127" s="3">
        <v>36800</v>
      </c>
    </row>
    <row r="128" spans="1:11" x14ac:dyDescent="0.25">
      <c r="A128" t="s">
        <v>14</v>
      </c>
      <c r="B128" t="s">
        <v>605</v>
      </c>
      <c r="D128" t="s">
        <v>606</v>
      </c>
      <c r="E128" s="2" t="str">
        <f>HYPERLINK("https://hennepin.sharepoint.com/teams/hs-economic-supports-hub/BlueZone_Script_Instructions/DAIL/DAIL%20-%20OVERDUE%20BABY.docx", "Overdue Baby")</f>
        <v>Overdue Baby</v>
      </c>
      <c r="F128" s="6"/>
      <c r="G128" t="s">
        <v>607</v>
      </c>
      <c r="H128" t="s">
        <v>608</v>
      </c>
      <c r="K128" s="3">
        <v>43586</v>
      </c>
    </row>
    <row r="129" spans="1:16" x14ac:dyDescent="0.25">
      <c r="A129" t="s">
        <v>14</v>
      </c>
      <c r="B129" t="s">
        <v>609</v>
      </c>
      <c r="D129" t="s">
        <v>111</v>
      </c>
      <c r="E129" s="2" t="str">
        <f>HYPERLINK("https://hennepin.sharepoint.com/teams/hs-economic-supports-hub/BlueZone_Script_Instructions/DAIL/DAIL%20-%20PAPERLESS%20DAIL.docx", "Paperless Dail")</f>
        <v>Paperless Dail</v>
      </c>
      <c r="F129" s="6"/>
      <c r="G129" t="s">
        <v>610</v>
      </c>
      <c r="H129" t="s">
        <v>51</v>
      </c>
      <c r="K129" s="3">
        <v>43070</v>
      </c>
    </row>
    <row r="130" spans="1:16" x14ac:dyDescent="0.25">
      <c r="A130" t="s">
        <v>14</v>
      </c>
      <c r="B130" t="s">
        <v>611</v>
      </c>
      <c r="D130" t="s">
        <v>50</v>
      </c>
      <c r="E130" s="2" t="str">
        <f>HYPERLINK("https://hennepin.sharepoint.com/teams/hs-economic-supports-hub/BlueZone_Script_Instructions/DAIL/DAIL%20-%20POSTPONED%20EXPEDITED%20SNAP%20VERIFICATIONS.docx", "Postponed Expedited SNAP Verifications")</f>
        <v>Postponed Expedited SNAP Verifications</v>
      </c>
      <c r="F130" s="6"/>
      <c r="G130" t="s">
        <v>612</v>
      </c>
      <c r="H130" t="s">
        <v>82</v>
      </c>
      <c r="K130" s="3">
        <v>36800</v>
      </c>
    </row>
    <row r="131" spans="1:16" x14ac:dyDescent="0.25">
      <c r="A131" t="s">
        <v>14</v>
      </c>
      <c r="B131" t="s">
        <v>613</v>
      </c>
      <c r="D131" t="s">
        <v>614</v>
      </c>
      <c r="E131" s="2" t="str">
        <f>HYPERLINK("https://hennepin.sharepoint.com/teams/hs-economic-supports-hub/BlueZone_Script_Instructions/DAIL/DAIL%20-%20SDX%20INFO%20HAS%20BEEN%20STORED.docx", "SDX Info Has Been Stored")</f>
        <v>SDX Info Has Been Stored</v>
      </c>
      <c r="F131" s="6"/>
      <c r="G131" t="s">
        <v>615</v>
      </c>
      <c r="K131" s="3">
        <v>36800</v>
      </c>
    </row>
    <row r="132" spans="1:16" x14ac:dyDescent="0.25">
      <c r="A132" t="s">
        <v>14</v>
      </c>
      <c r="B132" t="s">
        <v>616</v>
      </c>
      <c r="E132" s="2" t="str">
        <f>HYPERLINK("https://hennepin.sharepoint.com/teams/hs-economic-supports-hub/BlueZone_Script_Instructions/DAIL/DAIL%20-%20TPQY%20RESPONSE.docx", "TPQY Response")</f>
        <v>TPQY Response</v>
      </c>
      <c r="F132" s="6"/>
      <c r="G132" t="s">
        <v>617</v>
      </c>
      <c r="K132" s="3">
        <v>36800</v>
      </c>
    </row>
    <row r="133" spans="1:16" x14ac:dyDescent="0.25">
      <c r="A133" t="s">
        <v>14</v>
      </c>
      <c r="B133" t="s">
        <v>618</v>
      </c>
      <c r="D133" t="s">
        <v>619</v>
      </c>
      <c r="E133" s="2" t="str">
        <f>HYPERLINK("https://hennepin.sharepoint.com/teams/hs-economic-supports-hub/BlueZone_Script_Instructions/DAIL/DAIL%20-%20WAGE%20MATCH%20SCRUBBER.docx", "Wage Match Scrubber")</f>
        <v>Wage Match Scrubber</v>
      </c>
      <c r="F133" s="6"/>
      <c r="G133" t="s">
        <v>603</v>
      </c>
      <c r="K133" s="3">
        <v>42647</v>
      </c>
    </row>
    <row r="134" spans="1:16" x14ac:dyDescent="0.25">
      <c r="A134" t="s">
        <v>16</v>
      </c>
      <c r="B134" t="s">
        <v>17</v>
      </c>
      <c r="D134" t="s">
        <v>18</v>
      </c>
      <c r="E134" s="2" t="str">
        <f>HYPERLINK("https://hennepin.sharepoint.com/teams/hs-economic-supports-hub/BlueZone_Script_Instructions/BULK/BULK%20-%207TH%20SANCTION%20IDENTIFIER.docx", "7th Sanction Identifier")</f>
        <v>7th Sanction Identifier</v>
      </c>
      <c r="F134" s="6"/>
      <c r="G134" t="s">
        <v>19</v>
      </c>
      <c r="H134" t="s">
        <v>20</v>
      </c>
      <c r="I134" t="s">
        <v>21</v>
      </c>
      <c r="K134" s="3">
        <v>36800</v>
      </c>
    </row>
    <row r="135" spans="1:16" x14ac:dyDescent="0.25">
      <c r="A135" t="s">
        <v>16</v>
      </c>
      <c r="B135" t="s">
        <v>123</v>
      </c>
      <c r="D135" t="s">
        <v>124</v>
      </c>
      <c r="E135" s="2" t="str">
        <f>HYPERLINK("https://hennepin.sharepoint.com/teams/hs-economic-supports-hub/BlueZone_Script_Instructions/BULK/BULK%20-%20CASE%20NOTE%20FROM%20LIST.docx", "CASE NOTE from List")</f>
        <v>CASE NOTE from List</v>
      </c>
      <c r="F135" s="6"/>
      <c r="G135" t="s">
        <v>125</v>
      </c>
      <c r="H135" t="s">
        <v>126</v>
      </c>
      <c r="I135" t="s">
        <v>127</v>
      </c>
      <c r="K135" s="3">
        <v>36800</v>
      </c>
    </row>
    <row r="136" spans="1:16" x14ac:dyDescent="0.25">
      <c r="A136" t="s">
        <v>16</v>
      </c>
      <c r="B136" t="s">
        <v>128</v>
      </c>
      <c r="D136" t="s">
        <v>129</v>
      </c>
      <c r="E136" s="2" t="str">
        <f>HYPERLINK("https://hennepin.sharepoint.com/teams/hs-economic-supports-hub/BlueZone_Script_Instructions/BULK/BULK%20-%20CASE%20TRANSFER.docx", "Case Transfer")</f>
        <v>Case Transfer</v>
      </c>
      <c r="F136" s="6"/>
      <c r="G136" t="s">
        <v>130</v>
      </c>
      <c r="H136" t="s">
        <v>131</v>
      </c>
      <c r="I136" t="s">
        <v>127</v>
      </c>
      <c r="K136" s="3">
        <v>36800</v>
      </c>
    </row>
    <row r="137" spans="1:16" x14ac:dyDescent="0.25">
      <c r="A137" t="s">
        <v>16</v>
      </c>
      <c r="B137" t="s">
        <v>138</v>
      </c>
      <c r="D137" t="s">
        <v>139</v>
      </c>
      <c r="E137" s="2" t="str">
        <f>HYPERLINK("https://hennepin.sharepoint.com/teams/hs-economic-supports-hub/BlueZone_Script_Instructions/BULK/BULK%20-%20CHECK%20SNAP%20FOR%20GA%20RCA.docx", "Check SNAP for GA RCA")</f>
        <v>Check SNAP for GA RCA</v>
      </c>
      <c r="F137" s="6"/>
      <c r="G137" t="s">
        <v>140</v>
      </c>
      <c r="H137" t="s">
        <v>20</v>
      </c>
      <c r="I137" t="s">
        <v>21</v>
      </c>
      <c r="K137" s="3">
        <v>36800</v>
      </c>
    </row>
    <row r="138" spans="1:16" x14ac:dyDescent="0.25">
      <c r="A138" t="s">
        <v>16</v>
      </c>
      <c r="B138" t="s">
        <v>194</v>
      </c>
      <c r="D138" t="s">
        <v>195</v>
      </c>
      <c r="E138" s="2" t="str">
        <f>HYPERLINK("https://hennepin.sharepoint.com/teams/hs-economic-supports-hub/BlueZone_Script_Instructions/BULK/BULK%20-%20REPT%20LISTS.docx", "DAIL Report")</f>
        <v>DAIL Report</v>
      </c>
      <c r="F138" s="6"/>
      <c r="G138" t="s">
        <v>196</v>
      </c>
      <c r="H138" t="s">
        <v>44</v>
      </c>
      <c r="I138" t="s">
        <v>197</v>
      </c>
      <c r="K138" s="3">
        <v>36800</v>
      </c>
    </row>
    <row r="139" spans="1:16" x14ac:dyDescent="0.25">
      <c r="A139" t="s">
        <v>16</v>
      </c>
      <c r="B139" t="s">
        <v>239</v>
      </c>
      <c r="D139" t="s">
        <v>240</v>
      </c>
      <c r="E139" s="2" t="str">
        <f>HYPERLINK("https://hennepin.sharepoint.com/teams/hs-economic-supports-hub/BlueZone_Script_Instructions/BULK/BULK%20-%20REPT%20LISTS.docx", "EMPS")</f>
        <v>EMPS</v>
      </c>
      <c r="F139" s="6"/>
      <c r="G139" t="s">
        <v>241</v>
      </c>
      <c r="H139" t="s">
        <v>44</v>
      </c>
      <c r="I139" t="s">
        <v>197</v>
      </c>
      <c r="K139" s="3">
        <v>36800</v>
      </c>
    </row>
    <row r="140" spans="1:16" x14ac:dyDescent="0.25">
      <c r="A140" t="s">
        <v>16</v>
      </c>
      <c r="B140" t="s">
        <v>265</v>
      </c>
      <c r="D140" t="s">
        <v>266</v>
      </c>
      <c r="E140" s="2" t="str">
        <f>HYPERLINK("https://hennepin.sharepoint.com/teams/hs-economic-supports-hub/BlueZone_Script_Instructions/BULK/BULK%20-%20FIND%20MAEPD%20MEDI%20CEI.docx", "Find MAEPD MEDI CEI")</f>
        <v>Find MAEPD MEDI CEI</v>
      </c>
      <c r="F140" s="6"/>
      <c r="G140" t="s">
        <v>267</v>
      </c>
      <c r="H140" t="s">
        <v>20</v>
      </c>
      <c r="I140" t="s">
        <v>21</v>
      </c>
      <c r="K140" s="3">
        <v>36800</v>
      </c>
    </row>
    <row r="141" spans="1:16" x14ac:dyDescent="0.25">
      <c r="A141" t="s">
        <v>16</v>
      </c>
      <c r="B141" t="s">
        <v>268</v>
      </c>
      <c r="D141" t="s">
        <v>269</v>
      </c>
      <c r="E141" s="2" t="str">
        <f>HYPERLINK("https://hennepin.sharepoint.com/teams/hs-economic-supports-hub/BlueZone_Script_Instructions/BULK/BULK%20-%20FIND%20PANEL%20UPDATE%20DATE.docx", "Find Panel Update Date")</f>
        <v>Find Panel Update Date</v>
      </c>
      <c r="F141" s="6"/>
      <c r="G141" t="s">
        <v>125</v>
      </c>
      <c r="H141" t="s">
        <v>20</v>
      </c>
      <c r="I141" t="s">
        <v>21</v>
      </c>
      <c r="K141" s="3">
        <v>36800</v>
      </c>
      <c r="P141" s="3">
        <v>44356</v>
      </c>
    </row>
    <row r="142" spans="1:16" x14ac:dyDescent="0.25">
      <c r="A142" t="s">
        <v>16</v>
      </c>
      <c r="B142" t="s">
        <v>274</v>
      </c>
      <c r="D142" t="s">
        <v>18</v>
      </c>
      <c r="E142" s="2" t="str">
        <f>HYPERLINK("https://hennepin.sharepoint.com/teams/hs-economic-supports-hub/BlueZone_Script_Instructions/BULK/BULK%20-%20FSS%20INFO.docx", "FSS Info")</f>
        <v>FSS Info</v>
      </c>
      <c r="F142" s="6"/>
      <c r="G142" t="s">
        <v>19</v>
      </c>
      <c r="H142" t="s">
        <v>20</v>
      </c>
      <c r="I142" t="s">
        <v>21</v>
      </c>
      <c r="K142" s="3">
        <v>36800</v>
      </c>
    </row>
    <row r="143" spans="1:16" x14ac:dyDescent="0.25">
      <c r="A143" t="s">
        <v>16</v>
      </c>
      <c r="B143" t="s">
        <v>287</v>
      </c>
      <c r="D143" t="s">
        <v>288</v>
      </c>
      <c r="E143" s="2" t="str">
        <f>HYPERLINK("https://hennepin.sharepoint.com/teams/hs-economic-supports-hub/BlueZone_Script_Instructions/BULK/BULK%20-%20GRH%20PROFESSIONAL%20NEED.docx", "GRH Professional Need")</f>
        <v>GRH Professional Need</v>
      </c>
      <c r="F143" s="6"/>
      <c r="G143" t="s">
        <v>289</v>
      </c>
      <c r="H143" t="s">
        <v>20</v>
      </c>
      <c r="I143" t="s">
        <v>21</v>
      </c>
      <c r="K143" s="3">
        <v>36800</v>
      </c>
      <c r="P143" s="3">
        <v>44361</v>
      </c>
    </row>
    <row r="144" spans="1:16" x14ac:dyDescent="0.25">
      <c r="A144" t="s">
        <v>16</v>
      </c>
      <c r="B144" t="s">
        <v>297</v>
      </c>
      <c r="D144" t="s">
        <v>269</v>
      </c>
      <c r="E144" s="2" t="str">
        <f>HYPERLINK("https://hennepin.sharepoint.com/teams/hs-economic-supports-hub/BlueZone_Script_Instructions/BULK/BULK%20-%20HOMELESS%20DISCREPANCY.docx", "Homeless Discrepancy")</f>
        <v>Homeless Discrepancy</v>
      </c>
      <c r="F144" s="6"/>
      <c r="G144" t="s">
        <v>196</v>
      </c>
      <c r="H144" t="s">
        <v>20</v>
      </c>
      <c r="I144" t="s">
        <v>21</v>
      </c>
      <c r="K144" s="3">
        <v>36800</v>
      </c>
      <c r="P144" s="3">
        <v>44356</v>
      </c>
    </row>
    <row r="145" spans="1:16" x14ac:dyDescent="0.25">
      <c r="A145" t="s">
        <v>16</v>
      </c>
      <c r="B145" t="s">
        <v>367</v>
      </c>
      <c r="D145" t="s">
        <v>368</v>
      </c>
      <c r="E145" s="2" t="str">
        <f>HYPERLINK("https://hennepin.sharepoint.com/teams/hs-economic-supports-hub/BlueZone_Script_Instructions/BULK/BULK%20-%20REPT%20LISTS.docx", "LTC-GRH List Generator")</f>
        <v>LTC-GRH List Generator</v>
      </c>
      <c r="F145" s="6"/>
      <c r="G145" t="s">
        <v>369</v>
      </c>
      <c r="H145" t="s">
        <v>44</v>
      </c>
      <c r="I145" t="s">
        <v>197</v>
      </c>
      <c r="K145" s="3">
        <v>36800</v>
      </c>
    </row>
    <row r="146" spans="1:16" x14ac:dyDescent="0.25">
      <c r="A146" t="s">
        <v>16</v>
      </c>
      <c r="B146" t="s">
        <v>398</v>
      </c>
      <c r="D146" t="s">
        <v>18</v>
      </c>
      <c r="E146" s="2" t="str">
        <f>HYPERLINK("https://hennepin.sharepoint.com/teams/hs-economic-supports-hub/BlueZone_Script_Instructions/BULK/BULK%20-%20MFIP%20SANCTION.docx", "MFIP Sanction")</f>
        <v>MFIP Sanction</v>
      </c>
      <c r="F146" s="6"/>
      <c r="G146" t="s">
        <v>19</v>
      </c>
      <c r="H146" t="s">
        <v>20</v>
      </c>
      <c r="I146" t="s">
        <v>21</v>
      </c>
      <c r="K146" s="3">
        <v>36800</v>
      </c>
    </row>
    <row r="147" spans="1:16" x14ac:dyDescent="0.25">
      <c r="A147" t="s">
        <v>16</v>
      </c>
      <c r="B147" t="s">
        <v>473</v>
      </c>
      <c r="D147" t="s">
        <v>474</v>
      </c>
      <c r="E147" s="2" t="str">
        <f>HYPERLINK("https://hennepin.sharepoint.com/teams/hs-economic-supports-hub/BlueZone_Script_Instructions/BULK/BULK%20-%20REPT%20LISTS.docx", "REPT-ACTV List")</f>
        <v>REPT-ACTV List</v>
      </c>
      <c r="F147" s="6"/>
      <c r="G147" t="s">
        <v>475</v>
      </c>
      <c r="H147" t="s">
        <v>44</v>
      </c>
      <c r="I147" t="s">
        <v>197</v>
      </c>
      <c r="K147" s="3">
        <v>36800</v>
      </c>
    </row>
    <row r="148" spans="1:16" x14ac:dyDescent="0.25">
      <c r="A148" t="s">
        <v>16</v>
      </c>
      <c r="B148" t="s">
        <v>476</v>
      </c>
      <c r="D148" t="s">
        <v>474</v>
      </c>
      <c r="E148" s="2" t="str">
        <f>HYPERLINK("https://hennepin.sharepoint.com/teams/hs-economic-supports-hub/BlueZone_Script_Instructions/BULK/BULK%20-%20REPT%20LISTS.docx", "REPT-EOMC List")</f>
        <v>REPT-EOMC List</v>
      </c>
      <c r="F148" s="6"/>
      <c r="G148" t="s">
        <v>475</v>
      </c>
      <c r="H148" t="s">
        <v>44</v>
      </c>
      <c r="I148" t="s">
        <v>197</v>
      </c>
      <c r="K148" s="3">
        <v>36800</v>
      </c>
    </row>
    <row r="149" spans="1:16" x14ac:dyDescent="0.25">
      <c r="A149" t="s">
        <v>16</v>
      </c>
      <c r="B149" t="s">
        <v>477</v>
      </c>
      <c r="D149" t="s">
        <v>474</v>
      </c>
      <c r="E149" s="2" t="str">
        <f>HYPERLINK("https://hennepin.sharepoint.com/teams/hs-economic-supports-hub/BlueZone_Script_Instructions/BULK/BULK%20-%20REPT%20LISTS.docx", "REPT-INAC List")</f>
        <v>REPT-INAC List</v>
      </c>
      <c r="F149" s="6"/>
      <c r="G149" t="s">
        <v>475</v>
      </c>
      <c r="H149" t="s">
        <v>44</v>
      </c>
      <c r="I149" t="s">
        <v>197</v>
      </c>
      <c r="K149" s="3">
        <v>36800</v>
      </c>
    </row>
    <row r="150" spans="1:16" x14ac:dyDescent="0.25">
      <c r="A150" t="s">
        <v>16</v>
      </c>
      <c r="B150" t="s">
        <v>478</v>
      </c>
      <c r="D150" t="s">
        <v>479</v>
      </c>
      <c r="E150" s="2" t="str">
        <f>HYPERLINK("https://hennepin.sharepoint.com/teams/hs-economic-supports-hub/BlueZone_Script_Instructions/BULK/BULK%20-%20REPT%20LISTS.docx", "REPT-MAMS List")</f>
        <v>REPT-MAMS List</v>
      </c>
      <c r="F150" s="6"/>
      <c r="G150" t="s">
        <v>480</v>
      </c>
      <c r="H150" t="s">
        <v>44</v>
      </c>
      <c r="I150" t="s">
        <v>197</v>
      </c>
      <c r="K150" s="3">
        <v>42548</v>
      </c>
    </row>
    <row r="151" spans="1:16" x14ac:dyDescent="0.25">
      <c r="A151" t="s">
        <v>16</v>
      </c>
      <c r="B151" t="s">
        <v>481</v>
      </c>
      <c r="D151" t="s">
        <v>482</v>
      </c>
      <c r="E151" s="2" t="str">
        <f>HYPERLINK("https://hennepin.sharepoint.com/teams/hs-economic-supports-hub/BlueZone_Script_Instructions/BULK/BULK%20-%20REPT%20LISTS.docx", "REPT-MFCM List")</f>
        <v>REPT-MFCM List</v>
      </c>
      <c r="F151" s="6"/>
      <c r="G151" t="s">
        <v>483</v>
      </c>
      <c r="H151" t="s">
        <v>44</v>
      </c>
      <c r="I151" t="s">
        <v>197</v>
      </c>
      <c r="K151" s="3">
        <v>36800</v>
      </c>
    </row>
    <row r="152" spans="1:16" x14ac:dyDescent="0.25">
      <c r="A152" t="s">
        <v>16</v>
      </c>
      <c r="B152" t="s">
        <v>484</v>
      </c>
      <c r="D152" t="s">
        <v>485</v>
      </c>
      <c r="E152" s="2" t="str">
        <f>HYPERLINK("https://hennepin.sharepoint.com/teams/hs-economic-supports-hub/BlueZone_Script_Instructions/BULK/BULK%20-%20REPT%20LISTS.docx", "REPT-MONT List")</f>
        <v>REPT-MONT List</v>
      </c>
      <c r="F152" s="6"/>
      <c r="G152" t="s">
        <v>486</v>
      </c>
      <c r="H152" t="s">
        <v>44</v>
      </c>
      <c r="I152" t="s">
        <v>197</v>
      </c>
      <c r="K152" s="3">
        <v>42548</v>
      </c>
    </row>
    <row r="153" spans="1:16" x14ac:dyDescent="0.25">
      <c r="A153" t="s">
        <v>16</v>
      </c>
      <c r="B153" t="s">
        <v>487</v>
      </c>
      <c r="D153" t="s">
        <v>485</v>
      </c>
      <c r="E153" s="2" t="str">
        <f>HYPERLINK("https://hennepin.sharepoint.com/teams/hs-economic-supports-hub/BlueZone_Script_Instructions/BULK/BULK%20-%20REPT%20LISTS.docx", "REPT-MRSR List")</f>
        <v>REPT-MRSR List</v>
      </c>
      <c r="F153" s="6"/>
      <c r="G153" t="s">
        <v>486</v>
      </c>
      <c r="H153" t="s">
        <v>44</v>
      </c>
      <c r="I153" t="s">
        <v>197</v>
      </c>
      <c r="K153" s="3">
        <v>42548</v>
      </c>
    </row>
    <row r="154" spans="1:16" x14ac:dyDescent="0.25">
      <c r="A154" t="s">
        <v>16</v>
      </c>
      <c r="B154" t="s">
        <v>488</v>
      </c>
      <c r="D154" t="s">
        <v>474</v>
      </c>
      <c r="E154" s="2" t="str">
        <f>HYPERLINK("https://hennepin.sharepoint.com/teams/hs-economic-supports-hub/BlueZone_Script_Instructions/BULK/BULK%20-%20REPT%20LISTS.docx", "REPT-PND1 List")</f>
        <v>REPT-PND1 List</v>
      </c>
      <c r="F154" s="6"/>
      <c r="G154" t="s">
        <v>475</v>
      </c>
      <c r="H154" t="s">
        <v>44</v>
      </c>
      <c r="I154" t="s">
        <v>197</v>
      </c>
      <c r="K154" s="3">
        <v>36800</v>
      </c>
    </row>
    <row r="155" spans="1:16" x14ac:dyDescent="0.25">
      <c r="A155" t="s">
        <v>16</v>
      </c>
      <c r="B155" t="s">
        <v>489</v>
      </c>
      <c r="D155" t="s">
        <v>474</v>
      </c>
      <c r="E155" s="2" t="str">
        <f>HYPERLINK("https://hennepin.sharepoint.com/teams/hs-economic-supports-hub/BlueZone_Script_Instructions/BULK/BULK%20-%20REPT%20LISTS.docx", "REPT-PND2 List")</f>
        <v>REPT-PND2 List</v>
      </c>
      <c r="F155" s="6"/>
      <c r="G155" t="s">
        <v>475</v>
      </c>
      <c r="H155" t="s">
        <v>44</v>
      </c>
      <c r="I155" t="s">
        <v>197</v>
      </c>
      <c r="K155" s="3">
        <v>36800</v>
      </c>
    </row>
    <row r="156" spans="1:16" x14ac:dyDescent="0.25">
      <c r="A156" t="s">
        <v>16</v>
      </c>
      <c r="B156" t="s">
        <v>490</v>
      </c>
      <c r="D156" t="s">
        <v>474</v>
      </c>
      <c r="E156" s="2" t="str">
        <f>HYPERLINK("https://hennepin.sharepoint.com/teams/hs-economic-supports-hub/BlueZone_Script_Instructions/BULK/BULK%20-%20REPT%20LISTS.docx", "REPT-REVS List")</f>
        <v>REPT-REVS List</v>
      </c>
      <c r="F156" s="6"/>
      <c r="G156" t="s">
        <v>475</v>
      </c>
      <c r="H156" t="s">
        <v>44</v>
      </c>
      <c r="I156" t="s">
        <v>197</v>
      </c>
      <c r="K156" s="3">
        <v>36800</v>
      </c>
    </row>
    <row r="157" spans="1:16" x14ac:dyDescent="0.25">
      <c r="A157" t="s">
        <v>16</v>
      </c>
      <c r="B157" t="s">
        <v>491</v>
      </c>
      <c r="D157" t="s">
        <v>474</v>
      </c>
      <c r="E157" s="2" t="str">
        <f>HYPERLINK("https://hennepin.sharepoint.com/teams/hs-economic-supports-hub/BlueZone_Script_Instructions/BULK/BULK%20-%20REPT%20LISTS.docx", "REPT-REVW List")</f>
        <v>REPT-REVW List</v>
      </c>
      <c r="F157" s="6"/>
      <c r="G157" t="s">
        <v>475</v>
      </c>
      <c r="H157" t="s">
        <v>44</v>
      </c>
      <c r="I157" t="s">
        <v>197</v>
      </c>
      <c r="K157" s="3">
        <v>36800</v>
      </c>
    </row>
    <row r="158" spans="1:16" x14ac:dyDescent="0.25">
      <c r="A158" t="s">
        <v>16</v>
      </c>
      <c r="B158" t="s">
        <v>492</v>
      </c>
      <c r="D158" t="s">
        <v>493</v>
      </c>
      <c r="E158" s="2" t="str">
        <f>HYPERLINK("https://hennepin.sharepoint.com/teams/hs-economic-supports-hub/BlueZone_Script_Instructions/BULK/BULK%20-%20REPT%20LISTS.docx", "REPT-USER List")</f>
        <v>REPT-USER List</v>
      </c>
      <c r="F158" s="6"/>
      <c r="G158" t="s">
        <v>494</v>
      </c>
      <c r="H158" t="s">
        <v>44</v>
      </c>
      <c r="I158" t="s">
        <v>197</v>
      </c>
      <c r="K158" s="3">
        <v>36800</v>
      </c>
    </row>
    <row r="159" spans="1:16" x14ac:dyDescent="0.25">
      <c r="A159" t="s">
        <v>40</v>
      </c>
      <c r="B159" t="s">
        <v>41</v>
      </c>
      <c r="D159" t="s">
        <v>42</v>
      </c>
      <c r="E159" s="2" t="str">
        <f>HYPERLINK("https://hennepin.sharepoint.com/teams/hs-economic-supports-hub/BlueZone_Script_Instructions/ADMIN/ADMIN%20-%20ABAWD%20REPORT.docx", "ABAWD Report")</f>
        <v>ABAWD Report</v>
      </c>
      <c r="F159" s="6"/>
      <c r="G159" t="s">
        <v>43</v>
      </c>
      <c r="H159" t="s">
        <v>44</v>
      </c>
      <c r="K159" s="3">
        <v>36800</v>
      </c>
      <c r="P159" s="3">
        <v>44361</v>
      </c>
    </row>
    <row r="160" spans="1:16" x14ac:dyDescent="0.25">
      <c r="A160" t="s">
        <v>40</v>
      </c>
      <c r="B160" t="s">
        <v>87</v>
      </c>
      <c r="D160" t="s">
        <v>42</v>
      </c>
      <c r="E160" s="2" t="str">
        <f>HYPERLINK("https://hennepin.sharepoint.com/teams/hs-economic-supports-hub/BlueZone_Script_Instructions/ADMIN/ADMIN%20-%20AUTO-DIALER%20CASE%20STATUS.docx", "Auto-Dialer Case Status")</f>
        <v>Auto-Dialer Case Status</v>
      </c>
      <c r="F160" s="6"/>
      <c r="G160" t="s">
        <v>43</v>
      </c>
      <c r="H160" t="s">
        <v>44</v>
      </c>
      <c r="K160" s="3">
        <v>36800</v>
      </c>
    </row>
    <row r="161" spans="1:16" x14ac:dyDescent="0.25">
      <c r="A161" t="s">
        <v>40</v>
      </c>
      <c r="B161" t="s">
        <v>92</v>
      </c>
      <c r="D161" t="s">
        <v>93</v>
      </c>
      <c r="E161" s="2" t="str">
        <f>HYPERLINK("https://hennepin.sharepoint.com/teams/hs-economic-supports-hub/BlueZone_Script_Instructions/ADMIN/ADMIN%20-%20AVS%20REPORT.docx", "AVS Report")</f>
        <v>AVS Report</v>
      </c>
      <c r="F161" s="6"/>
      <c r="G161" t="s">
        <v>94</v>
      </c>
      <c r="H161" t="s">
        <v>95</v>
      </c>
      <c r="K161" s="3">
        <v>36800</v>
      </c>
    </row>
    <row r="162" spans="1:16" x14ac:dyDescent="0.25">
      <c r="A162" t="s">
        <v>40</v>
      </c>
      <c r="B162" t="s">
        <v>96</v>
      </c>
      <c r="D162" t="s">
        <v>97</v>
      </c>
      <c r="E162" s="2" t="str">
        <f>HYPERLINK("https://hennepin.sharepoint.com/teams/hs-economic-supports-hub/BlueZone_Script_Instructions/ADMIN/ADMIN%20-%20AVS%20SUBMITTED.docx", "AVS Submitted")</f>
        <v>AVS Submitted</v>
      </c>
      <c r="F162" s="6"/>
      <c r="G162" t="s">
        <v>90</v>
      </c>
      <c r="H162" t="s">
        <v>86</v>
      </c>
      <c r="K162" s="3">
        <v>36800</v>
      </c>
      <c r="P162" s="3">
        <v>44372</v>
      </c>
    </row>
    <row r="163" spans="1:16" x14ac:dyDescent="0.25">
      <c r="A163" t="s">
        <v>40</v>
      </c>
      <c r="B163" t="s">
        <v>102</v>
      </c>
      <c r="D163" t="s">
        <v>103</v>
      </c>
      <c r="E163" s="2" t="str">
        <f>HYPERLINK("https://hennepin.sharepoint.com/teams/hs-economic-supports-hub/BlueZone_Script_Instructions/ADMIN/ADMIN%20-%20BUDGET%20ESTIMATOR.docx", "Budget Estimator")</f>
        <v>Budget Estimator</v>
      </c>
      <c r="F163" s="6"/>
      <c r="G163" t="s">
        <v>104</v>
      </c>
      <c r="H163" t="s">
        <v>39</v>
      </c>
      <c r="K163" s="3">
        <v>36800</v>
      </c>
      <c r="P163" s="3">
        <v>44468</v>
      </c>
    </row>
    <row r="164" spans="1:16" x14ac:dyDescent="0.25">
      <c r="A164" t="s">
        <v>40</v>
      </c>
      <c r="B164" t="s">
        <v>105</v>
      </c>
      <c r="D164" t="s">
        <v>106</v>
      </c>
      <c r="E164" s="2" t="str">
        <f>HYPERLINK("https://hennepin.sharepoint.com/teams/hs-economic-supports-hub/BlueZone_Script_Instructions/ADMIN/ADMIN%20-%20BULK%20-%20INACTIVE%20TRANSFER.docx", "BULK - Inactive Transfer")</f>
        <v>BULK - Inactive Transfer</v>
      </c>
      <c r="F164" s="6"/>
      <c r="G164" t="s">
        <v>107</v>
      </c>
      <c r="H164" t="s">
        <v>108</v>
      </c>
      <c r="K164" s="3">
        <v>36800</v>
      </c>
    </row>
    <row r="165" spans="1:16" x14ac:dyDescent="0.25">
      <c r="A165" t="s">
        <v>40</v>
      </c>
      <c r="B165" t="s">
        <v>109</v>
      </c>
      <c r="D165" t="s">
        <v>63</v>
      </c>
      <c r="E165" s="2" t="str">
        <f>HYPERLINK("https://hennepin.sharepoint.com/teams/hs-economic-supports-hub/BlueZone_Script_Instructions/ADMIN/ADMIN%20-%20BULK%20-%20REPT%20USER%20LIST.docx", "BULK - REPT USER List")</f>
        <v>BULK - REPT USER List</v>
      </c>
      <c r="F165" s="6"/>
      <c r="H165" t="s">
        <v>44</v>
      </c>
      <c r="K165" s="3">
        <v>36800</v>
      </c>
    </row>
    <row r="166" spans="1:16" x14ac:dyDescent="0.25">
      <c r="A166" t="s">
        <v>40</v>
      </c>
      <c r="B166" t="s">
        <v>149</v>
      </c>
      <c r="D166" t="s">
        <v>150</v>
      </c>
      <c r="E166" s="2" t="str">
        <f>HYPERLINK("https://hennepin.sharepoint.com/teams/hs-economic-supports-hub/BlueZone_Script_Instructions/ADMIN/ADMIN%20-%20CLOSE%20MMIS%20RATE%202%20IN%20MMIS.docx", "Close MMIS Rate 2 in MMIS")</f>
        <v>Close MMIS Rate 2 in MMIS</v>
      </c>
      <c r="F166" s="6"/>
      <c r="G166" t="s">
        <v>151</v>
      </c>
      <c r="H166" t="s">
        <v>152</v>
      </c>
      <c r="K166" s="3">
        <v>36800</v>
      </c>
    </row>
    <row r="167" spans="1:16" x14ac:dyDescent="0.25">
      <c r="A167" t="s">
        <v>40</v>
      </c>
      <c r="B167" t="s">
        <v>156</v>
      </c>
      <c r="D167" t="s">
        <v>157</v>
      </c>
      <c r="E167" s="2" t="str">
        <f>HYPERLINK("https://hennepin.sharepoint.com/teams/hs-economic-supports-hub/BlueZone_Script_Instructions/ADMIN/ADMIN%20-%20COLA%20DECIMATOR.docx", "COLA Decimator")</f>
        <v>COLA Decimator</v>
      </c>
      <c r="F167" s="6"/>
      <c r="G167" t="s">
        <v>158</v>
      </c>
      <c r="H167" t="s">
        <v>159</v>
      </c>
      <c r="K167" s="3">
        <v>36800</v>
      </c>
    </row>
    <row r="168" spans="1:16" x14ac:dyDescent="0.25">
      <c r="A168" t="s">
        <v>40</v>
      </c>
      <c r="B168" t="s">
        <v>168</v>
      </c>
      <c r="D168" t="s">
        <v>169</v>
      </c>
      <c r="E168" s="2" t="str">
        <f>HYPERLINK("https://hennepin.sharepoint.com/teams/hs-economic-supports-hub/BlueZone_Script_Instructions/ADMIN/ADMIN%20-%20COPY%20CASE%20DATA%20FOR%20TRAINING.docx", "Copy Case Data for Training")</f>
        <v>Copy Case Data for Training</v>
      </c>
      <c r="F168" s="6"/>
      <c r="G168" t="s">
        <v>170</v>
      </c>
      <c r="H168" t="s">
        <v>44</v>
      </c>
      <c r="K168" s="3">
        <v>36800</v>
      </c>
    </row>
    <row r="169" spans="1:16" x14ac:dyDescent="0.25">
      <c r="A169" t="s">
        <v>40</v>
      </c>
      <c r="B169" t="s">
        <v>176</v>
      </c>
      <c r="D169" t="s">
        <v>177</v>
      </c>
      <c r="E169" s="2" t="str">
        <f>HYPERLINK("https://hennepin.sharepoint.com/teams/hs-economic-supports-hub/BlueZone_Script_Instructions/ADMIN/ADMIN%20-%20CREATE%20FAKE%20CS%20DAILS%20AS%20TIKLS.docx", "Create Fake CS DAILs as TIKLs")</f>
        <v>Create Fake CS DAILs as TIKLs</v>
      </c>
      <c r="F169" s="6"/>
      <c r="G169" t="s">
        <v>178</v>
      </c>
      <c r="H169" t="s">
        <v>179</v>
      </c>
      <c r="K169" s="3">
        <v>44274</v>
      </c>
    </row>
    <row r="170" spans="1:16" x14ac:dyDescent="0.25">
      <c r="A170" t="s">
        <v>40</v>
      </c>
      <c r="B170" t="s">
        <v>180</v>
      </c>
      <c r="D170" t="s">
        <v>181</v>
      </c>
      <c r="E170" s="2" t="str">
        <f>HYPERLINK("https://hennepin.sharepoint.com/teams/hs-economic-supports-hub/BlueZone_Script_Instructions/ADMIN/ADMIN%20-%20CS%20GOOD%20CAUSE.docx", "CS Good Cause")</f>
        <v>CS Good Cause</v>
      </c>
      <c r="F170" s="6"/>
      <c r="G170" t="s">
        <v>182</v>
      </c>
      <c r="H170" t="s">
        <v>183</v>
      </c>
      <c r="K170" s="3">
        <v>36800</v>
      </c>
    </row>
    <row r="171" spans="1:16" x14ac:dyDescent="0.25">
      <c r="A171" t="s">
        <v>40</v>
      </c>
      <c r="B171" t="s">
        <v>187</v>
      </c>
      <c r="D171" t="s">
        <v>188</v>
      </c>
      <c r="E171" s="2" t="str">
        <f>HYPERLINK("https://hennepin.sharepoint.com/teams/hs-economic-supports-hub/BlueZone_Script_Instructions/ADMIN/ADMIN%20-%20DAIL%2012%20MONTH%20CONTACT.docx", "DAIL 12 Month Contact")</f>
        <v>DAIL 12 Month Contact</v>
      </c>
      <c r="F171" s="6"/>
      <c r="G171" t="s">
        <v>189</v>
      </c>
      <c r="H171" t="s">
        <v>44</v>
      </c>
      <c r="K171" s="3">
        <v>44502</v>
      </c>
    </row>
    <row r="172" spans="1:16" x14ac:dyDescent="0.25">
      <c r="A172" t="s">
        <v>40</v>
      </c>
      <c r="B172" t="s">
        <v>190</v>
      </c>
      <c r="D172" t="s">
        <v>191</v>
      </c>
      <c r="E172" s="2" t="str">
        <f>HYPERLINK("https://hennepin.sharepoint.com/teams/hs-economic-supports-hub/BlueZone_Script_Instructions/ADMIN/ADMIN%20-%20DAIL%20CCD.docx", "DAIL CCD")</f>
        <v>DAIL CCD</v>
      </c>
      <c r="F172" s="6"/>
      <c r="G172" t="s">
        <v>192</v>
      </c>
      <c r="H172" t="s">
        <v>159</v>
      </c>
      <c r="K172" s="3">
        <v>36800</v>
      </c>
    </row>
    <row r="173" spans="1:16" x14ac:dyDescent="0.25">
      <c r="A173" t="s">
        <v>40</v>
      </c>
      <c r="B173" t="s">
        <v>193</v>
      </c>
      <c r="D173" t="s">
        <v>191</v>
      </c>
      <c r="E173" s="2" t="str">
        <f>HYPERLINK("https://hennepin.sharepoint.com/teams/hs-economic-supports-hub/BlueZone_Script_Instructions/ADMIN/ADMIN%20-%20DAIL%20DECIMATOR.docx", "DAIL Decimator")</f>
        <v>DAIL Decimator</v>
      </c>
      <c r="F173" s="6"/>
      <c r="G173" t="s">
        <v>192</v>
      </c>
      <c r="H173" t="s">
        <v>159</v>
      </c>
      <c r="K173" s="3">
        <v>36800</v>
      </c>
    </row>
    <row r="174" spans="1:16" x14ac:dyDescent="0.25">
      <c r="A174" t="s">
        <v>40</v>
      </c>
      <c r="B174" t="s">
        <v>200</v>
      </c>
      <c r="D174" t="s">
        <v>201</v>
      </c>
      <c r="E174" s="2" t="str">
        <f>HYPERLINK("https://hennepin.sharepoint.com/teams/hs-economic-supports-hub/BlueZone_Script_Instructions/ADMIN/ADMIN%20-%20DELETE%20DAIL%20TASKS.docx", "Delete DAIL Tasks")</f>
        <v>Delete DAIL Tasks</v>
      </c>
      <c r="F174" s="6"/>
      <c r="G174" t="s">
        <v>192</v>
      </c>
      <c r="H174" t="s">
        <v>76</v>
      </c>
      <c r="K174" s="3">
        <v>44238</v>
      </c>
    </row>
    <row r="175" spans="1:16" x14ac:dyDescent="0.25">
      <c r="A175" t="s">
        <v>40</v>
      </c>
      <c r="B175" t="s">
        <v>212</v>
      </c>
      <c r="D175" t="s">
        <v>213</v>
      </c>
      <c r="E175" s="2" t="str">
        <f>HYPERLINK("https://hennepin.sharepoint.com/teams/hs-economic-supports-hub/BlueZone_Script_Instructions/ADMIN/ADMIN%20-%20DRUG%20FELON%20LIST.docx", "Drug Felon List")</f>
        <v>Drug Felon List</v>
      </c>
      <c r="F175" s="6"/>
      <c r="G175" t="s">
        <v>214</v>
      </c>
      <c r="H175" t="s">
        <v>215</v>
      </c>
      <c r="K175" s="3">
        <v>36800</v>
      </c>
    </row>
    <row r="176" spans="1:16" x14ac:dyDescent="0.25">
      <c r="A176" t="s">
        <v>40</v>
      </c>
      <c r="B176" t="s">
        <v>252</v>
      </c>
      <c r="D176" t="s">
        <v>46</v>
      </c>
      <c r="E176" s="2" t="str">
        <f>HYPERLINK("https://hennepin.sharepoint.com/teams/hs-economic-supports-hub/BlueZone_Script_Instructions/ADMIN/ADMIN%20-%20EXPEDITED%20DETERMINATION%20REPORT.docx", "Expedited Determination Report")</f>
        <v>Expedited Determination Report</v>
      </c>
      <c r="F176" s="6"/>
      <c r="G176" t="s">
        <v>253</v>
      </c>
      <c r="H176" t="s">
        <v>251</v>
      </c>
      <c r="I176" t="s">
        <v>227</v>
      </c>
      <c r="K176" s="3">
        <v>36800</v>
      </c>
      <c r="L176" s="3">
        <v>44439</v>
      </c>
    </row>
    <row r="177" spans="1:16" x14ac:dyDescent="0.25">
      <c r="A177" t="s">
        <v>40</v>
      </c>
      <c r="B177" t="s">
        <v>254</v>
      </c>
      <c r="D177" t="s">
        <v>255</v>
      </c>
      <c r="E177" s="2" t="str">
        <f>HYPERLINK("https://hennepin.sharepoint.com/teams/hs-economic-supports-hub/BlueZone_Script_Instructions/ADMIN/ADMIN%20-%20EXPEDITED%20REVIEW.docx", "Expedited Review")</f>
        <v>Expedited Review</v>
      </c>
      <c r="F177" s="6"/>
      <c r="G177" t="s">
        <v>256</v>
      </c>
      <c r="H177" t="s">
        <v>257</v>
      </c>
      <c r="K177" s="3">
        <v>36800</v>
      </c>
    </row>
    <row r="178" spans="1:16" x14ac:dyDescent="0.25">
      <c r="A178" t="s">
        <v>40</v>
      </c>
      <c r="B178" t="s">
        <v>263</v>
      </c>
      <c r="D178" t="s">
        <v>63</v>
      </c>
      <c r="E178" s="2" t="str">
        <f>HYPERLINK("https://hennepin.sharepoint.com/teams/hs-economic-supports-hub/BlueZone_Script_Instructions/ADMIN/ADMIN%20-%20FIND%20HIDDEN%20EXCEL.docx", "Find Hidden Excel")</f>
        <v>Find Hidden Excel</v>
      </c>
      <c r="F178" s="6"/>
      <c r="G178" t="s">
        <v>264</v>
      </c>
      <c r="H178" t="s">
        <v>44</v>
      </c>
      <c r="K178" s="3">
        <v>44707</v>
      </c>
    </row>
    <row r="179" spans="1:16" x14ac:dyDescent="0.25">
      <c r="A179" t="s">
        <v>40</v>
      </c>
      <c r="B179" t="s">
        <v>270</v>
      </c>
      <c r="D179" t="s">
        <v>271</v>
      </c>
      <c r="E179" s="2" t="str">
        <f>HYPERLINK("https://hennepin.sharepoint.com/teams/hs-economic-supports-hub/BlueZone_Script_Instructions/ADMIN/ADMIN%20-%20FIND%20Q%20FLOW%20POPULATION.docx", "Find Q Flow Population")</f>
        <v>Find Q Flow Population</v>
      </c>
      <c r="F179" s="6"/>
      <c r="H179" t="s">
        <v>39</v>
      </c>
      <c r="K179" s="3">
        <v>44174</v>
      </c>
    </row>
    <row r="180" spans="1:16" x14ac:dyDescent="0.25">
      <c r="A180" t="s">
        <v>40</v>
      </c>
      <c r="B180" t="s">
        <v>278</v>
      </c>
      <c r="D180" t="s">
        <v>269</v>
      </c>
      <c r="E180" s="2" t="str">
        <f>HYPERLINK("https://hennepin.sharepoint.com/teams/hs-economic-supports-hub/BlueZone_Script_Instructions/ADMIN/ADMIN%20-%20FUBU.docx", "FUBU")</f>
        <v>FUBU</v>
      </c>
      <c r="F180" s="6"/>
      <c r="G180" t="s">
        <v>279</v>
      </c>
      <c r="H180" t="s">
        <v>20</v>
      </c>
      <c r="K180" s="3">
        <v>36800</v>
      </c>
      <c r="P180" s="3">
        <v>44417</v>
      </c>
    </row>
    <row r="181" spans="1:16" x14ac:dyDescent="0.25">
      <c r="A181" t="s">
        <v>40</v>
      </c>
      <c r="B181" t="s">
        <v>283</v>
      </c>
      <c r="D181" t="s">
        <v>269</v>
      </c>
      <c r="E181" s="2" t="str">
        <f>HYPERLINK("https://hennepin.sharepoint.com/teams/hs-economic-supports-hub/BlueZone_Script_Instructions/ADMIN/ADMIN%20-%20GET%20BASKET%20NUMBER.docx", "Get basket number")</f>
        <v>Get basket number</v>
      </c>
      <c r="F181" s="6"/>
      <c r="G181" t="s">
        <v>279</v>
      </c>
      <c r="H181" t="s">
        <v>20</v>
      </c>
      <c r="K181" s="3">
        <v>36800</v>
      </c>
      <c r="P181" s="3">
        <v>44356</v>
      </c>
    </row>
    <row r="182" spans="1:16" x14ac:dyDescent="0.25">
      <c r="A182" t="s">
        <v>40</v>
      </c>
      <c r="B182" t="s">
        <v>309</v>
      </c>
      <c r="D182" t="s">
        <v>310</v>
      </c>
      <c r="E182" s="2" t="str">
        <f>HYPERLINK("https://hennepin.sharepoint.com/teams/hs-economic-supports-hub/BlueZone_Script_Instructions/ADMIN/ADMIN%20-%20INDIVIDUAL%20APPOINTMENT%20LETTER.docx", "Individual Appointment Letter")</f>
        <v>Individual Appointment Letter</v>
      </c>
      <c r="F182" s="6"/>
      <c r="G182" t="s">
        <v>311</v>
      </c>
      <c r="H182" t="s">
        <v>26</v>
      </c>
      <c r="K182" s="3">
        <v>36800</v>
      </c>
    </row>
    <row r="183" spans="1:16" x14ac:dyDescent="0.25">
      <c r="A183" t="s">
        <v>40</v>
      </c>
      <c r="B183" t="s">
        <v>312</v>
      </c>
      <c r="D183" t="s">
        <v>310</v>
      </c>
      <c r="E183" s="2" t="str">
        <f>HYPERLINK("https://hennepin.sharepoint.com/teams/hs-economic-supports-hub/BlueZone_Script_Instructions/ADMIN/ADMIN%20-%20INDIVIDUAL%20NOMI.docx", "Individual NOMI")</f>
        <v>Individual NOMI</v>
      </c>
      <c r="F183" s="6"/>
      <c r="G183" t="s">
        <v>311</v>
      </c>
      <c r="H183" t="s">
        <v>26</v>
      </c>
      <c r="K183" s="3">
        <v>36800</v>
      </c>
    </row>
    <row r="184" spans="1:16" x14ac:dyDescent="0.25">
      <c r="A184" t="s">
        <v>40</v>
      </c>
      <c r="B184" t="s">
        <v>313</v>
      </c>
      <c r="D184" t="s">
        <v>314</v>
      </c>
      <c r="E184" s="2" t="str">
        <f>HYPERLINK("https://hennepin.sharepoint.com/teams/hs-economic-supports-hub/BlueZone_Script_Instructions/ADMIN/ADMIN%20-%20INDIVIDUAL%20RECERTIFICATION%20NOTICES.docx", "Individual Recertification Notices")</f>
        <v>Individual Recertification Notices</v>
      </c>
      <c r="F184" s="6"/>
      <c r="G184" t="s">
        <v>43</v>
      </c>
      <c r="H184" t="s">
        <v>26</v>
      </c>
      <c r="K184" s="3">
        <v>36800</v>
      </c>
    </row>
    <row r="185" spans="1:16" x14ac:dyDescent="0.25">
      <c r="A185" t="s">
        <v>40</v>
      </c>
      <c r="B185" t="s">
        <v>333</v>
      </c>
      <c r="D185" t="s">
        <v>269</v>
      </c>
      <c r="E185" s="2" t="str">
        <f>HYPERLINK("https://hennepin.sharepoint.com/teams/hs-economic-supports-hub/BlueZone_Script_Instructions/ADMIN/ADMIN%20-%20LANGUAGE%20STATS.docx", "Language Stats")</f>
        <v>Language Stats</v>
      </c>
      <c r="F185" s="6"/>
      <c r="G185" t="s">
        <v>334</v>
      </c>
      <c r="H185" t="s">
        <v>335</v>
      </c>
      <c r="K185" s="3">
        <v>36800</v>
      </c>
      <c r="P185" s="3">
        <v>44356</v>
      </c>
    </row>
    <row r="186" spans="1:16" x14ac:dyDescent="0.25">
      <c r="A186" t="s">
        <v>40</v>
      </c>
      <c r="B186" t="s">
        <v>382</v>
      </c>
      <c r="D186" t="s">
        <v>266</v>
      </c>
      <c r="E186" s="2" t="str">
        <f>HYPERLINK("https://hennepin.sharepoint.com/teams/hs-economic-supports-hub/BlueZone_Script_Instructions/ADMIN/ADMIN%20-%20MAXIS%20TO%20METS%20CONVERSION.docx", "MAXIS to METS Conversion")</f>
        <v>MAXIS to METS Conversion</v>
      </c>
      <c r="F186" s="6"/>
      <c r="G186" t="s">
        <v>383</v>
      </c>
      <c r="H186" t="s">
        <v>335</v>
      </c>
      <c r="K186" s="3">
        <v>36800</v>
      </c>
      <c r="P186" s="3">
        <v>44356</v>
      </c>
    </row>
    <row r="187" spans="1:16" x14ac:dyDescent="0.25">
      <c r="A187" t="s">
        <v>40</v>
      </c>
      <c r="B187" t="s">
        <v>384</v>
      </c>
      <c r="D187" t="s">
        <v>385</v>
      </c>
      <c r="E187" s="2" t="str">
        <f>HYPERLINK("https://hennepin.sharepoint.com/teams/hs-economic-supports-hub/BlueZone_Script_Instructions/ADMIN/ADMIN%20-%20MEMO%20FROM%20LIST.docx", "MEMO from List")</f>
        <v>MEMO from List</v>
      </c>
      <c r="F187" s="6"/>
      <c r="H187" t="s">
        <v>386</v>
      </c>
      <c r="K187" s="3">
        <v>36800</v>
      </c>
    </row>
    <row r="188" spans="1:16" x14ac:dyDescent="0.25">
      <c r="A188" t="s">
        <v>40</v>
      </c>
      <c r="B188" t="s">
        <v>403</v>
      </c>
      <c r="D188" t="s">
        <v>404</v>
      </c>
      <c r="E188" s="2" t="str">
        <f>HYPERLINK("https://hennepin.sharepoint.com/teams/hs-economic-supports-hub/BlueZone_Script_Instructions/ADMIN/ADMIN%20-%20MFIP%20SANCTION%20FIATER.docx", "MFIP Sanction FIATer")</f>
        <v>MFIP Sanction FIATer</v>
      </c>
      <c r="F188" s="6"/>
      <c r="G188" t="s">
        <v>405</v>
      </c>
      <c r="H188" t="s">
        <v>406</v>
      </c>
      <c r="K188" s="3">
        <v>36800</v>
      </c>
    </row>
    <row r="189" spans="1:16" x14ac:dyDescent="0.25">
      <c r="A189" t="s">
        <v>40</v>
      </c>
      <c r="B189" t="s">
        <v>410</v>
      </c>
      <c r="D189" t="s">
        <v>411</v>
      </c>
      <c r="E189" s="2" t="str">
        <f>HYPERLINK("https://hennepin.sharepoint.com/teams/hs-economic-supports-hub/BlueZone_Script_Instructions/ADMIN/ADMIN%20-%20MONT%20REPORT.docx", "MONT Report")</f>
        <v>MONT Report</v>
      </c>
      <c r="F189" s="6"/>
      <c r="G189" t="s">
        <v>412</v>
      </c>
      <c r="H189" t="s">
        <v>126</v>
      </c>
      <c r="K189" s="3">
        <v>36800</v>
      </c>
    </row>
    <row r="190" spans="1:16" x14ac:dyDescent="0.25">
      <c r="A190" t="s">
        <v>40</v>
      </c>
      <c r="B190" t="s">
        <v>417</v>
      </c>
      <c r="D190" t="s">
        <v>418</v>
      </c>
      <c r="E190" s="2" t="str">
        <f>HYPERLINK("https://hennepin.sharepoint.com/teams/hs-economic-supports-hub/BlueZone_Script_Instructions/ADMIN/ADMIN%20-%20ON%20DEMAND%20NOTES.docx", "On Demand Notes")</f>
        <v>On Demand Notes</v>
      </c>
      <c r="F190" s="6"/>
      <c r="G190" t="s">
        <v>311</v>
      </c>
      <c r="H190" t="s">
        <v>51</v>
      </c>
      <c r="K190" s="3">
        <v>36867</v>
      </c>
    </row>
    <row r="191" spans="1:16" x14ac:dyDescent="0.25">
      <c r="A191" t="s">
        <v>40</v>
      </c>
      <c r="B191" t="s">
        <v>419</v>
      </c>
      <c r="D191" t="s">
        <v>420</v>
      </c>
      <c r="E191" s="2" t="str">
        <f>HYPERLINK("https://hennepin.sharepoint.com/teams/hs-economic-supports-hub/BlueZone_Script_Instructions/ADMIN/ADMIN%20-%20ON%20DEMAND%20WAIVER%20APPLICATIONS.docx", "On Demand Waiver Applications")</f>
        <v>On Demand Waiver Applications</v>
      </c>
      <c r="F191" s="6"/>
      <c r="G191" t="s">
        <v>421</v>
      </c>
      <c r="H191" t="s">
        <v>422</v>
      </c>
      <c r="K191" s="3">
        <v>36800</v>
      </c>
    </row>
    <row r="192" spans="1:16" x14ac:dyDescent="0.25">
      <c r="A192" t="s">
        <v>40</v>
      </c>
      <c r="B192" t="s">
        <v>423</v>
      </c>
      <c r="E192" s="2" t="str">
        <f>HYPERLINK("https://hennepin.sharepoint.com/teams/hs-economic-supports-hub/BlueZone_Script_Instructions/ADMIN/ADMIN%20-%20ON%20DEMAND%20WAIVER%20RECERTIFICATIONS.docx", "On Demand Waiver Recertifications")</f>
        <v>On Demand Waiver Recertifications</v>
      </c>
      <c r="F192" s="6"/>
      <c r="G192" t="s">
        <v>334</v>
      </c>
      <c r="K192" s="3">
        <v>36800</v>
      </c>
      <c r="P192" s="3">
        <v>44356</v>
      </c>
    </row>
    <row r="193" spans="1:16" x14ac:dyDescent="0.25">
      <c r="A193" t="s">
        <v>40</v>
      </c>
      <c r="B193" t="s">
        <v>440</v>
      </c>
      <c r="D193" t="s">
        <v>441</v>
      </c>
      <c r="E193" s="2" t="str">
        <f>HYPERLINK("https://hennepin.sharepoint.com/teams/hs-economic-supports-hub/BlueZone_Script_Instructions/ADMIN/ADMIN%20-%20PAPERLESS%20IR.docx", "Paperless IR")</f>
        <v>Paperless IR</v>
      </c>
      <c r="F193" s="6"/>
      <c r="G193" t="s">
        <v>383</v>
      </c>
      <c r="H193" t="s">
        <v>442</v>
      </c>
      <c r="K193" s="3">
        <v>36800</v>
      </c>
    </row>
    <row r="194" spans="1:16" x14ac:dyDescent="0.25">
      <c r="A194" t="s">
        <v>40</v>
      </c>
      <c r="B194" t="s">
        <v>449</v>
      </c>
      <c r="D194" t="s">
        <v>450</v>
      </c>
      <c r="E194" s="2" t="str">
        <f>HYPERLINK("https://hennepin.sharepoint.com/teams/hs-economic-supports-hub/BlueZone_Script_Instructions/ADMIN/ADMIN%20-%20POLI%20TEMP%20MONTHLY%20UPDATES.docx", "POLI TEMP Monthly Updates")</f>
        <v>POLI TEMP Monthly Updates</v>
      </c>
      <c r="F194" s="6"/>
      <c r="G194" t="s">
        <v>451</v>
      </c>
      <c r="H194" t="s">
        <v>452</v>
      </c>
      <c r="K194" s="3">
        <v>36800</v>
      </c>
    </row>
    <row r="195" spans="1:16" x14ac:dyDescent="0.25">
      <c r="A195" t="s">
        <v>40</v>
      </c>
      <c r="B195" t="s">
        <v>463</v>
      </c>
      <c r="D195" t="s">
        <v>464</v>
      </c>
      <c r="E195" s="2" t="str">
        <f>HYPERLINK("https://hennepin.sharepoint.com/teams/hs-economic-supports-hub/BlueZone_Script_Instructions/ADMIN/ADMIN%20-%20QC%20RESULTS.docx", "QC Results")</f>
        <v>QC Results</v>
      </c>
      <c r="F195" s="6"/>
      <c r="G195" t="s">
        <v>465</v>
      </c>
      <c r="H195" t="s">
        <v>466</v>
      </c>
      <c r="K195" s="3">
        <v>36800</v>
      </c>
    </row>
    <row r="196" spans="1:16" x14ac:dyDescent="0.25">
      <c r="A196" t="s">
        <v>40</v>
      </c>
      <c r="B196" t="s">
        <v>467</v>
      </c>
      <c r="D196" t="s">
        <v>67</v>
      </c>
      <c r="E196" s="2" t="str">
        <f>HYPERLINK("https://hennepin.sharepoint.com/teams/hs-economic-supports-hub/BlueZone_Script_Instructions/ADMIN/ADMIN%20-%20QI%20RENEWAL%20ACCURACY.docx", "QI Renewal Accuracy")</f>
        <v>QI Renewal Accuracy</v>
      </c>
      <c r="F196" s="6"/>
      <c r="G196" t="s">
        <v>451</v>
      </c>
      <c r="H196" t="s">
        <v>51</v>
      </c>
      <c r="K196" s="3">
        <v>36800</v>
      </c>
    </row>
    <row r="197" spans="1:16" x14ac:dyDescent="0.25">
      <c r="A197" t="s">
        <v>40</v>
      </c>
      <c r="B197" t="s">
        <v>497</v>
      </c>
      <c r="D197" t="s">
        <v>498</v>
      </c>
      <c r="E197" s="2" t="str">
        <f>HYPERLINK("https://hennepin.sharepoint.com/teams/hs-economic-supports-hub/BlueZone_Script_Instructions/ADMIN/ADMIN%20-%20RESOLVE%20HC%20EOMC%20IN%20MMIS.docx", "Resolve HC EOMC in MMIS")</f>
        <v>Resolve HC EOMC in MMIS</v>
      </c>
      <c r="F197" s="6"/>
      <c r="G197" t="s">
        <v>383</v>
      </c>
      <c r="H197" t="s">
        <v>108</v>
      </c>
      <c r="K197" s="3">
        <v>36800</v>
      </c>
    </row>
    <row r="198" spans="1:16" x14ac:dyDescent="0.25">
      <c r="A198" t="s">
        <v>40</v>
      </c>
      <c r="B198" t="s">
        <v>502</v>
      </c>
      <c r="D198" t="s">
        <v>503</v>
      </c>
      <c r="E198" s="2" t="str">
        <f>HYPERLINK("https://hennepin.sharepoint.com/teams/hs-economic-supports-hub/BlueZone_Script_Instructions/ADMIN/ADMIN%20-%20REVIEW%20REPORT.docx", "Review Report")</f>
        <v>Review Report</v>
      </c>
      <c r="F198" s="6"/>
      <c r="G198" t="s">
        <v>107</v>
      </c>
      <c r="H198" t="s">
        <v>504</v>
      </c>
      <c r="K198" s="3">
        <v>44124</v>
      </c>
    </row>
    <row r="199" spans="1:16" x14ac:dyDescent="0.25">
      <c r="A199" t="s">
        <v>40</v>
      </c>
      <c r="B199" t="s">
        <v>505</v>
      </c>
      <c r="D199" t="s">
        <v>269</v>
      </c>
      <c r="E199" s="2" t="str">
        <f>HYPERLINK("https://hennepin.sharepoint.com/teams/hs-economic-supports-hub/BlueZone_Script_Instructions/ADMIN/ADMIN%20-%20REVIEW%20TESTERS.docx", "Review Testers")</f>
        <v>Review Testers</v>
      </c>
      <c r="F199" s="6"/>
      <c r="G199" t="s">
        <v>279</v>
      </c>
      <c r="H199" t="s">
        <v>20</v>
      </c>
      <c r="K199" s="3">
        <v>36800</v>
      </c>
    </row>
    <row r="200" spans="1:16" x14ac:dyDescent="0.25">
      <c r="A200" t="s">
        <v>40</v>
      </c>
      <c r="B200" t="s">
        <v>506</v>
      </c>
      <c r="E200" s="2" t="str">
        <f>HYPERLINK("https://hennepin.sharepoint.com/teams/hs-economic-supports-hub/BlueZone_Script_Instructions/ADMIN/ADMIN%20-%20REVW%20MONT%20CLOSURES.docx", "REVW MONT Closures")</f>
        <v>REVW MONT Closures</v>
      </c>
      <c r="F200" s="6"/>
      <c r="G200" t="s">
        <v>334</v>
      </c>
      <c r="K200" s="3">
        <v>36800</v>
      </c>
      <c r="P200" s="3">
        <v>44356</v>
      </c>
    </row>
    <row r="201" spans="1:16" x14ac:dyDescent="0.25">
      <c r="A201" t="s">
        <v>40</v>
      </c>
      <c r="B201" t="s">
        <v>510</v>
      </c>
      <c r="D201" t="s">
        <v>511</v>
      </c>
      <c r="E201" s="2" t="str">
        <f>HYPERLINK("https://hennepin.sharepoint.com/teams/hs-economic-supports-hub/BlueZone_Script_Instructions/ADMIN/ADMIN%20-%20SEND%20CBO%20MANUAL%20REFERRALS.docx", "Send CBO Manual Referrals")</f>
        <v>Send CBO Manual Referrals</v>
      </c>
      <c r="F201" s="6"/>
      <c r="G201" t="s">
        <v>178</v>
      </c>
      <c r="H201" t="s">
        <v>20</v>
      </c>
      <c r="K201" s="3">
        <v>36800</v>
      </c>
    </row>
    <row r="202" spans="1:16" x14ac:dyDescent="0.25">
      <c r="A202" t="s">
        <v>40</v>
      </c>
      <c r="B202" t="s">
        <v>512</v>
      </c>
      <c r="D202" t="s">
        <v>513</v>
      </c>
      <c r="E202" s="2" t="str">
        <f>HYPERLINK("https://hennepin.sharepoint.com/teams/hs-economic-supports-hub/BlueZone_Script_Instructions/ADMIN/ADMIN%20-%20SEND%20EMAIL%20CORRECTION.docx", "Send Email Correction")</f>
        <v>Send Email Correction</v>
      </c>
      <c r="F202" s="6"/>
      <c r="G202" t="s">
        <v>514</v>
      </c>
      <c r="H202" t="s">
        <v>515</v>
      </c>
      <c r="K202" s="3">
        <v>44033</v>
      </c>
      <c r="P202" s="3">
        <v>44617</v>
      </c>
    </row>
    <row r="203" spans="1:16" x14ac:dyDescent="0.25">
      <c r="A203" t="s">
        <v>40</v>
      </c>
      <c r="B203" t="s">
        <v>534</v>
      </c>
      <c r="D203" t="s">
        <v>535</v>
      </c>
      <c r="E203" s="2" t="str">
        <f>HYPERLINK("https://hennepin.sharepoint.com/teams/hs-economic-supports-hub/BlueZone_Script_Instructions/ADMIN/ADMIN%20-%20TASK%20BASED%20ASSISTOR.docx", "Task Based Assistor")</f>
        <v>Task Based Assistor</v>
      </c>
      <c r="F203" s="6"/>
      <c r="G203" t="s">
        <v>536</v>
      </c>
      <c r="H203" t="s">
        <v>20</v>
      </c>
      <c r="K203" s="3">
        <v>44322</v>
      </c>
    </row>
    <row r="204" spans="1:16" x14ac:dyDescent="0.25">
      <c r="A204" t="s">
        <v>40</v>
      </c>
      <c r="B204" t="s">
        <v>537</v>
      </c>
      <c r="D204" t="s">
        <v>538</v>
      </c>
      <c r="E204" s="2" t="str">
        <f>HYPERLINK("https://hennepin.sharepoint.com/teams/hs-economic-supports-hub/BlueZone_Script_Instructions/ADMIN/ADMIN%20-%20TASK%20BASED%20DAIL%20CAPTURE.docx", "Task Based DAIL Capture")</f>
        <v>Task Based DAIL Capture</v>
      </c>
      <c r="F204" s="6"/>
      <c r="G204" t="s">
        <v>192</v>
      </c>
      <c r="H204" t="s">
        <v>39</v>
      </c>
      <c r="K204" s="3">
        <v>44238</v>
      </c>
    </row>
    <row r="205" spans="1:16" x14ac:dyDescent="0.25">
      <c r="A205" t="s">
        <v>40</v>
      </c>
      <c r="B205" t="s">
        <v>539</v>
      </c>
      <c r="D205" t="s">
        <v>540</v>
      </c>
      <c r="E205" s="2" t="str">
        <f>HYPERLINK("https://hennepin.sharepoint.com/teams/hs-economic-supports-hub/BlueZone_Script_Instructions/ADMIN/ADMIN%20-%20TIKL%20FROM%20LIST.docx", "TIKL FROM LIST")</f>
        <v>TIKL FROM LIST</v>
      </c>
      <c r="F205" s="6"/>
      <c r="G205" t="s">
        <v>541</v>
      </c>
      <c r="H205" t="s">
        <v>542</v>
      </c>
      <c r="K205" s="3">
        <v>36800</v>
      </c>
    </row>
    <row r="206" spans="1:16" x14ac:dyDescent="0.25">
      <c r="A206" t="s">
        <v>40</v>
      </c>
      <c r="B206" t="s">
        <v>543</v>
      </c>
      <c r="D206" t="s">
        <v>544</v>
      </c>
      <c r="E206" s="2" t="str">
        <f>HYPERLINK("https://hennepin.sharepoint.com/teams/hs-economic-supports-hub/BlueZone_Script_Instructions/ADMIN/ADMIN%20-%20TRACK%20AUTOCLOSE%20OVERPAYMENTS.docx", "Track Autoclose Overpayments")</f>
        <v>Track Autoclose Overpayments</v>
      </c>
      <c r="F206" s="6"/>
      <c r="G206" t="s">
        <v>545</v>
      </c>
      <c r="H206" t="s">
        <v>546</v>
      </c>
      <c r="K206" s="3">
        <v>44649</v>
      </c>
      <c r="P206" s="3">
        <v>44713</v>
      </c>
    </row>
    <row r="207" spans="1:16" x14ac:dyDescent="0.25">
      <c r="A207" t="s">
        <v>40</v>
      </c>
      <c r="B207" t="s">
        <v>547</v>
      </c>
      <c r="D207" t="s">
        <v>548</v>
      </c>
      <c r="E207" s="2" t="str">
        <f>HYPERLINK("https://hennepin.sharepoint.com/teams/hs-economic-supports-hub/BlueZone_Script_Instructions/ADMIN/ADMIN%20-%20TRAINING%20CASE%20CREATOR.docx", "Training Case Creator")</f>
        <v>Training Case Creator</v>
      </c>
      <c r="F207" s="6"/>
      <c r="G207" t="s">
        <v>549</v>
      </c>
      <c r="H207" t="s">
        <v>550</v>
      </c>
      <c r="K207" s="3">
        <v>36800</v>
      </c>
    </row>
    <row r="208" spans="1:16" x14ac:dyDescent="0.25">
      <c r="A208" t="s">
        <v>40</v>
      </c>
      <c r="B208" t="s">
        <v>553</v>
      </c>
      <c r="D208" t="s">
        <v>129</v>
      </c>
      <c r="E208" s="2" t="str">
        <f>HYPERLINK("https://hennepin.sharepoint.com/teams/hs-economic-supports-hub/BlueZone_Script_Instructions/ADMIN/ADMIN%20-%20UNEA%20UPDATER.docx", "UNEA Updater")</f>
        <v>UNEA Updater</v>
      </c>
      <c r="F208" s="6"/>
      <c r="G208" t="s">
        <v>107</v>
      </c>
      <c r="H208" t="s">
        <v>554</v>
      </c>
      <c r="K208" s="3">
        <v>36800</v>
      </c>
    </row>
    <row r="209" spans="1:16" x14ac:dyDescent="0.25">
      <c r="A209" t="s">
        <v>40</v>
      </c>
      <c r="B209" t="s">
        <v>568</v>
      </c>
      <c r="D209" t="s">
        <v>175</v>
      </c>
      <c r="E209" s="2" t="str">
        <f>HYPERLINK("https://hennepin.sharepoint.com/teams/hs-economic-supports-hub/BlueZone_Script_Instructions/ADMIN/ADMIN%20-%20WF1%20CASE%20STATUS.docx", "WF1 Case Status")</f>
        <v>WF1 Case Status</v>
      </c>
      <c r="F209" s="6"/>
      <c r="G209" t="s">
        <v>27</v>
      </c>
      <c r="H209" t="s">
        <v>20</v>
      </c>
      <c r="K209" s="3">
        <v>36800</v>
      </c>
    </row>
    <row r="210" spans="1:16" x14ac:dyDescent="0.25">
      <c r="A210" t="s">
        <v>40</v>
      </c>
      <c r="B210" t="s">
        <v>569</v>
      </c>
      <c r="D210" t="s">
        <v>570</v>
      </c>
      <c r="E210" s="2" t="str">
        <f>HYPERLINK("https://hennepin.sharepoint.com/teams/hs-economic-supports-hub/BlueZone_Script_Instructions/ADMIN/ADMIN%20-%20WORK%20ASSIGNMENT%20COMPLETED.docx", "Work Assignment Completed")</f>
        <v>Work Assignment Completed</v>
      </c>
      <c r="F210" s="6"/>
      <c r="G210" t="s">
        <v>514</v>
      </c>
      <c r="H210" t="s">
        <v>571</v>
      </c>
      <c r="K210" s="3">
        <v>43987</v>
      </c>
    </row>
    <row r="211" spans="1:16" x14ac:dyDescent="0.25">
      <c r="A211" t="s">
        <v>40</v>
      </c>
      <c r="B211" t="s">
        <v>572</v>
      </c>
      <c r="D211" t="s">
        <v>63</v>
      </c>
      <c r="E211" s="2" t="str">
        <f>HYPERLINK("https://hennepin.sharepoint.com/teams/hs-economic-supports-hub/BlueZone_Script_Instructions/ADMIN/ADMIN%20-%20WORK%20ASSIGNMENT%20FROM%20EXCEL.docx", "Work Assignment from Excel")</f>
        <v>Work Assignment from Excel</v>
      </c>
      <c r="F211" s="6"/>
      <c r="G211" t="s">
        <v>279</v>
      </c>
      <c r="H211" t="s">
        <v>44</v>
      </c>
      <c r="K211" s="3">
        <v>36800</v>
      </c>
    </row>
    <row r="212" spans="1:16" x14ac:dyDescent="0.25">
      <c r="A212" t="s">
        <v>28</v>
      </c>
      <c r="B212" t="s">
        <v>29</v>
      </c>
      <c r="D212" t="s">
        <v>30</v>
      </c>
      <c r="E212" s="2" t="str">
        <f>HYPERLINK("https://hennepin.sharepoint.com/teams/hs-economic-supports-hub/BlueZone_Script_Instructions/ACTIONS/ACTIONS%20-%20ABAWD%20EXEMPTION.docx", "ABAWD Exemption")</f>
        <v>ABAWD Exemption</v>
      </c>
      <c r="F212" s="6"/>
      <c r="G212" t="s">
        <v>31</v>
      </c>
      <c r="H212" t="s">
        <v>32</v>
      </c>
      <c r="I212" t="s">
        <v>33</v>
      </c>
      <c r="K212" s="3">
        <v>43003</v>
      </c>
    </row>
    <row r="213" spans="1:16" x14ac:dyDescent="0.25">
      <c r="A213" t="s">
        <v>28</v>
      </c>
      <c r="B213" t="s">
        <v>34</v>
      </c>
      <c r="D213" t="s">
        <v>35</v>
      </c>
      <c r="E213" s="2" t="str">
        <f>HYPERLINK("https://hennepin.sharepoint.com/teams/hs-economic-supports-hub/BlueZone_Script_Instructions/ACTIONS/ACTIONS%20-%20ABAWD%20FIATER.docx", "ABAWD FIATer")</f>
        <v>ABAWD FIATer</v>
      </c>
      <c r="F213" s="6"/>
      <c r="G213" t="s">
        <v>31</v>
      </c>
      <c r="H213" t="s">
        <v>36</v>
      </c>
      <c r="I213" t="s">
        <v>33</v>
      </c>
      <c r="K213" s="3">
        <v>42752</v>
      </c>
      <c r="P213" s="3">
        <v>43985</v>
      </c>
    </row>
    <row r="214" spans="1:16" x14ac:dyDescent="0.25">
      <c r="A214" t="s">
        <v>28</v>
      </c>
      <c r="B214" t="s">
        <v>37</v>
      </c>
      <c r="D214" t="s">
        <v>38</v>
      </c>
      <c r="E214" s="2" t="str">
        <f>HYPERLINK("https://hennepin.sharepoint.com/teams/hs-economic-supports-hub/BlueZone_Script_Instructions/ACTIONS/ACTIONS%20-%20ABAWD%20FSET%20EXEMPTION%20CHECK.docx", "ABAWD FSET Exemption Check")</f>
        <v>ABAWD FSET Exemption Check</v>
      </c>
      <c r="F214" s="6"/>
      <c r="G214" t="s">
        <v>31</v>
      </c>
      <c r="H214" t="s">
        <v>39</v>
      </c>
      <c r="I214" t="s">
        <v>33</v>
      </c>
      <c r="K214" s="3">
        <v>36800</v>
      </c>
    </row>
    <row r="215" spans="1:16" x14ac:dyDescent="0.25">
      <c r="A215" t="s">
        <v>28</v>
      </c>
      <c r="B215" t="s">
        <v>45</v>
      </c>
      <c r="D215" t="s">
        <v>46</v>
      </c>
      <c r="E215" s="2" t="str">
        <f>HYPERLINK("https://hennepin.sharepoint.com/teams/hs-economic-supports-hub/BlueZone_Script_Instructions/ACTIONS/ACTIONS%20-%20ABAWD%20SCREENING%20TOOL.docx", "ABAWD Screening Tool")</f>
        <v>ABAWD Screening Tool</v>
      </c>
      <c r="F215" s="6"/>
      <c r="G215" t="s">
        <v>31</v>
      </c>
      <c r="H215" t="s">
        <v>47</v>
      </c>
      <c r="I215" t="s">
        <v>33</v>
      </c>
      <c r="K215" s="3">
        <v>36800</v>
      </c>
    </row>
    <row r="216" spans="1:16" x14ac:dyDescent="0.25">
      <c r="A216" t="s">
        <v>28</v>
      </c>
      <c r="B216" t="s">
        <v>54</v>
      </c>
      <c r="D216" t="s">
        <v>55</v>
      </c>
      <c r="E216" s="2" t="str">
        <f>HYPERLINK("https://hennepin.sharepoint.com/teams/hs-economic-supports-hub/BlueZone_Script_Instructions/ACTIONS/ACTIONS%20-%20ADD%20GRH%20RATE%202%20TO%20MMIS.docx", "Add GRH Rate 2 to MMIS")</f>
        <v>Add GRH Rate 2 to MMIS</v>
      </c>
      <c r="F216" s="6"/>
      <c r="G216" t="s">
        <v>56</v>
      </c>
      <c r="H216" t="s">
        <v>32</v>
      </c>
      <c r="K216" s="3">
        <v>43325</v>
      </c>
    </row>
    <row r="217" spans="1:16" x14ac:dyDescent="0.25">
      <c r="A217" t="s">
        <v>28</v>
      </c>
      <c r="B217" t="s">
        <v>98</v>
      </c>
      <c r="D217" t="s">
        <v>99</v>
      </c>
      <c r="E217" s="2" t="str">
        <f>HYPERLINK("https://hennepin.sharepoint.com/teams/hs-economic-supports-hub/BlueZone_Script_Instructions/ACTIONS/ACTIONS%20-%20BILS%20UPDATER.docx", "BILS Updater")</f>
        <v>BILS Updater</v>
      </c>
      <c r="F217" s="6"/>
      <c r="G217" t="s">
        <v>100</v>
      </c>
      <c r="H217" t="s">
        <v>101</v>
      </c>
      <c r="K217" s="3">
        <v>36800</v>
      </c>
    </row>
    <row r="218" spans="1:16" x14ac:dyDescent="0.25">
      <c r="A218" t="s">
        <v>28</v>
      </c>
      <c r="B218" t="s">
        <v>135</v>
      </c>
      <c r="D218" t="s">
        <v>136</v>
      </c>
      <c r="E218" s="2" t="str">
        <f>HYPERLINK("https://hennepin.sharepoint.com/teams/hs-economic-supports-hub/BlueZone_Script_Instructions/ACTIONS/ACTIONS%20-%20CHECK%20EDRS.docx", "Check EDRS")</f>
        <v>Check EDRS</v>
      </c>
      <c r="F218" s="6"/>
      <c r="G218" t="s">
        <v>137</v>
      </c>
      <c r="H218" t="s">
        <v>39</v>
      </c>
      <c r="K218" s="3">
        <v>36800</v>
      </c>
    </row>
    <row r="219" spans="1:16" x14ac:dyDescent="0.25">
      <c r="A219" t="s">
        <v>28</v>
      </c>
      <c r="B219" t="s">
        <v>143</v>
      </c>
      <c r="D219" t="s">
        <v>144</v>
      </c>
      <c r="E219" s="2" t="str">
        <f>HYPERLINK("https://hennepin.sharepoint.com/teams/hs-economic-supports-hub/BlueZone_Script_Instructions/ACTIONS/ACTIONS%20-%20CLAIM%20REFERRAL%20TRACKING.docx", "Claim Referral Tracking")</f>
        <v>Claim Referral Tracking</v>
      </c>
      <c r="F219" s="6"/>
      <c r="G219" t="s">
        <v>145</v>
      </c>
      <c r="H219" t="s">
        <v>146</v>
      </c>
      <c r="K219" s="3">
        <v>43003</v>
      </c>
    </row>
    <row r="220" spans="1:16" x14ac:dyDescent="0.25">
      <c r="A220" t="s">
        <v>28</v>
      </c>
      <c r="B220" t="s">
        <v>174</v>
      </c>
      <c r="D220" t="s">
        <v>175</v>
      </c>
      <c r="E220" s="2" t="str">
        <f>HYPERLINK("https://hennepin.sharepoint.com/teams/hs-economic-supports-hub/BlueZone_Script_Instructions/ACTIONS/ACTIONS%20-%20COUNTED%20ABAWD%20MONTHS.docx", "Counted ABAWD Months")</f>
        <v>Counted ABAWD Months</v>
      </c>
      <c r="F220" s="6"/>
      <c r="G220" t="s">
        <v>31</v>
      </c>
      <c r="H220" t="s">
        <v>20</v>
      </c>
      <c r="I220" t="s">
        <v>33</v>
      </c>
      <c r="K220" s="3">
        <v>36800</v>
      </c>
    </row>
    <row r="221" spans="1:16" x14ac:dyDescent="0.25">
      <c r="A221" t="s">
        <v>28</v>
      </c>
      <c r="B221" t="s">
        <v>220</v>
      </c>
      <c r="D221" t="s">
        <v>221</v>
      </c>
      <c r="E221" s="2" t="str">
        <f>HYPERLINK("https://hennepin.sharepoint.com/teams/hs-economic-supports-hub/BlueZone_Script_Instructions/ACTIONS/ACTIONS%20-%20EARNED%20INCOME%20BUDGETING.docx", "Earned Income Budgeting")</f>
        <v>Earned Income Budgeting</v>
      </c>
      <c r="F221" s="6"/>
      <c r="G221" t="s">
        <v>222</v>
      </c>
      <c r="H221" t="s">
        <v>223</v>
      </c>
      <c r="K221" s="3">
        <v>43529</v>
      </c>
    </row>
    <row r="222" spans="1:16" x14ac:dyDescent="0.25">
      <c r="A222" t="s">
        <v>28</v>
      </c>
      <c r="B222" t="s">
        <v>242</v>
      </c>
      <c r="D222" t="s">
        <v>243</v>
      </c>
      <c r="E222" s="2" t="str">
        <f>HYPERLINK("https://hennepin.sharepoint.com/teams/hs-economic-supports-hub/BlueZone_Script_Instructions/ACTIONS/ACTIONS%20-%20EMPS%20UPDATER.docx", "EMPS Updater")</f>
        <v>EMPS Updater</v>
      </c>
      <c r="F222" s="6"/>
      <c r="G222" t="s">
        <v>244</v>
      </c>
      <c r="H222" t="s">
        <v>146</v>
      </c>
      <c r="K222" s="3">
        <v>42677</v>
      </c>
    </row>
    <row r="223" spans="1:16" x14ac:dyDescent="0.25">
      <c r="A223" t="s">
        <v>28</v>
      </c>
      <c r="B223" t="s">
        <v>259</v>
      </c>
      <c r="D223" t="s">
        <v>260</v>
      </c>
      <c r="E223" s="2" t="str">
        <f>HYPERLINK("https://hennepin.sharepoint.com/teams/hs-economic-supports-hub/BlueZone_Script_Instructions/ACTIONS/ACTIONS%20-%20FIAT%20GA-RCA%20INTO%20SNAP%20BUDGET.docx", "FIAT GA-RCA Into SNAP Budget")</f>
        <v>FIAT GA-RCA Into SNAP Budget</v>
      </c>
      <c r="F223" s="6"/>
      <c r="G223" t="s">
        <v>261</v>
      </c>
      <c r="H223" t="s">
        <v>262</v>
      </c>
      <c r="K223" s="3">
        <v>43003</v>
      </c>
    </row>
    <row r="224" spans="1:16" x14ac:dyDescent="0.25">
      <c r="A224" t="s">
        <v>28</v>
      </c>
      <c r="B224" t="s">
        <v>275</v>
      </c>
      <c r="D224" t="s">
        <v>276</v>
      </c>
      <c r="E224" s="2" t="str">
        <f>HYPERLINK("https://hennepin.sharepoint.com/teams/hs-economic-supports-hub/BlueZone_Script_Instructions/ACTIONS/ACTIONS%20-%20FSS%20STATUS%20CHANGE.docx", "FSS Status Change")</f>
        <v>FSS Status Change</v>
      </c>
      <c r="F224" s="6"/>
      <c r="G224" t="s">
        <v>277</v>
      </c>
      <c r="H224" t="s">
        <v>146</v>
      </c>
      <c r="K224" s="3">
        <v>42677</v>
      </c>
    </row>
    <row r="225" spans="1:16" x14ac:dyDescent="0.25">
      <c r="A225" t="s">
        <v>28</v>
      </c>
      <c r="B225" t="s">
        <v>329</v>
      </c>
      <c r="D225" t="s">
        <v>330</v>
      </c>
      <c r="E225" s="2" t="str">
        <f>HYPERLINK("https://hennepin.sharepoint.com/teams/hs-economic-supports-hub/BlueZone_Script_Instructions/ACTIONS/ACTIONS%20-%20JOB%20CHANGE%20REPORTED.docx", "Job Change Reported")</f>
        <v>Job Change Reported</v>
      </c>
      <c r="F225" s="6"/>
      <c r="G225" t="s">
        <v>331</v>
      </c>
      <c r="H225" t="s">
        <v>332</v>
      </c>
      <c r="K225" s="3">
        <v>36800</v>
      </c>
    </row>
    <row r="226" spans="1:16" x14ac:dyDescent="0.25">
      <c r="A226" t="s">
        <v>28</v>
      </c>
      <c r="B226" t="s">
        <v>363</v>
      </c>
      <c r="D226" t="s">
        <v>364</v>
      </c>
      <c r="E226" s="2" t="str">
        <f>HYPERLINK("https://hennepin.sharepoint.com/teams/hs-economic-supports-hub/BlueZone_Script_Instructions/ACTIONS/ACTIONS%20-%20LTC%20SPOUSAL%20ALLOCATION%20FIATER.docx", "LTC Spousal Allocation FIATer")</f>
        <v>LTC Spousal Allocation FIATer</v>
      </c>
      <c r="F226" s="6"/>
      <c r="G226" t="s">
        <v>365</v>
      </c>
      <c r="H226" t="s">
        <v>262</v>
      </c>
      <c r="I226" t="s">
        <v>340</v>
      </c>
      <c r="K226" s="3">
        <v>36800</v>
      </c>
    </row>
    <row r="227" spans="1:16" x14ac:dyDescent="0.25">
      <c r="A227" t="s">
        <v>28</v>
      </c>
      <c r="B227" t="s">
        <v>366</v>
      </c>
      <c r="D227" t="s">
        <v>364</v>
      </c>
      <c r="E227" s="2" t="str">
        <f>HYPERLINK("https://hennepin.sharepoint.com/teams/hs-economic-supports-hub/BlueZone_Script_Instructions/ACTIONS/ACTIONS%20-%20LTC%20ICF-DD%20DEDUCTION%20FIATER.docx", "LTC ICF-DD Deduction FIATer")</f>
        <v>LTC ICF-DD Deduction FIATer</v>
      </c>
      <c r="F227" s="6"/>
      <c r="G227" t="s">
        <v>365</v>
      </c>
      <c r="H227" t="s">
        <v>262</v>
      </c>
      <c r="I227" t="s">
        <v>340</v>
      </c>
      <c r="K227" s="3">
        <v>42513</v>
      </c>
    </row>
    <row r="228" spans="1:16" x14ac:dyDescent="0.25">
      <c r="A228" t="s">
        <v>28</v>
      </c>
      <c r="B228" t="s">
        <v>370</v>
      </c>
      <c r="D228" t="s">
        <v>371</v>
      </c>
      <c r="E228" s="2" t="str">
        <f>HYPERLINK("https://hennepin.sharepoint.com/teams/hs-economic-supports-hub/BlueZone_Script_Instructions/ACTIONS/ACTIONS%20-%20MA%20FIATER%20FOR%20GRH%20MSA.docx", "MA FIATER for GRH MSA")</f>
        <v>MA FIATER for GRH MSA</v>
      </c>
      <c r="F228" s="6"/>
      <c r="G228" t="s">
        <v>372</v>
      </c>
      <c r="H228" t="s">
        <v>262</v>
      </c>
      <c r="K228" s="3">
        <v>44288</v>
      </c>
    </row>
    <row r="229" spans="1:16" x14ac:dyDescent="0.25">
      <c r="A229" t="s">
        <v>28</v>
      </c>
      <c r="B229" t="s">
        <v>376</v>
      </c>
      <c r="D229" t="s">
        <v>364</v>
      </c>
      <c r="E229" s="2" t="str">
        <f>HYPERLINK("https://hennepin.sharepoint.com/teams/hs-economic-supports-hub/BlueZone_Script_Instructions/ACTIONS/ACTIONS%20-%20MA-EPD%20EI%20FIAT.docx", "MA-EPD EI FIAT")</f>
        <v>MA-EPD EI FIAT</v>
      </c>
      <c r="F229" s="6"/>
      <c r="G229" t="s">
        <v>377</v>
      </c>
      <c r="H229" t="s">
        <v>262</v>
      </c>
      <c r="K229" s="3">
        <v>36800</v>
      </c>
    </row>
    <row r="230" spans="1:16" x14ac:dyDescent="0.25">
      <c r="A230" t="s">
        <v>28</v>
      </c>
      <c r="B230" t="s">
        <v>414</v>
      </c>
      <c r="D230" t="s">
        <v>221</v>
      </c>
      <c r="E230" s="2" t="str">
        <f>HYPERLINK("https://hennepin.sharepoint.com/teams/hs-economic-supports-hub/BlueZone_Script_Instructions/ACTIONS/ACTIONS%20-%20NEW%20JOB%20REPORTED.docx", "New Job Reported")</f>
        <v>New Job Reported</v>
      </c>
      <c r="F230" s="6"/>
      <c r="G230" t="s">
        <v>415</v>
      </c>
      <c r="H230" t="s">
        <v>416</v>
      </c>
      <c r="K230" s="3">
        <v>36800</v>
      </c>
      <c r="P230" s="3">
        <v>44099</v>
      </c>
    </row>
    <row r="231" spans="1:16" x14ac:dyDescent="0.25">
      <c r="A231" t="s">
        <v>28</v>
      </c>
      <c r="B231" t="s">
        <v>443</v>
      </c>
      <c r="D231" t="s">
        <v>444</v>
      </c>
      <c r="E231" s="2" t="str">
        <f>HYPERLINK("https://hennepin.sharepoint.com/teams/hs-economic-supports-hub/BlueZone_Script_Instructions/ACTIONS/ACTIONS%20-%20PF11%20ACTIONS.docx", "PF11 Actions")</f>
        <v>PF11 Actions</v>
      </c>
      <c r="F231" s="6"/>
      <c r="G231" t="s">
        <v>445</v>
      </c>
      <c r="H231" t="s">
        <v>446</v>
      </c>
      <c r="K231" s="3">
        <v>43647</v>
      </c>
    </row>
    <row r="232" spans="1:16" x14ac:dyDescent="0.25">
      <c r="A232" t="s">
        <v>28</v>
      </c>
      <c r="B232" t="s">
        <v>516</v>
      </c>
      <c r="D232" t="s">
        <v>221</v>
      </c>
      <c r="E232" s="2" t="str">
        <f>HYPERLINK("https://hennepin.sharepoint.com/teams/hs-economic-supports-hub/BlueZone_Script_Instructions/ACTIONS/ACTIONS%20-%20SEND%20SVES.docx", "Send SVES")</f>
        <v>Send SVES</v>
      </c>
      <c r="F232" s="6"/>
      <c r="G232" t="s">
        <v>517</v>
      </c>
      <c r="H232" t="s">
        <v>32</v>
      </c>
      <c r="K232" s="3">
        <v>36800</v>
      </c>
    </row>
    <row r="233" spans="1:16" x14ac:dyDescent="0.25">
      <c r="A233" t="s">
        <v>28</v>
      </c>
      <c r="B233" t="s">
        <v>518</v>
      </c>
      <c r="D233" t="s">
        <v>519</v>
      </c>
      <c r="E233" s="2" t="str">
        <f>HYPERLINK("https://hennepin.sharepoint.com/teams/hs-economic-supports-hub/BlueZone_Script_Instructions/ACTIONS/ACTIONS%20-%20SHELTER%20EXPENSE%20VERIF%20RECEIVED.docx", "Shelter Expense Verif Received")</f>
        <v>Shelter Expense Verif Received</v>
      </c>
      <c r="F233" s="6"/>
      <c r="G233" t="s">
        <v>520</v>
      </c>
      <c r="H233" t="s">
        <v>32</v>
      </c>
      <c r="K233" s="3">
        <v>36800</v>
      </c>
    </row>
    <row r="234" spans="1:16" x14ac:dyDescent="0.25">
      <c r="A234" t="s">
        <v>28</v>
      </c>
      <c r="B234" t="s">
        <v>530</v>
      </c>
      <c r="D234" t="s">
        <v>531</v>
      </c>
      <c r="E234" s="2" t="str">
        <f>HYPERLINK("https://hennepin.sharepoint.com/teams/hs-economic-supports-hub/BlueZone_Script_Instructions/ACTIONS/ACTIONS%20-%20TRANSFER%20CASE.docx", "Transfer Case")</f>
        <v>Transfer Case</v>
      </c>
      <c r="F234" s="6"/>
      <c r="G234" t="s">
        <v>532</v>
      </c>
      <c r="H234" t="s">
        <v>533</v>
      </c>
      <c r="K234" s="3">
        <v>36800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SCRIPTS sorted All</vt:lpstr>
    </vt:vector>
  </TitlesOfParts>
  <Company>Hennepin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Handley</dc:creator>
  <cp:lastModifiedBy>M. Handley</cp:lastModifiedBy>
  <dcterms:created xsi:type="dcterms:W3CDTF">2022-09-06T21:04:39Z</dcterms:created>
  <dcterms:modified xsi:type="dcterms:W3CDTF">2022-09-07T16:59:54Z</dcterms:modified>
</cp:coreProperties>
</file>