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nri\Documents\version_control\home_energy_audit\"/>
    </mc:Choice>
  </mc:AlternateContent>
  <xr:revisionPtr revIDLastSave="0" documentId="13_ncr:1_{4B72D224-739C-48BE-AD62-1BDFABF59BE8}" xr6:coauthVersionLast="47" xr6:coauthVersionMax="47" xr10:uidLastSave="{00000000-0000-0000-0000-000000000000}"/>
  <bookViews>
    <workbookView xWindow="-120" yWindow="-120" windowWidth="38640" windowHeight="21120" xr2:uid="{C833CD1F-BAA8-44E8-9423-44A515874863}"/>
  </bookViews>
  <sheets>
    <sheet name="Calculations" sheetId="1" r:id="rId1"/>
    <sheet name="Resourc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5" i="1" l="1"/>
  <c r="D32" i="1"/>
  <c r="H5" i="1"/>
  <c r="D40" i="1" s="1"/>
  <c r="H4" i="1"/>
  <c r="D23" i="1" s="1"/>
  <c r="D9" i="1" l="1"/>
  <c r="D6" i="1"/>
  <c r="D34" i="1" l="1"/>
  <c r="D35" i="1" s="1"/>
  <c r="D36" i="1" s="1"/>
  <c r="D38" i="1" s="1"/>
  <c r="D42" i="1" s="1"/>
  <c r="D17" i="1"/>
  <c r="D18" i="1" s="1"/>
  <c r="D19" i="1" s="1"/>
  <c r="D21" i="1" s="1"/>
  <c r="D25" i="1" s="1"/>
</calcChain>
</file>

<file path=xl/sharedStrings.xml><?xml version="1.0" encoding="utf-8"?>
<sst xmlns="http://schemas.openxmlformats.org/spreadsheetml/2006/main" count="46" uniqueCount="34">
  <si>
    <t>https://www.greenbuildingadvisor.com/question/seer-cop-and-hspf#:~:text=SEER%20is%20BTU%20cooling%20%2F%20watt,COP%20of%204.7%20or%20so.</t>
  </si>
  <si>
    <t>https://diy.stackexchange.com/questions/130204/bathroom-exhaust-fan-heat-loss</t>
  </si>
  <si>
    <t>Goal: Calculate heat/cooling loss due to bathroom fan</t>
  </si>
  <si>
    <t>Fan CFM</t>
  </si>
  <si>
    <t>1 CF of air in LBS</t>
  </si>
  <si>
    <t>Fan CFM/hr</t>
  </si>
  <si>
    <t>1 CF of air per degree per BTU</t>
  </si>
  <si>
    <t>BTU/hr to change air temp by one degree</t>
  </si>
  <si>
    <t>Required BTU given temp delta/hr</t>
  </si>
  <si>
    <t>Over 1 month</t>
  </si>
  <si>
    <t>1 Therm in BTU</t>
  </si>
  <si>
    <t>Therms</t>
  </si>
  <si>
    <t>Total cost for 1 month</t>
  </si>
  <si>
    <t>https://www.centerpointenergy.com/en-us/residential/services/natural-gas/natural-gas-prices?sa=mn</t>
  </si>
  <si>
    <t>Price per Therm in dollars</t>
  </si>
  <si>
    <t>Inside air temp in degrees</t>
  </si>
  <si>
    <t>Outside air temp in degrees</t>
  </si>
  <si>
    <t>Air temp delta in degrees</t>
  </si>
  <si>
    <t>Raise 1 LB air 1 degree BTU</t>
  </si>
  <si>
    <t>Fan and BTU</t>
  </si>
  <si>
    <t>Air Temp</t>
  </si>
  <si>
    <t>BTU Given Air Temp</t>
  </si>
  <si>
    <t>Efficiency and Cost</t>
  </si>
  <si>
    <t>HVAC energy efficiency COP</t>
  </si>
  <si>
    <t>Furnace AFUE</t>
  </si>
  <si>
    <t>AC SEER</t>
  </si>
  <si>
    <t>COP</t>
  </si>
  <si>
    <t>Winter</t>
  </si>
  <si>
    <t>Summer</t>
  </si>
  <si>
    <t>KWH</t>
  </si>
  <si>
    <t>1 KWH in BTU</t>
  </si>
  <si>
    <t>KWHs</t>
  </si>
  <si>
    <t>Price per KWH</t>
  </si>
  <si>
    <t>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</si>
</sst>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.000_);_(* \(#,##0.0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64" fontId="0" fillId="0" borderId="0" xfId="1" applyNumberFormat="1" applyFont="1"/>
    <xf numFmtId="0" fontId="2" fillId="0" borderId="0" xfId="0" applyFont="1"/>
    <xf numFmtId="0" fontId="0" fillId="2" borderId="0" xfId="0" applyFill="1"/>
    <xf numFmtId="164" fontId="0" fillId="2" borderId="0" xfId="1" applyNumberFormat="1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A8189-0DFA-4A09-B51E-BE9896D0E02F}">
  <dimension ref="A1:H42"/>
  <sheetViews>
    <sheetView tabSelected="1" topLeftCell="A11" zoomScale="130" zoomScaleNormal="130" workbookViewId="0">
      <selection activeCell="O26" sqref="O26"/>
    </sheetView>
  </sheetViews>
  <sheetFormatPr defaultRowHeight="15" x14ac:dyDescent="0.25"/>
  <cols>
    <col min="3" max="3" width="38.140625" bestFit="1" customWidth="1"/>
    <col min="4" max="4" width="15.140625" bestFit="1" customWidth="1"/>
    <col min="6" max="6" width="13.140625" bestFit="1" customWidth="1"/>
  </cols>
  <sheetData>
    <row r="1" spans="1:8" x14ac:dyDescent="0.25">
      <c r="A1" t="s">
        <v>2</v>
      </c>
    </row>
    <row r="3" spans="1:8" x14ac:dyDescent="0.25">
      <c r="B3" s="4" t="s">
        <v>33</v>
      </c>
      <c r="H3" s="4" t="s">
        <v>26</v>
      </c>
    </row>
    <row r="4" spans="1:8" x14ac:dyDescent="0.25">
      <c r="B4" t="s">
        <v>19</v>
      </c>
      <c r="F4" s="4" t="s">
        <v>24</v>
      </c>
      <c r="G4">
        <v>0.96499999999999997</v>
      </c>
      <c r="H4">
        <f>G4*1</f>
        <v>0.96499999999999997</v>
      </c>
    </row>
    <row r="5" spans="1:8" x14ac:dyDescent="0.25">
      <c r="C5" t="s">
        <v>3</v>
      </c>
      <c r="D5" s="3">
        <v>50</v>
      </c>
      <c r="F5" s="4" t="s">
        <v>25</v>
      </c>
      <c r="G5">
        <v>16</v>
      </c>
      <c r="H5">
        <f>G5/3.412</f>
        <v>4.6893317702227435</v>
      </c>
    </row>
    <row r="6" spans="1:8" x14ac:dyDescent="0.25">
      <c r="C6" s="1" t="s">
        <v>5</v>
      </c>
      <c r="D6" s="3">
        <f>D5*60</f>
        <v>3000</v>
      </c>
    </row>
    <row r="7" spans="1:8" x14ac:dyDescent="0.25">
      <c r="C7" t="s">
        <v>18</v>
      </c>
      <c r="D7" s="3">
        <v>0.24</v>
      </c>
    </row>
    <row r="8" spans="1:8" x14ac:dyDescent="0.25">
      <c r="C8" t="s">
        <v>4</v>
      </c>
      <c r="D8" s="3">
        <v>8.0699999999999994E-2</v>
      </c>
    </row>
    <row r="9" spans="1:8" x14ac:dyDescent="0.25">
      <c r="C9" s="1" t="s">
        <v>6</v>
      </c>
      <c r="D9" s="3">
        <f>D7*D8</f>
        <v>1.9367999999999996E-2</v>
      </c>
    </row>
    <row r="10" spans="1:8" x14ac:dyDescent="0.25">
      <c r="D10" s="3"/>
    </row>
    <row r="11" spans="1:8" x14ac:dyDescent="0.25">
      <c r="B11" s="4" t="s">
        <v>27</v>
      </c>
    </row>
    <row r="12" spans="1:8" x14ac:dyDescent="0.25">
      <c r="B12" t="s">
        <v>20</v>
      </c>
      <c r="D12" s="3"/>
    </row>
    <row r="13" spans="1:8" x14ac:dyDescent="0.25">
      <c r="C13" t="s">
        <v>16</v>
      </c>
      <c r="D13" s="3">
        <v>20</v>
      </c>
    </row>
    <row r="14" spans="1:8" x14ac:dyDescent="0.25">
      <c r="C14" t="s">
        <v>15</v>
      </c>
      <c r="D14" s="3">
        <v>68</v>
      </c>
    </row>
    <row r="15" spans="1:8" x14ac:dyDescent="0.25">
      <c r="C15" s="1" t="s">
        <v>17</v>
      </c>
      <c r="D15" s="3">
        <f>ABS(D14-D13)</f>
        <v>48</v>
      </c>
    </row>
    <row r="16" spans="1:8" x14ac:dyDescent="0.25">
      <c r="B16" t="s">
        <v>21</v>
      </c>
      <c r="D16" s="3"/>
    </row>
    <row r="17" spans="2:4" x14ac:dyDescent="0.25">
      <c r="C17" t="s">
        <v>7</v>
      </c>
      <c r="D17" s="3">
        <f>D6*D9</f>
        <v>58.103999999999992</v>
      </c>
    </row>
    <row r="18" spans="2:4" x14ac:dyDescent="0.25">
      <c r="C18" t="s">
        <v>8</v>
      </c>
      <c r="D18" s="3">
        <f>D15*D17</f>
        <v>2788.9919999999997</v>
      </c>
    </row>
    <row r="19" spans="2:4" x14ac:dyDescent="0.25">
      <c r="B19" t="s">
        <v>11</v>
      </c>
      <c r="C19" s="1" t="s">
        <v>9</v>
      </c>
      <c r="D19" s="3">
        <f>D18*24*30</f>
        <v>2008074.2399999998</v>
      </c>
    </row>
    <row r="20" spans="2:4" x14ac:dyDescent="0.25">
      <c r="C20" s="2" t="s">
        <v>10</v>
      </c>
      <c r="D20" s="3">
        <v>99976.1</v>
      </c>
    </row>
    <row r="21" spans="2:4" x14ac:dyDescent="0.25">
      <c r="C21" s="1" t="s">
        <v>11</v>
      </c>
      <c r="D21" s="3">
        <f>D19/D20</f>
        <v>20.085542844739891</v>
      </c>
    </row>
    <row r="22" spans="2:4" x14ac:dyDescent="0.25">
      <c r="B22" t="s">
        <v>22</v>
      </c>
      <c r="C22" s="1"/>
      <c r="D22" s="3"/>
    </row>
    <row r="23" spans="2:4" x14ac:dyDescent="0.25">
      <c r="C23" t="s">
        <v>23</v>
      </c>
      <c r="D23" s="3">
        <f>H4</f>
        <v>0.96499999999999997</v>
      </c>
    </row>
    <row r="24" spans="2:4" x14ac:dyDescent="0.25">
      <c r="C24" s="2" t="s">
        <v>14</v>
      </c>
      <c r="D24" s="3">
        <v>1.18</v>
      </c>
    </row>
    <row r="25" spans="2:4" x14ac:dyDescent="0.25">
      <c r="C25" s="5" t="s">
        <v>12</v>
      </c>
      <c r="D25" s="6">
        <f>D21/D23*D24</f>
        <v>24.560560162479867</v>
      </c>
    </row>
    <row r="28" spans="2:4" x14ac:dyDescent="0.25">
      <c r="B28" s="4" t="s">
        <v>28</v>
      </c>
    </row>
    <row r="29" spans="2:4" x14ac:dyDescent="0.25">
      <c r="B29" t="s">
        <v>20</v>
      </c>
      <c r="D29" s="3"/>
    </row>
    <row r="30" spans="2:4" x14ac:dyDescent="0.25">
      <c r="C30" t="s">
        <v>16</v>
      </c>
      <c r="D30" s="3">
        <v>80</v>
      </c>
    </row>
    <row r="31" spans="2:4" x14ac:dyDescent="0.25">
      <c r="C31" t="s">
        <v>15</v>
      </c>
      <c r="D31" s="3">
        <v>76</v>
      </c>
    </row>
    <row r="32" spans="2:4" x14ac:dyDescent="0.25">
      <c r="C32" s="1" t="s">
        <v>17</v>
      </c>
      <c r="D32" s="3">
        <f>ABS(D31-D30)</f>
        <v>4</v>
      </c>
    </row>
    <row r="33" spans="2:4" x14ac:dyDescent="0.25">
      <c r="B33" t="s">
        <v>21</v>
      </c>
      <c r="D33" s="3"/>
    </row>
    <row r="34" spans="2:4" x14ac:dyDescent="0.25">
      <c r="C34" t="s">
        <v>7</v>
      </c>
      <c r="D34" s="3">
        <f>D9*D6</f>
        <v>58.103999999999992</v>
      </c>
    </row>
    <row r="35" spans="2:4" x14ac:dyDescent="0.25">
      <c r="C35" t="s">
        <v>8</v>
      </c>
      <c r="D35" s="3">
        <f>D32*D34</f>
        <v>232.41599999999997</v>
      </c>
    </row>
    <row r="36" spans="2:4" x14ac:dyDescent="0.25">
      <c r="B36" t="s">
        <v>29</v>
      </c>
      <c r="C36" s="1" t="s">
        <v>9</v>
      </c>
      <c r="D36" s="3">
        <f>D35*24*30</f>
        <v>167339.51999999999</v>
      </c>
    </row>
    <row r="37" spans="2:4" x14ac:dyDescent="0.25">
      <c r="C37" s="2" t="s">
        <v>30</v>
      </c>
      <c r="D37" s="3">
        <v>3412</v>
      </c>
    </row>
    <row r="38" spans="2:4" x14ac:dyDescent="0.25">
      <c r="C38" s="1" t="s">
        <v>31</v>
      </c>
      <c r="D38" s="3">
        <f>D36/D37</f>
        <v>49.044407971864004</v>
      </c>
    </row>
    <row r="39" spans="2:4" x14ac:dyDescent="0.25">
      <c r="B39" t="s">
        <v>22</v>
      </c>
      <c r="C39" s="1"/>
      <c r="D39" s="3"/>
    </row>
    <row r="40" spans="2:4" x14ac:dyDescent="0.25">
      <c r="C40" t="s">
        <v>23</v>
      </c>
      <c r="D40" s="3">
        <f>H5</f>
        <v>4.6893317702227435</v>
      </c>
    </row>
    <row r="41" spans="2:4" x14ac:dyDescent="0.25">
      <c r="C41" s="2" t="s">
        <v>32</v>
      </c>
      <c r="D41" s="3">
        <v>0.12</v>
      </c>
    </row>
    <row r="42" spans="2:4" x14ac:dyDescent="0.25">
      <c r="C42" s="5" t="s">
        <v>12</v>
      </c>
      <c r="D42" s="6">
        <f>D38/D40*D41</f>
        <v>1.2550463999999997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39E9FD-CEC5-42E3-AE47-D498FB8F0BB6}">
  <dimension ref="B2:B4"/>
  <sheetViews>
    <sheetView workbookViewId="0">
      <selection activeCell="D14" sqref="D14"/>
    </sheetView>
  </sheetViews>
  <sheetFormatPr defaultRowHeight="15" x14ac:dyDescent="0.25"/>
  <sheetData>
    <row r="2" spans="2:2" x14ac:dyDescent="0.25">
      <c r="B2" t="s">
        <v>0</v>
      </c>
    </row>
    <row r="3" spans="2:2" x14ac:dyDescent="0.25">
      <c r="B3" t="s">
        <v>1</v>
      </c>
    </row>
    <row r="4" spans="2:2" x14ac:dyDescent="0.25">
      <c r="B4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Calculations</vt:lpstr>
      <vt:lpstr>Resources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Henrik Kowalkowski</dc:creator>
  <cp:lastModifiedBy>Henrik Kowalkowski</cp:lastModifiedBy>
  <dcterms:created xsi:type="dcterms:W3CDTF">2022-07-08T00:48:48Z</dcterms:created>
  <dcterms:modified xsi:type="dcterms:W3CDTF">2022-07-08T03:08:50Z</dcterms:modified>
</cp:coreProperties>
</file>