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enrik\Documents\Arbeit\Promotion\Projects\PBPK_models\Liver\Isoniazid\data\Boxenbaum1974\"/>
    </mc:Choice>
  </mc:AlternateContent>
  <bookViews>
    <workbookView xWindow="0" yWindow="0" windowWidth="14625" windowHeight="8160" tabRatio="799" firstSheet="1" activeTab="7"/>
  </bookViews>
  <sheets>
    <sheet name="Subject A IV slow" sheetId="1" r:id="rId1"/>
    <sheet name="calc Sub A" sheetId="3" r:id="rId2"/>
    <sheet name="BoxSub.A.slow" sheetId="6" r:id="rId3"/>
    <sheet name="BoxSub.A.slow_mg" sheetId="7" r:id="rId4"/>
    <sheet name="Subject B IV rapid" sheetId="2" r:id="rId5"/>
    <sheet name="calc Sub B" sheetId="4" r:id="rId6"/>
    <sheet name="BoxSub.B.rapid" sheetId="5" r:id="rId7"/>
    <sheet name="BoxSub.B.rapid_mg" sheetId="8" r:id="rId8"/>
  </sheets>
  <definedNames>
    <definedName name="AG_20mg_kg_healthy_Oral" localSheetId="0">'Subject A IV slow'!$A$19:$C$35</definedName>
    <definedName name="APAP_20mg_kg_healthy_Oral" localSheetId="0">'Subject A IV slow'!$A$1:$C$17</definedName>
    <definedName name="AS_20mg_kg_healthy_Oral" localSheetId="0">'Subject A IV slow'!$A$37:$C$53</definedName>
  </definedName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L28" i="1"/>
  <c r="J28" i="1"/>
  <c r="J18" i="1"/>
  <c r="M18" i="1" s="1"/>
  <c r="K18" i="1"/>
  <c r="L18" i="1"/>
  <c r="N18" i="1"/>
  <c r="O18" i="1"/>
  <c r="J19" i="1"/>
  <c r="M19" i="1" s="1"/>
  <c r="M20" i="1" s="1"/>
  <c r="M21" i="1" s="1"/>
  <c r="K19" i="1"/>
  <c r="N19" i="1" s="1"/>
  <c r="N20" i="1" s="1"/>
  <c r="N21" i="1" s="1"/>
  <c r="N22" i="1" s="1"/>
  <c r="L19" i="1"/>
  <c r="O19" i="1" s="1"/>
  <c r="J20" i="1"/>
  <c r="K20" i="1"/>
  <c r="L20" i="1"/>
  <c r="J21" i="1"/>
  <c r="K21" i="1"/>
  <c r="L21" i="1"/>
  <c r="J22" i="1"/>
  <c r="M22" i="1" s="1"/>
  <c r="K22" i="1"/>
  <c r="L22" i="1"/>
  <c r="J23" i="1"/>
  <c r="K23" i="1"/>
  <c r="L23" i="1"/>
  <c r="J24" i="1"/>
  <c r="K24" i="1"/>
  <c r="L24" i="1"/>
  <c r="J25" i="1"/>
  <c r="K25" i="1"/>
  <c r="L25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N6" i="1" s="1"/>
  <c r="N7" i="1" s="1"/>
  <c r="N8" i="1" s="1"/>
  <c r="J6" i="1"/>
  <c r="L5" i="1"/>
  <c r="K5" i="1"/>
  <c r="J5" i="1"/>
  <c r="L4" i="1"/>
  <c r="K4" i="1"/>
  <c r="J4" i="1"/>
  <c r="L3" i="1"/>
  <c r="K3" i="1"/>
  <c r="J3" i="1"/>
  <c r="L2" i="1"/>
  <c r="K2" i="1"/>
  <c r="N2" i="1" s="1"/>
  <c r="N3" i="1" s="1"/>
  <c r="N4" i="1" s="1"/>
  <c r="N5" i="1" s="1"/>
  <c r="J2" i="1"/>
  <c r="J13" i="2"/>
  <c r="J5" i="2"/>
  <c r="J4" i="2"/>
  <c r="J3" i="2"/>
  <c r="K4" i="2"/>
  <c r="L4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K3" i="2"/>
  <c r="K19" i="2" s="1"/>
  <c r="L3" i="2"/>
  <c r="O3" i="2" s="1"/>
  <c r="K2" i="2"/>
  <c r="J2" i="2"/>
  <c r="M2" i="2"/>
  <c r="N2" i="2"/>
  <c r="O2" i="2"/>
  <c r="L19" i="2"/>
  <c r="L2" i="2"/>
  <c r="O20" i="1" l="1"/>
  <c r="O21" i="1" s="1"/>
  <c r="O22" i="1" s="1"/>
  <c r="O23" i="1" s="1"/>
  <c r="O24" i="1" s="1"/>
  <c r="O25" i="1" s="1"/>
  <c r="M23" i="1"/>
  <c r="M24" i="1" s="1"/>
  <c r="M25" i="1" s="1"/>
  <c r="N23" i="1"/>
  <c r="N24" i="1" s="1"/>
  <c r="N25" i="1" s="1"/>
  <c r="N10" i="1"/>
  <c r="N11" i="1" s="1"/>
  <c r="N12" i="1" s="1"/>
  <c r="N13" i="1" s="1"/>
  <c r="N14" i="1" s="1"/>
  <c r="N15" i="1" s="1"/>
  <c r="N16" i="1" s="1"/>
  <c r="N17" i="1" s="1"/>
  <c r="N9" i="1"/>
  <c r="O3" i="1"/>
  <c r="O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O2" i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J19" i="2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24" i="4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8" i="3"/>
  <c r="B50" i="4"/>
  <c r="G28" i="4" s="1"/>
  <c r="G29" i="4" s="1"/>
  <c r="B58" i="3"/>
  <c r="F28" i="3" s="1"/>
  <c r="F29" i="3" s="1"/>
  <c r="F30" i="3" s="1"/>
  <c r="F31" i="3" s="1"/>
  <c r="H28" i="4" l="1"/>
  <c r="H29" i="4" s="1"/>
  <c r="H28" i="3"/>
  <c r="H29" i="3" s="1"/>
  <c r="H30" i="3" s="1"/>
  <c r="H31" i="3" s="1"/>
  <c r="F32" i="3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H30" i="4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G30" i="4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H32" i="3" l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</calcChain>
</file>

<file path=xl/connections.xml><?xml version="1.0" encoding="utf-8"?>
<connections xmlns="http://schemas.openxmlformats.org/spreadsheetml/2006/main">
  <connection id="1" name="AG 20mg_kg healthy Oral" type="6" refreshedVersion="5" background="1" saveData="1">
    <textPr codePage="932" sourceFile="C:\Users\Henrik\Documents\PK-Sim\Paracetamol\Literature\Prescott et al 1980\AG 20mg_kg healthy Oral.csv" comma="1">
      <textFields count="2">
        <textField/>
        <textField/>
      </textFields>
    </textPr>
  </connection>
  <connection id="2" name="APAP 20mg_kg healthy Oral" type="6" refreshedVersion="5" background="1" saveData="1">
    <textPr codePage="932" sourceFile="C:\Users\Henrik\Documents\PK-Sim\Paracetamol\Literature\Prescott et al 1980\APAP 20mg_kg healthy Oral.csv" comma="1">
      <textFields count="2">
        <textField/>
        <textField/>
      </textFields>
    </textPr>
  </connection>
  <connection id="3" name="AS 20mg_kg healthy Oral" type="6" refreshedVersion="5" background="1" saveData="1">
    <textPr codePage="932" sourceFile="C:\Users\Henrik\Documents\PK-Sim\Paracetamol\Literature\Prescott et al 1980\AS 20mg_kg healthy Or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<sst xmlns="http://schemas.openxmlformats.org/spreadsheetml/2006/main" count="104" uniqueCount="42">
  <si>
    <t>Application</t>
  </si>
  <si>
    <t>681 mg in 5.4 min</t>
  </si>
  <si>
    <t>male</t>
  </si>
  <si>
    <t>29 years</t>
  </si>
  <si>
    <t>69 kg</t>
  </si>
  <si>
    <t>161cm</t>
  </si>
  <si>
    <t>50 years</t>
  </si>
  <si>
    <t>80 kg</t>
  </si>
  <si>
    <t>181 cm</t>
  </si>
  <si>
    <t>time [min]</t>
  </si>
  <si>
    <t>INH conz [µg/ml]</t>
  </si>
  <si>
    <t>INU rate [mg/min]</t>
  </si>
  <si>
    <t>AcINH rate [mg/min]</t>
  </si>
  <si>
    <t>INA rate [mg/min]</t>
  </si>
  <si>
    <t>IV 670 mg in 5.2 min</t>
  </si>
  <si>
    <t>Urinary secretion</t>
  </si>
  <si>
    <t>INH</t>
  </si>
  <si>
    <t>Isoniazid</t>
  </si>
  <si>
    <t>INU</t>
  </si>
  <si>
    <t>Isonicotinuric acid</t>
  </si>
  <si>
    <t xml:space="preserve">INA </t>
  </si>
  <si>
    <t>Isonicotinic acid</t>
  </si>
  <si>
    <t>AcINH</t>
  </si>
  <si>
    <t>acetylisoniazid</t>
  </si>
  <si>
    <t>INHA g/mol</t>
  </si>
  <si>
    <t xml:space="preserve">INHG </t>
  </si>
  <si>
    <t>INU rate [% of dose]</t>
  </si>
  <si>
    <t>INA rate [% of dose]</t>
  </si>
  <si>
    <t>AcINH rate [% of dose]</t>
  </si>
  <si>
    <t>Dose</t>
  </si>
  <si>
    <t>mg</t>
  </si>
  <si>
    <t>mmol</t>
  </si>
  <si>
    <t>8.375 mg/kg</t>
  </si>
  <si>
    <t>9.87 mg/kg</t>
  </si>
  <si>
    <t>INH conz [nmol/ml]</t>
  </si>
  <si>
    <t>time [h]</t>
  </si>
  <si>
    <t>ING[mg]</t>
  </si>
  <si>
    <t>INHA[mg]</t>
  </si>
  <si>
    <t>AcINH[mg]</t>
  </si>
  <si>
    <t>AcINH[mg/l]</t>
  </si>
  <si>
    <t>INHA[mg/l]</t>
  </si>
  <si>
    <t>ING[mg/l]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</si>
</sst>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G 20mg_kg healthy Or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AP 20mg_kg healthy Ora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 20mg_kg healthy Ora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F1" sqref="F1:F1048576"/>
    </sheetView>
  </sheetViews>
  <sheetFormatPr baseColWidth="10" defaultRowHeight="15" x14ac:dyDescent="0.25"/>
  <cols>
    <col min="1" max="1" width="18.28515625" customWidth="1"/>
    <col min="2" max="2" width="13.7109375" customWidth="1"/>
    <col min="3" max="3" width="18.140625" customWidth="1"/>
    <col min="7" max="7" width="16.140625" bestFit="1" customWidth="1"/>
  </cols>
  <sheetData>
    <row r="1" spans="1:15" x14ac:dyDescent="0.25">
      <c r="A1" t="s">
        <v>0</v>
      </c>
      <c r="B1" t="s">
        <v>9</v>
      </c>
      <c r="C1" t="s">
        <v>10</v>
      </c>
      <c r="E1" t="s">
        <v>15</v>
      </c>
      <c r="F1" t="s">
        <v>9</v>
      </c>
      <c r="G1" t="s">
        <v>11</v>
      </c>
      <c r="H1" t="s">
        <v>13</v>
      </c>
      <c r="I1" t="s">
        <v>12</v>
      </c>
      <c r="M1" t="s">
        <v>36</v>
      </c>
      <c r="N1" t="s">
        <v>37</v>
      </c>
      <c r="O1" t="s">
        <v>38</v>
      </c>
    </row>
    <row r="2" spans="1:15" x14ac:dyDescent="0.25">
      <c r="A2" t="s">
        <v>1</v>
      </c>
      <c r="B2">
        <v>3.8251366120218502</v>
      </c>
      <c r="C2">
        <v>21.040141457841099</v>
      </c>
      <c r="F2">
        <v>14.7540983606557</v>
      </c>
      <c r="G2">
        <v>4.1246438158679198E-2</v>
      </c>
      <c r="H2">
        <v>0.10402391049029</v>
      </c>
      <c r="I2">
        <v>8.0102078001427393E-2</v>
      </c>
      <c r="J2">
        <f>G2*$F2</f>
        <v>0.60855400561985551</v>
      </c>
      <c r="K2">
        <f>H2*$B$2</f>
        <v>0.39790566854209208</v>
      </c>
      <c r="L2">
        <f t="shared" ref="L2" si="0">I2*$B$2</f>
        <v>0.30640139126228993</v>
      </c>
      <c r="M2">
        <f>J2+J1</f>
        <v>0.60855400561985551</v>
      </c>
      <c r="N2">
        <f>K2+K1</f>
        <v>0.39790566854209208</v>
      </c>
      <c r="O2">
        <f t="shared" ref="O2" si="1">L2+L1</f>
        <v>0.30640139126228993</v>
      </c>
    </row>
    <row r="3" spans="1:15" x14ac:dyDescent="0.25">
      <c r="B3">
        <v>8.1967213114753807</v>
      </c>
      <c r="C3">
        <v>18.273335784064098</v>
      </c>
      <c r="F3">
        <v>45.355191256830501</v>
      </c>
      <c r="G3">
        <v>5.56830059197711E-2</v>
      </c>
      <c r="H3">
        <v>0.112564002597663</v>
      </c>
      <c r="I3">
        <v>0.114850569220458</v>
      </c>
      <c r="J3">
        <f>G3*($F3-$F2)</f>
        <v>1.7039608368891668</v>
      </c>
      <c r="K3">
        <f t="shared" ref="K3:L17" si="2">H3*($F3-$F2)</f>
        <v>3.4445815002563469</v>
      </c>
      <c r="L3">
        <f t="shared" si="2"/>
        <v>3.5145529378937894</v>
      </c>
      <c r="M3">
        <f>J3+M2</f>
        <v>2.3125148425090223</v>
      </c>
      <c r="N3">
        <f>K3+N2</f>
        <v>3.842487168798439</v>
      </c>
      <c r="O3">
        <f>L3+O2</f>
        <v>3.8209543291560792</v>
      </c>
    </row>
    <row r="4" spans="1:15" x14ac:dyDescent="0.25">
      <c r="A4" t="s">
        <v>2</v>
      </c>
      <c r="B4">
        <v>12.568306010928801</v>
      </c>
      <c r="C4">
        <v>16.192751032913201</v>
      </c>
      <c r="F4">
        <v>71.584699453551806</v>
      </c>
      <c r="G4">
        <v>5.7891822765226697E-2</v>
      </c>
      <c r="H4">
        <v>0.114699217558766</v>
      </c>
      <c r="I4">
        <v>0.14309693256310099</v>
      </c>
      <c r="J4">
        <f>G4*($F4-$F3)</f>
        <v>1.5184740397436507</v>
      </c>
      <c r="K4">
        <f t="shared" si="2"/>
        <v>3.0085040671151728</v>
      </c>
      <c r="L4">
        <f t="shared" si="2"/>
        <v>3.7533621655895333</v>
      </c>
      <c r="M4">
        <f t="shared" ref="M4:O17" si="3">J4+M3</f>
        <v>3.8309888822526732</v>
      </c>
      <c r="N4">
        <f t="shared" si="3"/>
        <v>6.8509912359136118</v>
      </c>
      <c r="O4">
        <f t="shared" si="3"/>
        <v>7.574316494745613</v>
      </c>
    </row>
    <row r="5" spans="1:15" x14ac:dyDescent="0.25">
      <c r="A5" t="s">
        <v>3</v>
      </c>
      <c r="B5">
        <v>14.7540983606557</v>
      </c>
      <c r="C5">
        <v>14.064928950551</v>
      </c>
      <c r="F5">
        <v>102.185792349726</v>
      </c>
      <c r="G5">
        <v>6.3917120270313002E-2</v>
      </c>
      <c r="H5">
        <v>0.114535478327871</v>
      </c>
      <c r="I5">
        <v>0.145795301164477</v>
      </c>
      <c r="J5">
        <f>G5*($F5-$F4)</f>
        <v>1.9559337350477868</v>
      </c>
      <c r="K5">
        <f t="shared" si="2"/>
        <v>3.5049108122189265</v>
      </c>
      <c r="L5">
        <f t="shared" si="2"/>
        <v>4.4614955547598543</v>
      </c>
      <c r="M5">
        <f t="shared" si="3"/>
        <v>5.7869226173004602</v>
      </c>
      <c r="N5">
        <f t="shared" si="3"/>
        <v>10.355902048132538</v>
      </c>
      <c r="O5">
        <f t="shared" si="3"/>
        <v>12.035812049505466</v>
      </c>
    </row>
    <row r="6" spans="1:15" x14ac:dyDescent="0.25">
      <c r="A6" t="s">
        <v>4</v>
      </c>
      <c r="B6">
        <v>49.726775956284001</v>
      </c>
      <c r="C6">
        <v>10.5950547364265</v>
      </c>
      <c r="F6">
        <v>130.60109289617401</v>
      </c>
      <c r="G6">
        <v>5.7720310186837397E-2</v>
      </c>
      <c r="H6">
        <v>0.11905266914094401</v>
      </c>
      <c r="I6">
        <v>0.18161229652403801</v>
      </c>
      <c r="J6">
        <f t="shared" ref="J6:J17" si="4">G6*($F6-$F5)</f>
        <v>1.6401399615931893</v>
      </c>
      <c r="K6">
        <f t="shared" si="2"/>
        <v>3.3829173744967602</v>
      </c>
      <c r="L6">
        <f t="shared" si="2"/>
        <v>5.1605679886611755</v>
      </c>
      <c r="M6">
        <f t="shared" si="3"/>
        <v>7.4270625788936497</v>
      </c>
      <c r="N6">
        <f t="shared" si="3"/>
        <v>13.738819422629298</v>
      </c>
      <c r="O6">
        <f t="shared" si="3"/>
        <v>17.196380038166641</v>
      </c>
    </row>
    <row r="7" spans="1:15" x14ac:dyDescent="0.25">
      <c r="A7" t="s">
        <v>5</v>
      </c>
      <c r="B7">
        <v>80.327868852458906</v>
      </c>
      <c r="C7">
        <v>10.161733703281699</v>
      </c>
      <c r="F7">
        <v>163.38797814207601</v>
      </c>
      <c r="G7">
        <v>6.2452134056135401E-2</v>
      </c>
      <c r="H7">
        <v>0.11884352943658601</v>
      </c>
      <c r="I7">
        <v>0.19647900604072199</v>
      </c>
      <c r="J7">
        <f t="shared" si="4"/>
        <v>2.0476109526601998</v>
      </c>
      <c r="K7">
        <f t="shared" si="2"/>
        <v>3.8965091618553216</v>
      </c>
      <c r="L7">
        <f t="shared" si="2"/>
        <v>6.4419346242860378</v>
      </c>
      <c r="M7">
        <f t="shared" si="3"/>
        <v>9.4746735315538491</v>
      </c>
      <c r="N7">
        <f t="shared" si="3"/>
        <v>17.635328584484618</v>
      </c>
      <c r="O7">
        <f t="shared" si="3"/>
        <v>23.638314662452679</v>
      </c>
    </row>
    <row r="8" spans="1:15" x14ac:dyDescent="0.25">
      <c r="B8">
        <v>110.928961748633</v>
      </c>
      <c r="C8">
        <v>9.3619251751893202</v>
      </c>
      <c r="F8">
        <v>193.98907103825101</v>
      </c>
      <c r="G8">
        <v>6.7579291597392496E-2</v>
      </c>
      <c r="H8">
        <v>0.13661251631920501</v>
      </c>
      <c r="I8">
        <v>0.196198521814056</v>
      </c>
      <c r="J8">
        <f t="shared" si="4"/>
        <v>2.0680001800295065</v>
      </c>
      <c r="K8">
        <f t="shared" si="2"/>
        <v>4.1804923026642165</v>
      </c>
      <c r="L8">
        <f t="shared" si="2"/>
        <v>6.003889192124146</v>
      </c>
      <c r="M8">
        <f t="shared" si="3"/>
        <v>11.542673711583355</v>
      </c>
      <c r="N8">
        <f t="shared" si="3"/>
        <v>21.815820887148835</v>
      </c>
      <c r="O8">
        <f t="shared" si="3"/>
        <v>29.642203854576824</v>
      </c>
    </row>
    <row r="9" spans="1:15" x14ac:dyDescent="0.25">
      <c r="A9" t="s">
        <v>33</v>
      </c>
      <c r="B9">
        <v>139.34426229508099</v>
      </c>
      <c r="C9">
        <v>8.2859631510033598</v>
      </c>
      <c r="F9">
        <v>226.77595628415199</v>
      </c>
      <c r="G9">
        <v>7.0236847900610605E-2</v>
      </c>
      <c r="H9">
        <v>0.14198480485998299</v>
      </c>
      <c r="I9">
        <v>0.23008938353809999</v>
      </c>
      <c r="J9">
        <f t="shared" si="4"/>
        <v>2.3028474721511207</v>
      </c>
      <c r="K9">
        <f t="shared" si="2"/>
        <v>4.6552395036059053</v>
      </c>
      <c r="L9">
        <f t="shared" si="2"/>
        <v>7.5439142143637818</v>
      </c>
      <c r="M9">
        <f t="shared" si="3"/>
        <v>13.845521183734476</v>
      </c>
      <c r="N9">
        <f t="shared" si="3"/>
        <v>26.47106039075474</v>
      </c>
      <c r="O9">
        <f t="shared" si="3"/>
        <v>37.186118068940608</v>
      </c>
    </row>
    <row r="10" spans="1:15" x14ac:dyDescent="0.25">
      <c r="B10">
        <v>174.31693989070999</v>
      </c>
      <c r="C10">
        <v>7.9453339017132203</v>
      </c>
      <c r="F10">
        <v>259.56284153005402</v>
      </c>
      <c r="G10">
        <v>6.6015857492035507E-2</v>
      </c>
      <c r="H10">
        <v>0.125638936431443</v>
      </c>
      <c r="I10">
        <v>0.22968518574903601</v>
      </c>
      <c r="J10">
        <f t="shared" si="4"/>
        <v>2.1644543440011899</v>
      </c>
      <c r="K10">
        <f t="shared" si="2"/>
        <v>4.1193093911949008</v>
      </c>
      <c r="L10">
        <f t="shared" si="2"/>
        <v>7.5306618278373358</v>
      </c>
      <c r="M10">
        <f t="shared" si="3"/>
        <v>16.009975527735666</v>
      </c>
      <c r="N10">
        <f t="shared" si="3"/>
        <v>30.59036978194964</v>
      </c>
      <c r="O10">
        <f t="shared" si="3"/>
        <v>44.716779896777943</v>
      </c>
    </row>
    <row r="11" spans="1:15" x14ac:dyDescent="0.25">
      <c r="B11">
        <v>200.546448087431</v>
      </c>
      <c r="C11">
        <v>6.6212019811613896</v>
      </c>
      <c r="F11">
        <v>290.16393442622899</v>
      </c>
      <c r="G11">
        <v>5.9609022538776202E-2</v>
      </c>
      <c r="H11">
        <v>0.11575016196120901</v>
      </c>
      <c r="I11">
        <v>0.215905629111312</v>
      </c>
      <c r="J11">
        <f t="shared" si="4"/>
        <v>1.8241012361592783</v>
      </c>
      <c r="K11">
        <f t="shared" si="2"/>
        <v>3.5420814589222558</v>
      </c>
      <c r="L11">
        <f t="shared" si="2"/>
        <v>6.6069482132423589</v>
      </c>
      <c r="M11">
        <f t="shared" si="3"/>
        <v>17.834076763894945</v>
      </c>
      <c r="N11">
        <f t="shared" si="3"/>
        <v>34.132451240871895</v>
      </c>
      <c r="O11">
        <f t="shared" si="3"/>
        <v>51.323728110020305</v>
      </c>
    </row>
    <row r="12" spans="1:15" x14ac:dyDescent="0.25">
      <c r="B12">
        <v>242.07650273223999</v>
      </c>
      <c r="C12">
        <v>5.9753306770477499</v>
      </c>
      <c r="F12">
        <v>318.579234972677</v>
      </c>
      <c r="G12">
        <v>6.1966765521963403E-2</v>
      </c>
      <c r="H12">
        <v>0.117919895511977</v>
      </c>
      <c r="I12">
        <v>0.20707542930624401</v>
      </c>
      <c r="J12">
        <f t="shared" si="4"/>
        <v>1.7608042661978622</v>
      </c>
      <c r="K12">
        <f t="shared" si="2"/>
        <v>3.3507292713785723</v>
      </c>
      <c r="L12">
        <f t="shared" si="2"/>
        <v>5.8841105595216714</v>
      </c>
      <c r="M12">
        <f t="shared" si="3"/>
        <v>19.594881030092807</v>
      </c>
      <c r="N12">
        <f t="shared" si="3"/>
        <v>37.48318051225047</v>
      </c>
      <c r="O12">
        <f t="shared" si="3"/>
        <v>57.207838669541978</v>
      </c>
    </row>
    <row r="13" spans="1:15" x14ac:dyDescent="0.25">
      <c r="B13">
        <v>274.86338797814199</v>
      </c>
      <c r="C13">
        <v>4.5931323061677496</v>
      </c>
      <c r="F13">
        <v>353.55191256830602</v>
      </c>
      <c r="G13">
        <v>5.5940598695534298E-2</v>
      </c>
      <c r="H13">
        <v>0.11772568194228</v>
      </c>
      <c r="I13">
        <v>0.22407578269724701</v>
      </c>
      <c r="J13">
        <f>G13*($F13-$F12)</f>
        <v>1.9563925226853864</v>
      </c>
      <c r="K13">
        <f t="shared" si="2"/>
        <v>4.1171823192929242</v>
      </c>
      <c r="L13">
        <f t="shared" si="2"/>
        <v>7.8365301052590484</v>
      </c>
      <c r="M13">
        <f t="shared" si="3"/>
        <v>21.551273552778195</v>
      </c>
      <c r="N13">
        <f t="shared" si="3"/>
        <v>41.600362831543393</v>
      </c>
      <c r="O13">
        <f t="shared" si="3"/>
        <v>65.044368774801029</v>
      </c>
    </row>
    <row r="14" spans="1:15" x14ac:dyDescent="0.25">
      <c r="B14">
        <v>298.90710382513601</v>
      </c>
      <c r="C14">
        <v>4.4067329683466898</v>
      </c>
      <c r="F14">
        <v>381.96721311475397</v>
      </c>
      <c r="G14">
        <v>4.9511369805077497E-2</v>
      </c>
      <c r="H14">
        <v>0.10008795084415099</v>
      </c>
      <c r="I14">
        <v>0.18671184935356999</v>
      </c>
      <c r="J14">
        <f t="shared" si="4"/>
        <v>1.4068804534776052</v>
      </c>
      <c r="K14">
        <f t="shared" si="2"/>
        <v>2.8440292043146593</v>
      </c>
      <c r="L14">
        <f t="shared" si="2"/>
        <v>5.3054733149648055</v>
      </c>
      <c r="M14">
        <f t="shared" si="3"/>
        <v>22.9581540062558</v>
      </c>
      <c r="N14">
        <f t="shared" si="3"/>
        <v>44.444392035858051</v>
      </c>
      <c r="O14">
        <f t="shared" si="3"/>
        <v>70.349842089765829</v>
      </c>
    </row>
    <row r="15" spans="1:15" x14ac:dyDescent="0.25">
      <c r="B15">
        <v>331.693989071038</v>
      </c>
      <c r="C15">
        <v>4.2260401121143296</v>
      </c>
      <c r="F15">
        <v>410.38251366120198</v>
      </c>
      <c r="G15">
        <v>4.7491651428390298E-2</v>
      </c>
      <c r="H15">
        <v>9.5994511466625201E-2</v>
      </c>
      <c r="I15">
        <v>0.186404335726541</v>
      </c>
      <c r="J15">
        <f t="shared" si="4"/>
        <v>1.3494895487848573</v>
      </c>
      <c r="K15">
        <f t="shared" si="2"/>
        <v>2.7277128941336048</v>
      </c>
      <c r="L15">
        <f t="shared" si="2"/>
        <v>5.2967352228306588</v>
      </c>
      <c r="M15">
        <f t="shared" si="3"/>
        <v>24.307643555040656</v>
      </c>
      <c r="N15">
        <f t="shared" si="3"/>
        <v>47.172104929991654</v>
      </c>
      <c r="O15">
        <f t="shared" si="3"/>
        <v>75.646577312596492</v>
      </c>
    </row>
    <row r="16" spans="1:15" x14ac:dyDescent="0.25">
      <c r="B16">
        <v>360.10928961748601</v>
      </c>
      <c r="C16">
        <v>3.8163225298895598</v>
      </c>
      <c r="F16">
        <v>447.54098360655701</v>
      </c>
      <c r="G16">
        <v>4.83659336466555E-2</v>
      </c>
      <c r="H16">
        <v>9.0215660648809301E-2</v>
      </c>
      <c r="I16">
        <v>0.17874140411728501</v>
      </c>
      <c r="J16">
        <f t="shared" si="4"/>
        <v>1.7972040917882837</v>
      </c>
      <c r="K16">
        <f t="shared" si="2"/>
        <v>3.3522759148191281</v>
      </c>
      <c r="L16">
        <f t="shared" si="2"/>
        <v>6.6417570928826919</v>
      </c>
      <c r="M16">
        <f t="shared" si="3"/>
        <v>26.10484764682894</v>
      </c>
      <c r="N16">
        <f t="shared" si="3"/>
        <v>50.524380844810786</v>
      </c>
      <c r="O16">
        <f t="shared" si="3"/>
        <v>82.288334405479191</v>
      </c>
    </row>
    <row r="17" spans="2:15" x14ac:dyDescent="0.25">
      <c r="B17">
        <v>390.71038251366099</v>
      </c>
      <c r="C17">
        <v>3.4459486605452501</v>
      </c>
      <c r="F17">
        <v>482.51366120218501</v>
      </c>
      <c r="G17">
        <v>4.2793147771387798E-2</v>
      </c>
      <c r="H17">
        <v>7.66742157546971E-2</v>
      </c>
      <c r="I17">
        <v>0.16799966705269001</v>
      </c>
      <c r="J17">
        <f t="shared" si="4"/>
        <v>1.4965909603108123</v>
      </c>
      <c r="K17">
        <f t="shared" si="2"/>
        <v>2.6815026274866427</v>
      </c>
      <c r="L17">
        <f t="shared" si="2"/>
        <v>5.8753981920065756</v>
      </c>
      <c r="M17">
        <f t="shared" si="3"/>
        <v>27.601438607139752</v>
      </c>
      <c r="N17">
        <f t="shared" si="3"/>
        <v>53.20588347229743</v>
      </c>
      <c r="O17">
        <f t="shared" si="3"/>
        <v>88.163732597485762</v>
      </c>
    </row>
    <row r="18" spans="2:15" x14ac:dyDescent="0.25">
      <c r="B18">
        <v>421.31147540983602</v>
      </c>
      <c r="C18">
        <v>2.9293526750009899</v>
      </c>
      <c r="F18">
        <v>510.92896174863301</v>
      </c>
      <c r="G18">
        <v>4.1047485971069303E-2</v>
      </c>
      <c r="H18">
        <v>7.0647113699166694E-2</v>
      </c>
      <c r="I18">
        <v>0.13719925561416199</v>
      </c>
      <c r="J18">
        <f t="shared" ref="J18:J25" si="5">G18*($F18-$F17)</f>
        <v>1.1663766505440425</v>
      </c>
      <c r="K18">
        <f t="shared" ref="K18:K25" si="6">H18*($F18-$F17)</f>
        <v>2.0074589685009059</v>
      </c>
      <c r="L18">
        <f t="shared" ref="L18:L25" si="7">I18*($F18-$F17)</f>
        <v>3.8985580830253572</v>
      </c>
      <c r="M18">
        <f t="shared" ref="M18:M25" si="8">J18+M17</f>
        <v>28.767815257683793</v>
      </c>
      <c r="N18">
        <f t="shared" ref="N18:N25" si="9">K18+N17</f>
        <v>55.213342440798336</v>
      </c>
      <c r="O18">
        <f t="shared" ref="O18:O25" si="10">L18+O17</f>
        <v>92.062290680511126</v>
      </c>
    </row>
    <row r="19" spans="2:15" x14ac:dyDescent="0.25">
      <c r="B19">
        <v>454.098360655737</v>
      </c>
      <c r="C19">
        <v>2.92452804352176</v>
      </c>
      <c r="F19">
        <v>537.15846994535502</v>
      </c>
      <c r="G19">
        <v>4.1826111500887997E-2</v>
      </c>
      <c r="H19">
        <v>8.2868737474944595E-2</v>
      </c>
      <c r="I19">
        <v>0.167501944668277</v>
      </c>
      <c r="J19">
        <f t="shared" si="5"/>
        <v>1.0970783344495503</v>
      </c>
      <c r="K19">
        <f t="shared" si="6"/>
        <v>2.1736062288510634</v>
      </c>
      <c r="L19">
        <f t="shared" si="7"/>
        <v>4.393493630643448</v>
      </c>
      <c r="M19">
        <f t="shared" si="8"/>
        <v>29.864893592133342</v>
      </c>
      <c r="N19">
        <f t="shared" si="9"/>
        <v>57.386948669649399</v>
      </c>
      <c r="O19">
        <f t="shared" si="10"/>
        <v>96.455784311154574</v>
      </c>
    </row>
    <row r="20" spans="2:15" x14ac:dyDescent="0.25">
      <c r="F20">
        <v>572.13114754098297</v>
      </c>
      <c r="G20">
        <v>4.17526356128054E-2</v>
      </c>
      <c r="H20">
        <v>6.2424688569165901E-2</v>
      </c>
      <c r="I20">
        <v>0.16389675618366001</v>
      </c>
      <c r="J20">
        <f t="shared" si="5"/>
        <v>1.4602014640543768</v>
      </c>
      <c r="K20">
        <f t="shared" si="6"/>
        <v>2.1831585073369202</v>
      </c>
      <c r="L20">
        <f t="shared" si="7"/>
        <v>5.7319084129803821</v>
      </c>
      <c r="M20">
        <f t="shared" si="8"/>
        <v>31.32509505618772</v>
      </c>
      <c r="N20">
        <f t="shared" si="9"/>
        <v>59.570107176986319</v>
      </c>
      <c r="O20">
        <f t="shared" si="10"/>
        <v>102.18769272413496</v>
      </c>
    </row>
    <row r="21" spans="2:15" x14ac:dyDescent="0.25">
      <c r="F21">
        <v>596.17486338797801</v>
      </c>
      <c r="G21">
        <v>3.6226264368866098E-2</v>
      </c>
      <c r="H21">
        <v>5.4156216595087597E-2</v>
      </c>
      <c r="I21">
        <v>0.151013383770049</v>
      </c>
      <c r="J21">
        <f t="shared" si="5"/>
        <v>0.87101400668313766</v>
      </c>
      <c r="K21">
        <f t="shared" si="6"/>
        <v>1.3021166831606035</v>
      </c>
      <c r="L21">
        <f t="shared" si="7"/>
        <v>3.6309228884602711</v>
      </c>
      <c r="M21">
        <f t="shared" si="8"/>
        <v>32.19610906287086</v>
      </c>
      <c r="N21">
        <f t="shared" si="9"/>
        <v>60.872223860146924</v>
      </c>
      <c r="O21">
        <f t="shared" si="10"/>
        <v>105.81861561259524</v>
      </c>
    </row>
    <row r="22" spans="2:15" x14ac:dyDescent="0.25">
      <c r="F22">
        <v>631.14754098360595</v>
      </c>
      <c r="G22">
        <v>3.40454503381886E-2</v>
      </c>
      <c r="H22">
        <v>4.98936955384707E-2</v>
      </c>
      <c r="I22">
        <v>0.136357544062678</v>
      </c>
      <c r="J22">
        <f t="shared" si="5"/>
        <v>1.1906605582754322</v>
      </c>
      <c r="K22">
        <f t="shared" si="6"/>
        <v>1.7449161281213561</v>
      </c>
      <c r="L22">
        <f t="shared" si="7"/>
        <v>4.7687884262356688</v>
      </c>
      <c r="M22">
        <f t="shared" si="8"/>
        <v>33.386769621146293</v>
      </c>
      <c r="N22">
        <f t="shared" si="9"/>
        <v>62.617139988268278</v>
      </c>
      <c r="O22">
        <f t="shared" si="10"/>
        <v>110.58740403883091</v>
      </c>
    </row>
    <row r="23" spans="2:15" x14ac:dyDescent="0.25">
      <c r="F23">
        <v>661.74863387978098</v>
      </c>
      <c r="G23">
        <v>3.5388176607286999E-2</v>
      </c>
      <c r="H23">
        <v>5.6193207685991203E-2</v>
      </c>
      <c r="I23">
        <v>0.15054944079000099</v>
      </c>
      <c r="J23">
        <f t="shared" si="5"/>
        <v>1.0829168797858377</v>
      </c>
      <c r="K23">
        <f t="shared" si="6"/>
        <v>1.7195735685330737</v>
      </c>
      <c r="L23">
        <f t="shared" si="7"/>
        <v>4.6069774230820233</v>
      </c>
      <c r="M23">
        <f t="shared" si="8"/>
        <v>34.469686500932127</v>
      </c>
      <c r="N23">
        <f t="shared" si="9"/>
        <v>64.336713556801357</v>
      </c>
      <c r="O23">
        <f t="shared" si="10"/>
        <v>115.19438146191294</v>
      </c>
    </row>
    <row r="24" spans="2:15" x14ac:dyDescent="0.25">
      <c r="F24">
        <v>694.53551912568298</v>
      </c>
      <c r="G24">
        <v>3.1314145732510797E-2</v>
      </c>
      <c r="H24">
        <v>5.1770359376788803E-2</v>
      </c>
      <c r="I24">
        <v>0.125432009633965</v>
      </c>
      <c r="J24">
        <f t="shared" si="5"/>
        <v>1.0266933027052834</v>
      </c>
      <c r="K24">
        <f t="shared" si="6"/>
        <v>1.697388832025881</v>
      </c>
      <c r="L24">
        <f t="shared" si="7"/>
        <v>4.1125249060316849</v>
      </c>
      <c r="M24">
        <f t="shared" si="8"/>
        <v>35.49637980363741</v>
      </c>
      <c r="N24">
        <f t="shared" si="9"/>
        <v>66.034102388827236</v>
      </c>
      <c r="O24">
        <f t="shared" si="10"/>
        <v>119.30690636794462</v>
      </c>
    </row>
    <row r="25" spans="2:15" x14ac:dyDescent="0.25">
      <c r="F25">
        <v>731.693989071038</v>
      </c>
      <c r="G25">
        <v>2.77030446106005E-2</v>
      </c>
      <c r="H25">
        <v>4.3994750977662402E-2</v>
      </c>
      <c r="I25">
        <v>0.115534126997622</v>
      </c>
      <c r="J25">
        <f t="shared" si="5"/>
        <v>1.029402750557828</v>
      </c>
      <c r="K25">
        <f t="shared" si="6"/>
        <v>1.6347776319568468</v>
      </c>
      <c r="L25">
        <f t="shared" si="7"/>
        <v>4.2930713857039677</v>
      </c>
      <c r="M25">
        <f t="shared" si="8"/>
        <v>36.525782554195239</v>
      </c>
      <c r="N25">
        <f t="shared" si="9"/>
        <v>67.668880020784087</v>
      </c>
      <c r="O25">
        <f t="shared" si="10"/>
        <v>123.59997775364859</v>
      </c>
    </row>
    <row r="28" spans="2:15" x14ac:dyDescent="0.25">
      <c r="J28">
        <f>SUM(J2:J25)</f>
        <v>36.525782554195239</v>
      </c>
      <c r="K28">
        <f t="shared" ref="K28:L28" si="11">SUM(K2:K25)</f>
        <v>67.668880020784087</v>
      </c>
      <c r="L28">
        <f t="shared" si="11"/>
        <v>123.59997775364859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B11" sqref="B11"/>
    </sheetView>
  </sheetViews>
  <sheetFormatPr baseColWidth="10" defaultRowHeight="15" x14ac:dyDescent="0.25"/>
  <cols>
    <col min="6" max="6" width="14.5703125" customWidth="1"/>
  </cols>
  <sheetData>
    <row r="1" spans="1:8" x14ac:dyDescent="0.25">
      <c r="A1" t="s">
        <v>9</v>
      </c>
      <c r="B1" t="s">
        <v>10</v>
      </c>
      <c r="D1" t="s">
        <v>15</v>
      </c>
      <c r="E1" t="s">
        <v>9</v>
      </c>
      <c r="F1" t="s">
        <v>11</v>
      </c>
      <c r="G1" t="s">
        <v>13</v>
      </c>
      <c r="H1" t="s">
        <v>12</v>
      </c>
    </row>
    <row r="2" spans="1:8" x14ac:dyDescent="0.25">
      <c r="A2">
        <v>3.8251366120218502</v>
      </c>
      <c r="B2">
        <v>21.040141457841099</v>
      </c>
      <c r="E2">
        <v>14.7540983606557</v>
      </c>
      <c r="F2">
        <v>4.1246438158679198E-2</v>
      </c>
      <c r="G2">
        <v>0.10402391049029</v>
      </c>
      <c r="H2">
        <v>8.0102078001427393E-2</v>
      </c>
    </row>
    <row r="3" spans="1:8" x14ac:dyDescent="0.25">
      <c r="A3">
        <v>8.1967213114753807</v>
      </c>
      <c r="B3">
        <v>18.273335784064098</v>
      </c>
      <c r="E3">
        <v>45.355191256830501</v>
      </c>
      <c r="F3">
        <v>5.56830059197711E-2</v>
      </c>
      <c r="G3">
        <v>0.112564002597663</v>
      </c>
      <c r="H3">
        <v>0.114850569220458</v>
      </c>
    </row>
    <row r="4" spans="1:8" x14ac:dyDescent="0.25">
      <c r="A4">
        <v>12.568306010928801</v>
      </c>
      <c r="B4">
        <v>16.192751032913201</v>
      </c>
      <c r="E4">
        <v>71.584699453551806</v>
      </c>
      <c r="F4">
        <v>5.7891822765226697E-2</v>
      </c>
      <c r="G4">
        <v>0.114699217558766</v>
      </c>
      <c r="H4">
        <v>0.14309693256310099</v>
      </c>
    </row>
    <row r="5" spans="1:8" x14ac:dyDescent="0.25">
      <c r="A5">
        <v>14.7540983606557</v>
      </c>
      <c r="B5">
        <v>14.064928950551</v>
      </c>
      <c r="E5">
        <v>102.185792349726</v>
      </c>
      <c r="F5">
        <v>6.3917120270313002E-2</v>
      </c>
      <c r="G5">
        <v>0.114535478327871</v>
      </c>
      <c r="H5">
        <v>0.145795301164477</v>
      </c>
    </row>
    <row r="6" spans="1:8" x14ac:dyDescent="0.25">
      <c r="A6">
        <v>49.726775956284001</v>
      </c>
      <c r="B6">
        <v>10.5950547364265</v>
      </c>
      <c r="E6">
        <v>130.60109289617401</v>
      </c>
      <c r="F6">
        <v>5.7720310186837397E-2</v>
      </c>
      <c r="G6">
        <v>0.11905266914094401</v>
      </c>
      <c r="H6">
        <v>0.18161229652403801</v>
      </c>
    </row>
    <row r="7" spans="1:8" x14ac:dyDescent="0.25">
      <c r="A7">
        <v>80.327868852458906</v>
      </c>
      <c r="B7">
        <v>10.161733703281699</v>
      </c>
      <c r="E7">
        <v>163.38797814207601</v>
      </c>
      <c r="F7">
        <v>6.2452134056135401E-2</v>
      </c>
      <c r="G7">
        <v>0.11884352943658601</v>
      </c>
      <c r="H7">
        <v>0.19647900604072199</v>
      </c>
    </row>
    <row r="8" spans="1:8" x14ac:dyDescent="0.25">
      <c r="A8">
        <v>110.928961748633</v>
      </c>
      <c r="B8">
        <v>9.3619251751893202</v>
      </c>
      <c r="E8">
        <v>193.98907103825101</v>
      </c>
      <c r="F8">
        <v>6.7579291597392496E-2</v>
      </c>
      <c r="G8">
        <v>0.13661251631920501</v>
      </c>
      <c r="H8">
        <v>0.196198521814056</v>
      </c>
    </row>
    <row r="9" spans="1:8" x14ac:dyDescent="0.25">
      <c r="A9">
        <v>139.34426229508099</v>
      </c>
      <c r="B9">
        <v>8.2859631510033598</v>
      </c>
      <c r="E9">
        <v>226.77595628415199</v>
      </c>
      <c r="F9">
        <v>7.0236847900610605E-2</v>
      </c>
      <c r="G9">
        <v>0.14198480485998299</v>
      </c>
      <c r="H9">
        <v>0.23008938353809999</v>
      </c>
    </row>
    <row r="10" spans="1:8" x14ac:dyDescent="0.25">
      <c r="A10">
        <v>174.31693989070999</v>
      </c>
      <c r="B10">
        <v>7.9453339017132203</v>
      </c>
      <c r="E10">
        <v>259.56284153005402</v>
      </c>
      <c r="F10">
        <v>6.6015857492035507E-2</v>
      </c>
      <c r="G10">
        <v>0.125638936431443</v>
      </c>
      <c r="H10">
        <v>0.22968518574903601</v>
      </c>
    </row>
    <row r="11" spans="1:8" x14ac:dyDescent="0.25">
      <c r="A11">
        <v>200.546448087431</v>
      </c>
      <c r="B11">
        <v>6.6212019811613896</v>
      </c>
      <c r="E11">
        <v>290.16393442622899</v>
      </c>
      <c r="F11">
        <v>5.9609022538776202E-2</v>
      </c>
      <c r="G11">
        <v>0.11575016196120901</v>
      </c>
      <c r="H11">
        <v>0.215905629111312</v>
      </c>
    </row>
    <row r="12" spans="1:8" x14ac:dyDescent="0.25">
      <c r="A12">
        <v>242.07650273223999</v>
      </c>
      <c r="B12">
        <v>5.9753306770477499</v>
      </c>
      <c r="E12">
        <v>318.579234972677</v>
      </c>
      <c r="F12">
        <v>6.1966765521963403E-2</v>
      </c>
      <c r="G12">
        <v>0.117919895511977</v>
      </c>
      <c r="H12">
        <v>0.20707542930624401</v>
      </c>
    </row>
    <row r="13" spans="1:8" x14ac:dyDescent="0.25">
      <c r="A13">
        <v>274.86338797814199</v>
      </c>
      <c r="B13">
        <v>4.5931323061677496</v>
      </c>
      <c r="E13">
        <v>353.55191256830602</v>
      </c>
      <c r="F13">
        <v>5.5940598695534298E-2</v>
      </c>
      <c r="G13">
        <v>0.11772568194228</v>
      </c>
      <c r="H13">
        <v>0.22407578269724701</v>
      </c>
    </row>
    <row r="14" spans="1:8" x14ac:dyDescent="0.25">
      <c r="A14">
        <v>298.90710382513601</v>
      </c>
      <c r="B14">
        <v>4.4067329683466898</v>
      </c>
      <c r="E14">
        <v>381.96721311475397</v>
      </c>
      <c r="F14">
        <v>4.9511369805077497E-2</v>
      </c>
      <c r="G14">
        <v>0.10008795084415099</v>
      </c>
      <c r="H14">
        <v>0.18671184935356999</v>
      </c>
    </row>
    <row r="15" spans="1:8" x14ac:dyDescent="0.25">
      <c r="A15">
        <v>331.693989071038</v>
      </c>
      <c r="B15">
        <v>4.2260401121143296</v>
      </c>
      <c r="E15">
        <v>410.38251366120198</v>
      </c>
      <c r="F15">
        <v>4.7491651428390298E-2</v>
      </c>
      <c r="G15">
        <v>9.5994511466625201E-2</v>
      </c>
      <c r="H15">
        <v>0.186404335726541</v>
      </c>
    </row>
    <row r="16" spans="1:8" x14ac:dyDescent="0.25">
      <c r="A16">
        <v>360.10928961748601</v>
      </c>
      <c r="B16">
        <v>3.8163225298895598</v>
      </c>
      <c r="E16">
        <v>447.54098360655701</v>
      </c>
      <c r="F16">
        <v>4.83659336466555E-2</v>
      </c>
      <c r="G16">
        <v>9.0215660648809301E-2</v>
      </c>
      <c r="H16">
        <v>0.17874140411728501</v>
      </c>
    </row>
    <row r="17" spans="1:8" x14ac:dyDescent="0.25">
      <c r="A17">
        <v>390.71038251366099</v>
      </c>
      <c r="B17">
        <v>3.4459486605452501</v>
      </c>
      <c r="E17">
        <v>482.51366120218501</v>
      </c>
      <c r="F17">
        <v>4.2793147771387798E-2</v>
      </c>
      <c r="G17">
        <v>7.66742157546971E-2</v>
      </c>
      <c r="H17">
        <v>0.16799966705269001</v>
      </c>
    </row>
    <row r="18" spans="1:8" x14ac:dyDescent="0.25">
      <c r="A18">
        <v>421.31147540983602</v>
      </c>
      <c r="B18">
        <v>2.9293526750009899</v>
      </c>
      <c r="E18">
        <v>510.92896174863301</v>
      </c>
      <c r="F18">
        <v>4.1047485971069303E-2</v>
      </c>
      <c r="G18">
        <v>7.0647113699166694E-2</v>
      </c>
      <c r="H18">
        <v>0.13719925561416199</v>
      </c>
    </row>
    <row r="19" spans="1:8" x14ac:dyDescent="0.25">
      <c r="A19">
        <v>454.098360655737</v>
      </c>
      <c r="B19">
        <v>2.92452804352176</v>
      </c>
      <c r="E19">
        <v>537.15846994535502</v>
      </c>
      <c r="F19">
        <v>4.1826111500887997E-2</v>
      </c>
      <c r="G19">
        <v>8.2868737474944595E-2</v>
      </c>
      <c r="H19">
        <v>0.167501944668277</v>
      </c>
    </row>
    <row r="20" spans="1:8" x14ac:dyDescent="0.25">
      <c r="E20">
        <v>572.13114754098297</v>
      </c>
      <c r="F20">
        <v>4.17526356128054E-2</v>
      </c>
      <c r="G20">
        <v>6.2424688569165901E-2</v>
      </c>
      <c r="H20">
        <v>0.16389675618366001</v>
      </c>
    </row>
    <row r="21" spans="1:8" x14ac:dyDescent="0.25">
      <c r="E21">
        <v>596.17486338797801</v>
      </c>
      <c r="F21">
        <v>3.6226264368866098E-2</v>
      </c>
      <c r="G21">
        <v>5.4156216595087597E-2</v>
      </c>
      <c r="H21">
        <v>0.151013383770049</v>
      </c>
    </row>
    <row r="22" spans="1:8" x14ac:dyDescent="0.25">
      <c r="E22">
        <v>631.14754098360595</v>
      </c>
      <c r="F22">
        <v>3.40454503381886E-2</v>
      </c>
      <c r="G22">
        <v>4.98936955384707E-2</v>
      </c>
      <c r="H22">
        <v>0.136357544062678</v>
      </c>
    </row>
    <row r="23" spans="1:8" x14ac:dyDescent="0.25">
      <c r="E23">
        <v>661.74863387978098</v>
      </c>
      <c r="F23">
        <v>3.5388176607286999E-2</v>
      </c>
      <c r="G23">
        <v>5.6193207685991203E-2</v>
      </c>
      <c r="H23">
        <v>0.15054944079000099</v>
      </c>
    </row>
    <row r="24" spans="1:8" x14ac:dyDescent="0.25">
      <c r="E24">
        <v>694.53551912568298</v>
      </c>
      <c r="F24">
        <v>3.1314145732510797E-2</v>
      </c>
      <c r="G24">
        <v>5.1770359376788803E-2</v>
      </c>
      <c r="H24">
        <v>0.125432009633965</v>
      </c>
    </row>
    <row r="25" spans="1:8" x14ac:dyDescent="0.25">
      <c r="E25">
        <v>731.693989071038</v>
      </c>
      <c r="F25">
        <v>2.77030446106005E-2</v>
      </c>
      <c r="G25">
        <v>4.3994750977662402E-2</v>
      </c>
      <c r="H25">
        <v>0.115534126997622</v>
      </c>
    </row>
    <row r="27" spans="1:8" x14ac:dyDescent="0.25">
      <c r="A27" t="s">
        <v>9</v>
      </c>
      <c r="B27" t="s">
        <v>34</v>
      </c>
      <c r="E27" t="s">
        <v>9</v>
      </c>
      <c r="F27" t="s">
        <v>26</v>
      </c>
      <c r="G27" t="s">
        <v>27</v>
      </c>
      <c r="H27" t="s">
        <v>28</v>
      </c>
    </row>
    <row r="28" spans="1:8" x14ac:dyDescent="0.25">
      <c r="A28">
        <f>A2/60</f>
        <v>6.3752276867030833E-2</v>
      </c>
      <c r="B28">
        <f>B2/$A$53*1000</f>
        <v>153.42167750485163</v>
      </c>
      <c r="E28">
        <v>14.7540983606557</v>
      </c>
      <c r="F28">
        <f>($E2*F2/$A$55)/$B$58*100</f>
        <v>6.8022702351279968E-2</v>
      </c>
      <c r="G28">
        <f>($E2*G2/$A$54)/$B$58*100</f>
        <v>0.25105533346290293</v>
      </c>
      <c r="H28">
        <f>($E2*H2/$A$52)/$B$58*100</f>
        <v>0.1328285514625574</v>
      </c>
    </row>
    <row r="29" spans="1:8" x14ac:dyDescent="0.25">
      <c r="A29">
        <f t="shared" ref="A29:A45" si="0">A3/60</f>
        <v>0.13661202185792301</v>
      </c>
      <c r="B29">
        <f t="shared" ref="B29:B45" si="1">B3/$A$53*1000</f>
        <v>133.2465295073265</v>
      </c>
      <c r="E29">
        <v>45.355191256830501</v>
      </c>
      <c r="F29">
        <f t="shared" ref="F29:F51" si="2">F28+((($E3-E2)*F3/$A$55)/$B$58*100)</f>
        <v>0.25848734436425819</v>
      </c>
      <c r="G29">
        <f t="shared" ref="G29:G51" si="3">G28+((($E3-$E2)*G3/$A$54)/$B$58*100)</f>
        <v>0.81451140962180557</v>
      </c>
      <c r="H29">
        <f t="shared" ref="H29:H51" si="4">H28+((($E3-$E2)*H3/$A$52)/$B$58*100)</f>
        <v>0.52783580322346368</v>
      </c>
    </row>
    <row r="30" spans="1:8" x14ac:dyDescent="0.25">
      <c r="A30">
        <f t="shared" si="0"/>
        <v>0.20947176684881336</v>
      </c>
      <c r="B30">
        <f t="shared" si="1"/>
        <v>118.07520552396871</v>
      </c>
      <c r="E30">
        <v>71.584699453551806</v>
      </c>
      <c r="F30">
        <f t="shared" si="2"/>
        <v>0.42821871853937199</v>
      </c>
      <c r="G30">
        <f t="shared" si="3"/>
        <v>1.3066350236627744</v>
      </c>
      <c r="H30">
        <f t="shared" si="4"/>
        <v>0.94968327574478661</v>
      </c>
    </row>
    <row r="31" spans="1:8" x14ac:dyDescent="0.25">
      <c r="A31">
        <f t="shared" si="0"/>
        <v>0.24590163934426165</v>
      </c>
      <c r="B31">
        <f t="shared" si="1"/>
        <v>102.55943373308017</v>
      </c>
      <c r="E31">
        <v>102.185792349726</v>
      </c>
      <c r="F31">
        <f t="shared" si="2"/>
        <v>0.64684828477230494</v>
      </c>
      <c r="G31">
        <f t="shared" si="3"/>
        <v>1.879959618651402</v>
      </c>
      <c r="H31">
        <f t="shared" si="4"/>
        <v>1.4511191991670469</v>
      </c>
    </row>
    <row r="32" spans="1:8" x14ac:dyDescent="0.25">
      <c r="A32">
        <f t="shared" si="0"/>
        <v>0.82877959927139999</v>
      </c>
      <c r="B32">
        <f t="shared" si="1"/>
        <v>77.257611322403562</v>
      </c>
      <c r="E32">
        <v>130.60109289617401</v>
      </c>
      <c r="F32">
        <f t="shared" si="2"/>
        <v>0.83017918292037418</v>
      </c>
      <c r="G32">
        <f t="shared" si="3"/>
        <v>2.4333288304589518</v>
      </c>
      <c r="H32">
        <f t="shared" si="4"/>
        <v>2.0311251955905845</v>
      </c>
    </row>
    <row r="33" spans="1:8" x14ac:dyDescent="0.25">
      <c r="A33">
        <f t="shared" si="0"/>
        <v>1.3387978142076484</v>
      </c>
      <c r="B33">
        <f t="shared" si="1"/>
        <v>74.097896833961528</v>
      </c>
      <c r="E33">
        <v>163.38797814207601</v>
      </c>
      <c r="F33">
        <f t="shared" si="2"/>
        <v>1.0590562079301018</v>
      </c>
      <c r="G33">
        <f t="shared" si="3"/>
        <v>3.0707101096920963</v>
      </c>
      <c r="H33">
        <f t="shared" si="4"/>
        <v>2.7551464116396431</v>
      </c>
    </row>
    <row r="34" spans="1:8" x14ac:dyDescent="0.25">
      <c r="A34">
        <f t="shared" si="0"/>
        <v>1.8488160291438833</v>
      </c>
      <c r="B34">
        <f t="shared" si="1"/>
        <v>68.265808380160337</v>
      </c>
      <c r="E34">
        <v>193.98907103825101</v>
      </c>
      <c r="F34">
        <f t="shared" si="2"/>
        <v>1.2902122917114536</v>
      </c>
      <c r="G34">
        <f t="shared" si="3"/>
        <v>3.7545446449168765</v>
      </c>
      <c r="H34">
        <f t="shared" si="4"/>
        <v>3.4299348730930688</v>
      </c>
    </row>
    <row r="35" spans="1:8" x14ac:dyDescent="0.25">
      <c r="A35">
        <f t="shared" si="0"/>
        <v>2.3224043715846832</v>
      </c>
      <c r="B35">
        <f t="shared" si="1"/>
        <v>60.420048454406285</v>
      </c>
      <c r="E35">
        <v>226.77595628415199</v>
      </c>
      <c r="F35">
        <f t="shared" si="2"/>
        <v>1.5476190406802295</v>
      </c>
      <c r="G35">
        <f t="shared" si="3"/>
        <v>4.5160371467161502</v>
      </c>
      <c r="H35">
        <f t="shared" si="4"/>
        <v>4.2778096594440402</v>
      </c>
    </row>
    <row r="36" spans="1:8" x14ac:dyDescent="0.25">
      <c r="A36">
        <f t="shared" si="0"/>
        <v>2.9052823315118332</v>
      </c>
      <c r="B36">
        <f t="shared" si="1"/>
        <v>57.936229087600864</v>
      </c>
      <c r="E36">
        <v>259.56284153005402</v>
      </c>
      <c r="F36">
        <f t="shared" si="2"/>
        <v>1.7895565388073869</v>
      </c>
      <c r="G36">
        <f t="shared" si="3"/>
        <v>5.1898635334265428</v>
      </c>
      <c r="H36">
        <f t="shared" si="4"/>
        <v>5.1241949850090762</v>
      </c>
    </row>
    <row r="37" spans="1:8" x14ac:dyDescent="0.25">
      <c r="A37">
        <f t="shared" si="0"/>
        <v>3.3424408014571836</v>
      </c>
      <c r="B37">
        <f t="shared" si="1"/>
        <v>48.280850063850338</v>
      </c>
      <c r="E37">
        <v>290.16393442622899</v>
      </c>
      <c r="F37">
        <f t="shared" si="2"/>
        <v>1.9934501855503408</v>
      </c>
      <c r="G37">
        <f t="shared" si="3"/>
        <v>5.7692684103705218</v>
      </c>
      <c r="H37">
        <f t="shared" si="4"/>
        <v>5.8667623904109982</v>
      </c>
    </row>
    <row r="38" spans="1:8" x14ac:dyDescent="0.25">
      <c r="A38">
        <f t="shared" si="0"/>
        <v>4.0346083788706668</v>
      </c>
      <c r="B38">
        <f t="shared" si="1"/>
        <v>43.571249649427628</v>
      </c>
      <c r="E38">
        <v>318.579234972677</v>
      </c>
      <c r="F38">
        <f t="shared" si="2"/>
        <v>2.1902686493059811</v>
      </c>
      <c r="G38">
        <f t="shared" si="3"/>
        <v>6.3173723723122688</v>
      </c>
      <c r="H38">
        <f t="shared" si="4"/>
        <v>6.5280887048090044</v>
      </c>
    </row>
    <row r="39" spans="1:8" x14ac:dyDescent="0.25">
      <c r="A39">
        <f t="shared" si="0"/>
        <v>4.5810564663023667</v>
      </c>
      <c r="B39">
        <f t="shared" si="1"/>
        <v>33.492458443114039</v>
      </c>
      <c r="E39">
        <v>353.55191256830602</v>
      </c>
      <c r="F39">
        <f t="shared" si="2"/>
        <v>2.4089494977170389</v>
      </c>
      <c r="G39">
        <f t="shared" si="3"/>
        <v>6.9908508178903332</v>
      </c>
      <c r="H39">
        <f t="shared" si="4"/>
        <v>7.4088511445618837</v>
      </c>
    </row>
    <row r="40" spans="1:8" x14ac:dyDescent="0.25">
      <c r="A40">
        <f t="shared" si="0"/>
        <v>4.9817850637522669</v>
      </c>
      <c r="B40">
        <f t="shared" si="1"/>
        <v>32.133261350660902</v>
      </c>
      <c r="E40">
        <v>381.96721311475397</v>
      </c>
      <c r="F40">
        <f t="shared" si="2"/>
        <v>2.5662072093531063</v>
      </c>
      <c r="G40">
        <f t="shared" si="3"/>
        <v>7.4560700428746181</v>
      </c>
      <c r="H40">
        <f t="shared" si="4"/>
        <v>8.0051433246680084</v>
      </c>
    </row>
    <row r="41" spans="1:8" x14ac:dyDescent="0.25">
      <c r="A41">
        <f t="shared" si="0"/>
        <v>5.5282331511839669</v>
      </c>
      <c r="B41">
        <f t="shared" si="1"/>
        <v>30.815675099073204</v>
      </c>
      <c r="E41">
        <v>410.38251366120198</v>
      </c>
      <c r="F41">
        <f t="shared" si="2"/>
        <v>2.7170499037655023</v>
      </c>
      <c r="G41">
        <f t="shared" si="3"/>
        <v>7.9022625350836675</v>
      </c>
      <c r="H41">
        <f t="shared" si="4"/>
        <v>8.6004534140728293</v>
      </c>
    </row>
    <row r="42" spans="1:8" x14ac:dyDescent="0.25">
      <c r="A42">
        <f t="shared" si="0"/>
        <v>6.0018214936247665</v>
      </c>
      <c r="B42">
        <f t="shared" si="1"/>
        <v>27.828073571102959</v>
      </c>
      <c r="E42">
        <v>447.54098360655701</v>
      </c>
      <c r="F42">
        <f t="shared" si="2"/>
        <v>2.9179370524347412</v>
      </c>
      <c r="G42">
        <f t="shared" si="3"/>
        <v>8.4506194931133773</v>
      </c>
      <c r="H42">
        <f t="shared" si="4"/>
        <v>9.3469330552915331</v>
      </c>
    </row>
    <row r="43" spans="1:8" x14ac:dyDescent="0.25">
      <c r="A43">
        <f t="shared" si="0"/>
        <v>6.5118397085610162</v>
      </c>
      <c r="B43">
        <f t="shared" si="1"/>
        <v>25.12736072406123</v>
      </c>
      <c r="E43">
        <v>482.51366120218501</v>
      </c>
      <c r="F43">
        <f t="shared" si="2"/>
        <v>3.0852223886493078</v>
      </c>
      <c r="G43">
        <f t="shared" si="3"/>
        <v>8.8892530248155506</v>
      </c>
      <c r="H43">
        <f t="shared" si="4"/>
        <v>10.007280170226824</v>
      </c>
    </row>
    <row r="44" spans="1:8" x14ac:dyDescent="0.25">
      <c r="A44">
        <f t="shared" si="0"/>
        <v>7.0218579234972669</v>
      </c>
      <c r="B44">
        <f t="shared" si="1"/>
        <v>21.360417291039038</v>
      </c>
      <c r="E44">
        <v>510.92896174863301</v>
      </c>
      <c r="F44">
        <f t="shared" si="2"/>
        <v>3.2155971639309637</v>
      </c>
      <c r="G44">
        <f t="shared" si="3"/>
        <v>9.2176281709275933</v>
      </c>
      <c r="H44">
        <f t="shared" si="4"/>
        <v>10.445446486517676</v>
      </c>
    </row>
    <row r="45" spans="1:8" x14ac:dyDescent="0.25">
      <c r="A45">
        <f t="shared" si="0"/>
        <v>7.5683060109289499</v>
      </c>
      <c r="B45">
        <f t="shared" si="1"/>
        <v>21.325236774008328</v>
      </c>
      <c r="E45">
        <v>537.15846994535502</v>
      </c>
      <c r="F45">
        <f t="shared" si="2"/>
        <v>3.3382259401959193</v>
      </c>
      <c r="G45">
        <f t="shared" si="3"/>
        <v>9.5731812727287338</v>
      </c>
      <c r="H45">
        <f t="shared" si="4"/>
        <v>10.939239545076513</v>
      </c>
    </row>
    <row r="46" spans="1:8" x14ac:dyDescent="0.25">
      <c r="E46">
        <v>572.13114754098297</v>
      </c>
      <c r="F46">
        <f t="shared" si="2"/>
        <v>3.5014437460849837</v>
      </c>
      <c r="G46">
        <f t="shared" si="3"/>
        <v>9.9302969124909062</v>
      </c>
      <c r="H46">
        <f t="shared" si="4"/>
        <v>11.583459572364951</v>
      </c>
    </row>
    <row r="47" spans="1:8" x14ac:dyDescent="0.25">
      <c r="E47">
        <v>596.17486338797801</v>
      </c>
      <c r="F47">
        <f t="shared" si="2"/>
        <v>3.5988035957832101</v>
      </c>
      <c r="G47">
        <f t="shared" si="3"/>
        <v>10.143293921544144</v>
      </c>
      <c r="H47">
        <f t="shared" si="4"/>
        <v>11.991545862960415</v>
      </c>
    </row>
    <row r="48" spans="1:8" x14ac:dyDescent="0.25">
      <c r="E48">
        <v>631.14754098360595</v>
      </c>
      <c r="F48">
        <f t="shared" si="2"/>
        <v>3.7318927678353808</v>
      </c>
      <c r="G48">
        <f t="shared" si="3"/>
        <v>10.428722962693113</v>
      </c>
      <c r="H48">
        <f t="shared" si="4"/>
        <v>12.527519013390592</v>
      </c>
    </row>
    <row r="49" spans="1:8" x14ac:dyDescent="0.25">
      <c r="E49">
        <v>661.74863387978098</v>
      </c>
      <c r="F49">
        <f t="shared" si="2"/>
        <v>3.8529386107755124</v>
      </c>
      <c r="G49">
        <f t="shared" si="3"/>
        <v>10.710006530964064</v>
      </c>
      <c r="H49">
        <f t="shared" si="4"/>
        <v>13.045305919143317</v>
      </c>
    </row>
    <row r="50" spans="1:8" x14ac:dyDescent="0.25">
      <c r="C50" t="s">
        <v>30</v>
      </c>
      <c r="E50">
        <v>694.53551912568298</v>
      </c>
      <c r="F50">
        <f t="shared" si="2"/>
        <v>3.9676999175634591</v>
      </c>
      <c r="G50">
        <f t="shared" si="3"/>
        <v>10.98766117520403</v>
      </c>
      <c r="H50">
        <f t="shared" si="4"/>
        <v>13.507520371347123</v>
      </c>
    </row>
    <row r="51" spans="1:8" x14ac:dyDescent="0.25">
      <c r="C51" t="s">
        <v>31</v>
      </c>
      <c r="E51">
        <v>731.693989071038</v>
      </c>
      <c r="F51">
        <f t="shared" si="2"/>
        <v>4.0827640799124705</v>
      </c>
      <c r="G51">
        <f t="shared" si="3"/>
        <v>11.255074035032196</v>
      </c>
      <c r="H51">
        <f t="shared" si="4"/>
        <v>13.990026783868704</v>
      </c>
    </row>
    <row r="52" spans="1:8" x14ac:dyDescent="0.25">
      <c r="A52">
        <v>179.17599999999999</v>
      </c>
      <c r="B52" t="s">
        <v>22</v>
      </c>
    </row>
    <row r="53" spans="1:8" x14ac:dyDescent="0.25">
      <c r="A53">
        <v>137.13929999999999</v>
      </c>
      <c r="B53" t="s">
        <v>16</v>
      </c>
    </row>
    <row r="54" spans="1:8" x14ac:dyDescent="0.25">
      <c r="A54">
        <v>123.10939999999999</v>
      </c>
      <c r="B54" t="s">
        <v>24</v>
      </c>
    </row>
    <row r="55" spans="1:8" x14ac:dyDescent="0.25">
      <c r="A55">
        <v>180.16069999999999</v>
      </c>
      <c r="B55" t="s">
        <v>25</v>
      </c>
    </row>
    <row r="57" spans="1:8" x14ac:dyDescent="0.25">
      <c r="A57" t="s">
        <v>29</v>
      </c>
      <c r="B57">
        <v>681</v>
      </c>
    </row>
    <row r="58" spans="1:8" x14ac:dyDescent="0.25">
      <c r="B58">
        <f>B57/A53</f>
        <v>4.9657537992391685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15" sqref="I15"/>
    </sheetView>
  </sheetViews>
  <sheetFormatPr baseColWidth="10" defaultRowHeight="15" x14ac:dyDescent="0.25"/>
  <sheetData>
    <row r="1" spans="1:6" x14ac:dyDescent="0.25">
      <c r="A1" t="s">
        <v>35</v>
      </c>
      <c r="B1" t="s">
        <v>10</v>
      </c>
      <c r="C1" t="s">
        <v>35</v>
      </c>
      <c r="D1" t="s">
        <v>26</v>
      </c>
      <c r="E1" t="s">
        <v>27</v>
      </c>
      <c r="F1" t="s">
        <v>28</v>
      </c>
    </row>
    <row r="2" spans="1:6" x14ac:dyDescent="0.25">
      <c r="A2">
        <v>6.3752276867030833E-2</v>
      </c>
      <c r="B2">
        <v>21.040141457841099</v>
      </c>
      <c r="C2">
        <v>0.24590163934426165</v>
      </c>
      <c r="D2">
        <v>6.8022702351279968E-2</v>
      </c>
      <c r="E2">
        <v>0.25105533346290293</v>
      </c>
      <c r="F2">
        <v>0.1328285514625574</v>
      </c>
    </row>
    <row r="3" spans="1:6" x14ac:dyDescent="0.25">
      <c r="A3">
        <v>0.13661202185792301</v>
      </c>
      <c r="B3">
        <v>18.273335784064098</v>
      </c>
      <c r="C3">
        <v>0.75591985428050834</v>
      </c>
      <c r="D3">
        <v>0.25848734436425819</v>
      </c>
      <c r="E3">
        <v>0.81451140962180557</v>
      </c>
      <c r="F3">
        <v>0.52783580322346368</v>
      </c>
    </row>
    <row r="4" spans="1:6" x14ac:dyDescent="0.25">
      <c r="A4">
        <v>0.20947176684881336</v>
      </c>
      <c r="B4">
        <v>16.192751032913201</v>
      </c>
      <c r="C4">
        <v>1.1930783242258634</v>
      </c>
      <c r="D4">
        <v>0.42821871853937199</v>
      </c>
      <c r="E4">
        <v>1.3066350236627744</v>
      </c>
      <c r="F4">
        <v>0.94968327574478661</v>
      </c>
    </row>
    <row r="5" spans="1:6" x14ac:dyDescent="0.25">
      <c r="A5">
        <v>0.24590163934426165</v>
      </c>
      <c r="B5">
        <v>14.064928950551</v>
      </c>
      <c r="C5">
        <v>1.7030965391621</v>
      </c>
      <c r="D5">
        <v>0.64684828477230494</v>
      </c>
      <c r="E5">
        <v>1.879959618651402</v>
      </c>
      <c r="F5">
        <v>1.4511191991670469</v>
      </c>
    </row>
    <row r="6" spans="1:6" x14ac:dyDescent="0.25">
      <c r="A6">
        <v>0.82877959927139999</v>
      </c>
      <c r="B6">
        <v>10.5950547364265</v>
      </c>
      <c r="C6">
        <v>2.1766848816029003</v>
      </c>
      <c r="D6">
        <v>0.83017918292037418</v>
      </c>
      <c r="E6">
        <v>2.4333288304589518</v>
      </c>
      <c r="F6">
        <v>2.0311251955905845</v>
      </c>
    </row>
    <row r="7" spans="1:6" x14ac:dyDescent="0.25">
      <c r="A7">
        <v>1.3387978142076484</v>
      </c>
      <c r="B7">
        <v>10.161733703281699</v>
      </c>
      <c r="C7">
        <v>2.7231329690346002</v>
      </c>
      <c r="D7">
        <v>1.0590562079301018</v>
      </c>
      <c r="E7">
        <v>3.0707101096920963</v>
      </c>
      <c r="F7">
        <v>2.7551464116396431</v>
      </c>
    </row>
    <row r="8" spans="1:6" x14ac:dyDescent="0.25">
      <c r="A8">
        <v>1.8488160291438833</v>
      </c>
      <c r="B8">
        <v>9.3619251751893202</v>
      </c>
      <c r="C8">
        <v>3.23315118397085</v>
      </c>
      <c r="D8">
        <v>1.2902122917114536</v>
      </c>
      <c r="E8">
        <v>3.7545446449168765</v>
      </c>
      <c r="F8">
        <v>3.4299348730930688</v>
      </c>
    </row>
    <row r="9" spans="1:6" x14ac:dyDescent="0.25">
      <c r="A9">
        <v>2.3224043715846832</v>
      </c>
      <c r="B9">
        <v>8.2859631510033598</v>
      </c>
      <c r="C9">
        <v>3.779599271402533</v>
      </c>
      <c r="D9">
        <v>1.5476190406802295</v>
      </c>
      <c r="E9">
        <v>4.5160371467161502</v>
      </c>
      <c r="F9">
        <v>4.2778096594440402</v>
      </c>
    </row>
    <row r="10" spans="1:6" x14ac:dyDescent="0.25">
      <c r="A10">
        <v>2.9052823315118332</v>
      </c>
      <c r="B10">
        <v>7.9453339017132203</v>
      </c>
      <c r="C10">
        <v>4.3260473588342334</v>
      </c>
      <c r="D10">
        <v>1.7895565388073869</v>
      </c>
      <c r="E10">
        <v>5.1898635334265428</v>
      </c>
      <c r="F10">
        <v>5.1241949850090762</v>
      </c>
    </row>
    <row r="11" spans="1:6" x14ac:dyDescent="0.25">
      <c r="A11">
        <v>3.3424408014571836</v>
      </c>
      <c r="B11">
        <v>6.6212019811613896</v>
      </c>
      <c r="C11">
        <v>4.8360655737704832</v>
      </c>
      <c r="D11">
        <v>1.9934501855503408</v>
      </c>
      <c r="E11">
        <v>5.7692684103705218</v>
      </c>
      <c r="F11">
        <v>5.8667623904109982</v>
      </c>
    </row>
    <row r="12" spans="1:6" x14ac:dyDescent="0.25">
      <c r="A12">
        <v>4.0346083788706668</v>
      </c>
      <c r="B12">
        <v>5.9753306770477499</v>
      </c>
      <c r="C12">
        <v>5.3096539162112837</v>
      </c>
      <c r="D12">
        <v>2.1902686493059811</v>
      </c>
      <c r="E12">
        <v>6.3173723723122688</v>
      </c>
      <c r="F12">
        <v>6.5280887048090044</v>
      </c>
    </row>
    <row r="13" spans="1:6" x14ac:dyDescent="0.25">
      <c r="A13">
        <v>4.5810564663023667</v>
      </c>
      <c r="B13">
        <v>4.5931323061677496</v>
      </c>
      <c r="C13">
        <v>5.8925318761384338</v>
      </c>
      <c r="D13">
        <v>2.4089494977170389</v>
      </c>
      <c r="E13">
        <v>6.9908508178903332</v>
      </c>
      <c r="F13">
        <v>7.4088511445618837</v>
      </c>
    </row>
    <row r="14" spans="1:6" x14ac:dyDescent="0.25">
      <c r="A14">
        <v>4.9817850637522669</v>
      </c>
      <c r="B14">
        <v>4.4067329683466898</v>
      </c>
      <c r="C14">
        <v>6.3661202185792325</v>
      </c>
      <c r="D14">
        <v>2.5662072093531063</v>
      </c>
      <c r="E14">
        <v>7.4560700428746181</v>
      </c>
      <c r="F14">
        <v>8.0051433246680084</v>
      </c>
    </row>
    <row r="15" spans="1:6" x14ac:dyDescent="0.25">
      <c r="A15">
        <v>5.5282331511839669</v>
      </c>
      <c r="B15">
        <v>4.2260401121143296</v>
      </c>
      <c r="C15">
        <v>6.839708561020033</v>
      </c>
      <c r="D15">
        <v>2.7170499037655023</v>
      </c>
      <c r="E15">
        <v>7.9022625350836675</v>
      </c>
      <c r="F15">
        <v>8.6004534140728293</v>
      </c>
    </row>
    <row r="16" spans="1:6" x14ac:dyDescent="0.25">
      <c r="A16">
        <v>6.0018214936247665</v>
      </c>
      <c r="B16">
        <v>3.8163225298895598</v>
      </c>
      <c r="C16">
        <v>7.4590163934426164</v>
      </c>
      <c r="D16">
        <v>2.9179370524347412</v>
      </c>
      <c r="E16">
        <v>8.4506194931133773</v>
      </c>
      <c r="F16">
        <v>9.3469330552915331</v>
      </c>
    </row>
    <row r="17" spans="1:6" x14ac:dyDescent="0.25">
      <c r="A17">
        <v>6.5118397085610162</v>
      </c>
      <c r="B17">
        <v>3.4459486605452501</v>
      </c>
      <c r="C17">
        <v>8.0418943533697504</v>
      </c>
      <c r="D17">
        <v>3.0852223886493078</v>
      </c>
      <c r="E17">
        <v>8.8892530248155506</v>
      </c>
      <c r="F17">
        <v>10.007280170226824</v>
      </c>
    </row>
    <row r="18" spans="1:6" x14ac:dyDescent="0.25">
      <c r="A18">
        <v>7.0218579234972669</v>
      </c>
      <c r="B18">
        <v>2.9293526750009899</v>
      </c>
      <c r="C18">
        <v>8.515482695810551</v>
      </c>
      <c r="D18">
        <v>3.2155971639309637</v>
      </c>
      <c r="E18">
        <v>9.2176281709275933</v>
      </c>
      <c r="F18">
        <v>10.445446486517676</v>
      </c>
    </row>
    <row r="19" spans="1:6" x14ac:dyDescent="0.25">
      <c r="A19">
        <v>7.5683060109289499</v>
      </c>
      <c r="B19">
        <v>2.92452804352176</v>
      </c>
      <c r="C19">
        <v>8.9526411657559173</v>
      </c>
      <c r="D19">
        <v>3.3382259401959193</v>
      </c>
      <c r="E19">
        <v>9.5731812727287338</v>
      </c>
      <c r="F19">
        <v>10.939239545076513</v>
      </c>
    </row>
    <row r="20" spans="1:6" x14ac:dyDescent="0.25">
      <c r="C20">
        <v>9.5355191256830487</v>
      </c>
      <c r="D20">
        <v>3.5014437460849837</v>
      </c>
      <c r="E20">
        <v>9.9302969124909062</v>
      </c>
      <c r="F20">
        <v>11.583459572364951</v>
      </c>
    </row>
    <row r="21" spans="1:6" x14ac:dyDescent="0.25">
      <c r="C21">
        <v>9.9362477231329667</v>
      </c>
      <c r="D21">
        <v>3.5988035957832101</v>
      </c>
      <c r="E21">
        <v>10.143293921544144</v>
      </c>
      <c r="F21">
        <v>11.991545862960415</v>
      </c>
    </row>
    <row r="22" spans="1:6" x14ac:dyDescent="0.25">
      <c r="C22">
        <v>10.5191256830601</v>
      </c>
      <c r="D22">
        <v>3.7318927678353808</v>
      </c>
      <c r="E22">
        <v>10.428722962693113</v>
      </c>
      <c r="F22">
        <v>12.527519013390592</v>
      </c>
    </row>
    <row r="23" spans="1:6" x14ac:dyDescent="0.25">
      <c r="C23">
        <v>11.029143897996351</v>
      </c>
      <c r="D23">
        <v>3.8529386107755124</v>
      </c>
      <c r="E23">
        <v>10.710006530964064</v>
      </c>
      <c r="F23">
        <v>13.045305919143317</v>
      </c>
    </row>
    <row r="24" spans="1:6" x14ac:dyDescent="0.25">
      <c r="C24">
        <v>11.57559198542805</v>
      </c>
      <c r="D24">
        <v>3.9676999175634591</v>
      </c>
      <c r="E24">
        <v>10.98766117520403</v>
      </c>
      <c r="F24">
        <v>13.507520371347123</v>
      </c>
    </row>
    <row r="25" spans="1:6" x14ac:dyDescent="0.25">
      <c r="C25">
        <v>12.194899817850633</v>
      </c>
      <c r="D25">
        <v>4.0827640799124705</v>
      </c>
      <c r="E25">
        <v>11.255074035032196</v>
      </c>
      <c r="F25">
        <v>13.990026783868704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" sqref="C1"/>
    </sheetView>
  </sheetViews>
  <sheetFormatPr baseColWidth="10" defaultRowHeight="15" x14ac:dyDescent="0.25"/>
  <sheetData>
    <row r="1" spans="1:6" x14ac:dyDescent="0.25">
      <c r="A1" t="s">
        <v>9</v>
      </c>
      <c r="B1" t="s">
        <v>10</v>
      </c>
      <c r="C1" t="s">
        <v>9</v>
      </c>
      <c r="D1" t="s">
        <v>41</v>
      </c>
      <c r="E1" t="s">
        <v>40</v>
      </c>
      <c r="F1" t="s">
        <v>39</v>
      </c>
    </row>
    <row r="2" spans="1:6" x14ac:dyDescent="0.25">
      <c r="A2">
        <v>3.8251366120218502</v>
      </c>
      <c r="B2">
        <v>21.040141457841099</v>
      </c>
      <c r="C2">
        <v>14.7540983606557</v>
      </c>
      <c r="D2">
        <v>0.60855400561985551</v>
      </c>
      <c r="E2">
        <v>0.39790566854209208</v>
      </c>
      <c r="F2">
        <v>0.30640139126228993</v>
      </c>
    </row>
    <row r="3" spans="1:6" x14ac:dyDescent="0.25">
      <c r="A3">
        <v>8.1967213114753807</v>
      </c>
      <c r="B3">
        <v>18.273335784064098</v>
      </c>
      <c r="C3">
        <v>45.355191256830501</v>
      </c>
      <c r="D3">
        <v>2.3125148425090223</v>
      </c>
      <c r="E3">
        <v>3.842487168798439</v>
      </c>
      <c r="F3">
        <v>3.8209543291560792</v>
      </c>
    </row>
    <row r="4" spans="1:6" x14ac:dyDescent="0.25">
      <c r="A4">
        <v>12.568306010928801</v>
      </c>
      <c r="B4">
        <v>16.192751032913201</v>
      </c>
      <c r="C4">
        <v>71.584699453551806</v>
      </c>
      <c r="D4">
        <v>3.8309888822526732</v>
      </c>
      <c r="E4">
        <v>6.8509912359136118</v>
      </c>
      <c r="F4">
        <v>7.574316494745613</v>
      </c>
    </row>
    <row r="5" spans="1:6" x14ac:dyDescent="0.25">
      <c r="A5">
        <v>14.7540983606557</v>
      </c>
      <c r="B5">
        <v>14.064928950551</v>
      </c>
      <c r="C5">
        <v>102.185792349726</v>
      </c>
      <c r="D5">
        <v>5.7869226173004602</v>
      </c>
      <c r="E5">
        <v>10.355902048132538</v>
      </c>
      <c r="F5">
        <v>12.035812049505466</v>
      </c>
    </row>
    <row r="6" spans="1:6" x14ac:dyDescent="0.25">
      <c r="A6">
        <v>49.726775956284001</v>
      </c>
      <c r="B6">
        <v>10.5950547364265</v>
      </c>
      <c r="C6">
        <v>130.60109289617401</v>
      </c>
      <c r="D6">
        <v>7.4270625788936497</v>
      </c>
      <c r="E6">
        <v>13.738819422629298</v>
      </c>
      <c r="F6">
        <v>17.196380038166641</v>
      </c>
    </row>
    <row r="7" spans="1:6" x14ac:dyDescent="0.25">
      <c r="A7">
        <v>80.327868852458906</v>
      </c>
      <c r="B7">
        <v>10.161733703281699</v>
      </c>
      <c r="C7">
        <v>163.38797814207601</v>
      </c>
      <c r="D7">
        <v>9.4746735315538491</v>
      </c>
      <c r="E7">
        <v>17.635328584484618</v>
      </c>
      <c r="F7">
        <v>23.638314662452679</v>
      </c>
    </row>
    <row r="8" spans="1:6" x14ac:dyDescent="0.25">
      <c r="A8">
        <v>110.928961748633</v>
      </c>
      <c r="B8">
        <v>9.3619251751893202</v>
      </c>
      <c r="C8">
        <v>193.98907103825101</v>
      </c>
      <c r="D8">
        <v>11.542673711583355</v>
      </c>
      <c r="E8">
        <v>21.815820887148835</v>
      </c>
      <c r="F8">
        <v>29.642203854576824</v>
      </c>
    </row>
    <row r="9" spans="1:6" x14ac:dyDescent="0.25">
      <c r="A9">
        <v>139.34426229508099</v>
      </c>
      <c r="B9">
        <v>8.2859631510033598</v>
      </c>
      <c r="C9">
        <v>226.77595628415199</v>
      </c>
      <c r="D9">
        <v>13.845521183734476</v>
      </c>
      <c r="E9">
        <v>26.47106039075474</v>
      </c>
      <c r="F9">
        <v>37.186118068940608</v>
      </c>
    </row>
    <row r="10" spans="1:6" x14ac:dyDescent="0.25">
      <c r="A10">
        <v>174.31693989070999</v>
      </c>
      <c r="B10">
        <v>7.9453339017132203</v>
      </c>
      <c r="C10">
        <v>259.56284153005402</v>
      </c>
      <c r="D10">
        <v>16.009975527735666</v>
      </c>
      <c r="E10">
        <v>30.59036978194964</v>
      </c>
      <c r="F10">
        <v>44.716779896777943</v>
      </c>
    </row>
    <row r="11" spans="1:6" x14ac:dyDescent="0.25">
      <c r="A11">
        <v>200.546448087431</v>
      </c>
      <c r="B11">
        <v>6.6212019811613896</v>
      </c>
      <c r="C11">
        <v>290.16393442622899</v>
      </c>
      <c r="D11">
        <v>17.834076763894945</v>
      </c>
      <c r="E11">
        <v>34.132451240871895</v>
      </c>
      <c r="F11">
        <v>51.323728110020305</v>
      </c>
    </row>
    <row r="12" spans="1:6" x14ac:dyDescent="0.25">
      <c r="A12">
        <v>242.07650273223999</v>
      </c>
      <c r="B12">
        <v>5.9753306770477499</v>
      </c>
      <c r="C12">
        <v>318.579234972677</v>
      </c>
      <c r="D12">
        <v>19.594881030092807</v>
      </c>
      <c r="E12">
        <v>37.48318051225047</v>
      </c>
      <c r="F12">
        <v>57.207838669541978</v>
      </c>
    </row>
    <row r="13" spans="1:6" x14ac:dyDescent="0.25">
      <c r="A13">
        <v>274.86338797814199</v>
      </c>
      <c r="B13">
        <v>4.5931323061677496</v>
      </c>
      <c r="C13">
        <v>353.55191256830602</v>
      </c>
      <c r="D13">
        <v>21.551273552778195</v>
      </c>
      <c r="E13">
        <v>41.600362831543393</v>
      </c>
      <c r="F13">
        <v>65.044368774801029</v>
      </c>
    </row>
    <row r="14" spans="1:6" x14ac:dyDescent="0.25">
      <c r="A14">
        <v>298.90710382513601</v>
      </c>
      <c r="B14">
        <v>4.4067329683466898</v>
      </c>
      <c r="C14">
        <v>381.96721311475397</v>
      </c>
      <c r="D14">
        <v>22.9581540062558</v>
      </c>
      <c r="E14">
        <v>44.444392035858051</v>
      </c>
      <c r="F14">
        <v>70.349842089765829</v>
      </c>
    </row>
    <row r="15" spans="1:6" x14ac:dyDescent="0.25">
      <c r="A15">
        <v>331.693989071038</v>
      </c>
      <c r="B15">
        <v>4.2260401121143296</v>
      </c>
      <c r="C15">
        <v>410.38251366120198</v>
      </c>
      <c r="D15">
        <v>24.307643555040656</v>
      </c>
      <c r="E15">
        <v>47.172104929991654</v>
      </c>
      <c r="F15">
        <v>75.646577312596492</v>
      </c>
    </row>
    <row r="16" spans="1:6" x14ac:dyDescent="0.25">
      <c r="A16">
        <v>360.10928961748601</v>
      </c>
      <c r="B16">
        <v>3.8163225298895598</v>
      </c>
      <c r="C16">
        <v>447.54098360655701</v>
      </c>
      <c r="D16">
        <v>26.10484764682894</v>
      </c>
      <c r="E16">
        <v>50.524380844810786</v>
      </c>
      <c r="F16">
        <v>82.288334405479191</v>
      </c>
    </row>
    <row r="17" spans="1:6" x14ac:dyDescent="0.25">
      <c r="A17">
        <v>390.71038251366099</v>
      </c>
      <c r="B17">
        <v>3.4459486605452501</v>
      </c>
      <c r="C17">
        <v>482.51366120218501</v>
      </c>
      <c r="D17">
        <v>27.601438607139752</v>
      </c>
      <c r="E17">
        <v>53.20588347229743</v>
      </c>
      <c r="F17">
        <v>88.163732597485762</v>
      </c>
    </row>
    <row r="18" spans="1:6" x14ac:dyDescent="0.25">
      <c r="A18">
        <v>421.31147540983602</v>
      </c>
      <c r="B18">
        <v>2.9293526750009899</v>
      </c>
      <c r="C18">
        <v>510.92896174863301</v>
      </c>
      <c r="D18">
        <v>28.767815257683793</v>
      </c>
      <c r="E18">
        <v>55.213342440798336</v>
      </c>
      <c r="F18">
        <v>92.062290680511126</v>
      </c>
    </row>
    <row r="19" spans="1:6" x14ac:dyDescent="0.25">
      <c r="A19">
        <v>454.098360655737</v>
      </c>
      <c r="B19">
        <v>2.92452804352176</v>
      </c>
      <c r="C19">
        <v>537.15846994535502</v>
      </c>
      <c r="D19">
        <v>29.864893592133342</v>
      </c>
      <c r="E19">
        <v>57.386948669649399</v>
      </c>
      <c r="F19">
        <v>96.455784311154574</v>
      </c>
    </row>
    <row r="20" spans="1:6" x14ac:dyDescent="0.25">
      <c r="C20">
        <v>572.13114754098297</v>
      </c>
      <c r="D20">
        <v>31.32509505618772</v>
      </c>
      <c r="E20">
        <v>59.570107176986319</v>
      </c>
      <c r="F20">
        <v>102.18769272413496</v>
      </c>
    </row>
    <row r="21" spans="1:6" x14ac:dyDescent="0.25">
      <c r="C21">
        <v>596.17486338797801</v>
      </c>
      <c r="D21">
        <v>32.19610906287086</v>
      </c>
      <c r="E21">
        <v>60.872223860146924</v>
      </c>
      <c r="F21">
        <v>105.81861561259524</v>
      </c>
    </row>
    <row r="22" spans="1:6" x14ac:dyDescent="0.25">
      <c r="C22">
        <v>631.14754098360595</v>
      </c>
      <c r="D22">
        <v>33.386769621146293</v>
      </c>
      <c r="E22">
        <v>62.617139988268278</v>
      </c>
      <c r="F22">
        <v>110.58740403883091</v>
      </c>
    </row>
    <row r="23" spans="1:6" x14ac:dyDescent="0.25">
      <c r="C23">
        <v>661.74863387978098</v>
      </c>
      <c r="D23">
        <v>34.469686500932127</v>
      </c>
      <c r="E23">
        <v>64.336713556801357</v>
      </c>
      <c r="F23">
        <v>115.19438146191294</v>
      </c>
    </row>
    <row r="24" spans="1:6" x14ac:dyDescent="0.25">
      <c r="C24">
        <v>694.53551912568298</v>
      </c>
      <c r="D24">
        <v>35.49637980363741</v>
      </c>
      <c r="E24">
        <v>66.034102388827236</v>
      </c>
      <c r="F24">
        <v>119.30690636794462</v>
      </c>
    </row>
    <row r="25" spans="1:6" x14ac:dyDescent="0.25">
      <c r="C25">
        <v>731.693989071038</v>
      </c>
      <c r="D25">
        <v>36.525782554195239</v>
      </c>
      <c r="E25">
        <v>67.668880020784087</v>
      </c>
      <c r="F25">
        <v>123.59997775364859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" sqref="B1:C17"/>
    </sheetView>
  </sheetViews>
  <sheetFormatPr baseColWidth="10" defaultRowHeight="15" x14ac:dyDescent="0.25"/>
  <cols>
    <col min="7" max="7" width="16.7109375" customWidth="1"/>
  </cols>
  <sheetData>
    <row r="1" spans="1:15" x14ac:dyDescent="0.25">
      <c r="A1" t="s">
        <v>0</v>
      </c>
      <c r="B1" t="s">
        <v>9</v>
      </c>
      <c r="C1" t="s">
        <v>10</v>
      </c>
      <c r="E1" t="s">
        <v>15</v>
      </c>
      <c r="F1" t="s">
        <v>9</v>
      </c>
      <c r="G1" t="s">
        <v>11</v>
      </c>
      <c r="H1" t="s">
        <v>13</v>
      </c>
      <c r="I1" t="s">
        <v>12</v>
      </c>
      <c r="M1" t="s">
        <v>36</v>
      </c>
      <c r="N1" t="s">
        <v>37</v>
      </c>
      <c r="O1" t="s">
        <v>38</v>
      </c>
    </row>
    <row r="2" spans="1:15" x14ac:dyDescent="0.25">
      <c r="A2" t="s">
        <v>14</v>
      </c>
      <c r="B2">
        <v>12.6783648283837</v>
      </c>
      <c r="C2">
        <v>28.232674732827999</v>
      </c>
      <c r="F2">
        <v>13.841110682607001</v>
      </c>
      <c r="G2">
        <v>6.6495481122045494E-2</v>
      </c>
      <c r="H2">
        <v>0.21281314868426501</v>
      </c>
      <c r="I2">
        <v>0.25297944150639801</v>
      </c>
      <c r="J2">
        <f>G2*$F2</f>
        <v>0.92037131410343609</v>
      </c>
      <c r="K2">
        <f>H2*$B$2</f>
        <v>2.6981227392961764</v>
      </c>
      <c r="L2">
        <f t="shared" ref="L2" si="0">I2*$B$2</f>
        <v>3.2073656534988677</v>
      </c>
      <c r="M2">
        <f>J2+J1</f>
        <v>0.92037131410343609</v>
      </c>
      <c r="N2">
        <f>K2+K1</f>
        <v>2.6981227392961764</v>
      </c>
      <c r="O2">
        <f t="shared" ref="O2" si="1">L2+L1</f>
        <v>3.2073656534988677</v>
      </c>
    </row>
    <row r="3" spans="1:15" x14ac:dyDescent="0.25">
      <c r="B3">
        <v>14.2865406864634</v>
      </c>
      <c r="C3">
        <v>22.304861825691301</v>
      </c>
      <c r="F3">
        <v>48.006170458927897</v>
      </c>
      <c r="G3">
        <v>0.13726590215079701</v>
      </c>
      <c r="H3">
        <v>0.28280349131080501</v>
      </c>
      <c r="I3">
        <v>0.35805764444997001</v>
      </c>
      <c r="J3">
        <f>G3*($F3-$F2)</f>
        <v>4.6896977522325951</v>
      </c>
      <c r="K3">
        <f t="shared" ref="K3:L3" si="2">H3*($F3-$F2)</f>
        <v>9.6619981855858992</v>
      </c>
      <c r="L3">
        <f t="shared" si="2"/>
        <v>12.233060826001878</v>
      </c>
      <c r="M3">
        <f>J3+M2</f>
        <v>5.6100690663360311</v>
      </c>
      <c r="N3">
        <f>K3+N2</f>
        <v>12.360120924882075</v>
      </c>
      <c r="O3">
        <f>L3+O2</f>
        <v>15.440426479500747</v>
      </c>
    </row>
    <row r="4" spans="1:15" x14ac:dyDescent="0.25">
      <c r="A4" t="s">
        <v>2</v>
      </c>
      <c r="B4">
        <v>15.894716544543</v>
      </c>
      <c r="C4">
        <v>17.6216694227946</v>
      </c>
      <c r="F4">
        <v>76.907057462398797</v>
      </c>
      <c r="G4">
        <v>0.17402407452322799</v>
      </c>
      <c r="H4">
        <v>0.34756301174679899</v>
      </c>
      <c r="I4">
        <v>0.475943013035943</v>
      </c>
      <c r="J4">
        <f>G4*($F4-$F3)</f>
        <v>5.0294501136794114</v>
      </c>
      <c r="K4">
        <f t="shared" ref="K4:K17" si="3">H4*($F4-$F3)</f>
        <v>10.044879329080267</v>
      </c>
      <c r="L4">
        <f t="shared" ref="L4:L17" si="4">I4*($F4-$F3)</f>
        <v>13.755175239843267</v>
      </c>
      <c r="M4">
        <f t="shared" ref="M4:M17" si="5">J4+M3</f>
        <v>10.639519180015443</v>
      </c>
      <c r="N4">
        <f t="shared" ref="N4:N17" si="6">K4+N3</f>
        <v>22.405000253962342</v>
      </c>
      <c r="O4">
        <f t="shared" ref="O4:O17" si="7">L4+O3</f>
        <v>29.195601719344012</v>
      </c>
    </row>
    <row r="5" spans="1:15" x14ac:dyDescent="0.25">
      <c r="A5" t="s">
        <v>6</v>
      </c>
      <c r="B5">
        <v>22.587736212881101</v>
      </c>
      <c r="C5">
        <v>13.925482709641299</v>
      </c>
      <c r="F5">
        <v>109.093713844967</v>
      </c>
      <c r="G5">
        <v>0.16628913118543601</v>
      </c>
      <c r="H5">
        <v>0.288254649328889</v>
      </c>
      <c r="I5">
        <v>0.43380315987684298</v>
      </c>
      <c r="J5">
        <f>G5*($F5-$F4)</f>
        <v>5.3522911256214352</v>
      </c>
      <c r="K5">
        <f t="shared" si="3"/>
        <v>9.2779533486266441</v>
      </c>
      <c r="L5">
        <f t="shared" si="4"/>
        <v>13.962673244628242</v>
      </c>
      <c r="M5">
        <f t="shared" si="5"/>
        <v>15.991810305636879</v>
      </c>
      <c r="N5">
        <f t="shared" si="6"/>
        <v>31.682953602588988</v>
      </c>
      <c r="O5">
        <f t="shared" si="7"/>
        <v>43.158274963972254</v>
      </c>
    </row>
    <row r="6" spans="1:15" x14ac:dyDescent="0.25">
      <c r="A6" t="s">
        <v>7</v>
      </c>
      <c r="B6">
        <v>25.9255688391825</v>
      </c>
      <c r="C6">
        <v>12.0907365269503</v>
      </c>
      <c r="F6">
        <v>143.038951021982</v>
      </c>
      <c r="G6">
        <v>0.188905121793222</v>
      </c>
      <c r="H6">
        <v>0.35981067623656199</v>
      </c>
      <c r="I6">
        <v>0.53304560339013796</v>
      </c>
      <c r="J6">
        <f t="shared" ref="J6:J17" si="8">G6*($F6-$F5)</f>
        <v>6.4124291632238259</v>
      </c>
      <c r="K6">
        <f t="shared" si="3"/>
        <v>12.213858743672253</v>
      </c>
      <c r="L6">
        <f t="shared" si="4"/>
        <v>18.094359433243305</v>
      </c>
      <c r="M6">
        <f t="shared" si="5"/>
        <v>22.404239468860705</v>
      </c>
      <c r="N6">
        <f t="shared" si="6"/>
        <v>43.896812346261243</v>
      </c>
      <c r="O6">
        <f t="shared" si="7"/>
        <v>61.252634397215559</v>
      </c>
    </row>
    <row r="7" spans="1:15" x14ac:dyDescent="0.25">
      <c r="A7" t="s">
        <v>8</v>
      </c>
      <c r="B7">
        <v>32.647512533744802</v>
      </c>
      <c r="C7">
        <v>10.3358528332991</v>
      </c>
      <c r="F7">
        <v>176.984188198997</v>
      </c>
      <c r="G7">
        <v>0.21459697807861</v>
      </c>
      <c r="H7">
        <v>0.38377130849239699</v>
      </c>
      <c r="I7">
        <v>0.55104594812463303</v>
      </c>
      <c r="J7">
        <f t="shared" si="8"/>
        <v>7.2845453183491058</v>
      </c>
      <c r="K7">
        <f t="shared" si="3"/>
        <v>13.027208088507807</v>
      </c>
      <c r="L7">
        <f t="shared" si="4"/>
        <v>18.705385404523774</v>
      </c>
      <c r="M7">
        <f t="shared" si="5"/>
        <v>29.688784787209812</v>
      </c>
      <c r="N7">
        <f t="shared" si="6"/>
        <v>56.924020434769048</v>
      </c>
      <c r="O7">
        <f t="shared" si="7"/>
        <v>79.95801980173934</v>
      </c>
    </row>
    <row r="8" spans="1:15" x14ac:dyDescent="0.25">
      <c r="B8">
        <v>58.013883532587897</v>
      </c>
      <c r="C8">
        <v>8.8443128328741896</v>
      </c>
      <c r="F8">
        <v>210.79637485537901</v>
      </c>
      <c r="G8">
        <v>0.16982587329394899</v>
      </c>
      <c r="H8">
        <v>0.31348776379498</v>
      </c>
      <c r="I8">
        <v>0.47925102938874797</v>
      </c>
      <c r="J8">
        <f t="shared" si="8"/>
        <v>5.742184126898084</v>
      </c>
      <c r="K8">
        <f t="shared" si="3"/>
        <v>10.599706783927658</v>
      </c>
      <c r="L8">
        <f t="shared" si="4"/>
        <v>16.204525260955567</v>
      </c>
      <c r="M8">
        <f t="shared" si="5"/>
        <v>35.430968914107893</v>
      </c>
      <c r="N8">
        <f t="shared" si="6"/>
        <v>67.523727218696706</v>
      </c>
      <c r="O8">
        <f t="shared" si="7"/>
        <v>96.162545062694903</v>
      </c>
    </row>
    <row r="9" spans="1:15" x14ac:dyDescent="0.25">
      <c r="A9" t="s">
        <v>32</v>
      </c>
      <c r="B9">
        <v>90.090628615503206</v>
      </c>
      <c r="C9">
        <v>6.2693612243469099</v>
      </c>
      <c r="F9">
        <v>239.61048978017701</v>
      </c>
      <c r="G9">
        <v>0.17008243615898599</v>
      </c>
      <c r="H9">
        <v>0.32914933432167398</v>
      </c>
      <c r="I9">
        <v>0.54428607959812703</v>
      </c>
      <c r="J9">
        <f t="shared" si="8"/>
        <v>4.9007748621746394</v>
      </c>
      <c r="K9">
        <f t="shared" si="3"/>
        <v>9.4841467465654699</v>
      </c>
      <c r="L9">
        <f t="shared" si="4"/>
        <v>15.683121649508179</v>
      </c>
      <c r="M9">
        <f t="shared" si="5"/>
        <v>40.331743776282536</v>
      </c>
      <c r="N9">
        <f t="shared" si="6"/>
        <v>77.007873965262178</v>
      </c>
      <c r="O9">
        <f t="shared" si="7"/>
        <v>111.84566671220308</v>
      </c>
    </row>
    <row r="10" spans="1:15" x14ac:dyDescent="0.25">
      <c r="B10">
        <v>113.75626687234799</v>
      </c>
      <c r="C10">
        <v>5.2805168959195701</v>
      </c>
      <c r="F10">
        <v>276.81257231006498</v>
      </c>
      <c r="G10">
        <v>0.134622252551963</v>
      </c>
      <c r="H10">
        <v>0.31955874983424898</v>
      </c>
      <c r="I10">
        <v>0.45872280137654797</v>
      </c>
      <c r="J10">
        <f t="shared" si="8"/>
        <v>5.0082281497975494</v>
      </c>
      <c r="K10">
        <f t="shared" si="3"/>
        <v>11.888250984481555</v>
      </c>
      <c r="L10">
        <f t="shared" si="4"/>
        <v>17.065443515151745</v>
      </c>
      <c r="M10">
        <f t="shared" si="5"/>
        <v>45.339971926080082</v>
      </c>
      <c r="N10">
        <f t="shared" si="6"/>
        <v>88.896124949743736</v>
      </c>
      <c r="O10">
        <f t="shared" si="7"/>
        <v>128.91111022735484</v>
      </c>
    </row>
    <row r="11" spans="1:15" x14ac:dyDescent="0.25">
      <c r="B11">
        <v>135.72695719244101</v>
      </c>
      <c r="C11">
        <v>4.4472445776331497</v>
      </c>
      <c r="F11">
        <v>312.30235248746601</v>
      </c>
      <c r="G11">
        <v>0.101638316372743</v>
      </c>
      <c r="H11">
        <v>0.23381789576756201</v>
      </c>
      <c r="I11">
        <v>0.32024052000175901</v>
      </c>
      <c r="J11">
        <f t="shared" si="8"/>
        <v>3.607121505669789</v>
      </c>
      <c r="K11">
        <f t="shared" si="3"/>
        <v>8.298145722333242</v>
      </c>
      <c r="L11">
        <f t="shared" si="4"/>
        <v>11.365265658759025</v>
      </c>
      <c r="M11">
        <f t="shared" si="5"/>
        <v>48.94709343174987</v>
      </c>
      <c r="N11">
        <f t="shared" si="6"/>
        <v>97.194270672076982</v>
      </c>
      <c r="O11">
        <f t="shared" si="7"/>
        <v>140.27637588611387</v>
      </c>
    </row>
    <row r="12" spans="1:15" x14ac:dyDescent="0.25">
      <c r="B12">
        <v>159.36367142306199</v>
      </c>
      <c r="C12">
        <v>3.4626915440896999</v>
      </c>
      <c r="F12">
        <v>351.29193983802497</v>
      </c>
      <c r="G12">
        <v>0.10345953831665899</v>
      </c>
      <c r="H12">
        <v>0.22706551206711501</v>
      </c>
      <c r="I12">
        <v>0.32594985380764402</v>
      </c>
      <c r="J12">
        <f t="shared" si="8"/>
        <v>4.033844706445878</v>
      </c>
      <c r="K12">
        <f t="shared" si="3"/>
        <v>8.8531906170401804</v>
      </c>
      <c r="L12">
        <f t="shared" si="4"/>
        <v>12.70865029693506</v>
      </c>
      <c r="M12">
        <f t="shared" si="5"/>
        <v>52.980938138195746</v>
      </c>
      <c r="N12">
        <f t="shared" si="6"/>
        <v>106.04746128911717</v>
      </c>
      <c r="O12">
        <f t="shared" si="7"/>
        <v>152.98502618304892</v>
      </c>
    </row>
    <row r="13" spans="1:15" x14ac:dyDescent="0.25">
      <c r="B13">
        <v>189.71075973775501</v>
      </c>
      <c r="C13">
        <v>2.2334591711463698</v>
      </c>
      <c r="F13">
        <v>388.54608561511702</v>
      </c>
      <c r="G13">
        <v>9.4332762554179106E-2</v>
      </c>
      <c r="H13">
        <v>0.20373369488040699</v>
      </c>
      <c r="I13">
        <v>0.31146218216180299</v>
      </c>
      <c r="J13">
        <f>G13*($F13-$F12)</f>
        <v>3.5142864877491986</v>
      </c>
      <c r="K13">
        <f t="shared" si="3"/>
        <v>7.589924768780274</v>
      </c>
      <c r="L13">
        <f t="shared" si="4"/>
        <v>11.603257538307007</v>
      </c>
      <c r="M13">
        <f t="shared" si="5"/>
        <v>56.495224625944942</v>
      </c>
      <c r="N13">
        <f t="shared" si="6"/>
        <v>113.63738605789744</v>
      </c>
      <c r="O13">
        <f t="shared" si="7"/>
        <v>164.58828372135594</v>
      </c>
    </row>
    <row r="14" spans="1:15" x14ac:dyDescent="0.25">
      <c r="B14">
        <v>230.25645969919</v>
      </c>
      <c r="C14">
        <v>1.5592077050111499</v>
      </c>
      <c r="F14">
        <v>413.98765908214398</v>
      </c>
      <c r="G14">
        <v>9.9019161440399697E-2</v>
      </c>
      <c r="H14">
        <v>0.19774472073500601</v>
      </c>
      <c r="I14">
        <v>0.29756559962247803</v>
      </c>
      <c r="J14">
        <f t="shared" si="8"/>
        <v>2.5192032704293315</v>
      </c>
      <c r="K14">
        <f t="shared" si="3"/>
        <v>5.0309368402963841</v>
      </c>
      <c r="L14">
        <f t="shared" si="4"/>
        <v>7.5705370640552037</v>
      </c>
      <c r="M14">
        <f t="shared" si="5"/>
        <v>59.014427896374272</v>
      </c>
      <c r="N14">
        <f t="shared" si="6"/>
        <v>118.66832289819382</v>
      </c>
      <c r="O14">
        <f t="shared" si="7"/>
        <v>172.15882078541114</v>
      </c>
    </row>
    <row r="15" spans="1:15" x14ac:dyDescent="0.25">
      <c r="B15">
        <v>257.29463941380601</v>
      </c>
      <c r="C15">
        <v>1.25301432331461</v>
      </c>
      <c r="F15">
        <v>442.75549556498203</v>
      </c>
      <c r="G15">
        <v>8.7451304840199501E-2</v>
      </c>
      <c r="H15">
        <v>0.161415213866895</v>
      </c>
      <c r="I15">
        <v>0.24678882583168801</v>
      </c>
      <c r="J15">
        <f t="shared" si="8"/>
        <v>2.5157848378536829</v>
      </c>
      <c r="K15">
        <f t="shared" si="3"/>
        <v>4.6435664783651687</v>
      </c>
      <c r="L15">
        <f t="shared" si="4"/>
        <v>7.0995805873175994</v>
      </c>
      <c r="M15">
        <f t="shared" si="5"/>
        <v>61.530212734227952</v>
      </c>
      <c r="N15">
        <f t="shared" si="6"/>
        <v>123.31188937655899</v>
      </c>
      <c r="O15">
        <f t="shared" si="7"/>
        <v>179.25840137272874</v>
      </c>
    </row>
    <row r="16" spans="1:15" x14ac:dyDescent="0.25">
      <c r="B16">
        <v>296.14539143848799</v>
      </c>
      <c r="C16">
        <v>0.87466837578578704</v>
      </c>
      <c r="F16">
        <v>471.505977632086</v>
      </c>
      <c r="G16">
        <v>7.3677542742179206E-2</v>
      </c>
      <c r="H16">
        <v>0.131795241442868</v>
      </c>
      <c r="I16">
        <v>0.22489827091732101</v>
      </c>
      <c r="J16">
        <f t="shared" si="8"/>
        <v>2.1182648713573098</v>
      </c>
      <c r="K16">
        <f t="shared" si="3"/>
        <v>3.789176725632815</v>
      </c>
      <c r="L16">
        <f t="shared" si="4"/>
        <v>6.4659337049311292</v>
      </c>
      <c r="M16">
        <f t="shared" si="5"/>
        <v>63.648477605585263</v>
      </c>
      <c r="N16">
        <f t="shared" si="6"/>
        <v>127.10106610219181</v>
      </c>
      <c r="O16">
        <f t="shared" si="7"/>
        <v>185.72433507765987</v>
      </c>
    </row>
    <row r="17" spans="1:15" x14ac:dyDescent="0.25">
      <c r="B17">
        <v>331.56575395294999</v>
      </c>
      <c r="C17">
        <v>0.546853746315762</v>
      </c>
      <c r="F17">
        <v>502.09602776706498</v>
      </c>
      <c r="G17">
        <v>9.1959011095238602E-2</v>
      </c>
      <c r="H17">
        <v>0.16975048730735001</v>
      </c>
      <c r="I17">
        <v>0.25548534023757402</v>
      </c>
      <c r="J17">
        <f t="shared" si="8"/>
        <v>2.8130307597664372</v>
      </c>
      <c r="K17">
        <f t="shared" si="3"/>
        <v>5.1926759171689501</v>
      </c>
      <c r="L17">
        <f t="shared" si="4"/>
        <v>7.8153093666195517</v>
      </c>
      <c r="M17">
        <f t="shared" si="5"/>
        <v>66.461508365351705</v>
      </c>
      <c r="N17">
        <f t="shared" si="6"/>
        <v>132.29374201936076</v>
      </c>
      <c r="O17">
        <f t="shared" si="7"/>
        <v>193.53964444427942</v>
      </c>
    </row>
    <row r="19" spans="1:15" x14ac:dyDescent="0.25">
      <c r="J19">
        <f>SUM(J2:J17)</f>
        <v>66.461508365351705</v>
      </c>
      <c r="K19">
        <f t="shared" ref="K19:L19" si="9">SUM(K2:K17)</f>
        <v>132.29374201936076</v>
      </c>
      <c r="L19">
        <f t="shared" si="9"/>
        <v>193.53964444427942</v>
      </c>
    </row>
    <row r="20" spans="1:15" x14ac:dyDescent="0.25">
      <c r="A20" t="s">
        <v>16</v>
      </c>
      <c r="B20" t="s">
        <v>17</v>
      </c>
    </row>
    <row r="21" spans="1:15" x14ac:dyDescent="0.25">
      <c r="A21" t="s">
        <v>18</v>
      </c>
      <c r="B21" t="s">
        <v>19</v>
      </c>
    </row>
    <row r="22" spans="1:15" x14ac:dyDescent="0.25">
      <c r="A22" t="s">
        <v>20</v>
      </c>
      <c r="B22" t="s">
        <v>21</v>
      </c>
    </row>
    <row r="23" spans="1:15" x14ac:dyDescent="0.25">
      <c r="A23" t="s">
        <v>22</v>
      </c>
      <c r="B23" t="s">
        <v>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1" workbookViewId="0">
      <selection activeCell="G46" sqref="G46"/>
    </sheetView>
  </sheetViews>
  <sheetFormatPr baseColWidth="10" defaultRowHeight="15" x14ac:dyDescent="0.25"/>
  <cols>
    <col min="6" max="6" width="14.5703125" customWidth="1"/>
  </cols>
  <sheetData>
    <row r="1" spans="1:8" x14ac:dyDescent="0.25">
      <c r="A1" t="s">
        <v>9</v>
      </c>
      <c r="B1" t="s">
        <v>10</v>
      </c>
      <c r="D1" t="s">
        <v>15</v>
      </c>
      <c r="E1" t="s">
        <v>9</v>
      </c>
      <c r="F1" t="s">
        <v>11</v>
      </c>
      <c r="G1" t="s">
        <v>13</v>
      </c>
      <c r="H1" t="s">
        <v>12</v>
      </c>
    </row>
    <row r="2" spans="1:8" x14ac:dyDescent="0.25">
      <c r="A2">
        <v>12.6783648283837</v>
      </c>
      <c r="B2">
        <v>28.232674732827999</v>
      </c>
      <c r="E2">
        <v>13.841110682607001</v>
      </c>
      <c r="F2">
        <v>6.6495481122045494E-2</v>
      </c>
      <c r="G2">
        <v>0.21281314868426501</v>
      </c>
      <c r="H2">
        <v>0.25297944150639801</v>
      </c>
    </row>
    <row r="3" spans="1:8" x14ac:dyDescent="0.25">
      <c r="A3">
        <v>14.2865406864634</v>
      </c>
      <c r="B3">
        <v>22.304861825691301</v>
      </c>
      <c r="E3">
        <v>48.006170458927897</v>
      </c>
      <c r="F3">
        <v>0.13726590215079701</v>
      </c>
      <c r="G3">
        <v>0.28280349131080501</v>
      </c>
      <c r="H3">
        <v>0.35805764444997001</v>
      </c>
    </row>
    <row r="4" spans="1:8" x14ac:dyDescent="0.25">
      <c r="A4">
        <v>15.894716544543</v>
      </c>
      <c r="B4">
        <v>17.6216694227946</v>
      </c>
      <c r="E4">
        <v>76.907057462398797</v>
      </c>
      <c r="F4">
        <v>0.17402407452322799</v>
      </c>
      <c r="G4">
        <v>0.34756301174679899</v>
      </c>
      <c r="H4">
        <v>0.475943013035943</v>
      </c>
    </row>
    <row r="5" spans="1:8" x14ac:dyDescent="0.25">
      <c r="A5">
        <v>22.587736212881101</v>
      </c>
      <c r="B5">
        <v>13.925482709641299</v>
      </c>
      <c r="E5">
        <v>109.093713844967</v>
      </c>
      <c r="F5">
        <v>0.16628913118543601</v>
      </c>
      <c r="G5">
        <v>0.288254649328889</v>
      </c>
      <c r="H5">
        <v>0.43380315987684298</v>
      </c>
    </row>
    <row r="6" spans="1:8" x14ac:dyDescent="0.25">
      <c r="A6">
        <v>25.9255688391825</v>
      </c>
      <c r="B6">
        <v>12.0907365269503</v>
      </c>
      <c r="E6">
        <v>143.038951021982</v>
      </c>
      <c r="F6">
        <v>0.188905121793222</v>
      </c>
      <c r="G6">
        <v>0.35981067623656199</v>
      </c>
      <c r="H6">
        <v>0.53304560339013796</v>
      </c>
    </row>
    <row r="7" spans="1:8" x14ac:dyDescent="0.25">
      <c r="A7">
        <v>32.647512533744802</v>
      </c>
      <c r="B7">
        <v>10.3358528332991</v>
      </c>
      <c r="E7">
        <v>176.984188198997</v>
      </c>
      <c r="F7">
        <v>0.21459697807861</v>
      </c>
      <c r="G7">
        <v>0.38377130849239699</v>
      </c>
      <c r="H7">
        <v>0.55104594812463303</v>
      </c>
    </row>
    <row r="8" spans="1:8" x14ac:dyDescent="0.25">
      <c r="A8">
        <v>58.013883532587897</v>
      </c>
      <c r="B8">
        <v>8.8443128328741896</v>
      </c>
      <c r="E8">
        <v>210.79637485537901</v>
      </c>
      <c r="F8">
        <v>0.16982587329394899</v>
      </c>
      <c r="G8">
        <v>0.31348776379498</v>
      </c>
      <c r="H8">
        <v>0.47925102938874797</v>
      </c>
    </row>
    <row r="9" spans="1:8" x14ac:dyDescent="0.25">
      <c r="A9">
        <v>90.090628615503206</v>
      </c>
      <c r="B9">
        <v>6.2693612243469099</v>
      </c>
      <c r="E9">
        <v>239.61048978017701</v>
      </c>
      <c r="F9">
        <v>0.17008243615898599</v>
      </c>
      <c r="G9">
        <v>0.32914933432167398</v>
      </c>
      <c r="H9">
        <v>0.54428607959812703</v>
      </c>
    </row>
    <row r="10" spans="1:8" x14ac:dyDescent="0.25">
      <c r="A10">
        <v>113.75626687234799</v>
      </c>
      <c r="B10">
        <v>5.2805168959195701</v>
      </c>
      <c r="E10">
        <v>276.81257231006498</v>
      </c>
      <c r="F10">
        <v>0.134622252551963</v>
      </c>
      <c r="G10">
        <v>0.31955874983424898</v>
      </c>
      <c r="H10">
        <v>0.45872280137654797</v>
      </c>
    </row>
    <row r="11" spans="1:8" x14ac:dyDescent="0.25">
      <c r="A11">
        <v>135.72695719244101</v>
      </c>
      <c r="B11">
        <v>4.4472445776331497</v>
      </c>
      <c r="E11">
        <v>312.30235248746601</v>
      </c>
      <c r="F11">
        <v>0.101638316372743</v>
      </c>
      <c r="G11">
        <v>0.23381789576756201</v>
      </c>
      <c r="H11">
        <v>0.32024052000175901</v>
      </c>
    </row>
    <row r="12" spans="1:8" x14ac:dyDescent="0.25">
      <c r="A12">
        <v>159.36367142306199</v>
      </c>
      <c r="B12">
        <v>3.4626915440896999</v>
      </c>
      <c r="E12">
        <v>351.29193983802497</v>
      </c>
      <c r="F12">
        <v>0.10345953831665899</v>
      </c>
      <c r="G12">
        <v>0.22706551206711501</v>
      </c>
      <c r="H12">
        <v>0.32594985380764402</v>
      </c>
    </row>
    <row r="13" spans="1:8" x14ac:dyDescent="0.25">
      <c r="A13">
        <v>189.71075973775501</v>
      </c>
      <c r="B13">
        <v>2.2334591711463698</v>
      </c>
      <c r="E13">
        <v>388.54608561511702</v>
      </c>
      <c r="F13">
        <v>9.4332762554179106E-2</v>
      </c>
      <c r="G13">
        <v>0.20373369488040699</v>
      </c>
      <c r="H13">
        <v>0.31146218216180299</v>
      </c>
    </row>
    <row r="14" spans="1:8" x14ac:dyDescent="0.25">
      <c r="A14">
        <v>230.25645969919</v>
      </c>
      <c r="B14">
        <v>1.5592077050111499</v>
      </c>
      <c r="E14">
        <v>413.98765908214398</v>
      </c>
      <c r="F14">
        <v>9.9019161440399697E-2</v>
      </c>
      <c r="G14">
        <v>0.19774472073500601</v>
      </c>
      <c r="H14">
        <v>0.29756559962247803</v>
      </c>
    </row>
    <row r="15" spans="1:8" x14ac:dyDescent="0.25">
      <c r="A15">
        <v>257.29463941380601</v>
      </c>
      <c r="B15">
        <v>1.25301432331461</v>
      </c>
      <c r="E15">
        <v>442.75549556498203</v>
      </c>
      <c r="F15">
        <v>8.7451304840199501E-2</v>
      </c>
      <c r="G15">
        <v>0.161415213866895</v>
      </c>
      <c r="H15">
        <v>0.24678882583168801</v>
      </c>
    </row>
    <row r="16" spans="1:8" x14ac:dyDescent="0.25">
      <c r="A16">
        <v>296.14539143848799</v>
      </c>
      <c r="B16">
        <v>0.87466837578578704</v>
      </c>
      <c r="E16">
        <v>471.505977632086</v>
      </c>
      <c r="F16">
        <v>7.3677542742179206E-2</v>
      </c>
      <c r="G16">
        <v>0.131795241442868</v>
      </c>
      <c r="H16">
        <v>0.22489827091732101</v>
      </c>
    </row>
    <row r="17" spans="1:8" x14ac:dyDescent="0.25">
      <c r="A17">
        <v>331.56575395294999</v>
      </c>
      <c r="B17">
        <v>0.546853746315762</v>
      </c>
      <c r="E17">
        <v>502.09602776706498</v>
      </c>
      <c r="F17">
        <v>9.1959011095238602E-2</v>
      </c>
      <c r="G17">
        <v>0.16975048730735001</v>
      </c>
      <c r="H17">
        <v>0.25548534023757402</v>
      </c>
    </row>
    <row r="23" spans="1:8" x14ac:dyDescent="0.25">
      <c r="A23" t="s">
        <v>9</v>
      </c>
      <c r="B23" t="s">
        <v>10</v>
      </c>
    </row>
    <row r="24" spans="1:8" x14ac:dyDescent="0.25">
      <c r="A24">
        <f>A2/60</f>
        <v>0.21130608047306165</v>
      </c>
      <c r="B24">
        <f>B2*1000/$A$45</f>
        <v>205.86859297683452</v>
      </c>
    </row>
    <row r="25" spans="1:8" x14ac:dyDescent="0.25">
      <c r="A25">
        <f t="shared" ref="A25:A39" si="0">A3/60</f>
        <v>0.23810901144105667</v>
      </c>
      <c r="B25">
        <f t="shared" ref="B25:B39" si="1">B3*1000/$A$45</f>
        <v>162.6438360534967</v>
      </c>
    </row>
    <row r="26" spans="1:8" x14ac:dyDescent="0.25">
      <c r="A26">
        <f t="shared" si="0"/>
        <v>0.26491194240904997</v>
      </c>
      <c r="B26">
        <f t="shared" si="1"/>
        <v>128.49467237177527</v>
      </c>
    </row>
    <row r="27" spans="1:8" x14ac:dyDescent="0.25">
      <c r="A27">
        <f t="shared" si="0"/>
        <v>0.37646227021468504</v>
      </c>
      <c r="B27">
        <f t="shared" si="1"/>
        <v>101.54261185262941</v>
      </c>
      <c r="E27" t="s">
        <v>9</v>
      </c>
      <c r="F27" t="s">
        <v>26</v>
      </c>
      <c r="G27" t="s">
        <v>27</v>
      </c>
      <c r="H27" t="s">
        <v>28</v>
      </c>
    </row>
    <row r="28" spans="1:8" x14ac:dyDescent="0.25">
      <c r="A28">
        <f t="shared" si="0"/>
        <v>0.432092813986375</v>
      </c>
      <c r="B28">
        <f t="shared" si="1"/>
        <v>88.163907260357178</v>
      </c>
      <c r="E28">
        <v>13.841110682607001</v>
      </c>
      <c r="F28">
        <f>($E2*F2/$A$47)/$B$50*100</f>
        <v>0.10287689075046942</v>
      </c>
      <c r="G28">
        <f>($E2*G2/$A$46)/$B$50*100</f>
        <v>0.48182907238169687</v>
      </c>
      <c r="H28">
        <f>($E2*H2/$A$44)/$B$50*100</f>
        <v>0.39354205626593353</v>
      </c>
    </row>
    <row r="29" spans="1:8" x14ac:dyDescent="0.25">
      <c r="A29">
        <f t="shared" si="0"/>
        <v>0.54412520889574667</v>
      </c>
      <c r="B29">
        <f t="shared" si="1"/>
        <v>75.367548421926472</v>
      </c>
      <c r="E29">
        <v>48.006170458927897</v>
      </c>
      <c r="F29">
        <f>F28+(($E3-$E2)*F3/$A$47)/$B$50*100</f>
        <v>0.62708002041790845</v>
      </c>
      <c r="G29">
        <f>G28+(($E3-$E2)*G3/$A$46)/$B$50*100</f>
        <v>2.0623147090546907</v>
      </c>
      <c r="H29">
        <f>H28+(($E3-$E2)*H3/$A$44)/$B$50*100</f>
        <v>1.7684388988779634</v>
      </c>
    </row>
    <row r="30" spans="1:8" x14ac:dyDescent="0.25">
      <c r="A30">
        <f t="shared" si="0"/>
        <v>0.96689805887646496</v>
      </c>
      <c r="B30">
        <f t="shared" si="1"/>
        <v>64.491453820124434</v>
      </c>
      <c r="E30">
        <v>76.907057462398797</v>
      </c>
      <c r="F30">
        <f t="shared" ref="F30:H43" si="2">F29+(($E4-$E3)*F4/$A$47)/$B$50*100</f>
        <v>1.1892598514831161</v>
      </c>
      <c r="G30">
        <f t="shared" si="2"/>
        <v>3.1851071489147862</v>
      </c>
      <c r="H30">
        <f t="shared" si="2"/>
        <v>3.3059592873544372</v>
      </c>
    </row>
    <row r="31" spans="1:8" x14ac:dyDescent="0.25">
      <c r="A31">
        <f t="shared" si="0"/>
        <v>1.5015104769250534</v>
      </c>
      <c r="B31">
        <f t="shared" si="1"/>
        <v>45.71527800088603</v>
      </c>
      <c r="E31">
        <v>109.093713844967</v>
      </c>
      <c r="F31">
        <f t="shared" si="2"/>
        <v>1.7875260739931553</v>
      </c>
      <c r="G31">
        <f t="shared" si="2"/>
        <v>4.222174448175859</v>
      </c>
      <c r="H31">
        <f t="shared" si="2"/>
        <v>4.8666733034919369</v>
      </c>
    </row>
    <row r="32" spans="1:8" x14ac:dyDescent="0.25">
      <c r="A32">
        <f t="shared" si="0"/>
        <v>1.8959377812057998</v>
      </c>
      <c r="B32">
        <f t="shared" si="1"/>
        <v>38.504767750160383</v>
      </c>
      <c r="E32">
        <v>143.038951021982</v>
      </c>
      <c r="F32">
        <f t="shared" si="2"/>
        <v>2.5042919752780382</v>
      </c>
      <c r="G32">
        <f t="shared" si="2"/>
        <v>5.5874101876648252</v>
      </c>
      <c r="H32">
        <f t="shared" si="2"/>
        <v>6.8892172594895627</v>
      </c>
    </row>
    <row r="33" spans="1:8" x14ac:dyDescent="0.25">
      <c r="A33">
        <f t="shared" si="0"/>
        <v>2.26211595320735</v>
      </c>
      <c r="B33">
        <f t="shared" si="1"/>
        <v>32.428666163770345</v>
      </c>
      <c r="E33">
        <v>176.984188198997</v>
      </c>
      <c r="F33">
        <f t="shared" si="2"/>
        <v>3.3185409217618504</v>
      </c>
      <c r="G33">
        <f t="shared" si="2"/>
        <v>7.0435601597123361</v>
      </c>
      <c r="H33">
        <f t="shared" si="2"/>
        <v>8.9800602282115847</v>
      </c>
    </row>
    <row r="34" spans="1:8" x14ac:dyDescent="0.25">
      <c r="A34">
        <f t="shared" si="0"/>
        <v>2.6560611903843663</v>
      </c>
      <c r="B34">
        <f t="shared" si="1"/>
        <v>25.249447416529765</v>
      </c>
      <c r="E34">
        <v>210.79637485537901</v>
      </c>
      <c r="F34">
        <f t="shared" si="2"/>
        <v>3.9603884457336629</v>
      </c>
      <c r="G34">
        <f t="shared" si="2"/>
        <v>8.2283698773635141</v>
      </c>
      <c r="H34">
        <f t="shared" si="2"/>
        <v>10.791363068042589</v>
      </c>
    </row>
    <row r="35" spans="1:8" x14ac:dyDescent="0.25">
      <c r="A35">
        <f t="shared" si="0"/>
        <v>3.1618459956292502</v>
      </c>
      <c r="B35">
        <f t="shared" si="1"/>
        <v>16.286062209347502</v>
      </c>
      <c r="E35">
        <v>239.61048978017701</v>
      </c>
      <c r="F35">
        <f t="shared" si="2"/>
        <v>4.5081852668239879</v>
      </c>
      <c r="G35">
        <f t="shared" si="2"/>
        <v>9.288484978471697</v>
      </c>
      <c r="H35">
        <f t="shared" si="2"/>
        <v>12.544384666868135</v>
      </c>
    </row>
    <row r="36" spans="1:8" x14ac:dyDescent="0.25">
      <c r="A36">
        <f t="shared" si="0"/>
        <v>3.8376076616531667</v>
      </c>
      <c r="B36">
        <f t="shared" si="1"/>
        <v>11.369517745906171</v>
      </c>
      <c r="E36">
        <v>276.81257231006498</v>
      </c>
      <c r="F36">
        <f t="shared" si="2"/>
        <v>5.0679929578340577</v>
      </c>
      <c r="G36">
        <f t="shared" si="2"/>
        <v>10.617325066166151</v>
      </c>
      <c r="H36">
        <f t="shared" si="2"/>
        <v>14.451918877478338</v>
      </c>
    </row>
    <row r="37" spans="1:8" x14ac:dyDescent="0.25">
      <c r="A37">
        <f t="shared" si="0"/>
        <v>4.2882439902301002</v>
      </c>
      <c r="B37">
        <f t="shared" si="1"/>
        <v>9.1367997599128046</v>
      </c>
      <c r="E37">
        <v>312.30235248746601</v>
      </c>
      <c r="F37">
        <f t="shared" si="2"/>
        <v>5.4711883197233515</v>
      </c>
      <c r="G37">
        <f t="shared" si="2"/>
        <v>11.544871826725021</v>
      </c>
      <c r="H37">
        <f t="shared" si="2"/>
        <v>15.722300923951824</v>
      </c>
    </row>
    <row r="38" spans="1:8" x14ac:dyDescent="0.25">
      <c r="A38">
        <f t="shared" si="0"/>
        <v>4.9357565239748</v>
      </c>
      <c r="B38">
        <f t="shared" si="1"/>
        <v>6.3779556683298448</v>
      </c>
      <c r="E38">
        <v>351.29193983802497</v>
      </c>
      <c r="F38">
        <f t="shared" si="2"/>
        <v>5.9220817741479355</v>
      </c>
      <c r="G38">
        <f t="shared" si="2"/>
        <v>12.534460169979235</v>
      </c>
      <c r="H38">
        <f t="shared" si="2"/>
        <v>17.142843272620432</v>
      </c>
    </row>
    <row r="39" spans="1:8" x14ac:dyDescent="0.25">
      <c r="A39">
        <f t="shared" si="0"/>
        <v>5.5260958992158331</v>
      </c>
      <c r="B39">
        <f t="shared" si="1"/>
        <v>3.987578661373961</v>
      </c>
      <c r="E39">
        <v>388.54608561511702</v>
      </c>
      <c r="F39">
        <f t="shared" si="2"/>
        <v>6.3149002611280647</v>
      </c>
      <c r="G39">
        <f t="shared" si="2"/>
        <v>13.38284369658091</v>
      </c>
      <c r="H39">
        <f t="shared" si="2"/>
        <v>18.439827478696866</v>
      </c>
    </row>
    <row r="40" spans="1:8" x14ac:dyDescent="0.25">
      <c r="E40">
        <v>413.98765908214398</v>
      </c>
      <c r="F40">
        <f t="shared" si="2"/>
        <v>6.5964907405995454</v>
      </c>
      <c r="G40">
        <f t="shared" si="2"/>
        <v>13.945189710369771</v>
      </c>
      <c r="H40">
        <f t="shared" si="2"/>
        <v>19.28604389431807</v>
      </c>
    </row>
    <row r="41" spans="1:8" x14ac:dyDescent="0.25">
      <c r="E41">
        <v>442.75549556498203</v>
      </c>
      <c r="F41">
        <f t="shared" si="2"/>
        <v>6.877699115903682</v>
      </c>
      <c r="G41">
        <f t="shared" si="2"/>
        <v>14.464236397252526</v>
      </c>
      <c r="H41">
        <f t="shared" si="2"/>
        <v>20.079617928257964</v>
      </c>
    </row>
    <row r="42" spans="1:8" x14ac:dyDescent="0.25">
      <c r="E42">
        <v>471.505977632086</v>
      </c>
      <c r="F42">
        <f t="shared" si="2"/>
        <v>7.1144736659269698</v>
      </c>
      <c r="G42">
        <f t="shared" si="2"/>
        <v>14.887781453539818</v>
      </c>
      <c r="H42">
        <f t="shared" si="2"/>
        <v>20.802364438463975</v>
      </c>
    </row>
    <row r="43" spans="1:8" x14ac:dyDescent="0.25">
      <c r="E43">
        <v>502.09602776706498</v>
      </c>
      <c r="F43">
        <f t="shared" si="2"/>
        <v>7.4289074751033368</v>
      </c>
      <c r="G43">
        <f t="shared" si="2"/>
        <v>15.468206272139875</v>
      </c>
      <c r="H43">
        <f t="shared" si="2"/>
        <v>21.675940913056795</v>
      </c>
    </row>
    <row r="44" spans="1:8" x14ac:dyDescent="0.25">
      <c r="A44">
        <v>179.17599999999999</v>
      </c>
      <c r="B44" t="s">
        <v>22</v>
      </c>
    </row>
    <row r="45" spans="1:8" x14ac:dyDescent="0.25">
      <c r="A45">
        <v>137.13929999999999</v>
      </c>
      <c r="B45" t="s">
        <v>16</v>
      </c>
    </row>
    <row r="46" spans="1:8" x14ac:dyDescent="0.25">
      <c r="A46">
        <v>123.10939999999999</v>
      </c>
      <c r="B46" t="s">
        <v>24</v>
      </c>
    </row>
    <row r="47" spans="1:8" x14ac:dyDescent="0.25">
      <c r="A47">
        <v>180.16069999999999</v>
      </c>
      <c r="B47" t="s">
        <v>25</v>
      </c>
    </row>
    <row r="49" spans="1:2" x14ac:dyDescent="0.25">
      <c r="A49" t="s">
        <v>29</v>
      </c>
      <c r="B49">
        <v>681</v>
      </c>
    </row>
    <row r="50" spans="1:2" x14ac:dyDescent="0.25">
      <c r="B50">
        <f>B49/A45</f>
        <v>4.9657537992391685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35</v>
      </c>
      <c r="B1" t="s">
        <v>10</v>
      </c>
      <c r="C1" t="s">
        <v>35</v>
      </c>
      <c r="D1" t="s">
        <v>26</v>
      </c>
      <c r="E1" t="s">
        <v>27</v>
      </c>
      <c r="F1" t="s">
        <v>28</v>
      </c>
    </row>
    <row r="2" spans="1:6" x14ac:dyDescent="0.25">
      <c r="A2">
        <v>0.21130608047306165</v>
      </c>
      <c r="B2">
        <v>28.232674732827999</v>
      </c>
      <c r="C2">
        <v>0.23068517804345001</v>
      </c>
      <c r="D2">
        <v>0.10287689075046942</v>
      </c>
      <c r="E2">
        <v>0.48182907238169687</v>
      </c>
      <c r="F2">
        <v>0.39354205626593353</v>
      </c>
    </row>
    <row r="3" spans="1:6" x14ac:dyDescent="0.25">
      <c r="A3">
        <v>0.23810901144105667</v>
      </c>
      <c r="B3">
        <v>22.304861825691301</v>
      </c>
      <c r="C3">
        <v>0.80010284098213158</v>
      </c>
      <c r="D3">
        <v>0.62708002041790845</v>
      </c>
      <c r="E3">
        <v>2.0623147090546907</v>
      </c>
      <c r="F3">
        <v>1.76843889887796</v>
      </c>
    </row>
    <row r="4" spans="1:6" x14ac:dyDescent="0.25">
      <c r="A4">
        <v>0.26491194240904997</v>
      </c>
      <c r="B4">
        <v>17.6216694227946</v>
      </c>
      <c r="C4">
        <v>1.2817842910399799</v>
      </c>
      <c r="D4">
        <v>1.1892598514831161</v>
      </c>
      <c r="E4">
        <v>3.1851071489147862</v>
      </c>
      <c r="F4">
        <v>3.3059592873544399</v>
      </c>
    </row>
    <row r="5" spans="1:6" x14ac:dyDescent="0.25">
      <c r="A5">
        <v>0.37646227021468504</v>
      </c>
      <c r="B5">
        <v>13.925482709641299</v>
      </c>
      <c r="C5">
        <v>1.8182285640827833</v>
      </c>
      <c r="D5">
        <v>1.7875260739931553</v>
      </c>
      <c r="E5">
        <v>4.222174448175859</v>
      </c>
      <c r="F5">
        <v>4.8666733034919396</v>
      </c>
    </row>
    <row r="6" spans="1:6" x14ac:dyDescent="0.25">
      <c r="A6">
        <v>0.432092813986375</v>
      </c>
      <c r="B6">
        <v>12.0907365269503</v>
      </c>
      <c r="C6">
        <v>2.3839825170330333</v>
      </c>
      <c r="D6">
        <v>2.5042919752780382</v>
      </c>
      <c r="E6">
        <v>5.5874101876648252</v>
      </c>
      <c r="F6">
        <v>6.88921725948956</v>
      </c>
    </row>
    <row r="7" spans="1:6" x14ac:dyDescent="0.25">
      <c r="A7">
        <v>0.54412520889574667</v>
      </c>
      <c r="B7">
        <v>10.3358528332991</v>
      </c>
      <c r="C7">
        <v>2.9497364699832835</v>
      </c>
      <c r="D7">
        <v>3.3185409217618504</v>
      </c>
      <c r="E7">
        <v>7.0435601597123361</v>
      </c>
      <c r="F7">
        <v>8.9800602282115793</v>
      </c>
    </row>
    <row r="8" spans="1:6" x14ac:dyDescent="0.25">
      <c r="A8">
        <v>0.96689805887646496</v>
      </c>
      <c r="B8">
        <v>8.8443128328741896</v>
      </c>
      <c r="C8">
        <v>3.513272914256317</v>
      </c>
      <c r="D8">
        <v>3.9603884457336629</v>
      </c>
      <c r="E8">
        <v>8.2283698773635141</v>
      </c>
      <c r="F8">
        <v>10.7913630680426</v>
      </c>
    </row>
    <row r="9" spans="1:6" x14ac:dyDescent="0.25">
      <c r="A9">
        <v>1.5015104769250534</v>
      </c>
      <c r="B9">
        <v>6.2693612243469099</v>
      </c>
      <c r="C9">
        <v>3.9935081630029501</v>
      </c>
      <c r="D9">
        <v>4.5081852668239879</v>
      </c>
      <c r="E9">
        <v>9.288484978471697</v>
      </c>
      <c r="F9">
        <v>12.544384666868099</v>
      </c>
    </row>
    <row r="10" spans="1:6" x14ac:dyDescent="0.25">
      <c r="A10">
        <v>1.8959377812057998</v>
      </c>
      <c r="B10">
        <v>5.2805168959195701</v>
      </c>
      <c r="C10">
        <v>4.613542871834416</v>
      </c>
      <c r="D10">
        <v>5.0679929578340577</v>
      </c>
      <c r="E10">
        <v>10.617325066166151</v>
      </c>
      <c r="F10">
        <v>14.451918877478301</v>
      </c>
    </row>
    <row r="11" spans="1:6" x14ac:dyDescent="0.25">
      <c r="A11">
        <v>2.26211595320735</v>
      </c>
      <c r="B11">
        <v>4.4472445776331497</v>
      </c>
      <c r="C11">
        <v>5.2050392081244334</v>
      </c>
      <c r="D11">
        <v>5.4711883197233515</v>
      </c>
      <c r="E11">
        <v>11.544871826725021</v>
      </c>
      <c r="F11">
        <v>15.722300923951799</v>
      </c>
    </row>
    <row r="12" spans="1:6" x14ac:dyDescent="0.25">
      <c r="A12">
        <v>2.6560611903843663</v>
      </c>
      <c r="B12">
        <v>3.4626915440896999</v>
      </c>
      <c r="C12">
        <v>5.8548656639670833</v>
      </c>
      <c r="D12">
        <v>5.9220817741479355</v>
      </c>
      <c r="E12">
        <v>12.534460169979235</v>
      </c>
      <c r="F12">
        <v>17.1428432726204</v>
      </c>
    </row>
    <row r="13" spans="1:6" x14ac:dyDescent="0.25">
      <c r="A13">
        <v>3.1618459956292502</v>
      </c>
      <c r="B13">
        <v>2.2334591711463698</v>
      </c>
      <c r="C13">
        <v>6.4757680935852839</v>
      </c>
      <c r="D13">
        <v>6.3149002611280647</v>
      </c>
      <c r="E13">
        <v>13.38284369658091</v>
      </c>
      <c r="F13">
        <v>18.439827478696898</v>
      </c>
    </row>
    <row r="14" spans="1:6" x14ac:dyDescent="0.25">
      <c r="A14">
        <v>3.8376076616531667</v>
      </c>
      <c r="B14">
        <v>1.5592077050111499</v>
      </c>
      <c r="C14">
        <v>6.8997943180357328</v>
      </c>
      <c r="D14">
        <v>6.5964907405995454</v>
      </c>
      <c r="E14">
        <v>13.945189710369771</v>
      </c>
      <c r="F14">
        <v>19.286043894318102</v>
      </c>
    </row>
    <row r="15" spans="1:6" x14ac:dyDescent="0.25">
      <c r="A15">
        <v>4.2882439902301002</v>
      </c>
      <c r="B15">
        <v>1.25301432331461</v>
      </c>
      <c r="C15">
        <v>7.3792582594163667</v>
      </c>
      <c r="D15">
        <v>6.877699115903682</v>
      </c>
      <c r="E15">
        <v>14.464236397252526</v>
      </c>
      <c r="F15">
        <v>20.079617928257999</v>
      </c>
    </row>
    <row r="16" spans="1:6" x14ac:dyDescent="0.25">
      <c r="A16">
        <v>4.9357565239748</v>
      </c>
      <c r="B16">
        <v>0.87466837578578704</v>
      </c>
      <c r="C16">
        <v>7.8584329605347669</v>
      </c>
      <c r="D16">
        <v>7.1144736659269698</v>
      </c>
      <c r="E16">
        <v>14.887781453539818</v>
      </c>
      <c r="F16">
        <v>20.802364438464</v>
      </c>
    </row>
    <row r="17" spans="1:6" x14ac:dyDescent="0.25">
      <c r="A17">
        <v>5.5260958992158331</v>
      </c>
      <c r="B17">
        <v>0.546853746315762</v>
      </c>
      <c r="C17">
        <v>8.3682671294510822</v>
      </c>
      <c r="D17">
        <v>7.4289074751033368</v>
      </c>
      <c r="E17">
        <v>15.468206272139875</v>
      </c>
      <c r="F17">
        <v>21.675940913056799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"/>
    </sheetView>
  </sheetViews>
  <sheetFormatPr baseColWidth="10" defaultRowHeight="15" x14ac:dyDescent="0.25"/>
  <sheetData>
    <row r="1" spans="1:6" x14ac:dyDescent="0.25">
      <c r="A1" t="s">
        <v>9</v>
      </c>
      <c r="B1" t="s">
        <v>10</v>
      </c>
      <c r="C1" t="s">
        <v>9</v>
      </c>
      <c r="D1" t="s">
        <v>41</v>
      </c>
      <c r="E1" t="s">
        <v>40</v>
      </c>
      <c r="F1" t="s">
        <v>39</v>
      </c>
    </row>
    <row r="2" spans="1:6" x14ac:dyDescent="0.25">
      <c r="A2">
        <v>12.6783648283837</v>
      </c>
      <c r="B2">
        <v>28.232674732827999</v>
      </c>
      <c r="C2">
        <v>13.841110682607001</v>
      </c>
      <c r="D2">
        <v>0.92037131410343609</v>
      </c>
      <c r="E2">
        <v>2.6981227392961764</v>
      </c>
      <c r="F2">
        <v>3.2073656534988677</v>
      </c>
    </row>
    <row r="3" spans="1:6" x14ac:dyDescent="0.25">
      <c r="A3">
        <v>14.2865406864634</v>
      </c>
      <c r="B3">
        <v>22.304861825691301</v>
      </c>
      <c r="C3">
        <v>48.006170458927897</v>
      </c>
      <c r="D3">
        <v>5.6100690663360311</v>
      </c>
      <c r="E3">
        <v>12.360120924882075</v>
      </c>
      <c r="F3">
        <v>15.440426479500747</v>
      </c>
    </row>
    <row r="4" spans="1:6" x14ac:dyDescent="0.25">
      <c r="A4">
        <v>15.894716544543</v>
      </c>
      <c r="B4">
        <v>17.6216694227946</v>
      </c>
      <c r="C4">
        <v>76.907057462398797</v>
      </c>
      <c r="D4">
        <v>10.639519180015443</v>
      </c>
      <c r="E4">
        <v>22.405000253962342</v>
      </c>
      <c r="F4">
        <v>29.195601719344012</v>
      </c>
    </row>
    <row r="5" spans="1:6" x14ac:dyDescent="0.25">
      <c r="A5">
        <v>22.587736212881101</v>
      </c>
      <c r="B5">
        <v>13.925482709641299</v>
      </c>
      <c r="C5">
        <v>109.093713844967</v>
      </c>
      <c r="D5">
        <v>15.991810305636879</v>
      </c>
      <c r="E5">
        <v>31.682953602588988</v>
      </c>
      <c r="F5">
        <v>43.158274963972254</v>
      </c>
    </row>
    <row r="6" spans="1:6" x14ac:dyDescent="0.25">
      <c r="A6">
        <v>25.9255688391825</v>
      </c>
      <c r="B6">
        <v>12.0907365269503</v>
      </c>
      <c r="C6">
        <v>143.038951021982</v>
      </c>
      <c r="D6">
        <v>22.404239468860705</v>
      </c>
      <c r="E6">
        <v>43.896812346261243</v>
      </c>
      <c r="F6">
        <v>61.252634397215559</v>
      </c>
    </row>
    <row r="7" spans="1:6" x14ac:dyDescent="0.25">
      <c r="A7">
        <v>32.647512533744802</v>
      </c>
      <c r="B7">
        <v>10.3358528332991</v>
      </c>
      <c r="C7">
        <v>176.984188198997</v>
      </c>
      <c r="D7">
        <v>29.688784787209812</v>
      </c>
      <c r="E7">
        <v>56.924020434769048</v>
      </c>
      <c r="F7">
        <v>79.95801980173934</v>
      </c>
    </row>
    <row r="8" spans="1:6" x14ac:dyDescent="0.25">
      <c r="A8">
        <v>58.013883532587897</v>
      </c>
      <c r="B8">
        <v>8.8443128328741896</v>
      </c>
      <c r="C8">
        <v>210.79637485537901</v>
      </c>
      <c r="D8">
        <v>35.430968914107893</v>
      </c>
      <c r="E8">
        <v>67.523727218696706</v>
      </c>
      <c r="F8">
        <v>96.162545062694903</v>
      </c>
    </row>
    <row r="9" spans="1:6" x14ac:dyDescent="0.25">
      <c r="A9">
        <v>90.090628615503206</v>
      </c>
      <c r="B9">
        <v>6.2693612243469099</v>
      </c>
      <c r="C9">
        <v>239.61048978017701</v>
      </c>
      <c r="D9">
        <v>40.331743776282536</v>
      </c>
      <c r="E9">
        <v>77.007873965262178</v>
      </c>
      <c r="F9">
        <v>111.84566671220308</v>
      </c>
    </row>
    <row r="10" spans="1:6" x14ac:dyDescent="0.25">
      <c r="A10">
        <v>113.75626687234799</v>
      </c>
      <c r="B10">
        <v>5.2805168959195701</v>
      </c>
      <c r="C10">
        <v>276.81257231006498</v>
      </c>
      <c r="D10">
        <v>45.339971926080082</v>
      </c>
      <c r="E10">
        <v>88.896124949743736</v>
      </c>
      <c r="F10">
        <v>128.91111022735484</v>
      </c>
    </row>
    <row r="11" spans="1:6" x14ac:dyDescent="0.25">
      <c r="A11">
        <v>135.72695719244101</v>
      </c>
      <c r="B11">
        <v>4.4472445776331497</v>
      </c>
      <c r="C11">
        <v>312.30235248746601</v>
      </c>
      <c r="D11">
        <v>48.94709343174987</v>
      </c>
      <c r="E11">
        <v>97.194270672076982</v>
      </c>
      <c r="F11">
        <v>140.27637588611387</v>
      </c>
    </row>
    <row r="12" spans="1:6" x14ac:dyDescent="0.25">
      <c r="A12">
        <v>159.36367142306199</v>
      </c>
      <c r="B12">
        <v>3.4626915440896999</v>
      </c>
      <c r="C12">
        <v>351.29193983802497</v>
      </c>
      <c r="D12">
        <v>52.980938138195746</v>
      </c>
      <c r="E12">
        <v>106.04746128911717</v>
      </c>
      <c r="F12">
        <v>152.98502618304892</v>
      </c>
    </row>
    <row r="13" spans="1:6" x14ac:dyDescent="0.25">
      <c r="A13">
        <v>189.71075973775501</v>
      </c>
      <c r="B13">
        <v>2.2334591711463698</v>
      </c>
      <c r="C13">
        <v>388.54608561511702</v>
      </c>
      <c r="D13">
        <v>56.495224625944942</v>
      </c>
      <c r="E13">
        <v>113.63738605789744</v>
      </c>
      <c r="F13">
        <v>164.58828372135594</v>
      </c>
    </row>
    <row r="14" spans="1:6" x14ac:dyDescent="0.25">
      <c r="A14">
        <v>230.25645969919</v>
      </c>
      <c r="B14">
        <v>1.5592077050111499</v>
      </c>
      <c r="C14">
        <v>413.98765908214398</v>
      </c>
      <c r="D14">
        <v>59.014427896374272</v>
      </c>
      <c r="E14">
        <v>118.66832289819382</v>
      </c>
      <c r="F14">
        <v>172.15882078541114</v>
      </c>
    </row>
    <row r="15" spans="1:6" x14ac:dyDescent="0.25">
      <c r="A15">
        <v>257.29463941380601</v>
      </c>
      <c r="B15">
        <v>1.25301432331461</v>
      </c>
      <c r="C15">
        <v>442.75549556498203</v>
      </c>
      <c r="D15">
        <v>61.530212734227952</v>
      </c>
      <c r="E15">
        <v>123.31188937655899</v>
      </c>
      <c r="F15">
        <v>179.25840137272874</v>
      </c>
    </row>
    <row r="16" spans="1:6" x14ac:dyDescent="0.25">
      <c r="A16">
        <v>296.14539143848799</v>
      </c>
      <c r="B16">
        <v>0.87466837578578704</v>
      </c>
      <c r="C16">
        <v>471.505977632086</v>
      </c>
      <c r="D16">
        <v>63.648477605585263</v>
      </c>
      <c r="E16">
        <v>127.10106610219181</v>
      </c>
      <c r="F16">
        <v>185.72433507765987</v>
      </c>
    </row>
    <row r="17" spans="1:6" x14ac:dyDescent="0.25">
      <c r="A17">
        <v>331.56575395294999</v>
      </c>
      <c r="B17">
        <v>0.546853746315762</v>
      </c>
      <c r="C17">
        <v>502.09602776706498</v>
      </c>
      <c r="D17">
        <v>66.461508365351705</v>
      </c>
      <c r="E17">
        <v>132.29374201936076</v>
      </c>
      <c r="F17">
        <v>193.53964444427942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Subject A IV slow</vt:lpstr>
      <vt:lpstr>calc Sub A</vt:lpstr>
      <vt:lpstr>BoxSub.A.slow</vt:lpstr>
      <vt:lpstr>BoxSub.A.slow_mg</vt:lpstr>
      <vt:lpstr>Subject B IV rapid</vt:lpstr>
      <vt:lpstr>calc Sub B</vt:lpstr>
      <vt:lpstr>BoxSub.B.rapid</vt:lpstr>
      <vt:lpstr>BoxSub.B.rapid_mg</vt:lpstr>
      <vt:lpstr>'Subject A IV slow'!AG_20mg_kg_healthy_Oral</vt:lpstr>
      <vt:lpstr>'Subject A IV slow'!APAP_20mg_kg_healthy_Oral</vt:lpstr>
      <vt:lpstr>'Subject A IV slow'!AS_20mg_kg_healthy_Oral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 Cordes</cp:lastModifiedBy>
  <dcterms:created xsi:type="dcterms:W3CDTF">2013-12-16T15:14:01Z</dcterms:created>
  <dcterms:modified xsi:type="dcterms:W3CDTF">2017-02-24T14:08:31Z</dcterms:modified>
</cp:coreProperties>
</file>