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cpt-my.sharepoint.com/personal/a2020153500_isec_pt/Documents/ISEC/ISE/1ForcaMagnetica/"/>
    </mc:Choice>
  </mc:AlternateContent>
  <xr:revisionPtr revIDLastSave="0" documentId="13_ncr:40009_{AC28E577-A191-4E40-979B-7211EA12240B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Thomson" sheetId="2" r:id="rId1"/>
    <sheet name="Pendulo" sheetId="1" r:id="rId2"/>
  </sheets>
  <definedNames>
    <definedName name="_xlnm.Print_Area" localSheetId="1">Pendulo!$B$2:$K$109</definedName>
    <definedName name="_xlnm.Print_Area" localSheetId="0">Thomson!$A$1:$J$133</definedName>
    <definedName name="_xlnm.Print_Titles" localSheetId="1">Pendulo!$2:$2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C108" i="2"/>
  <c r="C109" i="2"/>
  <c r="C110" i="2"/>
  <c r="C111" i="2"/>
  <c r="C106" i="2"/>
  <c r="C81" i="2"/>
  <c r="C82" i="2"/>
  <c r="C83" i="2"/>
  <c r="C84" i="2"/>
  <c r="C85" i="2"/>
  <c r="C86" i="2"/>
  <c r="C80" i="2"/>
  <c r="C49" i="2"/>
  <c r="C50" i="2"/>
  <c r="C51" i="2"/>
  <c r="C52" i="2"/>
  <c r="C53" i="2"/>
  <c r="C54" i="2"/>
  <c r="C55" i="2"/>
  <c r="C56" i="2"/>
  <c r="C57" i="2"/>
  <c r="C58" i="2"/>
  <c r="C48" i="2"/>
  <c r="C43" i="2"/>
  <c r="E26" i="1"/>
  <c r="G70" i="1"/>
  <c r="G36" i="1"/>
  <c r="G40" i="1"/>
  <c r="G42" i="1"/>
  <c r="G52" i="1"/>
  <c r="G72" i="1"/>
  <c r="H28" i="2"/>
  <c r="C75" i="2"/>
  <c r="A106" i="2"/>
  <c r="A107" i="2"/>
  <c r="A108" i="2"/>
  <c r="A109" i="2"/>
  <c r="A110" i="2"/>
  <c r="A111" i="2"/>
  <c r="G101" i="1"/>
  <c r="G103" i="1"/>
  <c r="G74" i="1"/>
  <c r="G76" i="1"/>
  <c r="G54" i="1"/>
  <c r="G56" i="1"/>
  <c r="B69" i="2"/>
  <c r="B125" i="2"/>
  <c r="B131" i="2"/>
</calcChain>
</file>

<file path=xl/sharedStrings.xml><?xml version="1.0" encoding="utf-8"?>
<sst xmlns="http://schemas.openxmlformats.org/spreadsheetml/2006/main" count="177" uniqueCount="100">
  <si>
    <t>Grupo:</t>
  </si>
  <si>
    <t>Nomes:</t>
  </si>
  <si>
    <t>Data:</t>
  </si>
  <si>
    <t>Curso:</t>
  </si>
  <si>
    <t>L=</t>
  </si>
  <si>
    <t>Comentários</t>
  </si>
  <si>
    <t>Comentários:</t>
  </si>
  <si>
    <t>Frequência extrapolada para a Amplitude de 0 rad:</t>
  </si>
  <si>
    <t>Hz</t>
  </si>
  <si>
    <t>m/s2</t>
  </si>
  <si>
    <t>g =</t>
  </si>
  <si>
    <t>Nº cartão estudante:</t>
  </si>
  <si>
    <t>Valor</t>
  </si>
  <si>
    <t>Unidade</t>
  </si>
  <si>
    <t>m</t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</si>
  <si>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=</t>
    </r>
  </si>
  <si>
    <t>s</t>
  </si>
  <si>
    <t>g=</t>
  </si>
  <si>
    <t>Medida de L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</si>
  <si>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=</t>
    </r>
  </si>
  <si>
    <r>
      <t>Cálculo de T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através da equação (5)</t>
    </r>
  </si>
  <si>
    <t>Parâmetro A</t>
  </si>
  <si>
    <t>Valor esperado</t>
  </si>
  <si>
    <t>Resultado do ajuste</t>
  </si>
  <si>
    <t>Significado do parâmetro C</t>
  </si>
  <si>
    <t>Comentário</t>
  </si>
  <si>
    <t>Massa do corpo suspenso (M)</t>
  </si>
  <si>
    <t>g</t>
  </si>
  <si>
    <t>Massa da barra de suporte (m)</t>
  </si>
  <si>
    <r>
      <t>Medida de L</t>
    </r>
    <r>
      <rPr>
        <vertAlign val="subscript"/>
        <sz val="10"/>
        <rFont val="Arial"/>
        <family val="2"/>
      </rPr>
      <t>1</t>
    </r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</si>
  <si>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=</t>
    </r>
  </si>
  <si>
    <r>
      <t>Medida de L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</si>
  <si>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Medida de L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</si>
  <si>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Medida de L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</si>
  <si>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=</t>
    </r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</si>
  <si>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=</t>
    </r>
  </si>
  <si>
    <r>
      <t>L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=</t>
    </r>
  </si>
  <si>
    <t>L*=</t>
  </si>
  <si>
    <t>Erro relativo entre g teórico e g calculado:</t>
  </si>
  <si>
    <t>%</t>
  </si>
  <si>
    <r>
      <t>Medida de T</t>
    </r>
    <r>
      <rPr>
        <vertAlign val="subscript"/>
        <sz val="10"/>
        <color indexed="8"/>
        <rFont val="Arial"/>
        <family val="2"/>
      </rPr>
      <t>0</t>
    </r>
  </si>
  <si>
    <r>
      <t>T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=</t>
    </r>
  </si>
  <si>
    <t>Secção 3.3 - Determinação de g</t>
  </si>
  <si>
    <t>Secção 3.3.1 - Usando a simplificação para oscilações de pequena amplitude</t>
  </si>
  <si>
    <r>
      <t>L</t>
    </r>
    <r>
      <rPr>
        <sz val="10"/>
        <rFont val="Arial"/>
      </rPr>
      <t>=</t>
    </r>
  </si>
  <si>
    <t>Secção 3.2.2 - Medida do comprimento do pêndulo</t>
  </si>
  <si>
    <t>Turma:</t>
  </si>
  <si>
    <t>Turno:</t>
  </si>
  <si>
    <r>
      <t>Medida de f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(resultante do ajuste)</t>
    </r>
  </si>
  <si>
    <t>Cálculo de g através da equação (12)</t>
  </si>
  <si>
    <t>Cálculo de g através da equação (11)</t>
  </si>
  <si>
    <t>Secção 3.3.2 - Correcção tendo em conta as massas e as formas do corpo suspenso e da barra</t>
  </si>
  <si>
    <t>Cálculo de L* através da equação (9)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</si>
  <si>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</rPr>
      <t xml:space="preserve"> resultante do ajuste da secção 3.3.1</t>
    </r>
  </si>
  <si>
    <t>Secção 3.3.3 - Correcção de amplitude</t>
  </si>
  <si>
    <t>Comparação do ajuste quadrático com a equação (10)</t>
  </si>
  <si>
    <t>Relatório de Laboratório - Tubo de Thomson</t>
  </si>
  <si>
    <t>Secção 4.1</t>
  </si>
  <si>
    <t>A</t>
  </si>
  <si>
    <t>Relatório de Laboratório - Força magnética</t>
  </si>
  <si>
    <t xml:space="preserve">L= </t>
  </si>
  <si>
    <t>cm</t>
  </si>
  <si>
    <t xml:space="preserve"># magnetes= </t>
  </si>
  <si>
    <t>I (A)</t>
  </si>
  <si>
    <t>m (g)</t>
  </si>
  <si>
    <t>F (N)</t>
  </si>
  <si>
    <t xml:space="preserve">I= </t>
  </si>
  <si>
    <t># magnetes</t>
  </si>
  <si>
    <t># magnetes=</t>
  </si>
  <si>
    <t>L (cm)</t>
  </si>
  <si>
    <t>Fio de corrente</t>
  </si>
  <si>
    <t>L</t>
  </si>
  <si>
    <t>SF40</t>
  </si>
  <si>
    <t>SF37</t>
  </si>
  <si>
    <t>SF39</t>
  </si>
  <si>
    <t>SF38</t>
  </si>
  <si>
    <t>SF41</t>
  </si>
  <si>
    <t>Secção 4.2 - Medida dos comprimentos dos fios</t>
  </si>
  <si>
    <t>Relação entre a massa medida na balança e a força a que fica sujeito o fio de corrente</t>
  </si>
  <si>
    <t>SF42</t>
  </si>
  <si>
    <t xml:space="preserve">massa= </t>
  </si>
  <si>
    <t>Secção 4.3 - Princípio de operação da balança de corrente</t>
  </si>
  <si>
    <t>Secção 4.4 - Variação da força magnética com a corrente</t>
  </si>
  <si>
    <t xml:space="preserve">B= </t>
  </si>
  <si>
    <t>T</t>
  </si>
  <si>
    <t>Justificação</t>
  </si>
  <si>
    <t>Secção 4.5 - Variação da força magnética com o número de magnetes</t>
  </si>
  <si>
    <t>Secção 4.6 - Variação da força magnética com o comprimento do fio</t>
  </si>
  <si>
    <t>Comparação entre o valor de B obtido agora com o valor de B obtido na secção 4.4</t>
  </si>
  <si>
    <t>Erro relativo de B:</t>
  </si>
  <si>
    <t>Engenharia Biomédica</t>
  </si>
  <si>
    <t>Henrique Faria Pinto Cruz de Oliveira</t>
  </si>
  <si>
    <t>Rafael Nunes dos Santos Seco</t>
  </si>
  <si>
    <t>Segundo a terceira Lei de Newton (Par ação-reação), a força que é exercida no fio com corrente elétrica é igual à força aplicada ao corpo que está a ser pesado na balança. Sendo assim, a massa medida na balança aumenta em consequência de um incremento na força aplicada ao fio de corrente.</t>
  </si>
  <si>
    <t>Utilizando para todas as medidas tanto o mesmo valor de magnetes, como o mesmo valor do comprimento do fio, é possível analisarmos que existe uma relação arredondadamente linear entre o valor da corrente, e a força magnética exercita sobre o fio de corrente.</t>
  </si>
  <si>
    <t xml:space="preserve">A partir da análise do dados, considerando que o comprimento do fio e que a corrente elétrica são parâmetros constantes, é possível observar que a diminuição do número de magnetes produz uma diminuição do valor da força. </t>
  </si>
  <si>
    <t>Utilizando sempre o mesmo valor de corrente elétrica e número de magnetes, o valor da força magnética exercida no fio de corrente (F) e o valor do comprimento do fio (L) têm uma correlação direta. Ou seja, se o valor do comprimento do fio (L) diminui,  então o valor da força magnética (F) também diminui.</t>
  </si>
  <si>
    <r>
      <t xml:space="preserve">Considerando que o fio utilizado é rectilíneo, o campo de indução magnética é uniforme, e o ângulo formado entre o fio de corrente e a direção do campo de indução magnética é igual a 90º, podemos utilizar a fórmula (4) do guião, sendo esta: </t>
    </r>
    <r>
      <rPr>
        <i/>
        <sz val="10"/>
        <rFont val="Arial"/>
        <family val="2"/>
      </rPr>
      <t>F = ILB</t>
    </r>
    <r>
      <rPr>
        <sz val="10"/>
        <rFont val="Arial"/>
        <family val="2"/>
      </rPr>
      <t xml:space="preserve">. Para obtermos o valor do campo de indução magnética através desta fórmula basta isolá-lo, </t>
    </r>
    <r>
      <rPr>
        <i/>
        <sz val="10"/>
        <rFont val="Arial"/>
        <family val="2"/>
      </rPr>
      <t>B = F/IL,</t>
    </r>
    <r>
      <rPr>
        <sz val="10"/>
        <rFont val="Arial"/>
        <family val="2"/>
      </rPr>
      <t xml:space="preserve"> e substituir os valores de</t>
    </r>
    <r>
      <rPr>
        <i/>
        <sz val="10"/>
        <rFont val="Arial"/>
        <family val="2"/>
      </rPr>
      <t xml:space="preserve"> F, I </t>
    </r>
    <r>
      <rPr>
        <sz val="10"/>
        <rFont val="Arial"/>
        <family val="2"/>
      </rPr>
      <t>e</t>
    </r>
    <r>
      <rPr>
        <i/>
        <sz val="10"/>
        <rFont val="Arial"/>
        <family val="2"/>
      </rPr>
      <t xml:space="preserve"> L. </t>
    </r>
    <r>
      <rPr>
        <sz val="10"/>
        <rFont val="Arial"/>
        <family val="2"/>
      </rPr>
      <t>Neste caso utilizamos o valores da Corrente (I) correspondente a x, e os valores da Força (F) que correspondes ao y, para obtermos o valor do declive da reta. De seguida, para obtermos o valor do campo de indução magnética, dividimos o declive da reta sobre o comprimento do fio.</t>
    </r>
  </si>
  <si>
    <r>
      <t xml:space="preserve">Considerando que o fio utilizado é rectilíneo, o campo de indução magnética é uniforme, e o ângulo formado entre o fio de corrente e a direção do campo de indução magnética é igual a 90º, podemos utilizar a fórmula (4) do guião, sendo esta: </t>
    </r>
    <r>
      <rPr>
        <i/>
        <sz val="10"/>
        <rFont val="Arial"/>
        <family val="2"/>
      </rPr>
      <t>F = ILB</t>
    </r>
    <r>
      <rPr>
        <sz val="10"/>
        <rFont val="Arial"/>
        <family val="2"/>
      </rPr>
      <t xml:space="preserve">. Para obtermos o valor do campo de indução magnética através desta fórmula basta isolá-lo, </t>
    </r>
    <r>
      <rPr>
        <i/>
        <sz val="10"/>
        <rFont val="Arial"/>
        <family val="2"/>
      </rPr>
      <t>B = F/IL,</t>
    </r>
    <r>
      <rPr>
        <sz val="10"/>
        <rFont val="Arial"/>
        <family val="2"/>
      </rPr>
      <t xml:space="preserve"> e substituir os valores de</t>
    </r>
    <r>
      <rPr>
        <i/>
        <sz val="10"/>
        <rFont val="Arial"/>
        <family val="2"/>
      </rPr>
      <t xml:space="preserve"> F, I </t>
    </r>
    <r>
      <rPr>
        <sz val="10"/>
        <rFont val="Arial"/>
        <family val="2"/>
      </rPr>
      <t>e</t>
    </r>
    <r>
      <rPr>
        <i/>
        <sz val="10"/>
        <rFont val="Arial"/>
        <family val="2"/>
      </rPr>
      <t xml:space="preserve"> L. </t>
    </r>
    <r>
      <rPr>
        <sz val="10"/>
        <rFont val="Arial"/>
        <family val="2"/>
      </rPr>
      <t>Neste caso utilizamos o valores do Comprimento do fio (L) correspondente a x, e os valores da Força (F) que correspondes ao y, para obtermos o valor do declive da reta. De seguida, para obtermos o valor do campo de indução magnética, dividimos o declive da reta sobre a Corrente (I).</t>
    </r>
  </si>
  <si>
    <t>Em laboratório é possível obtermos alguns erros experimentais ou falta de precisão dos equipamentos tais como, precisão da fonte de tensão e da balança, e oscilações na mesa de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</si>
</sst>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8"/>
      <name val="Arial"/>
    </font>
    <font>
      <sz val="12"/>
      <name val="Times New Roman"/>
      <family val="1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6" fillId="0" borderId="6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4" fillId="0" borderId="6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0" borderId="3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right" vertical="center"/>
    </xf>
    <xf numFmtId="0" fontId="4" fillId="0" borderId="11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0" fontId="0" fillId="0" borderId="11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right" vertical="center"/>
    </xf>
    <xf numFmtId="0" fontId="4" fillId="0" borderId="9" xfId="0" applyFont="1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right" vertical="center"/>
    </xf>
    <xf numFmtId="164" fontId="4" fillId="2" borderId="11" xfId="0" applyNumberFormat="1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164" fontId="0" fillId="0" borderId="11" xfId="0" applyNumberForma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right" vertical="center"/>
    </xf>
    <xf numFmtId="2" fontId="0" fillId="0" borderId="11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vertical="center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2" borderId="1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vertical="center"/>
    </xf>
    <xf numFmtId="0" fontId="0" fillId="0" borderId="4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165" fontId="0" fillId="0" borderId="0" xfId="0" applyNumberFormat="1" applyFill="1" applyBorder="1" applyAlignment="1" applyProtection="1">
      <alignment horizontal="center" vertical="center"/>
    </xf>
    <xf numFmtId="164" fontId="0" fillId="2" borderId="11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164" fontId="4" fillId="3" borderId="11" xfId="0" applyNumberFormat="1" applyFon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166" fontId="4" fillId="3" borderId="11" xfId="0" applyNumberFormat="1" applyFont="1" applyFill="1" applyBorder="1" applyAlignment="1" applyProtection="1">
      <alignment horizontal="center" vertical="center"/>
      <protection locked="0"/>
    </xf>
    <xf numFmtId="11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vertical="center"/>
    </xf>
    <xf numFmtId="0" fontId="0" fillId="2" borderId="5" xfId="0" applyFill="1" applyBorder="1" applyAlignment="1" applyProtection="1">
      <alignment vertical="center"/>
    </xf>
    <xf numFmtId="0" fontId="0" fillId="2" borderId="0" xfId="0" applyFill="1" applyProtection="1"/>
    <xf numFmtId="0" fontId="0" fillId="0" borderId="0" xfId="0" applyProtection="1"/>
    <xf numFmtId="0" fontId="4" fillId="2" borderId="5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10" fillId="0" borderId="0" xfId="0" applyFont="1" applyProtection="1"/>
    <xf numFmtId="0" fontId="0" fillId="2" borderId="0" xfId="0" applyFill="1" applyBorder="1" applyProtection="1"/>
    <xf numFmtId="0" fontId="4" fillId="2" borderId="17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/>
    </xf>
    <xf numFmtId="166" fontId="4" fillId="2" borderId="17" xfId="0" applyNumberFormat="1" applyFont="1" applyFill="1" applyBorder="1" applyAlignment="1" applyProtection="1">
      <alignment horizontal="center" vertical="center"/>
    </xf>
    <xf numFmtId="0" fontId="0" fillId="2" borderId="6" xfId="0" applyFill="1" applyBorder="1" applyProtection="1"/>
    <xf numFmtId="0" fontId="0" fillId="0" borderId="0" xfId="0" applyFill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4" fillId="2" borderId="6" xfId="0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" borderId="6" xfId="0" applyFill="1" applyBorder="1" applyAlignment="1" applyProtection="1">
      <alignment horizontal="right"/>
    </xf>
    <xf numFmtId="0" fontId="0" fillId="0" borderId="21" xfId="0" applyBorder="1" applyAlignment="1" applyProtection="1"/>
    <xf numFmtId="0" fontId="0" fillId="0" borderId="8" xfId="0" applyBorder="1" applyAlignment="1" applyProtection="1"/>
    <xf numFmtId="0" fontId="0" fillId="0" borderId="9" xfId="0" applyBorder="1" applyAlignment="1" applyProtection="1"/>
    <xf numFmtId="0" fontId="0" fillId="2" borderId="6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1" fontId="4" fillId="2" borderId="17" xfId="0" applyNumberFormat="1" applyFont="1" applyFill="1" applyBorder="1" applyAlignment="1" applyProtection="1">
      <alignment horizontal="center" vertical="center"/>
    </xf>
    <xf numFmtId="1" fontId="4" fillId="2" borderId="11" xfId="0" applyNumberFormat="1" applyFont="1" applyFill="1" applyBorder="1" applyAlignment="1" applyProtection="1">
      <alignment horizontal="center" vertical="center"/>
    </xf>
    <xf numFmtId="164" fontId="4" fillId="2" borderId="17" xfId="0" applyNumberFormat="1" applyFont="1" applyFill="1" applyBorder="1" applyAlignment="1" applyProtection="1">
      <alignment horizontal="center" vertical="center"/>
    </xf>
    <xf numFmtId="11" fontId="0" fillId="2" borderId="0" xfId="0" applyNumberFormat="1" applyFill="1" applyBorder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0" fillId="0" borderId="11" xfId="0" applyBorder="1" applyAlignment="1" applyProtection="1"/>
    <xf numFmtId="14" fontId="4" fillId="3" borderId="1" xfId="0" applyNumberFormat="1" applyFont="1" applyFill="1" applyBorder="1" applyAlignment="1" applyProtection="1">
      <alignment vertical="center"/>
      <protection locked="0"/>
    </xf>
    <xf numFmtId="2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20" xfId="0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3" borderId="22" xfId="0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0" fontId="0" fillId="3" borderId="18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center" vertical="center" wrapText="1"/>
      <protection locked="0"/>
    </xf>
    <xf numFmtId="0" fontId="0" fillId="3" borderId="15" xfId="0" applyFill="1" applyBorder="1" applyAlignment="1" applyProtection="1">
      <alignment horizontal="center" vertical="center" wrapText="1"/>
      <protection locked="0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14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12" xfId="0" applyFill="1" applyBorder="1" applyAlignment="1" applyProtection="1">
      <alignment horizontal="left" vertical="center"/>
    </xf>
    <xf numFmtId="0" fontId="0" fillId="3" borderId="24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9" xfId="0" applyFont="1" applyFill="1" applyBorder="1" applyAlignment="1" applyProtection="1">
      <alignment horizontal="left" vertical="center" wrapText="1"/>
    </xf>
    <xf numFmtId="0" fontId="0" fillId="0" borderId="12" xfId="0" applyFill="1" applyBorder="1" applyAlignment="1" applyProtection="1">
      <alignment horizontal="center" vertical="center"/>
    </xf>
    <xf numFmtId="0" fontId="0" fillId="3" borderId="19" xfId="0" applyFill="1" applyBorder="1" applyAlignment="1" applyProtection="1">
      <alignment horizontal="center" vertical="center" wrapText="1"/>
      <protection locked="0"/>
    </xf>
    <xf numFmtId="0" fontId="0" fillId="3" borderId="23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6654273579275"/>
          <c:y val="6.5219603399010548E-2"/>
          <c:w val="0.79179856387156389"/>
          <c:h val="0.663065967889940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561473305028887"/>
                  <c:y val="-7.6088358835043945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Thomson!$A$48:$A$58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4.62</c:v>
                </c:pt>
              </c:numCache>
            </c:numRef>
          </c:xVal>
          <c:yVal>
            <c:numRef>
              <c:f>Thomson!$C$48:$C$58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5.8799999999999998E-3</c:v>
                </c:pt>
                <c:pt idx="3">
                  <c:v>1.0780000000000001E-2</c:v>
                </c:pt>
                <c:pt idx="4">
                  <c:v>1.4700000000000001E-2</c:v>
                </c:pt>
                <c:pt idx="5">
                  <c:v>2.0580000000000005E-2</c:v>
                </c:pt>
                <c:pt idx="6">
                  <c:v>2.2540000000000001E-2</c:v>
                </c:pt>
                <c:pt idx="7">
                  <c:v>2.6460000000000004E-2</c:v>
                </c:pt>
                <c:pt idx="8">
                  <c:v>2.9400000000000003E-2</c:v>
                </c:pt>
                <c:pt idx="9">
                  <c:v>3.3320000000000002E-2</c:v>
                </c:pt>
                <c:pt idx="10">
                  <c:v>3.4300000000000004E-2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1-E843-A608-DA3D4E99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63520"/>
        <c:axId val="1"/>
      </c:scatterChart>
      <c:valAx>
        <c:axId val="7556635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I (A)</a:t>
                </a:r>
              </a:p>
            </c:rich>
          </c:tx>
          <c:layout>
            <c:manualLayout>
              <c:xMode val="edge"/>
              <c:yMode val="edge"/>
              <c:x val="0.56042885364935369"/>
              <c:y val="0.85872477808697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0283098232098232E-2"/>
              <c:y val="0.3478378847947229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75566352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6093872691088"/>
          <c:y val="6.3494226733308137E-2"/>
          <c:w val="0.78299109207281126"/>
          <c:h val="0.70372767962749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847226459588008"/>
                  <c:y val="-7.4075436066608408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Thomson!$A$80:$A$86</c:f>
              <c:numCache>
                <c:formatCode>0</c:formatCode>
                <c:ptCount val="7"/>
                <c:pt idx="0" formatCode="General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Thomson!$C$80:$C$86</c:f>
              <c:numCache>
                <c:formatCode>0.00E+00</c:formatCode>
                <c:ptCount val="7"/>
                <c:pt idx="0">
                  <c:v>3.5279999999999999E-2</c:v>
                </c:pt>
                <c:pt idx="1">
                  <c:v>2.8420000000000001E-2</c:v>
                </c:pt>
                <c:pt idx="2">
                  <c:v>2.3519999999999999E-2</c:v>
                </c:pt>
                <c:pt idx="3">
                  <c:v>1.8620000000000001E-2</c:v>
                </c:pt>
                <c:pt idx="4">
                  <c:v>1.176E-2</c:v>
                </c:pt>
                <c:pt idx="5">
                  <c:v>4.9000000000000007E-3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3-4346-95CB-A7993B93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17184"/>
        <c:axId val="1"/>
      </c:scatterChart>
      <c:valAx>
        <c:axId val="7484171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# magnetes</a:t>
                </a:r>
              </a:p>
            </c:rich>
          </c:tx>
          <c:layout>
            <c:manualLayout>
              <c:xMode val="edge"/>
              <c:yMode val="edge"/>
              <c:x val="0.50551003839086761"/>
              <c:y val="0.88891917426631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0989348660671036E-2"/>
              <c:y val="0.35450943259430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7484171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6093872691088"/>
          <c:y val="6.1857786523652834E-2"/>
          <c:w val="0.75551772042113374"/>
          <c:h val="0.7422934382838340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4930085054442038"/>
                  <c:y val="-7.22433300616388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Thomson!$A$106:$A$111</c:f>
              <c:numCache>
                <c:formatCode>0.000</c:formatCode>
                <c:ptCount val="6"/>
                <c:pt idx="0">
                  <c:v>8.4000000000000005E-2</c:v>
                </c:pt>
                <c:pt idx="1">
                  <c:v>6.4000000000000001E-2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2.1999999999999999E-2</c:v>
                </c:pt>
                <c:pt idx="5">
                  <c:v>1.2E-2</c:v>
                </c:pt>
              </c:numCache>
            </c:numRef>
          </c:xVal>
          <c:yVal>
            <c:numRef>
              <c:f>Thomson!$C$106:$C$111</c:f>
              <c:numCache>
                <c:formatCode>0.00E+00</c:formatCode>
                <c:ptCount val="6"/>
                <c:pt idx="0">
                  <c:v>3.5279999999999999E-2</c:v>
                </c:pt>
                <c:pt idx="1">
                  <c:v>2.6460000000000004E-2</c:v>
                </c:pt>
                <c:pt idx="2">
                  <c:v>1.7639999999999999E-2</c:v>
                </c:pt>
                <c:pt idx="3">
                  <c:v>1.274E-2</c:v>
                </c:pt>
                <c:pt idx="4">
                  <c:v>9.8000000000000014E-3</c:v>
                </c:pt>
                <c:pt idx="5">
                  <c:v>4.9000000000000007E-3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C-8F42-AF49-E97CA939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46848"/>
        <c:axId val="1"/>
      </c:scatterChart>
      <c:valAx>
        <c:axId val="748446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L (m)</a:t>
                </a:r>
              </a:p>
            </c:rich>
          </c:tx>
          <c:layout>
            <c:manualLayout>
              <c:xMode val="edge"/>
              <c:yMode val="edge"/>
              <c:x val="0.53573074720771297"/>
              <c:y val="0.896937904592966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3736685825838795E-2"/>
              <c:y val="0.37114671914191705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7484468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2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strRef>
              <c:f>Thomson!#REF!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Thomson!#REF!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D-5C4C-B45B-E9A71A16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77680"/>
        <c:axId val="1"/>
      </c:scatterChart>
      <c:valAx>
        <c:axId val="7556776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L (cm)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755677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45</xdr:row>
      <xdr:rowOff>0</xdr:rowOff>
    </xdr:from>
    <xdr:to>
      <xdr:col>9</xdr:col>
      <xdr:colOff>520700</xdr:colOff>
      <xdr:row>59</xdr:row>
      <xdr:rowOff>25400</xdr:rowOff>
    </xdr:to>
    <xdr:graphicFrame macro="">
      <xdr:nvGraphicFramePr>
        <xdr:cNvPr id="1051" name="Gráfico 27">
          <a:extLst>
            <a:ext uri="{FF2B5EF4-FFF2-40B4-BE49-F238E27FC236}">
              <a16:creationId xmlns:a16="http://schemas.microsoft.com/office/drawing/2014/main" id="{B6FA9330-1D55-D909-94AC-403AF51A4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76</xdr:row>
      <xdr:rowOff>76200</xdr:rowOff>
    </xdr:from>
    <xdr:to>
      <xdr:col>9</xdr:col>
      <xdr:colOff>419100</xdr:colOff>
      <xdr:row>91</xdr:row>
      <xdr:rowOff>0</xdr:rowOff>
    </xdr:to>
    <xdr:graphicFrame macro="">
      <xdr:nvGraphicFramePr>
        <xdr:cNvPr id="1052" name="Gráfico 28">
          <a:extLst>
            <a:ext uri="{FF2B5EF4-FFF2-40B4-BE49-F238E27FC236}">
              <a16:creationId xmlns:a16="http://schemas.microsoft.com/office/drawing/2014/main" id="{85DCBA33-0A3F-7231-FFBD-6C673392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102</xdr:row>
      <xdr:rowOff>101600</xdr:rowOff>
    </xdr:from>
    <xdr:to>
      <xdr:col>9</xdr:col>
      <xdr:colOff>330200</xdr:colOff>
      <xdr:row>116</xdr:row>
      <xdr:rowOff>101600</xdr:rowOff>
    </xdr:to>
    <xdr:graphicFrame macro="">
      <xdr:nvGraphicFramePr>
        <xdr:cNvPr id="1053" name="Gráfico 29">
          <a:extLst>
            <a:ext uri="{FF2B5EF4-FFF2-40B4-BE49-F238E27FC236}">
              <a16:creationId xmlns:a16="http://schemas.microsoft.com/office/drawing/2014/main" id="{AC801214-E28B-5248-5AF9-9D14D8803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508000</xdr:colOff>
      <xdr:row>126</xdr:row>
      <xdr:rowOff>0</xdr:rowOff>
    </xdr:from>
    <xdr:to>
      <xdr:col>9</xdr:col>
      <xdr:colOff>419100</xdr:colOff>
      <xdr:row>126</xdr:row>
      <xdr:rowOff>0</xdr:rowOff>
    </xdr:to>
    <xdr:graphicFrame macro="">
      <xdr:nvGraphicFramePr>
        <xdr:cNvPr id="1054" name="Gráfico 30">
          <a:extLst>
            <a:ext uri="{FF2B5EF4-FFF2-40B4-BE49-F238E27FC236}">
              <a16:creationId xmlns:a16="http://schemas.microsoft.com/office/drawing/2014/main" id="{DC968E5E-D15C-37F5-0099-E26C95FF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546100</xdr:colOff>
      <xdr:row>25</xdr:row>
      <xdr:rowOff>0</xdr:rowOff>
    </xdr:from>
    <xdr:to>
      <xdr:col>3</xdr:col>
      <xdr:colOff>355600</xdr:colOff>
      <xdr:row>33</xdr:row>
      <xdr:rowOff>76200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3473DD2B-1BC9-4D10-DD7B-11DF2A061EAB}"/>
            </a:ext>
          </a:extLst>
        </xdr:cNvPr>
        <xdr:cNvSpPr>
          <a:spLocks noChangeArrowheads="1"/>
        </xdr:cNvSpPr>
      </xdr:nvSpPr>
      <xdr:spPr bwMode="auto">
        <a:xfrm>
          <a:off x="546100" y="4241800"/>
          <a:ext cx="2171700" cy="139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241300</xdr:colOff>
      <xdr:row>27</xdr:row>
      <xdr:rowOff>25400</xdr:rowOff>
    </xdr:from>
    <xdr:to>
      <xdr:col>2</xdr:col>
      <xdr:colOff>685800</xdr:colOff>
      <xdr:row>31</xdr:row>
      <xdr:rowOff>101600</xdr:rowOff>
    </xdr:to>
    <xdr:grpSp>
      <xdr:nvGrpSpPr>
        <xdr:cNvPr id="1061" name="Group 37">
          <a:extLst>
            <a:ext uri="{FF2B5EF4-FFF2-40B4-BE49-F238E27FC236}">
              <a16:creationId xmlns:a16="http://schemas.microsoft.com/office/drawing/2014/main" id="{71AFE6AB-6C0C-42EC-C7B8-7CA7421821CF}"/>
            </a:ext>
          </a:extLst>
        </xdr:cNvPr>
        <xdr:cNvGrpSpPr>
          <a:grpSpLocks/>
        </xdr:cNvGrpSpPr>
      </xdr:nvGrpSpPr>
      <xdr:grpSpPr bwMode="auto">
        <a:xfrm>
          <a:off x="999067" y="4580467"/>
          <a:ext cx="1164166" cy="736600"/>
          <a:chOff x="125" y="500"/>
          <a:chExt cx="112" cy="75"/>
        </a:xfrm>
      </xdr:grpSpPr>
      <xdr:sp macro="" textlink="">
        <xdr:nvSpPr>
          <xdr:cNvPr id="1057" name="Freeform 33">
            <a:extLst>
              <a:ext uri="{FF2B5EF4-FFF2-40B4-BE49-F238E27FC236}">
                <a16:creationId xmlns:a16="http://schemas.microsoft.com/office/drawing/2014/main" id="{E8963107-80A7-B73F-2E66-AC1E4F0C01A8}"/>
              </a:ext>
            </a:extLst>
          </xdr:cNvPr>
          <xdr:cNvSpPr>
            <a:spLocks/>
          </xdr:cNvSpPr>
        </xdr:nvSpPr>
        <xdr:spPr bwMode="auto">
          <a:xfrm>
            <a:off x="125" y="500"/>
            <a:ext cx="112" cy="75"/>
          </a:xfrm>
          <a:custGeom>
            <a:avLst/>
            <a:gdLst>
              <a:gd name="T0" fmla="*/ 1 w 107"/>
              <a:gd name="T1" fmla="*/ 75 h 75"/>
              <a:gd name="T2" fmla="*/ 106 w 107"/>
              <a:gd name="T3" fmla="*/ 75 h 75"/>
              <a:gd name="T4" fmla="*/ 107 w 107"/>
              <a:gd name="T5" fmla="*/ 0 h 75"/>
              <a:gd name="T6" fmla="*/ 69 w 107"/>
              <a:gd name="T7" fmla="*/ 0 h 75"/>
              <a:gd name="T8" fmla="*/ 69 w 107"/>
              <a:gd name="T9" fmla="*/ 22 h 75"/>
              <a:gd name="T10" fmla="*/ 43 w 107"/>
              <a:gd name="T11" fmla="*/ 22 h 75"/>
              <a:gd name="T12" fmla="*/ 43 w 107"/>
              <a:gd name="T13" fmla="*/ 1 h 75"/>
              <a:gd name="T14" fmla="*/ 0 w 107"/>
              <a:gd name="T15" fmla="*/ 1 h 75"/>
              <a:gd name="T16" fmla="*/ 1 w 107"/>
              <a:gd name="T17" fmla="*/ 75 h 7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07" h="75">
                <a:moveTo>
                  <a:pt x="1" y="75"/>
                </a:moveTo>
                <a:lnTo>
                  <a:pt x="106" y="75"/>
                </a:lnTo>
                <a:lnTo>
                  <a:pt x="107" y="0"/>
                </a:lnTo>
                <a:lnTo>
                  <a:pt x="69" y="0"/>
                </a:lnTo>
                <a:lnTo>
                  <a:pt x="69" y="22"/>
                </a:lnTo>
                <a:lnTo>
                  <a:pt x="43" y="22"/>
                </a:lnTo>
                <a:lnTo>
                  <a:pt x="43" y="1"/>
                </a:lnTo>
                <a:lnTo>
                  <a:pt x="0" y="1"/>
                </a:lnTo>
                <a:lnTo>
                  <a:pt x="1" y="75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058" name="Oval 34">
            <a:extLst>
              <a:ext uri="{FF2B5EF4-FFF2-40B4-BE49-F238E27FC236}">
                <a16:creationId xmlns:a16="http://schemas.microsoft.com/office/drawing/2014/main" id="{AE2E1627-FC6E-7973-17C6-41C9ED0D30EC}"/>
              </a:ext>
            </a:extLst>
          </xdr:cNvPr>
          <xdr:cNvSpPr>
            <a:spLocks noChangeArrowheads="1"/>
          </xdr:cNvSpPr>
        </xdr:nvSpPr>
        <xdr:spPr bwMode="auto">
          <a:xfrm>
            <a:off x="177" y="511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059" name="Text Box 35">
            <a:extLst>
              <a:ext uri="{FF2B5EF4-FFF2-40B4-BE49-F238E27FC236}">
                <a16:creationId xmlns:a16="http://schemas.microsoft.com/office/drawing/2014/main" id="{9D90D86F-BF68-F208-8D3E-B6416652276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" y="504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pt-PT" sz="10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N</a:t>
            </a:r>
          </a:p>
        </xdr:txBody>
      </xdr:sp>
      <xdr:sp macro="" textlink="">
        <xdr:nvSpPr>
          <xdr:cNvPr id="1060" name="Text Box 36">
            <a:extLst>
              <a:ext uri="{FF2B5EF4-FFF2-40B4-BE49-F238E27FC236}">
                <a16:creationId xmlns:a16="http://schemas.microsoft.com/office/drawing/2014/main" id="{20DC0483-77F5-E6FD-7873-7D1370C5FA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7" y="504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pt-PT" sz="10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S</a:t>
            </a:r>
          </a:p>
        </xdr:txBody>
      </xdr:sp>
    </xdr:grpSp>
    <xdr:clientData/>
  </xdr:twoCellAnchor>
  <xdr:twoCellAnchor>
    <xdr:from>
      <xdr:col>2</xdr:col>
      <xdr:colOff>41275</xdr:colOff>
      <xdr:row>27</xdr:row>
      <xdr:rowOff>136525</xdr:rowOff>
    </xdr:from>
    <xdr:to>
      <xdr:col>2</xdr:col>
      <xdr:colOff>111125</xdr:colOff>
      <xdr:row>28</xdr:row>
      <xdr:rowOff>41275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08DB5DB-7481-886B-A5EF-1613939888CE}"/>
            </a:ext>
          </a:extLst>
        </xdr:cNvPr>
        <xdr:cNvSpPr/>
      </xdr:nvSpPr>
      <xdr:spPr>
        <a:xfrm>
          <a:off x="1628775" y="4708525"/>
          <a:ext cx="69850" cy="69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111125</xdr:colOff>
      <xdr:row>28</xdr:row>
      <xdr:rowOff>6350</xdr:rowOff>
    </xdr:from>
    <xdr:to>
      <xdr:col>2</xdr:col>
      <xdr:colOff>244475</xdr:colOff>
      <xdr:row>28</xdr:row>
      <xdr:rowOff>6350</xdr:rowOff>
    </xdr:to>
    <xdr:cxnSp macro="">
      <xdr:nvCxnSpPr>
        <xdr:cNvPr id="4" name="Conexão Reta Unidirecional 3">
          <a:extLst>
            <a:ext uri="{FF2B5EF4-FFF2-40B4-BE49-F238E27FC236}">
              <a16:creationId xmlns:a16="http://schemas.microsoft.com/office/drawing/2014/main" id="{B56574C2-F254-C992-6899-9817CF957394}"/>
            </a:ext>
          </a:extLst>
        </xdr:cNvPr>
        <xdr:cNvCxnSpPr>
          <a:stCxn id="2" idx="6"/>
        </xdr:cNvCxnSpPr>
      </xdr:nvCxnSpPr>
      <xdr:spPr>
        <a:xfrm>
          <a:off x="1698625" y="474345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73025</xdr:colOff>
      <xdr:row>26</xdr:row>
      <xdr:rowOff>152400</xdr:rowOff>
    </xdr:from>
    <xdr:to>
      <xdr:col>2</xdr:col>
      <xdr:colOff>73025</xdr:colOff>
      <xdr:row>27</xdr:row>
      <xdr:rowOff>123825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17BDDE5A-6142-CCB3-6814-8888FDFE7BA2}"/>
            </a:ext>
          </a:extLst>
        </xdr:cNvPr>
        <xdr:cNvCxnSpPr/>
      </xdr:nvCxnSpPr>
      <xdr:spPr>
        <a:xfrm flipV="1">
          <a:off x="1660525" y="4559300"/>
          <a:ext cx="0" cy="136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A99" zoomScale="150" zoomScaleNormal="100" workbookViewId="0">
      <selection activeCell="B125" sqref="B125"/>
    </sheetView>
  </sheetViews>
  <sheetFormatPr defaultColWidth="9.16796875" defaultRowHeight="12.75" x14ac:dyDescent="0.15"/>
  <cols>
    <col min="1" max="1" width="10.65234375" style="82" customWidth="1"/>
    <col min="2" max="2" width="10.11328125" style="82" customWidth="1"/>
    <col min="3" max="3" width="10.11328125" style="82" bestFit="1" customWidth="1"/>
    <col min="4" max="6" width="9.16796875" style="82"/>
    <col min="7" max="7" width="10.65234375" style="82" customWidth="1"/>
    <col min="8" max="8" width="12.5390625" style="82" bestFit="1" customWidth="1"/>
    <col min="9" max="9" width="11.19140625" style="82" customWidth="1"/>
    <col min="10" max="10" width="8.76171875" style="82" customWidth="1"/>
    <col min="11" max="15" width="9.16796875" style="82"/>
    <col min="16" max="16384" width="9.16796875" style="83"/>
  </cols>
  <sheetData>
    <row r="1" spans="1:21" x14ac:dyDescent="0.15">
      <c r="A1" s="79"/>
      <c r="B1" s="80"/>
      <c r="C1" s="80"/>
      <c r="D1" s="80"/>
      <c r="E1" s="80"/>
      <c r="F1" s="80"/>
      <c r="G1" s="80"/>
      <c r="H1" s="80"/>
      <c r="I1" s="80"/>
      <c r="J1" s="81"/>
      <c r="K1" s="32"/>
      <c r="L1" s="32"/>
    </row>
    <row r="2" spans="1:21" ht="18" x14ac:dyDescent="0.15">
      <c r="A2" s="148" t="s">
        <v>59</v>
      </c>
      <c r="B2" s="149"/>
      <c r="C2" s="149"/>
      <c r="D2" s="149"/>
      <c r="E2" s="149"/>
      <c r="F2" s="149"/>
      <c r="G2" s="149"/>
      <c r="H2" s="149"/>
      <c r="I2" s="149"/>
      <c r="J2" s="150"/>
      <c r="K2" s="32"/>
      <c r="L2" s="32"/>
    </row>
    <row r="3" spans="1:21" x14ac:dyDescent="0.15">
      <c r="A3" s="38"/>
      <c r="B3" s="39"/>
      <c r="C3" s="39"/>
      <c r="D3" s="39"/>
      <c r="E3" s="39"/>
      <c r="F3" s="39"/>
      <c r="G3" s="39"/>
      <c r="H3" s="39"/>
      <c r="I3" s="39"/>
      <c r="J3" s="31"/>
      <c r="K3" s="32"/>
      <c r="L3" s="32"/>
    </row>
    <row r="4" spans="1:21" ht="13.5" thickBot="1" x14ac:dyDescent="0.2">
      <c r="A4" s="38"/>
      <c r="B4" s="39"/>
      <c r="C4" s="39"/>
      <c r="D4" s="39"/>
      <c r="E4" s="39"/>
      <c r="F4" s="39"/>
      <c r="G4" s="39"/>
      <c r="H4" s="39"/>
      <c r="I4" s="39"/>
      <c r="J4" s="31"/>
      <c r="K4" s="32"/>
      <c r="L4" s="32"/>
    </row>
    <row r="5" spans="1:21" x14ac:dyDescent="0.15">
      <c r="A5" s="79"/>
      <c r="B5" s="80"/>
      <c r="C5" s="80"/>
      <c r="D5" s="80"/>
      <c r="E5" s="80"/>
      <c r="F5" s="80"/>
      <c r="G5" s="80"/>
      <c r="H5" s="80"/>
      <c r="I5" s="80"/>
      <c r="J5" s="84"/>
      <c r="K5" s="32"/>
      <c r="L5" s="32"/>
    </row>
    <row r="6" spans="1:21" x14ac:dyDescent="0.15">
      <c r="A6" s="85" t="s">
        <v>2</v>
      </c>
      <c r="B6" s="125">
        <v>44837</v>
      </c>
      <c r="C6" s="86" t="s">
        <v>3</v>
      </c>
      <c r="D6" s="7" t="s">
        <v>90</v>
      </c>
      <c r="E6" s="86" t="s">
        <v>46</v>
      </c>
      <c r="F6" s="7"/>
      <c r="G6" s="86" t="s">
        <v>47</v>
      </c>
      <c r="H6" s="7" t="s">
        <v>58</v>
      </c>
      <c r="I6" s="86" t="s">
        <v>0</v>
      </c>
      <c r="J6" s="8">
        <v>1</v>
      </c>
      <c r="K6" s="32"/>
      <c r="L6" s="32"/>
    </row>
    <row r="7" spans="1:21" x14ac:dyDescent="0.15">
      <c r="A7" s="85"/>
      <c r="B7" s="39"/>
      <c r="C7" s="39"/>
      <c r="D7" s="39"/>
      <c r="E7" s="39"/>
      <c r="F7" s="39"/>
      <c r="G7" s="86"/>
      <c r="H7" s="39"/>
      <c r="I7" s="39"/>
      <c r="J7" s="87"/>
      <c r="K7" s="32"/>
      <c r="L7" s="32"/>
    </row>
    <row r="8" spans="1:21" x14ac:dyDescent="0.15">
      <c r="A8" s="85" t="s">
        <v>1</v>
      </c>
      <c r="B8" s="151" t="s">
        <v>91</v>
      </c>
      <c r="C8" s="151"/>
      <c r="D8" s="151"/>
      <c r="E8" s="151"/>
      <c r="F8" s="151"/>
      <c r="G8" s="86" t="s">
        <v>11</v>
      </c>
      <c r="H8" s="39"/>
      <c r="I8" s="39"/>
      <c r="J8" s="8">
        <v>2020153500</v>
      </c>
      <c r="K8" s="32"/>
      <c r="L8" s="32"/>
    </row>
    <row r="9" spans="1:21" x14ac:dyDescent="0.15">
      <c r="A9" s="38"/>
      <c r="B9" s="152" t="s">
        <v>92</v>
      </c>
      <c r="C9" s="152"/>
      <c r="D9" s="152"/>
      <c r="E9" s="152"/>
      <c r="F9" s="152"/>
      <c r="G9" s="39"/>
      <c r="H9" s="39"/>
      <c r="I9" s="39"/>
      <c r="J9" s="8">
        <v>2020131003</v>
      </c>
      <c r="K9" s="32"/>
      <c r="L9" s="32"/>
    </row>
    <row r="10" spans="1:21" x14ac:dyDescent="0.15">
      <c r="A10" s="38"/>
      <c r="B10" s="152"/>
      <c r="C10" s="152"/>
      <c r="D10" s="152"/>
      <c r="E10" s="152"/>
      <c r="F10" s="152"/>
      <c r="G10" s="39"/>
      <c r="H10" s="39"/>
      <c r="I10" s="39"/>
      <c r="J10" s="8"/>
      <c r="K10" s="32"/>
      <c r="L10" s="32"/>
    </row>
    <row r="11" spans="1:21" x14ac:dyDescent="0.15">
      <c r="A11" s="38"/>
      <c r="B11" s="152"/>
      <c r="C11" s="152"/>
      <c r="D11" s="152"/>
      <c r="E11" s="152"/>
      <c r="F11" s="152"/>
      <c r="G11" s="39"/>
      <c r="H11" s="39"/>
      <c r="I11" s="39"/>
      <c r="J11" s="8"/>
      <c r="K11" s="32"/>
      <c r="L11" s="32"/>
    </row>
    <row r="12" spans="1:21" ht="13.5" thickBot="1" x14ac:dyDescent="0.2">
      <c r="A12" s="88"/>
      <c r="B12" s="89"/>
      <c r="C12" s="89"/>
      <c r="D12" s="89"/>
      <c r="E12" s="89"/>
      <c r="F12" s="89"/>
      <c r="G12" s="89"/>
      <c r="H12" s="89"/>
      <c r="I12" s="89"/>
      <c r="J12" s="90"/>
      <c r="K12" s="32"/>
      <c r="L12" s="32"/>
    </row>
    <row r="13" spans="1:21" x14ac:dyDescent="0.15">
      <c r="A13" s="38"/>
      <c r="B13" s="39"/>
      <c r="C13" s="39"/>
      <c r="D13" s="39"/>
      <c r="E13" s="39"/>
      <c r="F13" s="39"/>
      <c r="G13" s="39"/>
      <c r="H13" s="39"/>
      <c r="I13" s="39"/>
      <c r="J13" s="87"/>
      <c r="K13" s="32"/>
      <c r="L13" s="32"/>
    </row>
    <row r="14" spans="1:21" ht="13.5" thickBot="1" x14ac:dyDescent="0.2">
      <c r="A14" s="85" t="s">
        <v>77</v>
      </c>
      <c r="B14" s="39"/>
      <c r="C14" s="39"/>
      <c r="D14" s="39"/>
      <c r="E14" s="39"/>
      <c r="F14" s="39"/>
      <c r="G14" s="39"/>
      <c r="H14" s="39"/>
      <c r="I14" s="39"/>
      <c r="J14" s="31"/>
      <c r="K14" s="32"/>
    </row>
    <row r="15" spans="1:21" x14ac:dyDescent="0.15">
      <c r="A15" s="91"/>
      <c r="B15" s="80"/>
      <c r="C15" s="80"/>
      <c r="D15" s="80"/>
      <c r="E15" s="80"/>
      <c r="F15" s="80"/>
      <c r="G15" s="80"/>
      <c r="H15" s="80"/>
      <c r="I15" s="80"/>
      <c r="J15" s="84"/>
      <c r="K15" s="39"/>
      <c r="L15" s="39"/>
      <c r="M15" s="39"/>
      <c r="N15" s="39"/>
      <c r="O15" s="39"/>
      <c r="P15" s="32"/>
      <c r="Q15" s="32"/>
      <c r="R15" s="32"/>
      <c r="S15" s="82"/>
      <c r="T15" s="82"/>
      <c r="U15" s="82"/>
    </row>
    <row r="16" spans="1:21" x14ac:dyDescent="0.15">
      <c r="A16" s="85"/>
      <c r="B16" s="92" t="s">
        <v>70</v>
      </c>
      <c r="C16" s="93"/>
      <c r="D16" s="93" t="s">
        <v>71</v>
      </c>
      <c r="E16" s="93" t="s">
        <v>13</v>
      </c>
      <c r="F16" s="39"/>
      <c r="G16" s="39"/>
      <c r="H16" s="39"/>
      <c r="I16" s="39"/>
      <c r="J16" s="31"/>
      <c r="K16" s="32"/>
    </row>
    <row r="17" spans="1:21" x14ac:dyDescent="0.15">
      <c r="A17" s="85"/>
      <c r="B17" s="146" t="s">
        <v>72</v>
      </c>
      <c r="C17" s="147"/>
      <c r="D17" s="70">
        <v>1.2E-2</v>
      </c>
      <c r="E17" s="93" t="s">
        <v>14</v>
      </c>
      <c r="F17" s="39"/>
      <c r="G17" s="39"/>
      <c r="H17" s="39"/>
      <c r="I17" s="39"/>
      <c r="J17" s="31"/>
      <c r="K17" s="32"/>
    </row>
    <row r="18" spans="1:21" x14ac:dyDescent="0.15">
      <c r="A18" s="85"/>
      <c r="B18" s="146" t="s">
        <v>73</v>
      </c>
      <c r="C18" s="147"/>
      <c r="D18" s="70">
        <v>2.1999999999999999E-2</v>
      </c>
      <c r="E18" s="93" t="s">
        <v>14</v>
      </c>
      <c r="F18" s="39"/>
      <c r="G18" s="39"/>
      <c r="H18" s="39"/>
      <c r="I18" s="39"/>
      <c r="J18" s="31"/>
      <c r="K18" s="32"/>
    </row>
    <row r="19" spans="1:21" x14ac:dyDescent="0.15">
      <c r="A19" s="85"/>
      <c r="B19" s="146" t="s">
        <v>74</v>
      </c>
      <c r="C19" s="147"/>
      <c r="D19" s="70">
        <v>3.2000000000000001E-2</v>
      </c>
      <c r="E19" s="93" t="s">
        <v>14</v>
      </c>
      <c r="F19" s="39"/>
      <c r="G19" s="39"/>
      <c r="H19" s="39"/>
      <c r="I19" s="39"/>
      <c r="J19" s="31"/>
      <c r="K19" s="32"/>
    </row>
    <row r="20" spans="1:21" x14ac:dyDescent="0.15">
      <c r="A20" s="85"/>
      <c r="B20" s="146" t="s">
        <v>75</v>
      </c>
      <c r="C20" s="147"/>
      <c r="D20" s="70">
        <v>4.2000000000000003E-2</v>
      </c>
      <c r="E20" s="93" t="s">
        <v>14</v>
      </c>
      <c r="F20" s="39"/>
      <c r="G20" s="39"/>
      <c r="H20" s="39"/>
      <c r="I20" s="39"/>
      <c r="J20" s="31"/>
      <c r="K20" s="32"/>
    </row>
    <row r="21" spans="1:21" x14ac:dyDescent="0.15">
      <c r="A21" s="85"/>
      <c r="B21" s="146" t="s">
        <v>76</v>
      </c>
      <c r="C21" s="147"/>
      <c r="D21" s="70">
        <v>6.4000000000000001E-2</v>
      </c>
      <c r="E21" s="93" t="s">
        <v>14</v>
      </c>
      <c r="F21" s="39"/>
      <c r="G21" s="39"/>
      <c r="H21" s="39"/>
      <c r="I21" s="39"/>
      <c r="J21" s="31"/>
      <c r="K21" s="32"/>
    </row>
    <row r="22" spans="1:21" x14ac:dyDescent="0.15">
      <c r="A22" s="85"/>
      <c r="B22" s="146" t="s">
        <v>79</v>
      </c>
      <c r="C22" s="147"/>
      <c r="D22" s="70">
        <v>8.4000000000000005E-2</v>
      </c>
      <c r="E22" s="93" t="s">
        <v>14</v>
      </c>
      <c r="F22" s="39"/>
      <c r="G22" s="39"/>
      <c r="H22" s="39"/>
      <c r="I22" s="39"/>
      <c r="J22" s="31"/>
      <c r="K22" s="32"/>
    </row>
    <row r="23" spans="1:21" x14ac:dyDescent="0.15">
      <c r="A23" s="85"/>
      <c r="B23" s="39"/>
      <c r="C23" s="39"/>
      <c r="D23" s="39"/>
      <c r="E23" s="39"/>
      <c r="F23" s="39"/>
      <c r="G23" s="39"/>
      <c r="H23" s="39"/>
      <c r="I23" s="39"/>
      <c r="J23" s="31"/>
      <c r="K23" s="32"/>
    </row>
    <row r="24" spans="1:21" ht="13.5" thickBot="1" x14ac:dyDescent="0.2">
      <c r="A24" s="85" t="s">
        <v>81</v>
      </c>
      <c r="B24" s="39"/>
      <c r="C24" s="39"/>
      <c r="D24" s="39"/>
      <c r="E24" s="39"/>
      <c r="F24" s="39"/>
      <c r="G24" s="39"/>
      <c r="H24" s="39"/>
      <c r="I24" s="39"/>
      <c r="J24" s="31"/>
      <c r="K24" s="32"/>
    </row>
    <row r="25" spans="1:21" x14ac:dyDescent="0.15">
      <c r="A25" s="91"/>
      <c r="B25" s="80"/>
      <c r="C25" s="80"/>
      <c r="D25" s="80"/>
      <c r="E25" s="80"/>
      <c r="F25" s="80"/>
      <c r="G25" s="80"/>
      <c r="H25" s="80"/>
      <c r="I25" s="80"/>
      <c r="J25" s="84"/>
      <c r="K25" s="39"/>
      <c r="L25" s="39"/>
      <c r="M25" s="39"/>
      <c r="N25" s="39"/>
      <c r="O25" s="39"/>
      <c r="P25" s="32"/>
      <c r="Q25" s="32"/>
      <c r="R25" s="32"/>
      <c r="S25" s="82"/>
      <c r="T25" s="82"/>
      <c r="U25" s="82"/>
    </row>
    <row r="26" spans="1:2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1"/>
      <c r="K26" s="32"/>
      <c r="L26" s="32"/>
    </row>
    <row r="27" spans="1:21" x14ac:dyDescent="0.15">
      <c r="A27" s="38"/>
      <c r="B27" s="39"/>
      <c r="C27" s="39"/>
      <c r="D27" s="39"/>
      <c r="E27" s="39"/>
      <c r="F27" s="39"/>
      <c r="G27" s="94"/>
      <c r="H27" s="94" t="s">
        <v>12</v>
      </c>
      <c r="I27" s="94" t="s">
        <v>13</v>
      </c>
      <c r="J27" s="31"/>
      <c r="K27" s="32"/>
      <c r="L27" s="32"/>
    </row>
    <row r="28" spans="1:21" x14ac:dyDescent="0.15">
      <c r="A28" s="38"/>
      <c r="B28" s="39"/>
      <c r="C28" s="39"/>
      <c r="D28" s="39"/>
      <c r="E28" s="39"/>
      <c r="F28" s="39"/>
      <c r="G28" s="95" t="s">
        <v>60</v>
      </c>
      <c r="H28" s="96">
        <f>D22</f>
        <v>8.4000000000000005E-2</v>
      </c>
      <c r="I28" s="93" t="s">
        <v>61</v>
      </c>
      <c r="J28" s="31"/>
      <c r="K28" s="32"/>
      <c r="L28" s="32"/>
    </row>
    <row r="29" spans="1:21" x14ac:dyDescent="0.15">
      <c r="A29" s="38"/>
      <c r="B29" s="39"/>
      <c r="C29" s="39"/>
      <c r="D29" s="39"/>
      <c r="E29" s="39"/>
      <c r="F29" s="39"/>
      <c r="G29" s="95" t="s">
        <v>62</v>
      </c>
      <c r="H29" s="97">
        <v>6</v>
      </c>
      <c r="I29" s="93"/>
      <c r="J29" s="31"/>
      <c r="K29" s="32"/>
      <c r="L29" s="32"/>
    </row>
    <row r="30" spans="1:21" x14ac:dyDescent="0.15">
      <c r="A30" s="38"/>
      <c r="B30" s="39"/>
      <c r="C30" s="39"/>
      <c r="D30" s="39"/>
      <c r="E30" s="39"/>
      <c r="F30" s="39"/>
      <c r="G30" s="95" t="s">
        <v>66</v>
      </c>
      <c r="H30" s="97">
        <v>4.62</v>
      </c>
      <c r="I30" s="93" t="s">
        <v>58</v>
      </c>
      <c r="J30" s="31"/>
      <c r="K30" s="32"/>
      <c r="L30" s="32"/>
    </row>
    <row r="31" spans="1:21" x14ac:dyDescent="0.15">
      <c r="A31" s="38"/>
      <c r="B31" s="39"/>
      <c r="C31" s="39"/>
      <c r="D31" s="39"/>
      <c r="E31" s="39"/>
      <c r="F31" s="39"/>
      <c r="G31" s="95" t="s">
        <v>80</v>
      </c>
      <c r="H31" s="75">
        <v>3.7</v>
      </c>
      <c r="I31" s="93" t="s">
        <v>27</v>
      </c>
      <c r="J31" s="31"/>
      <c r="K31" s="32"/>
      <c r="L31" s="32"/>
    </row>
    <row r="32" spans="1:2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1"/>
      <c r="K32" s="32"/>
      <c r="L32" s="32"/>
    </row>
    <row r="33" spans="1:2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1"/>
      <c r="K33" s="32"/>
      <c r="L33" s="32"/>
    </row>
    <row r="34" spans="1:2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1"/>
      <c r="K34" s="32"/>
      <c r="L34" s="32"/>
    </row>
    <row r="35" spans="1:21" ht="14.25" x14ac:dyDescent="0.15">
      <c r="A35" s="98" t="s">
        <v>78</v>
      </c>
      <c r="B35" s="60"/>
      <c r="C35" s="60"/>
      <c r="D35" s="60"/>
      <c r="E35" s="60"/>
      <c r="F35" s="60"/>
      <c r="G35" s="60"/>
      <c r="H35" s="60"/>
      <c r="I35" s="39"/>
      <c r="J35" s="87"/>
      <c r="K35" s="39"/>
      <c r="L35" s="39"/>
      <c r="M35" s="39"/>
      <c r="N35" s="39"/>
      <c r="O35" s="39"/>
      <c r="P35" s="32"/>
      <c r="Q35" s="32"/>
      <c r="R35" s="32"/>
      <c r="S35" s="82"/>
      <c r="T35" s="82"/>
      <c r="U35" s="82"/>
    </row>
    <row r="36" spans="1:21" x14ac:dyDescent="0.15">
      <c r="A36" s="145" t="s">
        <v>93</v>
      </c>
      <c r="B36" s="128"/>
      <c r="C36" s="128"/>
      <c r="D36" s="128"/>
      <c r="E36" s="128"/>
      <c r="F36" s="128"/>
      <c r="G36" s="128"/>
      <c r="H36" s="128"/>
      <c r="I36" s="128"/>
      <c r="J36" s="129"/>
      <c r="K36" s="39"/>
      <c r="L36" s="39"/>
      <c r="M36" s="39"/>
      <c r="N36" s="39"/>
      <c r="O36" s="39"/>
      <c r="P36" s="32"/>
      <c r="Q36" s="32"/>
      <c r="R36" s="32"/>
      <c r="S36" s="82"/>
      <c r="T36" s="82"/>
      <c r="U36" s="82"/>
    </row>
    <row r="37" spans="1:21" x14ac:dyDescent="0.15">
      <c r="A37" s="143"/>
      <c r="B37" s="131"/>
      <c r="C37" s="131"/>
      <c r="D37" s="131"/>
      <c r="E37" s="131"/>
      <c r="F37" s="131"/>
      <c r="G37" s="131"/>
      <c r="H37" s="131"/>
      <c r="I37" s="131"/>
      <c r="J37" s="132"/>
      <c r="K37" s="39"/>
      <c r="L37" s="39"/>
      <c r="M37" s="39"/>
      <c r="N37" s="39"/>
      <c r="O37" s="39"/>
      <c r="P37" s="32"/>
      <c r="Q37" s="32"/>
      <c r="R37" s="32"/>
      <c r="S37" s="82"/>
      <c r="T37" s="82"/>
      <c r="U37" s="82"/>
    </row>
    <row r="38" spans="1:21" ht="13.5" thickBot="1" x14ac:dyDescent="0.2">
      <c r="A38" s="144"/>
      <c r="B38" s="134"/>
      <c r="C38" s="134"/>
      <c r="D38" s="134"/>
      <c r="E38" s="134"/>
      <c r="F38" s="134"/>
      <c r="G38" s="134"/>
      <c r="H38" s="134"/>
      <c r="I38" s="134"/>
      <c r="J38" s="135"/>
      <c r="K38" s="39"/>
      <c r="L38" s="39"/>
      <c r="M38" s="39"/>
      <c r="N38" s="39"/>
      <c r="O38" s="39"/>
      <c r="P38" s="32"/>
      <c r="Q38" s="32"/>
      <c r="R38" s="32"/>
      <c r="S38" s="82"/>
      <c r="T38" s="82"/>
      <c r="U38" s="82"/>
    </row>
    <row r="39" spans="1:2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1"/>
      <c r="K39" s="32"/>
      <c r="L39" s="32"/>
    </row>
    <row r="40" spans="1:21" ht="13.5" thickBot="1" x14ac:dyDescent="0.2">
      <c r="A40" s="85" t="s">
        <v>82</v>
      </c>
      <c r="B40" s="39"/>
      <c r="C40" s="39"/>
      <c r="D40" s="39"/>
      <c r="E40" s="39"/>
      <c r="F40" s="39"/>
      <c r="G40" s="39"/>
      <c r="H40" s="39"/>
      <c r="I40" s="39"/>
      <c r="J40" s="31"/>
      <c r="K40" s="32"/>
    </row>
    <row r="41" spans="1:21" x14ac:dyDescent="0.15">
      <c r="A41" s="91"/>
      <c r="B41" s="80"/>
      <c r="C41" s="80"/>
      <c r="D41" s="80"/>
      <c r="E41" s="80"/>
      <c r="F41" s="80"/>
      <c r="G41" s="80"/>
      <c r="H41" s="80"/>
      <c r="I41" s="80"/>
      <c r="J41" s="84"/>
      <c r="K41" s="39"/>
      <c r="L41" s="39"/>
      <c r="M41" s="39"/>
      <c r="N41" s="39"/>
      <c r="O41" s="39"/>
      <c r="P41" s="32"/>
      <c r="Q41" s="32"/>
      <c r="R41" s="32"/>
      <c r="S41" s="82"/>
      <c r="T41" s="82"/>
      <c r="U41" s="82"/>
    </row>
    <row r="42" spans="1:21" x14ac:dyDescent="0.15">
      <c r="A42" s="85"/>
      <c r="B42" s="94"/>
      <c r="C42" s="94" t="s">
        <v>12</v>
      </c>
      <c r="D42" s="94" t="s">
        <v>13</v>
      </c>
      <c r="E42" s="39"/>
      <c r="F42" s="39"/>
      <c r="G42" s="99"/>
      <c r="H42" s="99"/>
      <c r="I42" s="99"/>
      <c r="J42" s="87"/>
      <c r="K42" s="39"/>
      <c r="L42" s="39"/>
      <c r="M42" s="39"/>
      <c r="N42" s="39"/>
      <c r="O42" s="39"/>
      <c r="P42" s="32"/>
      <c r="Q42" s="32"/>
      <c r="R42" s="32"/>
      <c r="S42" s="82"/>
      <c r="T42" s="82"/>
      <c r="U42" s="82"/>
    </row>
    <row r="43" spans="1:21" x14ac:dyDescent="0.15">
      <c r="A43" s="85"/>
      <c r="B43" s="95" t="s">
        <v>60</v>
      </c>
      <c r="C43" s="96">
        <f>D22</f>
        <v>8.4000000000000005E-2</v>
      </c>
      <c r="D43" s="93" t="s">
        <v>14</v>
      </c>
      <c r="E43" s="39"/>
      <c r="F43" s="39"/>
      <c r="G43" s="99"/>
      <c r="H43" s="99"/>
      <c r="I43" s="99"/>
      <c r="J43" s="87"/>
      <c r="K43" s="39"/>
      <c r="L43" s="39"/>
      <c r="M43" s="39"/>
      <c r="N43" s="39"/>
      <c r="O43" s="39"/>
      <c r="P43" s="32"/>
      <c r="Q43" s="32"/>
      <c r="R43" s="32"/>
      <c r="S43" s="82"/>
      <c r="T43" s="82"/>
      <c r="U43" s="82"/>
    </row>
    <row r="44" spans="1:21" x14ac:dyDescent="0.15">
      <c r="A44" s="85"/>
      <c r="B44" s="95" t="s">
        <v>62</v>
      </c>
      <c r="C44" s="97">
        <v>6</v>
      </c>
      <c r="D44" s="93"/>
      <c r="E44" s="39"/>
      <c r="F44" s="39"/>
      <c r="G44" s="99"/>
      <c r="H44" s="99"/>
      <c r="I44" s="99"/>
      <c r="J44" s="87"/>
      <c r="K44" s="39"/>
      <c r="L44" s="39"/>
      <c r="M44" s="39"/>
      <c r="N44" s="39"/>
      <c r="O44" s="39"/>
      <c r="P44" s="32"/>
      <c r="Q44" s="32"/>
      <c r="R44" s="32"/>
      <c r="S44" s="82"/>
      <c r="T44" s="82"/>
      <c r="U44" s="82"/>
    </row>
    <row r="45" spans="1:21" x14ac:dyDescent="0.15">
      <c r="A45" s="85"/>
      <c r="B45" s="41"/>
      <c r="C45" s="39"/>
      <c r="D45" s="99"/>
      <c r="E45" s="39"/>
      <c r="F45" s="39"/>
      <c r="G45" s="99"/>
      <c r="H45" s="99"/>
      <c r="I45" s="99"/>
      <c r="J45" s="87"/>
      <c r="K45" s="39"/>
      <c r="L45" s="39"/>
      <c r="M45" s="39"/>
      <c r="N45" s="39"/>
      <c r="O45" s="39"/>
      <c r="P45" s="32"/>
      <c r="Q45" s="32"/>
      <c r="R45" s="32"/>
      <c r="S45" s="82"/>
      <c r="T45" s="82"/>
      <c r="U45" s="82"/>
    </row>
    <row r="46" spans="1:21" x14ac:dyDescent="0.15">
      <c r="A46" s="85"/>
      <c r="B46" s="99"/>
      <c r="C46" s="99"/>
      <c r="D46" s="99"/>
      <c r="E46" s="99"/>
      <c r="F46" s="39"/>
      <c r="G46" s="99"/>
      <c r="H46" s="99"/>
      <c r="I46" s="99"/>
      <c r="J46" s="87"/>
      <c r="K46" s="39"/>
      <c r="L46" s="39"/>
      <c r="M46" s="39"/>
      <c r="N46" s="39"/>
      <c r="O46" s="39"/>
      <c r="P46" s="32"/>
      <c r="Q46" s="32"/>
      <c r="R46" s="32"/>
      <c r="S46" s="82"/>
      <c r="T46" s="82"/>
      <c r="U46" s="82"/>
    </row>
    <row r="47" spans="1:21" x14ac:dyDescent="0.15">
      <c r="A47" s="100" t="s">
        <v>63</v>
      </c>
      <c r="B47" s="101" t="s">
        <v>64</v>
      </c>
      <c r="C47" s="93" t="s">
        <v>65</v>
      </c>
      <c r="D47" s="99"/>
      <c r="E47" s="99"/>
      <c r="F47" s="39"/>
      <c r="G47" s="99"/>
      <c r="H47" s="99"/>
      <c r="I47" s="99"/>
      <c r="J47" s="87"/>
      <c r="K47" s="39"/>
      <c r="L47" s="39"/>
      <c r="M47" s="39"/>
      <c r="N47" s="39"/>
      <c r="O47" s="39"/>
      <c r="P47" s="32"/>
      <c r="Q47" s="32"/>
      <c r="R47" s="32"/>
      <c r="S47" s="82"/>
      <c r="T47" s="82"/>
      <c r="U47" s="82"/>
    </row>
    <row r="48" spans="1:21" x14ac:dyDescent="0.15">
      <c r="A48" s="100">
        <v>0</v>
      </c>
      <c r="B48" s="78">
        <v>0</v>
      </c>
      <c r="C48" s="77">
        <f>9.8*(B48/1000)</f>
        <v>0</v>
      </c>
      <c r="D48" s="99"/>
      <c r="E48" s="99"/>
      <c r="F48" s="39"/>
      <c r="G48" s="99"/>
      <c r="H48" s="99"/>
      <c r="I48" s="99"/>
      <c r="J48" s="87"/>
      <c r="K48" s="39"/>
      <c r="L48" s="39"/>
      <c r="M48" s="39"/>
      <c r="N48" s="39"/>
      <c r="O48" s="39"/>
      <c r="P48" s="32"/>
      <c r="Q48" s="32"/>
      <c r="R48" s="32"/>
      <c r="S48" s="82"/>
      <c r="T48" s="82"/>
      <c r="U48" s="82"/>
    </row>
    <row r="49" spans="1:21" x14ac:dyDescent="0.15">
      <c r="A49" s="102">
        <v>0.5</v>
      </c>
      <c r="B49" s="76">
        <v>0</v>
      </c>
      <c r="C49" s="77">
        <f t="shared" ref="C49:C58" si="0">9.8*(B49/1000)</f>
        <v>0</v>
      </c>
      <c r="D49" s="99"/>
      <c r="E49" s="99"/>
      <c r="F49" s="39"/>
      <c r="G49" s="99"/>
      <c r="H49" s="99"/>
      <c r="I49" s="99"/>
      <c r="J49" s="87"/>
      <c r="K49" s="39"/>
      <c r="L49" s="39"/>
      <c r="M49" s="39"/>
      <c r="N49" s="39"/>
      <c r="O49" s="39"/>
      <c r="P49" s="32"/>
      <c r="Q49" s="32"/>
      <c r="R49" s="32"/>
      <c r="S49" s="82"/>
      <c r="T49" s="82"/>
      <c r="U49" s="82"/>
    </row>
    <row r="50" spans="1:21" x14ac:dyDescent="0.15">
      <c r="A50" s="102">
        <v>1</v>
      </c>
      <c r="B50" s="76">
        <v>0.6</v>
      </c>
      <c r="C50" s="77">
        <f t="shared" si="0"/>
        <v>5.8799999999999998E-3</v>
      </c>
      <c r="D50" s="99"/>
      <c r="E50" s="99"/>
      <c r="F50" s="39"/>
      <c r="G50" s="99"/>
      <c r="H50" s="99"/>
      <c r="I50" s="99"/>
      <c r="J50" s="87"/>
      <c r="K50" s="39"/>
      <c r="L50" s="39"/>
      <c r="M50" s="39"/>
      <c r="N50" s="39"/>
      <c r="O50" s="39"/>
      <c r="P50" s="32"/>
      <c r="Q50" s="32"/>
      <c r="R50" s="32"/>
      <c r="S50" s="82"/>
      <c r="T50" s="82"/>
      <c r="U50" s="82"/>
    </row>
    <row r="51" spans="1:21" x14ac:dyDescent="0.15">
      <c r="A51" s="102">
        <v>1.5</v>
      </c>
      <c r="B51" s="76">
        <v>1.1000000000000001</v>
      </c>
      <c r="C51" s="77">
        <f t="shared" si="0"/>
        <v>1.0780000000000001E-2</v>
      </c>
      <c r="D51" s="99"/>
      <c r="E51" s="99"/>
      <c r="F51" s="39"/>
      <c r="G51" s="99"/>
      <c r="H51" s="99"/>
      <c r="I51" s="99"/>
      <c r="J51" s="87"/>
      <c r="K51" s="39"/>
      <c r="L51" s="39"/>
      <c r="M51" s="39"/>
      <c r="N51" s="39"/>
      <c r="O51" s="39"/>
      <c r="P51" s="32"/>
      <c r="Q51" s="32"/>
      <c r="R51" s="32"/>
      <c r="S51" s="82"/>
      <c r="T51" s="82"/>
      <c r="U51" s="82"/>
    </row>
    <row r="52" spans="1:21" x14ac:dyDescent="0.15">
      <c r="A52" s="102">
        <v>2</v>
      </c>
      <c r="B52" s="76">
        <v>1.5</v>
      </c>
      <c r="C52" s="77">
        <f t="shared" si="0"/>
        <v>1.4700000000000001E-2</v>
      </c>
      <c r="D52" s="99"/>
      <c r="E52" s="99"/>
      <c r="F52" s="39"/>
      <c r="G52" s="99"/>
      <c r="H52" s="99"/>
      <c r="I52" s="99"/>
      <c r="J52" s="87"/>
      <c r="K52" s="39"/>
      <c r="L52" s="39"/>
      <c r="M52" s="39"/>
      <c r="N52" s="39"/>
      <c r="O52" s="39"/>
      <c r="P52" s="32"/>
      <c r="Q52" s="32"/>
      <c r="R52" s="32"/>
      <c r="S52" s="82"/>
      <c r="T52" s="82"/>
      <c r="U52" s="82"/>
    </row>
    <row r="53" spans="1:21" x14ac:dyDescent="0.15">
      <c r="A53" s="102">
        <v>2.5</v>
      </c>
      <c r="B53" s="76">
        <v>2.1</v>
      </c>
      <c r="C53" s="77">
        <f t="shared" si="0"/>
        <v>2.0580000000000005E-2</v>
      </c>
      <c r="D53" s="99"/>
      <c r="E53" s="39"/>
      <c r="F53" s="39"/>
      <c r="G53" s="39"/>
      <c r="H53" s="39"/>
      <c r="I53" s="39"/>
      <c r="J53" s="87"/>
      <c r="K53" s="39"/>
      <c r="L53" s="39"/>
      <c r="M53" s="39"/>
      <c r="N53" s="39"/>
      <c r="O53" s="39"/>
      <c r="P53" s="32"/>
      <c r="Q53" s="32"/>
      <c r="R53" s="32"/>
      <c r="S53" s="82"/>
      <c r="T53" s="82"/>
      <c r="U53" s="82"/>
    </row>
    <row r="54" spans="1:21" x14ac:dyDescent="0.15">
      <c r="A54" s="102">
        <v>3</v>
      </c>
      <c r="B54" s="76">
        <v>2.2999999999999998</v>
      </c>
      <c r="C54" s="77">
        <f t="shared" si="0"/>
        <v>2.2540000000000001E-2</v>
      </c>
      <c r="D54" s="99"/>
      <c r="E54" s="99"/>
      <c r="F54" s="94"/>
      <c r="G54" s="94"/>
      <c r="H54" s="94"/>
      <c r="I54" s="99"/>
      <c r="J54" s="87"/>
      <c r="K54" s="39"/>
      <c r="L54" s="39"/>
      <c r="M54" s="39"/>
      <c r="N54" s="39"/>
      <c r="O54" s="39"/>
      <c r="P54" s="32"/>
      <c r="Q54" s="32"/>
      <c r="R54" s="32"/>
      <c r="S54" s="82"/>
      <c r="T54" s="82"/>
      <c r="U54" s="82"/>
    </row>
    <row r="55" spans="1:21" x14ac:dyDescent="0.15">
      <c r="A55" s="102">
        <v>3.5</v>
      </c>
      <c r="B55" s="76">
        <v>2.7</v>
      </c>
      <c r="C55" s="77">
        <f t="shared" si="0"/>
        <v>2.6460000000000004E-2</v>
      </c>
      <c r="D55" s="99"/>
      <c r="E55" s="99"/>
      <c r="F55" s="94"/>
      <c r="G55" s="94"/>
      <c r="H55" s="94"/>
      <c r="I55" s="94"/>
      <c r="J55" s="87"/>
      <c r="K55" s="39"/>
      <c r="L55" s="39"/>
      <c r="M55" s="39"/>
      <c r="N55" s="39"/>
      <c r="O55" s="39"/>
      <c r="P55" s="32"/>
      <c r="Q55" s="32"/>
      <c r="R55" s="32"/>
      <c r="S55" s="82"/>
      <c r="T55" s="82"/>
      <c r="U55" s="82"/>
    </row>
    <row r="56" spans="1:21" x14ac:dyDescent="0.15">
      <c r="A56" s="102">
        <v>4</v>
      </c>
      <c r="B56" s="76">
        <v>3</v>
      </c>
      <c r="C56" s="77">
        <f t="shared" si="0"/>
        <v>2.9400000000000003E-2</v>
      </c>
      <c r="D56" s="99"/>
      <c r="E56" s="94"/>
      <c r="F56" s="94"/>
      <c r="G56" s="94"/>
      <c r="H56" s="94"/>
      <c r="I56" s="94"/>
      <c r="J56" s="87"/>
      <c r="K56" s="39"/>
      <c r="L56" s="39"/>
      <c r="M56" s="39"/>
      <c r="N56" s="39"/>
      <c r="O56" s="39"/>
      <c r="P56" s="32"/>
      <c r="Q56" s="32"/>
      <c r="R56" s="32"/>
      <c r="S56" s="82"/>
      <c r="T56" s="82"/>
      <c r="U56" s="82"/>
    </row>
    <row r="57" spans="1:21" x14ac:dyDescent="0.15">
      <c r="A57" s="102">
        <v>4.5</v>
      </c>
      <c r="B57" s="76">
        <v>3.4</v>
      </c>
      <c r="C57" s="77">
        <f t="shared" si="0"/>
        <v>3.3320000000000002E-2</v>
      </c>
      <c r="D57" s="99"/>
      <c r="E57" s="94"/>
      <c r="F57" s="94"/>
      <c r="G57" s="94"/>
      <c r="H57" s="94"/>
      <c r="I57" s="94"/>
      <c r="J57" s="87"/>
      <c r="K57" s="39"/>
      <c r="L57" s="39"/>
      <c r="M57" s="39"/>
      <c r="N57" s="39"/>
      <c r="O57" s="39"/>
      <c r="P57" s="32"/>
      <c r="Q57" s="32"/>
      <c r="R57" s="32"/>
      <c r="S57" s="82"/>
      <c r="T57" s="82"/>
      <c r="U57" s="82"/>
    </row>
    <row r="58" spans="1:21" x14ac:dyDescent="0.15">
      <c r="A58" s="102">
        <v>4.62</v>
      </c>
      <c r="B58" s="76">
        <v>3.5</v>
      </c>
      <c r="C58" s="77">
        <f t="shared" si="0"/>
        <v>3.4300000000000004E-2</v>
      </c>
      <c r="D58" s="94"/>
      <c r="E58" s="94"/>
      <c r="F58" s="94"/>
      <c r="G58" s="94"/>
      <c r="H58" s="94"/>
      <c r="I58" s="94"/>
      <c r="J58" s="87"/>
      <c r="K58" s="39"/>
      <c r="L58" s="39"/>
      <c r="M58" s="39"/>
      <c r="N58" s="39"/>
      <c r="O58" s="39"/>
      <c r="P58" s="32"/>
      <c r="Q58" s="32"/>
      <c r="R58" s="32"/>
      <c r="S58" s="82"/>
      <c r="T58" s="82"/>
      <c r="U58" s="82"/>
    </row>
    <row r="59" spans="1:21" x14ac:dyDescent="0.15">
      <c r="A59" s="103"/>
      <c r="B59" s="99"/>
      <c r="C59" s="94"/>
      <c r="D59" s="94"/>
      <c r="E59" s="94"/>
      <c r="F59" s="94"/>
      <c r="G59" s="94"/>
      <c r="H59" s="94"/>
      <c r="I59" s="94"/>
      <c r="J59" s="87"/>
      <c r="K59" s="39"/>
      <c r="L59" s="39"/>
      <c r="M59" s="39"/>
      <c r="N59" s="39"/>
      <c r="O59" s="39"/>
      <c r="P59" s="32"/>
      <c r="Q59" s="32"/>
      <c r="R59" s="32"/>
      <c r="S59" s="82"/>
      <c r="T59" s="82"/>
      <c r="U59" s="82"/>
    </row>
    <row r="60" spans="1:21" x14ac:dyDescent="0.15">
      <c r="A60" s="103"/>
      <c r="B60" s="99"/>
      <c r="C60" s="94"/>
      <c r="D60" s="94"/>
      <c r="E60" s="94"/>
      <c r="F60" s="94"/>
      <c r="G60" s="94"/>
      <c r="H60" s="94"/>
      <c r="I60" s="94"/>
      <c r="J60" s="87"/>
      <c r="K60" s="39"/>
      <c r="L60" s="39"/>
      <c r="M60" s="39"/>
      <c r="N60" s="39"/>
      <c r="O60" s="39"/>
      <c r="P60" s="32"/>
      <c r="Q60" s="32"/>
      <c r="R60" s="32"/>
      <c r="S60" s="82"/>
      <c r="T60" s="82"/>
      <c r="U60" s="82"/>
    </row>
    <row r="61" spans="1:21" x14ac:dyDescent="0.15">
      <c r="A61" s="103"/>
      <c r="B61" s="41"/>
      <c r="C61" s="94"/>
      <c r="D61" s="94"/>
      <c r="E61" s="99"/>
      <c r="F61" s="39"/>
      <c r="G61" s="39"/>
      <c r="H61" s="39"/>
      <c r="I61" s="39"/>
      <c r="J61" s="87"/>
      <c r="K61" s="39"/>
      <c r="L61" s="39"/>
      <c r="M61" s="39"/>
      <c r="N61" s="39"/>
      <c r="O61" s="39"/>
      <c r="P61" s="32"/>
      <c r="Q61" s="32"/>
      <c r="R61" s="32"/>
      <c r="S61" s="82"/>
      <c r="T61" s="82"/>
      <c r="U61" s="82"/>
    </row>
    <row r="62" spans="1:21" x14ac:dyDescent="0.15">
      <c r="A62" s="59" t="s">
        <v>25</v>
      </c>
      <c r="B62" s="60"/>
      <c r="C62" s="60"/>
      <c r="D62" s="60"/>
      <c r="E62" s="60"/>
      <c r="F62" s="60"/>
      <c r="G62" s="60"/>
      <c r="H62" s="60"/>
      <c r="I62" s="39"/>
      <c r="J62" s="87"/>
      <c r="K62" s="39"/>
      <c r="L62" s="39"/>
      <c r="M62" s="39"/>
      <c r="N62" s="39"/>
      <c r="O62" s="39"/>
      <c r="P62" s="32"/>
      <c r="Q62" s="32"/>
      <c r="R62" s="32"/>
      <c r="S62" s="82"/>
      <c r="T62" s="82"/>
      <c r="U62" s="82"/>
    </row>
    <row r="63" spans="1:21" x14ac:dyDescent="0.15">
      <c r="A63" s="141" t="s">
        <v>94</v>
      </c>
      <c r="B63" s="139"/>
      <c r="C63" s="139"/>
      <c r="D63" s="139"/>
      <c r="E63" s="139"/>
      <c r="F63" s="139"/>
      <c r="G63" s="139"/>
      <c r="H63" s="139"/>
      <c r="I63" s="139"/>
      <c r="J63" s="140"/>
      <c r="K63" s="39"/>
      <c r="L63" s="39"/>
      <c r="M63" s="39"/>
      <c r="N63" s="39"/>
      <c r="O63" s="39"/>
      <c r="P63" s="32"/>
      <c r="Q63" s="32"/>
      <c r="R63" s="32"/>
      <c r="S63" s="82"/>
      <c r="T63" s="82"/>
      <c r="U63" s="82"/>
    </row>
    <row r="64" spans="1:21" x14ac:dyDescent="0.15">
      <c r="A64" s="141"/>
      <c r="B64" s="139"/>
      <c r="C64" s="139"/>
      <c r="D64" s="139"/>
      <c r="E64" s="139"/>
      <c r="F64" s="139"/>
      <c r="G64" s="139"/>
      <c r="H64" s="139"/>
      <c r="I64" s="139"/>
      <c r="J64" s="140"/>
      <c r="K64" s="39"/>
      <c r="L64" s="39"/>
      <c r="M64" s="39"/>
      <c r="N64" s="39"/>
      <c r="O64" s="39"/>
      <c r="P64" s="32"/>
      <c r="Q64" s="32"/>
      <c r="R64" s="32"/>
      <c r="S64" s="82"/>
      <c r="T64" s="82"/>
      <c r="U64" s="82"/>
    </row>
    <row r="65" spans="1:21" x14ac:dyDescent="0.15">
      <c r="A65" s="141"/>
      <c r="B65" s="139"/>
      <c r="C65" s="139"/>
      <c r="D65" s="139"/>
      <c r="E65" s="139"/>
      <c r="F65" s="139"/>
      <c r="G65" s="139"/>
      <c r="H65" s="139"/>
      <c r="I65" s="139"/>
      <c r="J65" s="140"/>
      <c r="K65" s="39"/>
      <c r="L65" s="39"/>
      <c r="M65" s="39"/>
      <c r="N65" s="39"/>
      <c r="O65" s="39"/>
      <c r="P65" s="32"/>
      <c r="Q65" s="32"/>
      <c r="R65" s="32"/>
      <c r="S65" s="82"/>
      <c r="T65" s="82"/>
      <c r="U65" s="82"/>
    </row>
    <row r="66" spans="1:21" s="104" customFormat="1" x14ac:dyDescent="0.15">
      <c r="A66" s="67"/>
      <c r="B66" s="68"/>
      <c r="C66" s="68"/>
      <c r="D66" s="68"/>
      <c r="E66" s="68"/>
      <c r="F66" s="68"/>
      <c r="G66" s="68"/>
      <c r="H66" s="68"/>
      <c r="I66" s="68"/>
      <c r="J66" s="69"/>
      <c r="K66" s="15"/>
      <c r="L66" s="15"/>
      <c r="M66" s="15"/>
      <c r="N66" s="15"/>
      <c r="O66" s="15"/>
      <c r="P66" s="6"/>
      <c r="Q66" s="6"/>
      <c r="R66" s="6"/>
    </row>
    <row r="67" spans="1:21" s="104" customFormat="1" x14ac:dyDescent="0.15">
      <c r="A67" s="105"/>
      <c r="B67" s="68"/>
      <c r="C67" s="106"/>
      <c r="D67" s="106"/>
      <c r="E67" s="26" t="s">
        <v>85</v>
      </c>
      <c r="F67" s="68"/>
      <c r="G67" s="68"/>
      <c r="H67" s="68"/>
      <c r="I67" s="68"/>
      <c r="J67" s="69"/>
      <c r="K67" s="15"/>
      <c r="L67" s="15"/>
      <c r="M67" s="15"/>
      <c r="N67" s="15"/>
      <c r="O67" s="15"/>
      <c r="P67" s="6"/>
      <c r="Q67" s="6"/>
      <c r="R67" s="6"/>
    </row>
    <row r="68" spans="1:21" x14ac:dyDescent="0.15">
      <c r="A68" s="107"/>
      <c r="B68" s="94" t="s">
        <v>12</v>
      </c>
      <c r="C68" s="94" t="s">
        <v>13</v>
      </c>
      <c r="D68" s="108"/>
      <c r="E68" s="127" t="s">
        <v>97</v>
      </c>
      <c r="F68" s="128"/>
      <c r="G68" s="128"/>
      <c r="H68" s="128"/>
      <c r="I68" s="128"/>
      <c r="J68" s="129"/>
      <c r="K68" s="39"/>
      <c r="L68" s="39"/>
      <c r="M68" s="39"/>
      <c r="N68" s="39"/>
      <c r="O68" s="39"/>
      <c r="P68" s="32"/>
      <c r="Q68" s="32"/>
      <c r="R68" s="32"/>
      <c r="S68" s="82"/>
      <c r="T68" s="82"/>
      <c r="U68" s="82"/>
    </row>
    <row r="69" spans="1:21" x14ac:dyDescent="0.15">
      <c r="A69" s="109" t="s">
        <v>83</v>
      </c>
      <c r="B69" s="77">
        <f>SLOPE(C48:C58,A48:A58)/C43</f>
        <v>9.3028645722926476E-2</v>
      </c>
      <c r="C69" s="93" t="s">
        <v>84</v>
      </c>
      <c r="D69" s="110"/>
      <c r="E69" s="130"/>
      <c r="F69" s="131"/>
      <c r="G69" s="131"/>
      <c r="H69" s="131"/>
      <c r="I69" s="131"/>
      <c r="J69" s="132"/>
      <c r="K69" s="39"/>
      <c r="L69" s="39"/>
      <c r="M69" s="39"/>
      <c r="N69" s="39"/>
      <c r="O69" s="39"/>
      <c r="P69" s="32"/>
      <c r="Q69" s="32"/>
      <c r="R69" s="32"/>
      <c r="S69" s="82"/>
      <c r="T69" s="82"/>
      <c r="U69" s="82"/>
    </row>
    <row r="70" spans="1:21" ht="93" customHeight="1" thickBot="1" x14ac:dyDescent="0.2">
      <c r="A70" s="111"/>
      <c r="B70" s="112"/>
      <c r="C70" s="112"/>
      <c r="D70" s="112"/>
      <c r="E70" s="133"/>
      <c r="F70" s="134"/>
      <c r="G70" s="134"/>
      <c r="H70" s="134"/>
      <c r="I70" s="134"/>
      <c r="J70" s="135"/>
      <c r="K70" s="39"/>
      <c r="L70" s="39"/>
      <c r="M70" s="39"/>
      <c r="N70" s="39"/>
      <c r="O70" s="39"/>
      <c r="P70" s="32"/>
      <c r="Q70" s="32"/>
      <c r="R70" s="32"/>
      <c r="S70" s="82"/>
      <c r="T70" s="82"/>
      <c r="U70" s="82"/>
    </row>
    <row r="71" spans="1:21" x14ac:dyDescent="0.15">
      <c r="A71" s="113"/>
      <c r="B71" s="114"/>
      <c r="C71" s="114"/>
      <c r="D71" s="114"/>
      <c r="E71" s="114"/>
      <c r="F71" s="114"/>
      <c r="G71" s="114"/>
      <c r="H71" s="114"/>
      <c r="I71" s="114"/>
      <c r="J71" s="115"/>
      <c r="K71" s="39"/>
      <c r="L71" s="39"/>
      <c r="M71" s="39"/>
      <c r="N71" s="39"/>
      <c r="O71" s="39"/>
      <c r="P71" s="32"/>
      <c r="Q71" s="32"/>
      <c r="R71" s="32"/>
      <c r="S71" s="82"/>
      <c r="T71" s="82"/>
      <c r="U71" s="82"/>
    </row>
    <row r="72" spans="1:21" ht="13.5" thickBot="1" x14ac:dyDescent="0.2">
      <c r="A72" s="85" t="s">
        <v>86</v>
      </c>
      <c r="B72" s="39"/>
      <c r="C72" s="39"/>
      <c r="D72" s="39"/>
      <c r="E72" s="39"/>
      <c r="F72" s="39"/>
      <c r="G72" s="39"/>
      <c r="H72" s="39"/>
      <c r="I72" s="39"/>
      <c r="J72" s="31"/>
      <c r="K72" s="39"/>
      <c r="L72" s="39"/>
      <c r="M72" s="39"/>
      <c r="N72" s="39"/>
      <c r="O72" s="39"/>
      <c r="P72" s="32"/>
      <c r="Q72" s="32"/>
      <c r="R72" s="32"/>
      <c r="S72" s="82"/>
      <c r="T72" s="82"/>
      <c r="U72" s="82"/>
    </row>
    <row r="73" spans="1:21" x14ac:dyDescent="0.15">
      <c r="A73" s="91"/>
      <c r="B73" s="80"/>
      <c r="C73" s="80"/>
      <c r="D73" s="80"/>
      <c r="E73" s="80"/>
      <c r="F73" s="80"/>
      <c r="G73" s="80"/>
      <c r="H73" s="80"/>
      <c r="I73" s="80"/>
      <c r="J73" s="84"/>
      <c r="K73" s="39"/>
      <c r="L73" s="39"/>
      <c r="M73" s="39"/>
      <c r="N73" s="39"/>
      <c r="O73" s="39"/>
      <c r="P73" s="32"/>
      <c r="Q73" s="32"/>
      <c r="R73" s="32"/>
      <c r="S73" s="82"/>
      <c r="T73" s="82"/>
      <c r="U73" s="82"/>
    </row>
    <row r="74" spans="1:21" x14ac:dyDescent="0.15">
      <c r="A74" s="85"/>
      <c r="B74" s="94"/>
      <c r="C74" s="94" t="s">
        <v>12</v>
      </c>
      <c r="D74" s="94" t="s">
        <v>13</v>
      </c>
      <c r="E74" s="39"/>
      <c r="F74" s="39"/>
      <c r="G74" s="99"/>
      <c r="H74" s="99"/>
      <c r="I74" s="99"/>
      <c r="J74" s="87"/>
      <c r="K74" s="39"/>
      <c r="L74" s="39"/>
      <c r="M74" s="83"/>
      <c r="N74" s="39"/>
      <c r="O74" s="39"/>
      <c r="P74" s="32"/>
      <c r="Q74" s="32"/>
      <c r="R74" s="32"/>
      <c r="S74" s="82"/>
      <c r="T74" s="82"/>
      <c r="U74" s="82"/>
    </row>
    <row r="75" spans="1:21" x14ac:dyDescent="0.15">
      <c r="A75" s="85"/>
      <c r="B75" s="95" t="s">
        <v>60</v>
      </c>
      <c r="C75" s="96">
        <f>D22</f>
        <v>8.4000000000000005E-2</v>
      </c>
      <c r="D75" s="93" t="s">
        <v>14</v>
      </c>
      <c r="E75" s="39"/>
      <c r="F75" s="39"/>
      <c r="G75" s="99"/>
      <c r="H75" s="99"/>
      <c r="I75" s="99"/>
      <c r="J75" s="87"/>
      <c r="K75" s="39"/>
      <c r="L75" s="39"/>
      <c r="M75" s="83"/>
      <c r="N75" s="39"/>
      <c r="O75" s="39"/>
      <c r="P75" s="32"/>
      <c r="Q75" s="32"/>
      <c r="R75" s="32"/>
      <c r="S75" s="82"/>
      <c r="T75" s="82"/>
      <c r="U75" s="82"/>
    </row>
    <row r="76" spans="1:21" x14ac:dyDescent="0.15">
      <c r="A76" s="85"/>
      <c r="B76" s="95" t="s">
        <v>66</v>
      </c>
      <c r="C76" s="97">
        <v>4.62</v>
      </c>
      <c r="D76" s="93" t="s">
        <v>58</v>
      </c>
      <c r="E76" s="39"/>
      <c r="F76" s="39"/>
      <c r="G76" s="99"/>
      <c r="H76" s="99"/>
      <c r="I76" s="99"/>
      <c r="J76" s="87"/>
      <c r="K76" s="39"/>
      <c r="L76" s="39"/>
      <c r="M76" s="83"/>
      <c r="N76" s="39"/>
      <c r="O76" s="39"/>
      <c r="P76" s="32"/>
      <c r="Q76" s="32"/>
      <c r="R76" s="32"/>
      <c r="S76" s="82"/>
      <c r="T76" s="82"/>
      <c r="U76" s="82"/>
    </row>
    <row r="77" spans="1:21" x14ac:dyDescent="0.15">
      <c r="A77" s="85"/>
      <c r="B77" s="41"/>
      <c r="C77" s="39"/>
      <c r="D77" s="99"/>
      <c r="E77" s="39"/>
      <c r="F77" s="39"/>
      <c r="G77" s="99"/>
      <c r="H77" s="99"/>
      <c r="I77" s="99"/>
      <c r="J77" s="87"/>
      <c r="K77" s="39"/>
      <c r="L77" s="39"/>
      <c r="M77" s="39"/>
      <c r="N77" s="39"/>
      <c r="O77" s="39"/>
      <c r="P77" s="32"/>
      <c r="Q77" s="32"/>
      <c r="R77" s="32"/>
      <c r="S77" s="82"/>
      <c r="T77" s="82"/>
      <c r="U77" s="82"/>
    </row>
    <row r="78" spans="1:21" x14ac:dyDescent="0.15">
      <c r="A78" s="85"/>
      <c r="B78" s="99"/>
      <c r="C78" s="99"/>
      <c r="D78" s="99"/>
      <c r="E78" s="99"/>
      <c r="F78" s="39"/>
      <c r="G78" s="99"/>
      <c r="H78" s="99"/>
      <c r="I78" s="99"/>
      <c r="J78" s="87"/>
      <c r="K78" s="39"/>
      <c r="L78" s="39"/>
      <c r="M78" s="39"/>
      <c r="N78" s="39"/>
      <c r="O78" s="39"/>
      <c r="P78" s="32"/>
      <c r="Q78" s="32"/>
      <c r="R78" s="32"/>
      <c r="S78" s="82"/>
      <c r="T78" s="82"/>
      <c r="U78" s="82"/>
    </row>
    <row r="79" spans="1:21" x14ac:dyDescent="0.15">
      <c r="A79" s="100" t="s">
        <v>67</v>
      </c>
      <c r="B79" s="101" t="s">
        <v>64</v>
      </c>
      <c r="C79" s="93" t="s">
        <v>65</v>
      </c>
      <c r="D79" s="99"/>
      <c r="E79" s="99"/>
      <c r="F79" s="39"/>
      <c r="G79" s="99"/>
      <c r="H79" s="99"/>
      <c r="I79" s="99"/>
      <c r="J79" s="87"/>
      <c r="K79" s="32"/>
      <c r="L79" s="32"/>
    </row>
    <row r="80" spans="1:21" x14ac:dyDescent="0.15">
      <c r="A80" s="100">
        <v>6</v>
      </c>
      <c r="B80" s="70">
        <v>3.6</v>
      </c>
      <c r="C80" s="77">
        <f>9.8*(B80/1000)</f>
        <v>3.5279999999999999E-2</v>
      </c>
      <c r="D80" s="99"/>
      <c r="E80" s="99"/>
      <c r="F80" s="39"/>
      <c r="G80" s="99"/>
      <c r="H80" s="99"/>
      <c r="I80" s="99"/>
      <c r="J80" s="87"/>
      <c r="K80" s="32"/>
      <c r="L80" s="32"/>
    </row>
    <row r="81" spans="1:21" x14ac:dyDescent="0.15">
      <c r="A81" s="116">
        <v>5</v>
      </c>
      <c r="B81" s="76">
        <v>2.9</v>
      </c>
      <c r="C81" s="77">
        <f t="shared" ref="C81:C86" si="1">9.8*(B81/1000)</f>
        <v>2.8420000000000001E-2</v>
      </c>
      <c r="D81" s="99"/>
      <c r="E81" s="99"/>
      <c r="F81" s="39"/>
      <c r="G81" s="99"/>
      <c r="H81" s="99"/>
      <c r="I81" s="99"/>
      <c r="J81" s="87"/>
      <c r="K81" s="39"/>
      <c r="L81" s="39"/>
      <c r="M81" s="39"/>
      <c r="N81" s="39"/>
      <c r="O81" s="39"/>
      <c r="P81" s="32"/>
      <c r="Q81" s="32"/>
      <c r="R81" s="32"/>
      <c r="S81" s="82"/>
      <c r="T81" s="82"/>
      <c r="U81" s="82"/>
    </row>
    <row r="82" spans="1:21" x14ac:dyDescent="0.15">
      <c r="A82" s="116">
        <v>4</v>
      </c>
      <c r="B82" s="76">
        <v>2.4</v>
      </c>
      <c r="C82" s="77">
        <f t="shared" si="1"/>
        <v>2.3519999999999999E-2</v>
      </c>
      <c r="D82" s="99"/>
      <c r="E82" s="99"/>
      <c r="F82" s="39"/>
      <c r="G82" s="99"/>
      <c r="H82" s="99"/>
      <c r="I82" s="99"/>
      <c r="J82" s="87"/>
      <c r="K82" s="39"/>
      <c r="L82" s="39"/>
      <c r="M82" s="39"/>
      <c r="N82" s="39"/>
      <c r="O82" s="39"/>
      <c r="P82" s="32"/>
      <c r="Q82" s="32"/>
      <c r="R82" s="32"/>
      <c r="S82" s="82"/>
      <c r="T82" s="82"/>
      <c r="U82" s="82"/>
    </row>
    <row r="83" spans="1:21" x14ac:dyDescent="0.15">
      <c r="A83" s="116">
        <v>3</v>
      </c>
      <c r="B83" s="76">
        <v>1.9</v>
      </c>
      <c r="C83" s="77">
        <f t="shared" si="1"/>
        <v>1.8620000000000001E-2</v>
      </c>
      <c r="D83" s="99"/>
      <c r="E83" s="99"/>
      <c r="F83" s="39"/>
      <c r="G83" s="99"/>
      <c r="H83" s="99"/>
      <c r="I83" s="99"/>
      <c r="J83" s="87"/>
      <c r="K83" s="39"/>
      <c r="L83" s="39"/>
      <c r="M83" s="39"/>
      <c r="N83" s="39"/>
      <c r="O83" s="39"/>
      <c r="P83" s="32"/>
      <c r="Q83" s="32"/>
      <c r="R83" s="32"/>
      <c r="S83" s="82"/>
      <c r="T83" s="82"/>
      <c r="U83" s="82"/>
    </row>
    <row r="84" spans="1:21" x14ac:dyDescent="0.15">
      <c r="A84" s="116">
        <v>2</v>
      </c>
      <c r="B84" s="76">
        <v>1.2</v>
      </c>
      <c r="C84" s="77">
        <f t="shared" si="1"/>
        <v>1.176E-2</v>
      </c>
      <c r="D84" s="99"/>
      <c r="E84" s="39"/>
      <c r="F84" s="39"/>
      <c r="G84" s="39"/>
      <c r="H84" s="39"/>
      <c r="I84" s="39"/>
      <c r="J84" s="87"/>
      <c r="K84" s="39"/>
      <c r="L84" s="39"/>
      <c r="M84" s="39"/>
      <c r="N84" s="39"/>
      <c r="O84" s="39"/>
      <c r="P84" s="32"/>
      <c r="Q84" s="32"/>
      <c r="R84" s="32"/>
      <c r="S84" s="82"/>
      <c r="T84" s="82"/>
      <c r="U84" s="82"/>
    </row>
    <row r="85" spans="1:21" x14ac:dyDescent="0.15">
      <c r="A85" s="116">
        <v>1</v>
      </c>
      <c r="B85" s="76">
        <v>0.5</v>
      </c>
      <c r="C85" s="77">
        <f t="shared" si="1"/>
        <v>4.9000000000000007E-3</v>
      </c>
      <c r="D85" s="99"/>
      <c r="E85" s="99"/>
      <c r="F85" s="94"/>
      <c r="G85" s="94"/>
      <c r="H85" s="94"/>
      <c r="I85" s="99"/>
      <c r="J85" s="87"/>
      <c r="K85" s="39"/>
      <c r="L85" s="39"/>
      <c r="M85" s="39"/>
      <c r="N85" s="39"/>
      <c r="O85" s="39"/>
      <c r="P85" s="32"/>
      <c r="Q85" s="32"/>
      <c r="R85" s="32"/>
      <c r="S85" s="82"/>
      <c r="T85" s="82"/>
      <c r="U85" s="82"/>
    </row>
    <row r="86" spans="1:21" x14ac:dyDescent="0.15">
      <c r="A86" s="117">
        <v>0</v>
      </c>
      <c r="B86" s="76">
        <v>0</v>
      </c>
      <c r="C86" s="77">
        <f t="shared" si="1"/>
        <v>0</v>
      </c>
      <c r="D86" s="99"/>
      <c r="E86" s="99"/>
      <c r="F86" s="94"/>
      <c r="G86" s="94"/>
      <c r="H86" s="94"/>
      <c r="I86" s="94"/>
      <c r="J86" s="87"/>
      <c r="K86" s="39"/>
      <c r="L86" s="39"/>
      <c r="M86" s="39"/>
      <c r="N86" s="39"/>
      <c r="O86" s="39"/>
      <c r="P86" s="32"/>
      <c r="Q86" s="32"/>
      <c r="R86" s="32"/>
      <c r="S86" s="82"/>
      <c r="T86" s="82"/>
      <c r="U86" s="82"/>
    </row>
    <row r="87" spans="1:21" x14ac:dyDescent="0.15">
      <c r="A87" s="94"/>
      <c r="B87" s="94"/>
      <c r="C87" s="94"/>
      <c r="D87" s="99"/>
      <c r="E87" s="94"/>
      <c r="F87" s="94"/>
      <c r="G87" s="94"/>
      <c r="H87" s="94"/>
      <c r="I87" s="94"/>
      <c r="J87" s="87"/>
      <c r="K87" s="39"/>
      <c r="L87" s="39"/>
      <c r="M87" s="39"/>
      <c r="N87" s="39"/>
      <c r="O87" s="39"/>
      <c r="P87" s="32"/>
      <c r="Q87" s="32"/>
      <c r="R87" s="32"/>
      <c r="S87" s="82"/>
      <c r="T87" s="82"/>
      <c r="U87" s="82"/>
    </row>
    <row r="88" spans="1:21" x14ac:dyDescent="0.15">
      <c r="A88" s="94"/>
      <c r="B88" s="94"/>
      <c r="C88" s="94"/>
      <c r="D88" s="99"/>
      <c r="E88" s="94"/>
      <c r="F88" s="94"/>
      <c r="G88" s="94"/>
      <c r="H88" s="94"/>
      <c r="I88" s="94"/>
      <c r="J88" s="87"/>
      <c r="K88" s="39"/>
      <c r="L88" s="39"/>
      <c r="M88" s="39"/>
      <c r="N88" s="39"/>
      <c r="O88" s="39"/>
      <c r="P88" s="32"/>
      <c r="Q88" s="32"/>
      <c r="R88" s="32"/>
      <c r="S88" s="82"/>
      <c r="T88" s="82"/>
      <c r="U88" s="82"/>
    </row>
    <row r="89" spans="1:21" x14ac:dyDescent="0.15">
      <c r="A89" s="94"/>
      <c r="B89" s="94"/>
      <c r="C89" s="94"/>
      <c r="D89" s="94"/>
      <c r="E89" s="94"/>
      <c r="F89" s="94"/>
      <c r="G89" s="94"/>
      <c r="H89" s="94"/>
      <c r="I89" s="94"/>
      <c r="J89" s="87"/>
      <c r="K89" s="39"/>
      <c r="L89" s="39"/>
      <c r="M89" s="39"/>
      <c r="N89" s="39"/>
      <c r="O89" s="39"/>
      <c r="P89" s="32"/>
      <c r="Q89" s="32"/>
      <c r="R89" s="32"/>
      <c r="S89" s="82"/>
      <c r="T89" s="82"/>
      <c r="U89" s="82"/>
    </row>
    <row r="90" spans="1:21" x14ac:dyDescent="0.15">
      <c r="A90" s="94"/>
      <c r="B90" s="94"/>
      <c r="C90" s="94"/>
      <c r="D90" s="94"/>
      <c r="E90" s="94"/>
      <c r="F90" s="94"/>
      <c r="G90" s="94"/>
      <c r="H90" s="94"/>
      <c r="I90" s="94"/>
      <c r="J90" s="87"/>
      <c r="K90" s="39"/>
      <c r="L90" s="39"/>
      <c r="M90" s="39"/>
      <c r="N90" s="39"/>
      <c r="O90" s="39"/>
      <c r="P90" s="32"/>
      <c r="Q90" s="32"/>
      <c r="R90" s="32"/>
      <c r="S90" s="82"/>
      <c r="T90" s="82"/>
      <c r="U90" s="82"/>
    </row>
    <row r="91" spans="1:21" x14ac:dyDescent="0.15">
      <c r="A91" s="94"/>
      <c r="B91" s="94"/>
      <c r="C91" s="94"/>
      <c r="D91" s="94"/>
      <c r="E91" s="94"/>
      <c r="F91" s="94"/>
      <c r="G91" s="94"/>
      <c r="H91" s="94"/>
      <c r="I91" s="94"/>
      <c r="J91" s="87"/>
      <c r="K91" s="39"/>
      <c r="L91" s="39"/>
      <c r="M91" s="39"/>
      <c r="N91" s="39"/>
      <c r="O91" s="39"/>
      <c r="P91" s="32"/>
      <c r="Q91" s="32"/>
      <c r="R91" s="32"/>
      <c r="S91" s="82"/>
      <c r="T91" s="82"/>
      <c r="U91" s="82"/>
    </row>
    <row r="92" spans="1:21" x14ac:dyDescent="0.15">
      <c r="A92" s="103"/>
      <c r="B92" s="99"/>
      <c r="C92" s="94"/>
      <c r="D92" s="94"/>
      <c r="E92" s="94"/>
      <c r="F92" s="94"/>
      <c r="G92" s="94"/>
      <c r="H92" s="94"/>
      <c r="I92" s="94"/>
      <c r="J92" s="87"/>
      <c r="K92" s="39"/>
      <c r="L92" s="39"/>
      <c r="M92" s="39"/>
      <c r="N92" s="39"/>
      <c r="O92" s="39"/>
      <c r="P92" s="32"/>
      <c r="Q92" s="32"/>
      <c r="R92" s="32"/>
      <c r="S92" s="82"/>
      <c r="T92" s="82"/>
      <c r="U92" s="82"/>
    </row>
    <row r="93" spans="1:21" x14ac:dyDescent="0.15">
      <c r="A93" s="59" t="s">
        <v>25</v>
      </c>
      <c r="B93" s="60"/>
      <c r="C93" s="60"/>
      <c r="D93" s="60"/>
      <c r="E93" s="60"/>
      <c r="F93" s="60"/>
      <c r="G93" s="60"/>
      <c r="H93" s="60"/>
      <c r="I93" s="39"/>
      <c r="J93" s="87"/>
      <c r="K93" s="39"/>
      <c r="L93" s="39"/>
      <c r="M93" s="39"/>
      <c r="N93" s="39"/>
      <c r="O93" s="39"/>
      <c r="P93" s="32"/>
      <c r="Q93" s="32"/>
      <c r="R93" s="32"/>
      <c r="S93" s="82"/>
      <c r="T93" s="82"/>
      <c r="U93" s="82"/>
    </row>
    <row r="94" spans="1:21" x14ac:dyDescent="0.15">
      <c r="A94" s="142" t="s">
        <v>95</v>
      </c>
      <c r="B94" s="128"/>
      <c r="C94" s="128"/>
      <c r="D94" s="128"/>
      <c r="E94" s="128"/>
      <c r="F94" s="128"/>
      <c r="G94" s="128"/>
      <c r="H94" s="128"/>
      <c r="I94" s="128"/>
      <c r="J94" s="129"/>
      <c r="K94" s="39"/>
      <c r="L94" s="39"/>
      <c r="M94" s="39"/>
      <c r="N94" s="39"/>
      <c r="O94" s="39"/>
      <c r="P94" s="32"/>
      <c r="Q94" s="32"/>
      <c r="R94" s="32"/>
      <c r="S94" s="82"/>
      <c r="T94" s="82"/>
      <c r="U94" s="82"/>
    </row>
    <row r="95" spans="1:21" x14ac:dyDescent="0.15">
      <c r="A95" s="143"/>
      <c r="B95" s="131"/>
      <c r="C95" s="131"/>
      <c r="D95" s="131"/>
      <c r="E95" s="131"/>
      <c r="F95" s="131"/>
      <c r="G95" s="131"/>
      <c r="H95" s="131"/>
      <c r="I95" s="131"/>
      <c r="J95" s="132"/>
      <c r="K95" s="39"/>
      <c r="L95" s="39"/>
      <c r="M95" s="39"/>
      <c r="N95" s="39"/>
      <c r="O95" s="39"/>
      <c r="P95" s="32"/>
      <c r="Q95" s="32"/>
      <c r="R95" s="32"/>
      <c r="S95" s="82"/>
      <c r="T95" s="82"/>
      <c r="U95" s="82"/>
    </row>
    <row r="96" spans="1:21" ht="13.5" thickBot="1" x14ac:dyDescent="0.2">
      <c r="A96" s="144"/>
      <c r="B96" s="134"/>
      <c r="C96" s="134"/>
      <c r="D96" s="134"/>
      <c r="E96" s="134"/>
      <c r="F96" s="134"/>
      <c r="G96" s="134"/>
      <c r="H96" s="134"/>
      <c r="I96" s="134"/>
      <c r="J96" s="135"/>
      <c r="K96" s="39"/>
      <c r="L96" s="39"/>
      <c r="M96" s="39"/>
      <c r="N96" s="39"/>
      <c r="O96" s="39"/>
      <c r="P96" s="32"/>
      <c r="Q96" s="32"/>
      <c r="R96" s="32"/>
      <c r="S96" s="82"/>
      <c r="T96" s="82"/>
      <c r="U96" s="82"/>
    </row>
    <row r="97" spans="1:21" x14ac:dyDescent="0.15">
      <c r="A97" s="113"/>
      <c r="B97" s="114"/>
      <c r="C97" s="114"/>
      <c r="D97" s="114"/>
      <c r="E97" s="114"/>
      <c r="F97" s="114"/>
      <c r="G97" s="114"/>
      <c r="H97" s="114"/>
      <c r="I97" s="114"/>
      <c r="J97" s="115"/>
      <c r="K97" s="39"/>
      <c r="L97" s="39"/>
      <c r="M97" s="39"/>
      <c r="N97" s="39"/>
      <c r="O97" s="39"/>
      <c r="P97" s="32"/>
      <c r="Q97" s="32"/>
      <c r="R97" s="32"/>
      <c r="S97" s="82"/>
      <c r="T97" s="82"/>
      <c r="U97" s="82"/>
    </row>
    <row r="98" spans="1:21" ht="13.5" thickBot="1" x14ac:dyDescent="0.2">
      <c r="A98" s="85" t="s">
        <v>87</v>
      </c>
      <c r="B98" s="39"/>
      <c r="C98" s="39"/>
      <c r="D98" s="39"/>
      <c r="E98" s="39"/>
      <c r="F98" s="39"/>
      <c r="G98" s="39"/>
      <c r="H98" s="39"/>
      <c r="I98" s="39"/>
      <c r="J98" s="31"/>
      <c r="K98" s="39"/>
      <c r="L98" s="39"/>
      <c r="M98" s="39"/>
      <c r="N98" s="39"/>
      <c r="O98" s="39"/>
      <c r="P98" s="32"/>
      <c r="Q98" s="32"/>
      <c r="R98" s="32"/>
      <c r="S98" s="82"/>
      <c r="T98" s="82"/>
      <c r="U98" s="82"/>
    </row>
    <row r="99" spans="1:21" x14ac:dyDescent="0.15">
      <c r="A99" s="91"/>
      <c r="B99" s="80"/>
      <c r="C99" s="80"/>
      <c r="D99" s="80"/>
      <c r="E99" s="80"/>
      <c r="F99" s="80"/>
      <c r="G99" s="80"/>
      <c r="H99" s="80"/>
      <c r="I99" s="80"/>
      <c r="J99" s="84"/>
      <c r="K99" s="39"/>
      <c r="L99" s="39"/>
      <c r="M99" s="39"/>
      <c r="N99" s="39"/>
      <c r="O99" s="39"/>
      <c r="P99" s="32"/>
      <c r="Q99" s="32"/>
      <c r="R99" s="32"/>
      <c r="S99" s="82"/>
      <c r="T99" s="82"/>
      <c r="U99" s="82"/>
    </row>
    <row r="100" spans="1:21" x14ac:dyDescent="0.15">
      <c r="A100" s="85"/>
      <c r="B100" s="94"/>
      <c r="C100" s="94" t="s">
        <v>12</v>
      </c>
      <c r="D100" s="94" t="s">
        <v>13</v>
      </c>
      <c r="E100" s="39"/>
      <c r="F100" s="39"/>
      <c r="G100" s="99"/>
      <c r="H100" s="99"/>
      <c r="I100" s="99"/>
      <c r="J100" s="87"/>
      <c r="K100" s="39"/>
      <c r="L100" s="39"/>
      <c r="M100" s="39"/>
      <c r="N100" s="39"/>
      <c r="O100" s="39"/>
      <c r="P100" s="32"/>
      <c r="Q100" s="32"/>
      <c r="R100" s="32"/>
      <c r="S100" s="82"/>
      <c r="T100" s="82"/>
      <c r="U100" s="82"/>
    </row>
    <row r="101" spans="1:21" x14ac:dyDescent="0.15">
      <c r="A101" s="85"/>
      <c r="B101" s="95" t="s">
        <v>66</v>
      </c>
      <c r="C101" s="97">
        <v>4.62</v>
      </c>
      <c r="D101" s="93" t="s">
        <v>58</v>
      </c>
      <c r="E101" s="39"/>
      <c r="F101" s="39"/>
      <c r="G101" s="99"/>
      <c r="H101" s="99"/>
      <c r="I101" s="99"/>
      <c r="J101" s="87"/>
      <c r="K101" s="39"/>
      <c r="L101" s="39"/>
      <c r="M101" s="39"/>
      <c r="N101" s="39"/>
      <c r="O101" s="39"/>
      <c r="P101" s="32"/>
      <c r="Q101" s="32"/>
      <c r="R101" s="32"/>
      <c r="S101" s="82"/>
      <c r="T101" s="82"/>
      <c r="U101" s="82"/>
    </row>
    <row r="102" spans="1:21" x14ac:dyDescent="0.15">
      <c r="A102" s="85"/>
      <c r="B102" s="95" t="s">
        <v>68</v>
      </c>
      <c r="C102" s="117">
        <v>6</v>
      </c>
      <c r="D102" s="93"/>
      <c r="E102" s="39"/>
      <c r="F102" s="39"/>
      <c r="G102" s="99"/>
      <c r="H102" s="99"/>
      <c r="I102" s="99"/>
      <c r="J102" s="87"/>
      <c r="K102" s="39"/>
      <c r="L102" s="39"/>
      <c r="M102" s="39"/>
      <c r="N102" s="39"/>
      <c r="O102" s="39"/>
      <c r="P102" s="32"/>
      <c r="Q102" s="32"/>
      <c r="R102" s="32"/>
      <c r="S102" s="82"/>
      <c r="T102" s="82"/>
      <c r="U102" s="82"/>
    </row>
    <row r="103" spans="1:21" x14ac:dyDescent="0.15">
      <c r="A103" s="85"/>
      <c r="B103" s="99"/>
      <c r="C103" s="99"/>
      <c r="D103" s="99"/>
      <c r="E103" s="39"/>
      <c r="F103" s="39"/>
      <c r="G103" s="99"/>
      <c r="H103" s="99"/>
      <c r="I103" s="99"/>
      <c r="J103" s="87"/>
      <c r="K103" s="39"/>
      <c r="L103" s="39"/>
      <c r="M103" s="39"/>
      <c r="N103" s="39"/>
      <c r="O103" s="39"/>
      <c r="P103" s="32"/>
      <c r="Q103" s="32"/>
      <c r="R103" s="32"/>
      <c r="S103" s="82"/>
      <c r="T103" s="82"/>
      <c r="U103" s="82"/>
    </row>
    <row r="104" spans="1:21" x14ac:dyDescent="0.15">
      <c r="A104" s="85"/>
      <c r="B104" s="99"/>
      <c r="C104" s="99"/>
      <c r="D104" s="99"/>
      <c r="E104" s="99"/>
      <c r="F104" s="39"/>
      <c r="G104" s="99"/>
      <c r="H104" s="99"/>
      <c r="I104" s="99"/>
      <c r="J104" s="87"/>
      <c r="K104" s="39"/>
      <c r="L104" s="39"/>
      <c r="M104" s="39"/>
      <c r="N104" s="39"/>
      <c r="O104" s="39"/>
      <c r="P104" s="32"/>
      <c r="Q104" s="32"/>
      <c r="R104" s="32"/>
      <c r="S104" s="82"/>
      <c r="T104" s="82"/>
      <c r="U104" s="82"/>
    </row>
    <row r="105" spans="1:21" x14ac:dyDescent="0.15">
      <c r="A105" s="100" t="s">
        <v>69</v>
      </c>
      <c r="B105" s="101" t="s">
        <v>64</v>
      </c>
      <c r="C105" s="93" t="s">
        <v>65</v>
      </c>
      <c r="D105" s="99"/>
      <c r="E105" s="99"/>
      <c r="F105" s="39"/>
      <c r="G105" s="99"/>
      <c r="H105" s="99"/>
      <c r="I105" s="99"/>
      <c r="J105" s="87"/>
      <c r="K105" s="39"/>
      <c r="L105" s="39"/>
      <c r="M105" s="39"/>
      <c r="N105" s="39"/>
      <c r="O105" s="39"/>
      <c r="P105" s="32"/>
      <c r="Q105" s="32"/>
      <c r="R105" s="32"/>
      <c r="S105" s="82"/>
      <c r="T105" s="82"/>
      <c r="U105" s="82"/>
    </row>
    <row r="106" spans="1:21" ht="25.5" customHeight="1" x14ac:dyDescent="0.15">
      <c r="A106" s="118">
        <f>D22</f>
        <v>8.4000000000000005E-2</v>
      </c>
      <c r="B106" s="76">
        <v>3.6</v>
      </c>
      <c r="C106" s="77">
        <f t="shared" ref="C106:C111" si="2">9.8*(B106/1000)</f>
        <v>3.5279999999999999E-2</v>
      </c>
      <c r="D106" s="119"/>
      <c r="E106" s="99"/>
      <c r="F106" s="39"/>
      <c r="G106" s="99"/>
      <c r="H106" s="99"/>
      <c r="I106" s="99"/>
      <c r="J106" s="87"/>
      <c r="K106" s="39"/>
      <c r="L106" s="39"/>
      <c r="M106" s="39"/>
      <c r="N106" s="39"/>
      <c r="O106" s="39"/>
      <c r="P106" s="32"/>
      <c r="Q106" s="32"/>
      <c r="R106" s="32"/>
      <c r="S106" s="82"/>
      <c r="T106" s="82"/>
      <c r="U106" s="82"/>
    </row>
    <row r="107" spans="1:21" x14ac:dyDescent="0.15">
      <c r="A107" s="118">
        <f>D21</f>
        <v>6.4000000000000001E-2</v>
      </c>
      <c r="B107" s="76">
        <v>2.7</v>
      </c>
      <c r="C107" s="77">
        <f t="shared" si="2"/>
        <v>2.6460000000000004E-2</v>
      </c>
      <c r="D107" s="119"/>
      <c r="E107" s="99"/>
      <c r="F107" s="39"/>
      <c r="G107" s="99"/>
      <c r="H107" s="99"/>
      <c r="I107" s="99"/>
      <c r="J107" s="87"/>
      <c r="K107" s="39"/>
      <c r="L107" s="39"/>
      <c r="M107" s="39"/>
      <c r="N107" s="39"/>
      <c r="O107" s="39"/>
      <c r="P107" s="32"/>
      <c r="Q107" s="32"/>
      <c r="R107" s="32"/>
      <c r="S107" s="82"/>
      <c r="T107" s="82"/>
      <c r="U107" s="82"/>
    </row>
    <row r="108" spans="1:21" x14ac:dyDescent="0.15">
      <c r="A108" s="118">
        <f>D20</f>
        <v>4.2000000000000003E-2</v>
      </c>
      <c r="B108" s="76">
        <v>1.8</v>
      </c>
      <c r="C108" s="77">
        <f t="shared" si="2"/>
        <v>1.7639999999999999E-2</v>
      </c>
      <c r="D108" s="119"/>
      <c r="E108" s="99"/>
      <c r="F108" s="39"/>
      <c r="G108" s="99"/>
      <c r="H108" s="99"/>
      <c r="I108" s="99"/>
      <c r="J108" s="87"/>
      <c r="K108" s="39"/>
      <c r="L108" s="39"/>
      <c r="M108" s="39"/>
      <c r="N108" s="39"/>
      <c r="O108" s="39"/>
      <c r="P108" s="32"/>
      <c r="Q108" s="32"/>
      <c r="R108" s="32"/>
      <c r="S108" s="82"/>
      <c r="T108" s="82"/>
      <c r="U108" s="82"/>
    </row>
    <row r="109" spans="1:21" x14ac:dyDescent="0.15">
      <c r="A109" s="118">
        <f>D19</f>
        <v>3.2000000000000001E-2</v>
      </c>
      <c r="B109" s="76">
        <v>1.3</v>
      </c>
      <c r="C109" s="77">
        <f t="shared" si="2"/>
        <v>1.274E-2</v>
      </c>
      <c r="D109" s="119"/>
      <c r="E109" s="99"/>
      <c r="F109" s="39"/>
      <c r="G109" s="99"/>
      <c r="H109" s="99"/>
      <c r="I109" s="99"/>
      <c r="J109" s="87"/>
      <c r="K109" s="39"/>
      <c r="L109" s="39"/>
      <c r="M109" s="39"/>
      <c r="N109" s="39"/>
      <c r="O109" s="39"/>
      <c r="P109" s="32"/>
      <c r="Q109" s="32"/>
      <c r="R109" s="32"/>
      <c r="S109" s="82"/>
      <c r="T109" s="82"/>
      <c r="U109" s="82"/>
    </row>
    <row r="110" spans="1:21" x14ac:dyDescent="0.15">
      <c r="A110" s="118">
        <f>D18</f>
        <v>2.1999999999999999E-2</v>
      </c>
      <c r="B110" s="76">
        <v>1</v>
      </c>
      <c r="C110" s="77">
        <f t="shared" si="2"/>
        <v>9.8000000000000014E-3</v>
      </c>
      <c r="D110" s="119"/>
      <c r="E110" s="39"/>
      <c r="F110" s="39"/>
      <c r="G110" s="39"/>
      <c r="H110" s="39"/>
      <c r="I110" s="39"/>
      <c r="J110" s="87"/>
      <c r="K110" s="39"/>
      <c r="L110" s="39"/>
      <c r="M110" s="39"/>
      <c r="N110" s="39"/>
      <c r="O110" s="39"/>
      <c r="P110" s="32"/>
      <c r="Q110" s="32"/>
      <c r="R110" s="32"/>
      <c r="S110" s="82"/>
      <c r="T110" s="82"/>
      <c r="U110" s="82"/>
    </row>
    <row r="111" spans="1:21" x14ac:dyDescent="0.15">
      <c r="A111" s="118">
        <f>D17</f>
        <v>1.2E-2</v>
      </c>
      <c r="B111" s="76">
        <v>0.5</v>
      </c>
      <c r="C111" s="77">
        <f t="shared" si="2"/>
        <v>4.9000000000000007E-3</v>
      </c>
      <c r="D111" s="119"/>
      <c r="E111" s="99"/>
      <c r="F111" s="94"/>
      <c r="G111" s="94"/>
      <c r="H111" s="94"/>
      <c r="I111" s="99"/>
      <c r="J111" s="87"/>
      <c r="K111" s="39"/>
      <c r="L111" s="39"/>
      <c r="M111" s="39"/>
      <c r="N111" s="39"/>
      <c r="O111" s="39"/>
      <c r="P111" s="32"/>
      <c r="Q111" s="32"/>
      <c r="R111" s="32"/>
      <c r="S111" s="82"/>
      <c r="T111" s="82"/>
      <c r="U111" s="82"/>
    </row>
    <row r="112" spans="1:21" x14ac:dyDescent="0.15">
      <c r="A112" s="107"/>
      <c r="B112" s="94"/>
      <c r="C112" s="94"/>
      <c r="D112" s="99"/>
      <c r="E112" s="99"/>
      <c r="F112" s="94"/>
      <c r="G112" s="94"/>
      <c r="H112" s="94"/>
      <c r="I112" s="94"/>
      <c r="J112" s="87"/>
      <c r="K112" s="39"/>
      <c r="L112" s="39"/>
      <c r="M112" s="39"/>
      <c r="N112" s="39"/>
      <c r="O112" s="39"/>
      <c r="P112" s="32"/>
      <c r="Q112" s="32"/>
      <c r="R112" s="32"/>
      <c r="S112" s="82"/>
      <c r="T112" s="82"/>
      <c r="U112" s="82"/>
    </row>
    <row r="113" spans="1:21" x14ac:dyDescent="0.15">
      <c r="A113" s="107"/>
      <c r="B113" s="94"/>
      <c r="C113" s="94"/>
      <c r="D113" s="99"/>
      <c r="E113" s="94"/>
      <c r="F113" s="94"/>
      <c r="G113" s="94"/>
      <c r="H113" s="94"/>
      <c r="I113" s="94"/>
      <c r="J113" s="87"/>
      <c r="K113" s="39"/>
      <c r="L113" s="39"/>
      <c r="M113" s="39"/>
      <c r="N113" s="39"/>
      <c r="O113" s="39"/>
      <c r="P113" s="32"/>
      <c r="Q113" s="32"/>
      <c r="R113" s="32"/>
      <c r="S113" s="82"/>
      <c r="T113" s="82"/>
      <c r="U113" s="82"/>
    </row>
    <row r="114" spans="1:21" x14ac:dyDescent="0.15">
      <c r="A114" s="107"/>
      <c r="B114" s="94"/>
      <c r="C114" s="94"/>
      <c r="D114" s="99"/>
      <c r="E114" s="94"/>
      <c r="F114" s="94"/>
      <c r="G114" s="94"/>
      <c r="H114" s="94"/>
      <c r="I114" s="94"/>
      <c r="J114" s="87"/>
      <c r="K114" s="39"/>
      <c r="L114" s="39"/>
      <c r="M114" s="39"/>
      <c r="N114" s="39"/>
      <c r="O114" s="39"/>
      <c r="P114" s="32"/>
      <c r="Q114" s="32"/>
      <c r="R114" s="32"/>
      <c r="S114" s="82"/>
      <c r="T114" s="82"/>
      <c r="U114" s="82"/>
    </row>
    <row r="115" spans="1:21" x14ac:dyDescent="0.15">
      <c r="A115" s="107"/>
      <c r="B115" s="94"/>
      <c r="C115" s="94"/>
      <c r="D115" s="94"/>
      <c r="E115" s="94"/>
      <c r="F115" s="94"/>
      <c r="G115" s="94"/>
      <c r="H115" s="94"/>
      <c r="I115" s="94"/>
      <c r="J115" s="87"/>
    </row>
    <row r="116" spans="1:21" x14ac:dyDescent="0.15">
      <c r="A116" s="107"/>
      <c r="B116" s="94"/>
      <c r="C116" s="94"/>
      <c r="D116" s="94"/>
      <c r="E116" s="94"/>
      <c r="F116" s="94"/>
      <c r="G116" s="94"/>
      <c r="H116" s="94"/>
      <c r="I116" s="94"/>
      <c r="J116" s="87"/>
    </row>
    <row r="117" spans="1:21" x14ac:dyDescent="0.15">
      <c r="A117" s="107"/>
      <c r="B117" s="94"/>
      <c r="C117" s="94"/>
      <c r="D117" s="94"/>
      <c r="E117" s="94"/>
      <c r="F117" s="94"/>
      <c r="G117" s="94"/>
      <c r="H117" s="94"/>
      <c r="I117" s="94"/>
      <c r="J117" s="87"/>
    </row>
    <row r="118" spans="1:21" x14ac:dyDescent="0.15">
      <c r="A118" s="59" t="s">
        <v>25</v>
      </c>
      <c r="B118" s="60"/>
      <c r="C118" s="60"/>
      <c r="D118" s="60"/>
      <c r="E118" s="60"/>
      <c r="F118" s="60"/>
      <c r="G118" s="60"/>
      <c r="H118" s="60"/>
      <c r="I118" s="39"/>
      <c r="J118" s="87"/>
      <c r="K118" s="39"/>
      <c r="L118" s="39"/>
      <c r="M118" s="39"/>
      <c r="N118" s="39"/>
      <c r="O118" s="39"/>
      <c r="P118" s="32"/>
      <c r="Q118" s="32"/>
      <c r="R118" s="32"/>
      <c r="S118" s="82"/>
      <c r="T118" s="82"/>
      <c r="U118" s="82"/>
    </row>
    <row r="119" spans="1:21" x14ac:dyDescent="0.15">
      <c r="A119" s="138" t="s">
        <v>96</v>
      </c>
      <c r="B119" s="139"/>
      <c r="C119" s="139"/>
      <c r="D119" s="139"/>
      <c r="E119" s="139"/>
      <c r="F119" s="139"/>
      <c r="G119" s="139"/>
      <c r="H119" s="139"/>
      <c r="I119" s="139"/>
      <c r="J119" s="140"/>
      <c r="K119" s="39"/>
      <c r="L119" s="39"/>
      <c r="M119" s="39"/>
      <c r="N119" s="39"/>
      <c r="O119" s="39"/>
      <c r="P119" s="32"/>
      <c r="Q119" s="32"/>
      <c r="R119" s="32"/>
      <c r="S119" s="82"/>
      <c r="T119" s="82"/>
      <c r="U119" s="82"/>
    </row>
    <row r="120" spans="1:21" x14ac:dyDescent="0.15">
      <c r="A120" s="141"/>
      <c r="B120" s="139"/>
      <c r="C120" s="139"/>
      <c r="D120" s="139"/>
      <c r="E120" s="139"/>
      <c r="F120" s="139"/>
      <c r="G120" s="139"/>
      <c r="H120" s="139"/>
      <c r="I120" s="139"/>
      <c r="J120" s="140"/>
      <c r="K120" s="39"/>
      <c r="L120" s="39"/>
      <c r="M120" s="39"/>
      <c r="N120" s="39"/>
      <c r="O120" s="39"/>
      <c r="P120" s="32"/>
      <c r="Q120" s="32"/>
      <c r="R120" s="32"/>
      <c r="S120" s="82"/>
      <c r="T120" s="82"/>
      <c r="U120" s="82"/>
    </row>
    <row r="121" spans="1:21" x14ac:dyDescent="0.15">
      <c r="A121" s="141"/>
      <c r="B121" s="139"/>
      <c r="C121" s="139"/>
      <c r="D121" s="139"/>
      <c r="E121" s="139"/>
      <c r="F121" s="139"/>
      <c r="G121" s="139"/>
      <c r="H121" s="139"/>
      <c r="I121" s="139"/>
      <c r="J121" s="140"/>
      <c r="K121" s="39"/>
      <c r="L121" s="39"/>
      <c r="M121" s="39"/>
      <c r="N121" s="39"/>
      <c r="O121" s="39"/>
      <c r="P121" s="32"/>
      <c r="Q121" s="32"/>
      <c r="R121" s="32"/>
      <c r="S121" s="82"/>
      <c r="T121" s="82"/>
      <c r="U121" s="82"/>
    </row>
    <row r="122" spans="1:21" s="104" customFormat="1" x14ac:dyDescent="0.15">
      <c r="A122" s="67"/>
      <c r="B122" s="68"/>
      <c r="C122" s="68"/>
      <c r="D122" s="68"/>
      <c r="E122" s="68"/>
      <c r="F122" s="68"/>
      <c r="G122" s="68"/>
      <c r="H122" s="68"/>
      <c r="I122" s="68"/>
      <c r="J122" s="69"/>
      <c r="K122" s="15"/>
      <c r="L122" s="15"/>
      <c r="M122" s="15"/>
      <c r="N122" s="15"/>
      <c r="O122" s="15"/>
      <c r="P122" s="6"/>
      <c r="Q122" s="6"/>
      <c r="R122" s="6"/>
    </row>
    <row r="123" spans="1:21" s="104" customFormat="1" x14ac:dyDescent="0.15">
      <c r="A123" s="105"/>
      <c r="B123" s="68"/>
      <c r="C123" s="106"/>
      <c r="D123" s="106"/>
      <c r="E123" s="26" t="s">
        <v>85</v>
      </c>
      <c r="F123" s="68"/>
      <c r="G123" s="68"/>
      <c r="H123" s="68"/>
      <c r="I123" s="68"/>
      <c r="J123" s="69"/>
      <c r="K123" s="15"/>
      <c r="L123" s="15"/>
      <c r="M123" s="15"/>
      <c r="N123" s="15"/>
      <c r="O123" s="15"/>
      <c r="P123" s="6"/>
      <c r="Q123" s="6"/>
      <c r="R123" s="6"/>
    </row>
    <row r="124" spans="1:21" x14ac:dyDescent="0.15">
      <c r="A124" s="107"/>
      <c r="B124" s="94" t="s">
        <v>12</v>
      </c>
      <c r="C124" s="94" t="s">
        <v>13</v>
      </c>
      <c r="D124" s="108"/>
      <c r="E124" s="127" t="s">
        <v>98</v>
      </c>
      <c r="F124" s="128"/>
      <c r="G124" s="128"/>
      <c r="H124" s="128"/>
      <c r="I124" s="128"/>
      <c r="J124" s="129"/>
      <c r="K124" s="39"/>
      <c r="L124" s="39"/>
      <c r="M124" s="39"/>
      <c r="N124" s="39"/>
      <c r="O124" s="39"/>
      <c r="P124" s="32"/>
      <c r="Q124" s="32"/>
      <c r="R124" s="32"/>
      <c r="S124" s="82"/>
      <c r="T124" s="82"/>
      <c r="U124" s="82"/>
    </row>
    <row r="125" spans="1:21" x14ac:dyDescent="0.15">
      <c r="A125" s="109" t="s">
        <v>83</v>
      </c>
      <c r="B125" s="77">
        <f>SLOPE(C106:C111,A106:A111)/C101</f>
        <v>9.0388153665403106E-2</v>
      </c>
      <c r="C125" s="93" t="s">
        <v>84</v>
      </c>
      <c r="D125" s="110"/>
      <c r="E125" s="130"/>
      <c r="F125" s="131"/>
      <c r="G125" s="131"/>
      <c r="H125" s="131"/>
      <c r="I125" s="131"/>
      <c r="J125" s="132"/>
      <c r="K125" s="39"/>
      <c r="L125" s="39"/>
      <c r="M125" s="39"/>
      <c r="N125" s="39"/>
      <c r="O125" s="39"/>
      <c r="P125" s="32"/>
      <c r="Q125" s="32"/>
      <c r="R125" s="32"/>
      <c r="S125" s="82"/>
      <c r="T125" s="82"/>
      <c r="U125" s="82"/>
    </row>
    <row r="126" spans="1:21" ht="95.1" customHeight="1" thickBot="1" x14ac:dyDescent="0.2">
      <c r="A126" s="105"/>
      <c r="B126" s="68"/>
      <c r="C126" s="68"/>
      <c r="D126" s="120"/>
      <c r="E126" s="133"/>
      <c r="F126" s="134"/>
      <c r="G126" s="134"/>
      <c r="H126" s="134"/>
      <c r="I126" s="134"/>
      <c r="J126" s="135"/>
      <c r="K126" s="39"/>
      <c r="L126" s="39"/>
      <c r="M126" s="39"/>
      <c r="N126" s="39"/>
      <c r="O126" s="39"/>
      <c r="P126" s="32"/>
      <c r="Q126" s="32"/>
      <c r="R126" s="32"/>
      <c r="S126" s="82"/>
      <c r="T126" s="82"/>
      <c r="U126" s="82"/>
    </row>
    <row r="127" spans="1:21" x14ac:dyDescent="0.15">
      <c r="A127" s="105"/>
      <c r="B127" s="68"/>
      <c r="C127" s="68"/>
      <c r="D127" s="120"/>
      <c r="E127" s="121"/>
      <c r="F127" s="121"/>
      <c r="G127" s="121"/>
      <c r="H127" s="121"/>
      <c r="I127" s="121"/>
      <c r="J127" s="122"/>
      <c r="K127" s="39"/>
      <c r="L127" s="39"/>
      <c r="M127" s="39"/>
      <c r="N127" s="39"/>
      <c r="O127" s="39"/>
      <c r="P127" s="32"/>
      <c r="Q127" s="32"/>
      <c r="R127" s="32"/>
      <c r="S127" s="82"/>
      <c r="T127" s="82"/>
      <c r="U127" s="82"/>
    </row>
    <row r="128" spans="1:21" s="104" customFormat="1" x14ac:dyDescent="0.15">
      <c r="A128" s="123" t="s">
        <v>88</v>
      </c>
      <c r="B128" s="68"/>
      <c r="C128" s="68"/>
      <c r="D128" s="120"/>
      <c r="E128" s="26"/>
      <c r="F128" s="68"/>
      <c r="G128" s="68"/>
      <c r="H128" s="68"/>
      <c r="I128" s="68"/>
      <c r="J128" s="69"/>
      <c r="K128" s="15"/>
      <c r="L128" s="15"/>
      <c r="M128" s="15"/>
      <c r="N128" s="15"/>
      <c r="O128" s="15"/>
      <c r="P128" s="6"/>
      <c r="Q128" s="6"/>
      <c r="R128" s="6"/>
    </row>
    <row r="129" spans="1:21" s="104" customFormat="1" x14ac:dyDescent="0.15">
      <c r="A129" s="105"/>
      <c r="B129" s="68"/>
      <c r="C129" s="68"/>
      <c r="D129" s="120"/>
      <c r="E129" s="26" t="s">
        <v>25</v>
      </c>
      <c r="F129" s="68"/>
      <c r="G129" s="68"/>
      <c r="H129" s="68"/>
      <c r="I129" s="68"/>
      <c r="J129" s="69"/>
      <c r="K129" s="15"/>
      <c r="L129" s="15"/>
      <c r="M129" s="15"/>
      <c r="N129" s="15"/>
      <c r="O129" s="15"/>
      <c r="P129" s="6"/>
      <c r="Q129" s="6"/>
      <c r="R129" s="6"/>
    </row>
    <row r="130" spans="1:21" x14ac:dyDescent="0.15">
      <c r="A130" s="107"/>
      <c r="B130" s="137" t="s">
        <v>89</v>
      </c>
      <c r="C130" s="137"/>
      <c r="D130" s="120"/>
      <c r="E130" s="127" t="s">
        <v>99</v>
      </c>
      <c r="F130" s="128"/>
      <c r="G130" s="128"/>
      <c r="H130" s="128"/>
      <c r="I130" s="128"/>
      <c r="J130" s="129"/>
      <c r="K130" s="39"/>
      <c r="L130" s="39"/>
      <c r="M130" s="39"/>
      <c r="N130" s="39"/>
      <c r="O130" s="39"/>
      <c r="P130" s="32"/>
      <c r="Q130" s="32"/>
      <c r="R130" s="32"/>
      <c r="S130" s="82"/>
      <c r="T130" s="82"/>
      <c r="U130" s="82"/>
    </row>
    <row r="131" spans="1:21" x14ac:dyDescent="0.15">
      <c r="A131" s="109"/>
      <c r="B131" s="126">
        <f>((B125-B69)/(B125))*100</f>
        <v>-2.9212811086925008</v>
      </c>
      <c r="C131" s="124" t="s">
        <v>39</v>
      </c>
      <c r="D131" s="120"/>
      <c r="E131" s="130"/>
      <c r="F131" s="136"/>
      <c r="G131" s="136"/>
      <c r="H131" s="136"/>
      <c r="I131" s="136"/>
      <c r="J131" s="132"/>
      <c r="K131" s="39"/>
      <c r="L131" s="39"/>
      <c r="M131" s="39"/>
      <c r="N131" s="39"/>
      <c r="O131" s="39"/>
      <c r="P131" s="32"/>
      <c r="Q131" s="32"/>
      <c r="R131" s="32"/>
      <c r="S131" s="82"/>
      <c r="T131" s="82"/>
      <c r="U131" s="82"/>
    </row>
    <row r="132" spans="1:21" ht="13.5" thickBot="1" x14ac:dyDescent="0.2">
      <c r="A132" s="111"/>
      <c r="B132" s="112"/>
      <c r="C132" s="112"/>
      <c r="D132" s="112"/>
      <c r="E132" s="133"/>
      <c r="F132" s="134"/>
      <c r="G132" s="134"/>
      <c r="H132" s="134"/>
      <c r="I132" s="134"/>
      <c r="J132" s="135"/>
      <c r="K132" s="39"/>
      <c r="L132" s="39"/>
      <c r="M132" s="39"/>
      <c r="N132" s="39"/>
      <c r="O132" s="39"/>
      <c r="P132" s="32"/>
      <c r="Q132" s="32"/>
      <c r="R132" s="32"/>
      <c r="S132" s="82"/>
      <c r="T132" s="82"/>
      <c r="U132" s="82"/>
    </row>
  </sheetData>
  <mergeCells count="19">
    <mergeCell ref="E68:J70"/>
    <mergeCell ref="A2:J2"/>
    <mergeCell ref="B8:F8"/>
    <mergeCell ref="B9:F9"/>
    <mergeCell ref="B10:F10"/>
    <mergeCell ref="A63:J65"/>
    <mergeCell ref="B11:F11"/>
    <mergeCell ref="A36:J38"/>
    <mergeCell ref="B17:C17"/>
    <mergeCell ref="B18:C18"/>
    <mergeCell ref="B19:C19"/>
    <mergeCell ref="B20:C20"/>
    <mergeCell ref="B21:C21"/>
    <mergeCell ref="B22:C22"/>
    <mergeCell ref="E124:J126"/>
    <mergeCell ref="E130:J132"/>
    <mergeCell ref="B130:C130"/>
    <mergeCell ref="A119:J121"/>
    <mergeCell ref="A94:J96"/>
  </mergeCells>
  <phoneticPr fontId="9" type="noConversion"/>
  <pageMargins left="0.85" right="0.21" top="0.35433070866141736" bottom="0.24" header="0.27559055118110237" footer="0.17"/>
  <pageSetup paperSize="9" scale="86" orientation="portrait"/>
  <headerFooter alignWithMargins="0"/>
  <rowBreaks count="1" manualBreakCount="1">
    <brk id="70" max="9" man="1"/>
  </rowBreaks>
  <colBreaks count="1" manualBreakCount="1">
    <brk id="10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X367"/>
  <sheetViews>
    <sheetView showGridLines="0" showRowColHeaders="0" zoomScaleNormal="100" workbookViewId="0">
      <selection activeCell="M128" sqref="B1:M128"/>
    </sheetView>
  </sheetViews>
  <sheetFormatPr defaultColWidth="9.16796875" defaultRowHeight="12.75" x14ac:dyDescent="0.15"/>
  <cols>
    <col min="1" max="1" width="2.6953125" style="3" customWidth="1"/>
    <col min="2" max="10" width="8.62890625" style="1" customWidth="1"/>
    <col min="11" max="11" width="8.62890625" style="2" customWidth="1"/>
    <col min="12" max="48" width="9.16796875" style="2"/>
    <col min="49" max="16384" width="9.16796875" style="3"/>
  </cols>
  <sheetData>
    <row r="1" spans="1:49" s="1" customFormat="1" x14ac:dyDescent="0.15">
      <c r="A1" s="6"/>
      <c r="B1" s="9"/>
      <c r="C1" s="9"/>
      <c r="D1" s="9"/>
      <c r="E1" s="9"/>
      <c r="F1" s="9"/>
      <c r="G1" s="9"/>
      <c r="H1" s="9"/>
      <c r="I1" s="9"/>
      <c r="J1" s="9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9" s="1" customFormat="1" ht="18" x14ac:dyDescent="0.15">
      <c r="A2" s="6"/>
      <c r="B2" s="157" t="s">
        <v>56</v>
      </c>
      <c r="C2" s="157"/>
      <c r="D2" s="157"/>
      <c r="E2" s="157"/>
      <c r="F2" s="157"/>
      <c r="G2" s="157"/>
      <c r="H2" s="157"/>
      <c r="I2" s="157"/>
      <c r="J2" s="157"/>
      <c r="K2" s="157"/>
      <c r="L2" s="6"/>
      <c r="M2" s="6"/>
      <c r="N2" s="6"/>
      <c r="O2" s="6"/>
      <c r="P2" s="6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9" s="1" customFormat="1" x14ac:dyDescent="0.15">
      <c r="A3" s="6"/>
      <c r="B3" s="9"/>
      <c r="C3" s="9"/>
      <c r="D3" s="9"/>
      <c r="E3" s="9"/>
      <c r="F3" s="9"/>
      <c r="G3" s="9"/>
      <c r="H3" s="9"/>
      <c r="I3" s="9"/>
      <c r="J3" s="9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9" s="1" customFormat="1" ht="13.5" thickBot="1" x14ac:dyDescent="0.2">
      <c r="A4" s="6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  <c r="O4" s="6"/>
      <c r="P4" s="6"/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9" s="1" customFormat="1" ht="16.5" customHeight="1" x14ac:dyDescent="0.15">
      <c r="A5" s="6"/>
      <c r="B5" s="10"/>
      <c r="C5" s="11"/>
      <c r="D5" s="11"/>
      <c r="E5" s="11"/>
      <c r="F5" s="11"/>
      <c r="G5" s="11"/>
      <c r="H5" s="11"/>
      <c r="I5" s="11"/>
      <c r="J5" s="11"/>
      <c r="K5" s="12"/>
      <c r="L5" s="6"/>
      <c r="M5" s="6"/>
      <c r="N5" s="6"/>
      <c r="O5" s="6"/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s="1" customFormat="1" ht="16.5" customHeight="1" x14ac:dyDescent="0.15">
      <c r="A6" s="6"/>
      <c r="B6" s="13" t="s">
        <v>2</v>
      </c>
      <c r="C6" s="7"/>
      <c r="D6" s="14" t="s">
        <v>3</v>
      </c>
      <c r="E6" s="7"/>
      <c r="F6" s="14" t="s">
        <v>46</v>
      </c>
      <c r="G6" s="7"/>
      <c r="H6" s="14" t="s">
        <v>47</v>
      </c>
      <c r="I6" s="7"/>
      <c r="J6" s="14" t="s">
        <v>0</v>
      </c>
      <c r="K6" s="8"/>
      <c r="L6" s="6"/>
      <c r="M6" s="6"/>
      <c r="N6" s="6"/>
      <c r="O6" s="6"/>
      <c r="P6" s="6"/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s="1" customFormat="1" x14ac:dyDescent="0.15">
      <c r="A7" s="6"/>
      <c r="B7" s="13"/>
      <c r="C7" s="15"/>
      <c r="D7" s="15"/>
      <c r="E7" s="15"/>
      <c r="F7" s="15"/>
      <c r="G7" s="15"/>
      <c r="H7" s="14"/>
      <c r="I7" s="15"/>
      <c r="J7" s="15"/>
      <c r="K7" s="16"/>
      <c r="L7" s="6"/>
      <c r="M7" s="6"/>
      <c r="N7" s="6"/>
      <c r="O7" s="6"/>
      <c r="P7" s="6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s="1" customFormat="1" ht="16.5" customHeight="1" x14ac:dyDescent="0.15">
      <c r="A8" s="6"/>
      <c r="B8" s="13" t="s">
        <v>1</v>
      </c>
      <c r="C8" s="151"/>
      <c r="D8" s="151"/>
      <c r="E8" s="151"/>
      <c r="F8" s="151"/>
      <c r="G8" s="151"/>
      <c r="H8" s="14" t="s">
        <v>11</v>
      </c>
      <c r="I8" s="15"/>
      <c r="J8" s="15"/>
      <c r="K8" s="8"/>
      <c r="L8" s="6"/>
      <c r="M8" s="6"/>
      <c r="N8" s="6"/>
      <c r="O8" s="6"/>
      <c r="P8" s="6"/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s="1" customFormat="1" x14ac:dyDescent="0.15">
      <c r="A9" s="6"/>
      <c r="B9" s="17"/>
      <c r="C9" s="152"/>
      <c r="D9" s="152"/>
      <c r="E9" s="152"/>
      <c r="F9" s="152"/>
      <c r="G9" s="152"/>
      <c r="H9" s="15"/>
      <c r="I9" s="15"/>
      <c r="J9" s="15"/>
      <c r="K9" s="8"/>
      <c r="L9" s="6"/>
      <c r="M9" s="6"/>
      <c r="N9" s="6"/>
      <c r="O9" s="6"/>
      <c r="P9" s="6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s="1" customFormat="1" x14ac:dyDescent="0.15">
      <c r="A10" s="6"/>
      <c r="B10" s="17"/>
      <c r="C10" s="167"/>
      <c r="D10" s="167"/>
      <c r="E10" s="167"/>
      <c r="F10" s="167"/>
      <c r="G10" s="167"/>
      <c r="H10" s="15"/>
      <c r="I10" s="15"/>
      <c r="J10" s="15"/>
      <c r="K10" s="8"/>
      <c r="L10" s="6"/>
      <c r="M10" s="6"/>
      <c r="N10" s="6"/>
      <c r="O10" s="6"/>
      <c r="P10" s="6"/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s="1" customFormat="1" x14ac:dyDescent="0.15">
      <c r="A11" s="6"/>
      <c r="B11" s="17"/>
      <c r="C11" s="152"/>
      <c r="D11" s="152"/>
      <c r="E11" s="152"/>
      <c r="F11" s="152"/>
      <c r="G11" s="152"/>
      <c r="H11" s="15"/>
      <c r="I11" s="15"/>
      <c r="J11" s="15"/>
      <c r="K11" s="8"/>
      <c r="L11" s="6"/>
      <c r="M11" s="6"/>
      <c r="N11" s="6"/>
      <c r="O11" s="6"/>
      <c r="P11" s="6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s="1" customFormat="1" ht="13.5" thickBot="1" x14ac:dyDescent="0.2">
      <c r="A12" s="6"/>
      <c r="B12" s="18"/>
      <c r="C12" s="19"/>
      <c r="D12" s="19"/>
      <c r="E12" s="19"/>
      <c r="F12" s="19"/>
      <c r="G12" s="19"/>
      <c r="H12" s="19"/>
      <c r="I12" s="19"/>
      <c r="J12" s="19"/>
      <c r="K12" s="20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s="1" customFormat="1" x14ac:dyDescent="0.15">
      <c r="A13" s="6"/>
      <c r="B13" s="9"/>
      <c r="C13" s="9"/>
      <c r="D13" s="9"/>
      <c r="E13" s="15"/>
      <c r="F13" s="15"/>
      <c r="G13" s="15"/>
      <c r="H13" s="15"/>
      <c r="I13" s="15"/>
      <c r="J13" s="15"/>
      <c r="K13" s="6"/>
      <c r="L13" s="6"/>
      <c r="M13" s="6"/>
      <c r="N13" s="6"/>
      <c r="O13" s="6"/>
      <c r="P13" s="6"/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9" s="1" customFormat="1" x14ac:dyDescent="0.15">
      <c r="A14" s="6"/>
      <c r="B14" s="9"/>
      <c r="C14" s="9"/>
      <c r="D14" s="9"/>
      <c r="E14" s="15"/>
      <c r="F14" s="15"/>
      <c r="G14" s="15"/>
      <c r="H14" s="15"/>
      <c r="I14" s="15"/>
      <c r="J14" s="15"/>
      <c r="K14" s="6"/>
      <c r="L14" s="6"/>
      <c r="M14" s="6"/>
      <c r="N14" s="6"/>
      <c r="O14" s="6"/>
      <c r="P14" s="6"/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9" s="1" customFormat="1" ht="13.5" thickBot="1" x14ac:dyDescent="0.2">
      <c r="A15" s="6"/>
      <c r="B15" s="21" t="s">
        <v>57</v>
      </c>
      <c r="C15" s="9"/>
      <c r="D15" s="9"/>
      <c r="E15" s="15"/>
      <c r="F15" s="15"/>
      <c r="G15" s="15"/>
      <c r="H15" s="15"/>
      <c r="I15" s="15"/>
      <c r="J15" s="15"/>
      <c r="K15" s="6"/>
      <c r="L15" s="6"/>
      <c r="M15" s="6"/>
      <c r="N15" s="6"/>
      <c r="O15" s="6"/>
      <c r="P15" s="6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9" s="1" customFormat="1" x14ac:dyDescent="0.15">
      <c r="A16" s="6"/>
      <c r="B16" s="22"/>
      <c r="C16" s="11"/>
      <c r="D16" s="11"/>
      <c r="E16" s="12"/>
      <c r="F16" s="15"/>
      <c r="G16" s="15"/>
      <c r="H16" s="15"/>
      <c r="I16" s="15"/>
      <c r="J16" s="15"/>
      <c r="K16" s="6"/>
      <c r="L16" s="6"/>
      <c r="M16" s="6"/>
      <c r="N16" s="6"/>
      <c r="O16" s="6"/>
      <c r="P16" s="6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50" s="1" customFormat="1" x14ac:dyDescent="0.15">
      <c r="A17" s="6"/>
      <c r="B17" s="13"/>
      <c r="C17" s="23" t="s">
        <v>12</v>
      </c>
      <c r="D17" s="23" t="s">
        <v>13</v>
      </c>
      <c r="E17" s="16"/>
      <c r="F17" s="15"/>
      <c r="G17" s="15"/>
      <c r="H17" s="15"/>
      <c r="I17" s="15"/>
      <c r="J17" s="15"/>
      <c r="K17" s="6"/>
      <c r="L17" s="6"/>
      <c r="M17" s="6"/>
      <c r="N17" s="6"/>
      <c r="O17" s="6"/>
      <c r="P17" s="6"/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50" s="1" customFormat="1" x14ac:dyDescent="0.15">
      <c r="A18" s="6"/>
      <c r="B18" s="24" t="s">
        <v>10</v>
      </c>
      <c r="C18" s="70"/>
      <c r="D18" s="25" t="s">
        <v>9</v>
      </c>
      <c r="E18" s="16"/>
      <c r="F18" s="15"/>
      <c r="G18" s="15"/>
      <c r="H18" s="15"/>
      <c r="I18" s="15"/>
      <c r="J18" s="15"/>
      <c r="K18" s="6"/>
      <c r="L18" s="6"/>
      <c r="M18" s="6"/>
      <c r="N18" s="6"/>
      <c r="O18" s="6"/>
      <c r="P18" s="6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50" s="1" customFormat="1" ht="13.5" thickBot="1" x14ac:dyDescent="0.2">
      <c r="A19" s="6"/>
      <c r="B19" s="18"/>
      <c r="C19" s="19"/>
      <c r="D19" s="19"/>
      <c r="E19" s="20"/>
      <c r="F19" s="15"/>
      <c r="G19" s="15"/>
      <c r="H19" s="15"/>
      <c r="I19" s="15"/>
      <c r="J19" s="15"/>
      <c r="K19" s="6"/>
      <c r="L19" s="6"/>
      <c r="M19" s="6"/>
      <c r="N19" s="6"/>
      <c r="O19" s="6"/>
      <c r="P19" s="6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50" s="1" customFormat="1" x14ac:dyDescent="0.15">
      <c r="A20" s="6"/>
      <c r="B20" s="15"/>
      <c r="C20" s="15"/>
      <c r="D20" s="15"/>
      <c r="E20" s="15"/>
      <c r="F20" s="15"/>
      <c r="G20" s="15"/>
      <c r="H20" s="15"/>
      <c r="I20" s="15"/>
      <c r="J20" s="15"/>
      <c r="K20" s="6"/>
      <c r="L20" s="6"/>
      <c r="M20" s="6"/>
      <c r="N20" s="6"/>
      <c r="O20" s="6"/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50" s="1" customFormat="1" ht="13.5" thickBot="1" x14ac:dyDescent="0.2">
      <c r="A21" s="6"/>
      <c r="B21" s="21" t="s">
        <v>45</v>
      </c>
      <c r="C21" s="9"/>
      <c r="D21" s="9"/>
      <c r="E21" s="15"/>
      <c r="F21" s="15"/>
      <c r="G21" s="15"/>
      <c r="H21" s="26"/>
      <c r="I21" s="26"/>
      <c r="J21" s="26"/>
      <c r="K21" s="27"/>
      <c r="L21" s="27"/>
      <c r="M21" s="26"/>
      <c r="N21" s="2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50" s="1" customFormat="1" x14ac:dyDescent="0.15">
      <c r="A22" s="6"/>
      <c r="B22" s="22"/>
      <c r="C22" s="28"/>
      <c r="D22" s="28"/>
      <c r="E22" s="11"/>
      <c r="F22" s="11"/>
      <c r="G22" s="12"/>
      <c r="H22" s="15"/>
      <c r="I22" s="15"/>
      <c r="J22" s="26"/>
      <c r="K22" s="26"/>
      <c r="L22" s="26"/>
      <c r="M22" s="27"/>
      <c r="N22" s="27"/>
      <c r="O22" s="6"/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s="1" customFormat="1" ht="15.75" x14ac:dyDescent="0.15">
      <c r="A23" s="6"/>
      <c r="B23" s="155" t="s">
        <v>29</v>
      </c>
      <c r="C23" s="156"/>
      <c r="D23" s="29" t="s">
        <v>30</v>
      </c>
      <c r="E23" s="71"/>
      <c r="F23" s="30" t="s">
        <v>14</v>
      </c>
      <c r="G23" s="31"/>
      <c r="H23" s="15"/>
      <c r="I23" s="15"/>
      <c r="J23" s="32"/>
      <c r="K23" s="32"/>
      <c r="L23" s="32"/>
      <c r="M23" s="32"/>
      <c r="N23" s="32"/>
      <c r="O23" s="6"/>
      <c r="P23" s="6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s="1" customFormat="1" ht="15.75" x14ac:dyDescent="0.15">
      <c r="A24" s="6"/>
      <c r="B24" s="155" t="s">
        <v>31</v>
      </c>
      <c r="C24" s="156"/>
      <c r="D24" s="29" t="s">
        <v>34</v>
      </c>
      <c r="E24" s="71"/>
      <c r="F24" s="30" t="s">
        <v>14</v>
      </c>
      <c r="G24" s="31"/>
      <c r="H24" s="15"/>
      <c r="I24" s="15"/>
      <c r="J24" s="32"/>
      <c r="K24" s="32"/>
      <c r="L24" s="32"/>
      <c r="M24" s="32"/>
      <c r="N24" s="32"/>
      <c r="O24" s="6"/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s="1" customFormat="1" ht="15.75" x14ac:dyDescent="0.15">
      <c r="A25" s="6"/>
      <c r="B25" s="155" t="s">
        <v>32</v>
      </c>
      <c r="C25" s="156"/>
      <c r="D25" s="29" t="s">
        <v>35</v>
      </c>
      <c r="E25" s="71"/>
      <c r="F25" s="30" t="s">
        <v>14</v>
      </c>
      <c r="G25" s="31"/>
      <c r="H25" s="15"/>
      <c r="I25" s="15"/>
      <c r="J25" s="32"/>
      <c r="K25" s="32"/>
      <c r="L25" s="32"/>
      <c r="M25" s="32"/>
      <c r="N25" s="32"/>
      <c r="O25" s="6"/>
      <c r="P25" s="6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s="1" customFormat="1" ht="15.75" x14ac:dyDescent="0.15">
      <c r="A26" s="6"/>
      <c r="B26" s="155" t="s">
        <v>33</v>
      </c>
      <c r="C26" s="156"/>
      <c r="D26" s="29" t="s">
        <v>36</v>
      </c>
      <c r="E26" s="33">
        <f>E23</f>
        <v>0</v>
      </c>
      <c r="F26" s="30" t="s">
        <v>14</v>
      </c>
      <c r="G26" s="31"/>
      <c r="H26" s="15"/>
      <c r="I26" s="15"/>
      <c r="J26" s="32"/>
      <c r="K26" s="32"/>
      <c r="L26" s="32"/>
      <c r="M26" s="32"/>
      <c r="N26" s="32"/>
      <c r="O26" s="6"/>
      <c r="P26" s="6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s="1" customFormat="1" x14ac:dyDescent="0.15">
      <c r="A27" s="6"/>
      <c r="B27" s="13"/>
      <c r="C27" s="14"/>
      <c r="D27" s="14"/>
      <c r="E27" s="23"/>
      <c r="F27" s="23"/>
      <c r="G27" s="16"/>
      <c r="H27" s="15"/>
      <c r="I27" s="15"/>
      <c r="J27" s="15"/>
      <c r="K27" s="15"/>
      <c r="L27" s="15"/>
      <c r="M27" s="26"/>
      <c r="N27" s="6"/>
      <c r="O27" s="6"/>
      <c r="P27" s="6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s="1" customFormat="1" x14ac:dyDescent="0.15">
      <c r="A28" s="6"/>
      <c r="B28" s="165" t="s">
        <v>18</v>
      </c>
      <c r="C28" s="166"/>
      <c r="D28" s="29" t="s">
        <v>44</v>
      </c>
      <c r="E28" s="70"/>
      <c r="F28" s="25" t="s">
        <v>14</v>
      </c>
      <c r="G28" s="16"/>
      <c r="H28" s="15"/>
      <c r="I28" s="15"/>
      <c r="J28" s="15"/>
      <c r="K28" s="15"/>
      <c r="L28" s="15"/>
      <c r="M28" s="26"/>
      <c r="N28" s="6"/>
      <c r="O28" s="6"/>
      <c r="P28" s="6"/>
      <c r="Q28" s="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s="1" customFormat="1" ht="13.5" thickBot="1" x14ac:dyDescent="0.2">
      <c r="A29" s="6"/>
      <c r="B29" s="34"/>
      <c r="C29" s="35"/>
      <c r="D29" s="35"/>
      <c r="E29" s="36"/>
      <c r="F29" s="36"/>
      <c r="G29" s="20"/>
      <c r="H29" s="15"/>
      <c r="I29" s="15"/>
      <c r="J29" s="15"/>
      <c r="K29" s="15"/>
      <c r="L29" s="15"/>
      <c r="M29" s="26"/>
      <c r="N29" s="6"/>
      <c r="O29" s="6"/>
      <c r="P29" s="6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s="1" customFormat="1" x14ac:dyDescent="0.15">
      <c r="A30" s="6"/>
      <c r="B30" s="15"/>
      <c r="C30" s="15"/>
      <c r="D30" s="15"/>
      <c r="E30" s="15"/>
      <c r="F30" s="15"/>
      <c r="G30" s="15"/>
      <c r="H30" s="15"/>
      <c r="I30" s="15"/>
      <c r="J30" s="9"/>
      <c r="K30" s="2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s="1" customFormat="1" ht="14.25" x14ac:dyDescent="0.15">
      <c r="A31" s="6"/>
      <c r="B31" s="37" t="s">
        <v>42</v>
      </c>
      <c r="C31" s="15"/>
      <c r="D31" s="15"/>
      <c r="E31" s="15"/>
      <c r="F31" s="15"/>
      <c r="G31" s="15"/>
      <c r="H31" s="15"/>
      <c r="I31" s="15"/>
      <c r="J31" s="9"/>
      <c r="K31" s="2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s="1" customFormat="1" x14ac:dyDescent="0.15">
      <c r="A32" s="6"/>
      <c r="B32" s="15"/>
      <c r="C32" s="15"/>
      <c r="D32" s="15"/>
      <c r="E32" s="15"/>
      <c r="F32" s="15"/>
      <c r="G32" s="15"/>
      <c r="H32" s="15"/>
      <c r="I32" s="15"/>
      <c r="J32" s="9"/>
      <c r="K32" s="2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s="1" customFormat="1" ht="13.5" thickBot="1" x14ac:dyDescent="0.2">
      <c r="A33" s="6"/>
      <c r="B33" s="21" t="s">
        <v>43</v>
      </c>
      <c r="C33" s="9"/>
      <c r="D33" s="9"/>
      <c r="E33" s="9"/>
      <c r="F33" s="9"/>
      <c r="G33" s="9"/>
      <c r="H33" s="15"/>
      <c r="I33" s="15"/>
      <c r="J33" s="9"/>
      <c r="K33" s="26"/>
      <c r="L33" s="6"/>
      <c r="M33" s="6"/>
      <c r="N33" s="6"/>
      <c r="O33" s="6"/>
      <c r="P33" s="6"/>
      <c r="Q33" s="6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s="1" customFormat="1" x14ac:dyDescent="0.15">
      <c r="A34" s="6"/>
      <c r="B34" s="22"/>
      <c r="C34" s="11"/>
      <c r="D34" s="11"/>
      <c r="E34" s="11"/>
      <c r="F34" s="11"/>
      <c r="G34" s="11"/>
      <c r="H34" s="11"/>
      <c r="I34" s="11"/>
      <c r="J34" s="12"/>
      <c r="K34" s="26"/>
      <c r="L34" s="6"/>
      <c r="M34" s="6"/>
      <c r="N34" s="6"/>
      <c r="O34" s="6"/>
      <c r="P34" s="6"/>
      <c r="Q34" s="6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s="1" customFormat="1" x14ac:dyDescent="0.15">
      <c r="A35" s="6"/>
      <c r="B35" s="38"/>
      <c r="C35" s="39"/>
      <c r="D35" s="39"/>
      <c r="E35" s="39"/>
      <c r="F35" s="14"/>
      <c r="G35" s="23" t="s">
        <v>12</v>
      </c>
      <c r="H35" s="23" t="s">
        <v>13</v>
      </c>
      <c r="I35" s="15"/>
      <c r="J35" s="16"/>
      <c r="K35" s="26"/>
      <c r="L35" s="6"/>
      <c r="M35" s="6"/>
      <c r="N35" s="6"/>
      <c r="O35" s="6"/>
      <c r="P35" s="6"/>
      <c r="Q35" s="6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s="1" customFormat="1" x14ac:dyDescent="0.15">
      <c r="A36" s="6"/>
      <c r="B36" s="163" t="s">
        <v>18</v>
      </c>
      <c r="C36" s="164"/>
      <c r="D36" s="164"/>
      <c r="E36" s="164"/>
      <c r="F36" s="42" t="s">
        <v>4</v>
      </c>
      <c r="G36" s="43">
        <f>E28</f>
        <v>0</v>
      </c>
      <c r="H36" s="25" t="s">
        <v>14</v>
      </c>
      <c r="I36" s="15"/>
      <c r="J36" s="16"/>
      <c r="K36" s="26"/>
      <c r="L36" s="6"/>
      <c r="M36" s="6"/>
      <c r="N36" s="6"/>
      <c r="O36" s="6"/>
      <c r="P36" s="6"/>
      <c r="Q36" s="6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s="1" customFormat="1" x14ac:dyDescent="0.15">
      <c r="A37" s="6"/>
      <c r="B37" s="40"/>
      <c r="C37" s="41"/>
      <c r="D37" s="41"/>
      <c r="E37" s="41"/>
      <c r="F37" s="42"/>
      <c r="G37" s="23"/>
      <c r="H37" s="23"/>
      <c r="I37" s="15"/>
      <c r="J37" s="16"/>
      <c r="K37" s="26"/>
      <c r="L37" s="6"/>
      <c r="M37" s="6"/>
      <c r="N37" s="6"/>
      <c r="O37" s="6"/>
      <c r="P37" s="6"/>
      <c r="Q37" s="6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s="1" customFormat="1" ht="15.75" x14ac:dyDescent="0.15">
      <c r="A38" s="6"/>
      <c r="B38" s="163" t="s">
        <v>40</v>
      </c>
      <c r="C38" s="164"/>
      <c r="D38" s="164"/>
      <c r="E38" s="164"/>
      <c r="F38" s="42" t="s">
        <v>41</v>
      </c>
      <c r="G38" s="72"/>
      <c r="H38" s="25" t="s">
        <v>16</v>
      </c>
      <c r="I38" s="15"/>
      <c r="J38" s="16"/>
      <c r="K38" s="26"/>
      <c r="L38" s="6"/>
      <c r="M38" s="6"/>
      <c r="N38" s="6"/>
      <c r="O38" s="6"/>
      <c r="P38" s="6"/>
      <c r="Q38" s="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s="1" customFormat="1" x14ac:dyDescent="0.15">
      <c r="A39" s="6"/>
      <c r="B39" s="40"/>
      <c r="C39" s="41"/>
      <c r="D39" s="41"/>
      <c r="E39" s="41"/>
      <c r="F39" s="42"/>
      <c r="G39" s="23"/>
      <c r="H39" s="23"/>
      <c r="I39" s="15"/>
      <c r="J39" s="16"/>
      <c r="K39" s="2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1" customFormat="1" x14ac:dyDescent="0.15">
      <c r="A40" s="6"/>
      <c r="B40" s="153" t="s">
        <v>50</v>
      </c>
      <c r="C40" s="154"/>
      <c r="D40" s="154"/>
      <c r="E40" s="154"/>
      <c r="F40" s="29" t="s">
        <v>17</v>
      </c>
      <c r="G40" s="46" t="e">
        <f>4*PI()^2*G36/G38^2</f>
        <v>#DIV/0!</v>
      </c>
      <c r="H40" s="30" t="s">
        <v>9</v>
      </c>
      <c r="I40" s="26"/>
      <c r="J40" s="47"/>
      <c r="K40" s="2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1" customFormat="1" x14ac:dyDescent="0.15">
      <c r="A41" s="6"/>
      <c r="B41" s="44"/>
      <c r="C41" s="45"/>
      <c r="D41" s="45"/>
      <c r="E41" s="45"/>
      <c r="F41" s="29"/>
      <c r="G41" s="48"/>
      <c r="H41" s="27"/>
      <c r="I41" s="26"/>
      <c r="J41" s="47"/>
      <c r="K41" s="2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1" customFormat="1" x14ac:dyDescent="0.15">
      <c r="A42" s="6"/>
      <c r="B42" s="168" t="s">
        <v>38</v>
      </c>
      <c r="C42" s="169"/>
      <c r="D42" s="169"/>
      <c r="E42" s="169"/>
      <c r="F42" s="26"/>
      <c r="G42" s="50" t="e">
        <f>(G40-$C$18)/$C$18*100</f>
        <v>#DIV/0!</v>
      </c>
      <c r="H42" s="30" t="s">
        <v>39</v>
      </c>
      <c r="I42" s="26"/>
      <c r="J42" s="47"/>
      <c r="K42" s="2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1" customFormat="1" x14ac:dyDescent="0.15">
      <c r="A43" s="6"/>
      <c r="B43" s="51"/>
      <c r="C43" s="26"/>
      <c r="D43" s="26"/>
      <c r="E43" s="26"/>
      <c r="F43" s="26"/>
      <c r="G43" s="26"/>
      <c r="H43" s="26"/>
      <c r="I43" s="26"/>
      <c r="J43" s="47"/>
      <c r="K43" s="2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1" customFormat="1" x14ac:dyDescent="0.15">
      <c r="A44" s="6"/>
      <c r="B44" s="51" t="s">
        <v>6</v>
      </c>
      <c r="C44" s="26"/>
      <c r="D44" s="26"/>
      <c r="E44" s="26"/>
      <c r="F44" s="26"/>
      <c r="G44" s="26"/>
      <c r="H44" s="26"/>
      <c r="I44" s="26"/>
      <c r="J44" s="47"/>
      <c r="K44" s="2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1" customFormat="1" x14ac:dyDescent="0.15">
      <c r="A45" s="6"/>
      <c r="B45" s="145"/>
      <c r="C45" s="128"/>
      <c r="D45" s="128"/>
      <c r="E45" s="128"/>
      <c r="F45" s="128"/>
      <c r="G45" s="128"/>
      <c r="H45" s="128"/>
      <c r="I45" s="128"/>
      <c r="J45" s="129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1" customFormat="1" x14ac:dyDescent="0.15">
      <c r="A46" s="6"/>
      <c r="B46" s="143"/>
      <c r="C46" s="136"/>
      <c r="D46" s="136"/>
      <c r="E46" s="136"/>
      <c r="F46" s="136"/>
      <c r="G46" s="136"/>
      <c r="H46" s="136"/>
      <c r="I46" s="136"/>
      <c r="J46" s="132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1" customFormat="1" x14ac:dyDescent="0.15">
      <c r="A47" s="6"/>
      <c r="B47" s="143"/>
      <c r="C47" s="136"/>
      <c r="D47" s="136"/>
      <c r="E47" s="136"/>
      <c r="F47" s="136"/>
      <c r="G47" s="136"/>
      <c r="H47" s="136"/>
      <c r="I47" s="136"/>
      <c r="J47" s="132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1" customFormat="1" x14ac:dyDescent="0.15">
      <c r="A48" s="6"/>
      <c r="B48" s="160"/>
      <c r="C48" s="161"/>
      <c r="D48" s="161"/>
      <c r="E48" s="161"/>
      <c r="F48" s="161"/>
      <c r="G48" s="161"/>
      <c r="H48" s="161"/>
      <c r="I48" s="161"/>
      <c r="J48" s="162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1" customFormat="1" x14ac:dyDescent="0.15">
      <c r="A49" s="6"/>
      <c r="B49" s="52"/>
      <c r="C49" s="53"/>
      <c r="D49" s="53"/>
      <c r="E49" s="53"/>
      <c r="F49" s="53"/>
      <c r="G49" s="53"/>
      <c r="H49" s="53"/>
      <c r="I49" s="53"/>
      <c r="J49" s="54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1" customFormat="1" ht="15.75" x14ac:dyDescent="0.15">
      <c r="A50" s="6"/>
      <c r="B50" s="153" t="s">
        <v>48</v>
      </c>
      <c r="C50" s="154"/>
      <c r="D50" s="154"/>
      <c r="E50" s="154"/>
      <c r="F50" s="29" t="s">
        <v>19</v>
      </c>
      <c r="G50" s="73"/>
      <c r="H50" s="30" t="s">
        <v>8</v>
      </c>
      <c r="I50" s="53"/>
      <c r="J50" s="54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1" customFormat="1" x14ac:dyDescent="0.15">
      <c r="A51" s="6"/>
      <c r="B51" s="44"/>
      <c r="C51" s="45"/>
      <c r="D51" s="45"/>
      <c r="E51" s="45"/>
      <c r="F51" s="29"/>
      <c r="G51" s="48"/>
      <c r="H51" s="27"/>
      <c r="I51" s="53"/>
      <c r="J51" s="54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s="1" customFormat="1" ht="15.75" x14ac:dyDescent="0.15">
      <c r="A52" s="6"/>
      <c r="B52" s="153" t="s">
        <v>20</v>
      </c>
      <c r="C52" s="154"/>
      <c r="D52" s="154"/>
      <c r="E52" s="154"/>
      <c r="F52" s="29" t="s">
        <v>15</v>
      </c>
      <c r="G52" s="46" t="e">
        <f>1/G50</f>
        <v>#DIV/0!</v>
      </c>
      <c r="H52" s="30" t="s">
        <v>16</v>
      </c>
      <c r="I52" s="53"/>
      <c r="J52" s="54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s="1" customFormat="1" x14ac:dyDescent="0.15">
      <c r="A53" s="6"/>
      <c r="B53" s="44"/>
      <c r="C53" s="45"/>
      <c r="D53" s="45"/>
      <c r="E53" s="45"/>
      <c r="F53" s="29"/>
      <c r="G53" s="48"/>
      <c r="H53" s="27"/>
      <c r="I53" s="53"/>
      <c r="J53" s="54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s="1" customFormat="1" x14ac:dyDescent="0.15">
      <c r="A54" s="6"/>
      <c r="B54" s="153" t="s">
        <v>49</v>
      </c>
      <c r="C54" s="154"/>
      <c r="D54" s="154"/>
      <c r="E54" s="154"/>
      <c r="F54" s="29" t="s">
        <v>17</v>
      </c>
      <c r="G54" s="46">
        <f>4*PI()^2*G36*G50^2</f>
        <v>0</v>
      </c>
      <c r="H54" s="30" t="s">
        <v>9</v>
      </c>
      <c r="I54" s="53"/>
      <c r="J54" s="54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s="1" customFormat="1" x14ac:dyDescent="0.15">
      <c r="A55" s="6"/>
      <c r="B55" s="44"/>
      <c r="C55" s="45"/>
      <c r="D55" s="45"/>
      <c r="E55" s="45"/>
      <c r="F55" s="29"/>
      <c r="G55" s="48"/>
      <c r="H55" s="27"/>
      <c r="I55" s="53"/>
      <c r="J55" s="54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s="1" customFormat="1" x14ac:dyDescent="0.15">
      <c r="A56" s="6"/>
      <c r="B56" s="153" t="s">
        <v>38</v>
      </c>
      <c r="C56" s="154"/>
      <c r="D56" s="154"/>
      <c r="E56" s="154"/>
      <c r="F56" s="55"/>
      <c r="G56" s="50" t="e">
        <f>(G54-$C$18)/$C$18*100</f>
        <v>#DIV/0!</v>
      </c>
      <c r="H56" s="30" t="s">
        <v>39</v>
      </c>
      <c r="I56" s="26"/>
      <c r="J56" s="47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s="1" customFormat="1" x14ac:dyDescent="0.15">
      <c r="A57" s="6"/>
      <c r="B57" s="44"/>
      <c r="C57" s="45"/>
      <c r="D57" s="45"/>
      <c r="E57" s="45"/>
      <c r="F57" s="29"/>
      <c r="G57" s="27"/>
      <c r="H57" s="27"/>
      <c r="I57" s="53"/>
      <c r="J57" s="54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s="1" customFormat="1" x14ac:dyDescent="0.15">
      <c r="A58" s="6"/>
      <c r="B58" s="51" t="s">
        <v>6</v>
      </c>
      <c r="C58" s="26"/>
      <c r="D58" s="26"/>
      <c r="E58" s="26"/>
      <c r="F58" s="26"/>
      <c r="G58" s="26"/>
      <c r="H58" s="26"/>
      <c r="I58" s="26"/>
      <c r="J58" s="47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s="1" customFormat="1" x14ac:dyDescent="0.15">
      <c r="A59" s="6"/>
      <c r="B59" s="145"/>
      <c r="C59" s="128"/>
      <c r="D59" s="128"/>
      <c r="E59" s="128"/>
      <c r="F59" s="128"/>
      <c r="G59" s="128"/>
      <c r="H59" s="128"/>
      <c r="I59" s="128"/>
      <c r="J59" s="129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s="1" customFormat="1" x14ac:dyDescent="0.15">
      <c r="A60" s="6"/>
      <c r="B60" s="143"/>
      <c r="C60" s="136"/>
      <c r="D60" s="136"/>
      <c r="E60" s="136"/>
      <c r="F60" s="136"/>
      <c r="G60" s="136"/>
      <c r="H60" s="136"/>
      <c r="I60" s="136"/>
      <c r="J60" s="132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s="1" customFormat="1" x14ac:dyDescent="0.15">
      <c r="A61" s="6"/>
      <c r="B61" s="143"/>
      <c r="C61" s="136"/>
      <c r="D61" s="136"/>
      <c r="E61" s="136"/>
      <c r="F61" s="136"/>
      <c r="G61" s="136"/>
      <c r="H61" s="136"/>
      <c r="I61" s="136"/>
      <c r="J61" s="132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s="1" customFormat="1" ht="13.5" thickBot="1" x14ac:dyDescent="0.2">
      <c r="A62" s="6"/>
      <c r="B62" s="144"/>
      <c r="C62" s="134"/>
      <c r="D62" s="134"/>
      <c r="E62" s="134"/>
      <c r="F62" s="134"/>
      <c r="G62" s="134"/>
      <c r="H62" s="134"/>
      <c r="I62" s="134"/>
      <c r="J62" s="135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s="1" customFormat="1" x14ac:dyDescent="0.15">
      <c r="A63" s="6"/>
      <c r="B63" s="53"/>
      <c r="C63" s="53"/>
      <c r="D63" s="53"/>
      <c r="E63" s="53"/>
      <c r="F63" s="53"/>
      <c r="G63" s="53"/>
      <c r="H63" s="53"/>
      <c r="I63" s="53"/>
      <c r="J63" s="53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s="1" customFormat="1" x14ac:dyDescent="0.15">
      <c r="A64" s="6"/>
      <c r="B64" s="170" t="s">
        <v>51</v>
      </c>
      <c r="C64" s="170"/>
      <c r="D64" s="170"/>
      <c r="E64" s="170"/>
      <c r="F64" s="170"/>
      <c r="G64" s="170"/>
      <c r="H64" s="170"/>
      <c r="I64" s="170"/>
      <c r="J64" s="170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s="1" customFormat="1" ht="13.5" thickBot="1" x14ac:dyDescent="0.2">
      <c r="A65" s="6"/>
      <c r="B65" s="171"/>
      <c r="C65" s="171"/>
      <c r="D65" s="171"/>
      <c r="E65" s="171"/>
      <c r="F65" s="171"/>
      <c r="G65" s="171"/>
      <c r="H65" s="171"/>
      <c r="I65" s="171"/>
      <c r="J65" s="171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s="1" customFormat="1" x14ac:dyDescent="0.15">
      <c r="A66" s="6"/>
      <c r="B66" s="56"/>
      <c r="C66" s="57"/>
      <c r="D66" s="57"/>
      <c r="E66" s="57"/>
      <c r="F66" s="57"/>
      <c r="G66" s="57"/>
      <c r="H66" s="57"/>
      <c r="I66" s="57"/>
      <c r="J66" s="58"/>
      <c r="K66" s="32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s="1" customFormat="1" x14ac:dyDescent="0.15">
      <c r="A67" s="6"/>
      <c r="B67" s="59"/>
      <c r="C67" s="60"/>
      <c r="D67" s="26" t="s">
        <v>26</v>
      </c>
      <c r="E67" s="26"/>
      <c r="F67" s="26"/>
      <c r="G67" s="30">
        <v>75.599999999999994</v>
      </c>
      <c r="H67" s="30" t="s">
        <v>27</v>
      </c>
      <c r="I67" s="26"/>
      <c r="J67" s="47"/>
      <c r="K67" s="32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s="1" customFormat="1" x14ac:dyDescent="0.15">
      <c r="A68" s="6"/>
      <c r="B68" s="59"/>
      <c r="C68" s="60"/>
      <c r="D68" s="26" t="s">
        <v>28</v>
      </c>
      <c r="E68" s="26"/>
      <c r="F68" s="26"/>
      <c r="G68" s="30">
        <v>25.9</v>
      </c>
      <c r="H68" s="30" t="s">
        <v>27</v>
      </c>
      <c r="I68" s="26"/>
      <c r="J68" s="47"/>
      <c r="K68" s="32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s="1" customFormat="1" x14ac:dyDescent="0.15">
      <c r="A69" s="6"/>
      <c r="B69" s="59"/>
      <c r="C69" s="60"/>
      <c r="D69" s="26"/>
      <c r="E69" s="26"/>
      <c r="F69" s="26"/>
      <c r="G69" s="26"/>
      <c r="H69" s="26"/>
      <c r="I69" s="26"/>
      <c r="J69" s="47"/>
      <c r="K69" s="32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s="1" customFormat="1" x14ac:dyDescent="0.15">
      <c r="A70" s="6"/>
      <c r="B70" s="168" t="s">
        <v>52</v>
      </c>
      <c r="C70" s="169"/>
      <c r="D70" s="169"/>
      <c r="E70" s="169"/>
      <c r="F70" s="29" t="s">
        <v>37</v>
      </c>
      <c r="G70" s="46" t="e">
        <f>(G67/3/(E26-E25)*(E26^3-E25^3)+G68/3/(E23+E24)*(E23^3+E24^3))/(G67*(E25+E26)/2+G68*(E23-E24)/2)</f>
        <v>#DIV/0!</v>
      </c>
      <c r="H70" s="30" t="s">
        <v>14</v>
      </c>
      <c r="I70" s="26"/>
      <c r="J70" s="47"/>
      <c r="K70" s="32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s="1" customFormat="1" x14ac:dyDescent="0.15">
      <c r="A71" s="6"/>
      <c r="B71" s="49"/>
      <c r="C71" s="29"/>
      <c r="D71" s="29"/>
      <c r="E71" s="29"/>
      <c r="F71" s="29"/>
      <c r="G71" s="61"/>
      <c r="H71" s="27"/>
      <c r="I71" s="26"/>
      <c r="J71" s="47"/>
      <c r="K71" s="32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s="1" customFormat="1" ht="15.75" x14ac:dyDescent="0.15">
      <c r="A72" s="6"/>
      <c r="B72" s="155" t="s">
        <v>53</v>
      </c>
      <c r="C72" s="156"/>
      <c r="D72" s="156"/>
      <c r="E72" s="156"/>
      <c r="F72" s="172"/>
      <c r="G72" s="62">
        <f>G50</f>
        <v>0</v>
      </c>
      <c r="H72" s="30" t="s">
        <v>8</v>
      </c>
      <c r="I72" s="26"/>
      <c r="J72" s="47"/>
      <c r="K72" s="32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s="1" customFormat="1" x14ac:dyDescent="0.15">
      <c r="A73" s="6"/>
      <c r="B73" s="51"/>
      <c r="C73" s="26"/>
      <c r="D73" s="26"/>
      <c r="E73" s="26"/>
      <c r="F73" s="26"/>
      <c r="G73" s="27"/>
      <c r="H73" s="27"/>
      <c r="I73" s="26"/>
      <c r="J73" s="47"/>
      <c r="K73" s="32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s="1" customFormat="1" x14ac:dyDescent="0.15">
      <c r="A74" s="6"/>
      <c r="B74" s="153" t="s">
        <v>49</v>
      </c>
      <c r="C74" s="154"/>
      <c r="D74" s="154"/>
      <c r="E74" s="154"/>
      <c r="F74" s="26"/>
      <c r="G74" s="46" t="e">
        <f>4*PI()^2*G70*G72^2</f>
        <v>#DIV/0!</v>
      </c>
      <c r="H74" s="30" t="s">
        <v>9</v>
      </c>
      <c r="I74" s="26"/>
      <c r="J74" s="47"/>
      <c r="K74" s="32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s="1" customFormat="1" x14ac:dyDescent="0.15">
      <c r="A75" s="6"/>
      <c r="B75" s="44"/>
      <c r="C75" s="45"/>
      <c r="D75" s="45"/>
      <c r="E75" s="45"/>
      <c r="F75" s="26"/>
      <c r="G75" s="48"/>
      <c r="H75" s="27"/>
      <c r="I75" s="26"/>
      <c r="J75" s="47"/>
      <c r="K75" s="32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s="1" customFormat="1" x14ac:dyDescent="0.15">
      <c r="A76" s="6"/>
      <c r="B76" s="153" t="s">
        <v>38</v>
      </c>
      <c r="C76" s="154"/>
      <c r="D76" s="154"/>
      <c r="E76" s="154"/>
      <c r="F76" s="55"/>
      <c r="G76" s="50" t="e">
        <f>(G74-$C$18)/$C$18*100</f>
        <v>#DIV/0!</v>
      </c>
      <c r="H76" s="30" t="s">
        <v>39</v>
      </c>
      <c r="I76" s="26"/>
      <c r="J76" s="47"/>
      <c r="K76" s="32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s="1" customFormat="1" x14ac:dyDescent="0.15">
      <c r="A77" s="6"/>
      <c r="B77" s="51"/>
      <c r="C77" s="26"/>
      <c r="D77" s="26"/>
      <c r="E77" s="26"/>
      <c r="F77" s="26"/>
      <c r="G77" s="26"/>
      <c r="H77" s="26"/>
      <c r="I77" s="26"/>
      <c r="J77" s="47"/>
      <c r="K77" s="32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s="1" customFormat="1" x14ac:dyDescent="0.15">
      <c r="A78" s="6"/>
      <c r="B78" s="51" t="s">
        <v>5</v>
      </c>
      <c r="C78" s="26"/>
      <c r="D78" s="26"/>
      <c r="E78" s="26"/>
      <c r="F78" s="26"/>
      <c r="G78" s="26"/>
      <c r="H78" s="26"/>
      <c r="I78" s="26"/>
      <c r="J78" s="47"/>
      <c r="K78" s="32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s="1" customFormat="1" x14ac:dyDescent="0.15">
      <c r="A79" s="6"/>
      <c r="B79" s="145"/>
      <c r="C79" s="128"/>
      <c r="D79" s="128"/>
      <c r="E79" s="128"/>
      <c r="F79" s="128"/>
      <c r="G79" s="128"/>
      <c r="H79" s="128"/>
      <c r="I79" s="128"/>
      <c r="J79" s="129"/>
      <c r="K79" s="32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1" customFormat="1" x14ac:dyDescent="0.15">
      <c r="A80" s="6"/>
      <c r="B80" s="143"/>
      <c r="C80" s="136"/>
      <c r="D80" s="136"/>
      <c r="E80" s="136"/>
      <c r="F80" s="136"/>
      <c r="G80" s="136"/>
      <c r="H80" s="136"/>
      <c r="I80" s="136"/>
      <c r="J80" s="132"/>
      <c r="K80" s="32"/>
      <c r="L80" s="2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1" customFormat="1" x14ac:dyDescent="0.15">
      <c r="A81" s="6"/>
      <c r="B81" s="143"/>
      <c r="C81" s="136"/>
      <c r="D81" s="136"/>
      <c r="E81" s="136"/>
      <c r="F81" s="136"/>
      <c r="G81" s="136"/>
      <c r="H81" s="136"/>
      <c r="I81" s="136"/>
      <c r="J81" s="132"/>
      <c r="K81" s="32"/>
      <c r="L81" s="26"/>
      <c r="M81" s="2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1" customFormat="1" ht="13.5" thickBot="1" x14ac:dyDescent="0.2">
      <c r="A82" s="6"/>
      <c r="B82" s="144"/>
      <c r="C82" s="134"/>
      <c r="D82" s="134"/>
      <c r="E82" s="134"/>
      <c r="F82" s="134"/>
      <c r="G82" s="134"/>
      <c r="H82" s="134"/>
      <c r="I82" s="134"/>
      <c r="J82" s="135"/>
      <c r="K82" s="32"/>
      <c r="L82" s="26"/>
      <c r="M82" s="26"/>
      <c r="N82" s="26"/>
      <c r="O82" s="2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1" customFormat="1" x14ac:dyDescent="0.15">
      <c r="A83" s="6"/>
      <c r="B83" s="6"/>
      <c r="C83" s="32"/>
      <c r="D83" s="32"/>
      <c r="E83" s="32"/>
      <c r="F83" s="32"/>
      <c r="G83" s="32"/>
      <c r="H83" s="32"/>
      <c r="I83" s="32"/>
      <c r="J83" s="32"/>
      <c r="K83" s="32"/>
      <c r="L83" s="63"/>
      <c r="M83" s="26"/>
      <c r="N83" s="26"/>
      <c r="O83" s="2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1" customFormat="1" ht="13.5" thickBot="1" x14ac:dyDescent="0.2">
      <c r="A84" s="6"/>
      <c r="B84" s="64" t="s">
        <v>54</v>
      </c>
      <c r="C84" s="26"/>
      <c r="D84" s="26"/>
      <c r="E84" s="26"/>
      <c r="F84" s="26"/>
      <c r="G84" s="26"/>
      <c r="H84" s="26"/>
      <c r="I84" s="26"/>
      <c r="J84" s="26"/>
      <c r="K84" s="32"/>
      <c r="L84" s="63"/>
      <c r="M84" s="63"/>
      <c r="N84" s="26"/>
      <c r="O84" s="2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1" customFormat="1" x14ac:dyDescent="0.15">
      <c r="A85" s="6"/>
      <c r="B85" s="56"/>
      <c r="C85" s="57"/>
      <c r="D85" s="57"/>
      <c r="E85" s="57"/>
      <c r="F85" s="57"/>
      <c r="G85" s="57"/>
      <c r="H85" s="57"/>
      <c r="I85" s="57"/>
      <c r="J85" s="58"/>
      <c r="K85" s="32"/>
      <c r="L85" s="63"/>
      <c r="M85" s="63"/>
      <c r="N85" s="29"/>
      <c r="O85" s="2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1" customFormat="1" x14ac:dyDescent="0.15">
      <c r="A86" s="6"/>
      <c r="B86" s="51" t="s">
        <v>55</v>
      </c>
      <c r="C86" s="26"/>
      <c r="D86" s="26"/>
      <c r="E86" s="26"/>
      <c r="F86" s="26"/>
      <c r="G86" s="26"/>
      <c r="H86" s="26"/>
      <c r="I86" s="26"/>
      <c r="J86" s="47"/>
      <c r="K86" s="32"/>
      <c r="L86" s="63"/>
      <c r="M86" s="63"/>
      <c r="N86" s="29"/>
      <c r="O86" s="2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1" customFormat="1" x14ac:dyDescent="0.15">
      <c r="A87" s="6"/>
      <c r="B87" s="51"/>
      <c r="C87" s="26"/>
      <c r="D87" s="26"/>
      <c r="E87" s="26"/>
      <c r="F87" s="26"/>
      <c r="G87" s="26"/>
      <c r="H87" s="26"/>
      <c r="I87" s="26"/>
      <c r="J87" s="47"/>
      <c r="K87" s="32"/>
      <c r="L87" s="26"/>
      <c r="M87" s="63"/>
      <c r="N87" s="29"/>
      <c r="O87" s="2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1" customFormat="1" x14ac:dyDescent="0.15">
      <c r="A88" s="6"/>
      <c r="B88" s="51" t="s">
        <v>21</v>
      </c>
      <c r="C88" s="65"/>
      <c r="D88" s="26"/>
      <c r="E88" s="60"/>
      <c r="F88" s="60"/>
      <c r="G88" s="60"/>
      <c r="H88" s="26"/>
      <c r="I88" s="26"/>
      <c r="J88" s="47"/>
      <c r="K88" s="32"/>
      <c r="L88" s="26"/>
      <c r="M88" s="26"/>
      <c r="N88" s="45"/>
      <c r="O88" s="60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1" customFormat="1" x14ac:dyDescent="0.15">
      <c r="A89" s="6"/>
      <c r="B89" s="158" t="s">
        <v>22</v>
      </c>
      <c r="C89" s="159"/>
      <c r="D89" s="71"/>
      <c r="E89" s="60"/>
      <c r="F89" s="60"/>
      <c r="G89" s="60"/>
      <c r="H89" s="60"/>
      <c r="I89" s="60"/>
      <c r="J89" s="31"/>
      <c r="K89" s="6"/>
      <c r="L89" s="26"/>
      <c r="M89" s="26"/>
      <c r="N89" s="26"/>
      <c r="O89" s="2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1" customFormat="1" x14ac:dyDescent="0.15">
      <c r="A90" s="6"/>
      <c r="B90" s="158" t="s">
        <v>23</v>
      </c>
      <c r="C90" s="159"/>
      <c r="D90" s="74"/>
      <c r="E90" s="27"/>
      <c r="F90" s="60"/>
      <c r="G90" s="60"/>
      <c r="H90" s="60"/>
      <c r="I90" s="60"/>
      <c r="J90" s="31"/>
      <c r="K90" s="6"/>
      <c r="L90" s="26"/>
      <c r="M90" s="26"/>
      <c r="N90" s="26"/>
      <c r="O90" s="2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1" customFormat="1" x14ac:dyDescent="0.15">
      <c r="A91" s="6"/>
      <c r="B91" s="51" t="s">
        <v>25</v>
      </c>
      <c r="C91" s="60"/>
      <c r="D91" s="173"/>
      <c r="E91" s="128"/>
      <c r="F91" s="128"/>
      <c r="G91" s="128"/>
      <c r="H91" s="128"/>
      <c r="I91" s="128"/>
      <c r="J91" s="129"/>
      <c r="K91" s="6"/>
      <c r="L91" s="26"/>
      <c r="M91" s="26"/>
      <c r="N91" s="26"/>
      <c r="O91" s="2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1" customFormat="1" x14ac:dyDescent="0.15">
      <c r="A92" s="6"/>
      <c r="B92" s="51"/>
      <c r="C92" s="60"/>
      <c r="D92" s="174"/>
      <c r="E92" s="161"/>
      <c r="F92" s="161"/>
      <c r="G92" s="161"/>
      <c r="H92" s="161"/>
      <c r="I92" s="161"/>
      <c r="J92" s="162"/>
      <c r="K92" s="6"/>
      <c r="L92" s="26"/>
      <c r="M92" s="26"/>
      <c r="N92" s="26"/>
      <c r="O92" s="2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1" customFormat="1" x14ac:dyDescent="0.15">
      <c r="A93" s="6"/>
      <c r="B93" s="51"/>
      <c r="C93" s="60"/>
      <c r="D93" s="60"/>
      <c r="E93" s="26"/>
      <c r="F93" s="26"/>
      <c r="G93" s="26"/>
      <c r="H93" s="26"/>
      <c r="I93" s="26"/>
      <c r="J93" s="47"/>
      <c r="K93" s="6"/>
      <c r="L93" s="60"/>
      <c r="M93" s="26"/>
      <c r="N93" s="26"/>
      <c r="O93" s="2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s="1" customFormat="1" x14ac:dyDescent="0.15">
      <c r="A94" s="6"/>
      <c r="B94" s="66" t="s">
        <v>24</v>
      </c>
      <c r="C94" s="26"/>
      <c r="D94" s="26"/>
      <c r="E94" s="27"/>
      <c r="F94" s="27"/>
      <c r="G94" s="26"/>
      <c r="H94" s="26"/>
      <c r="I94" s="26"/>
      <c r="J94" s="47"/>
      <c r="K94" s="6"/>
      <c r="L94" s="60"/>
      <c r="M94" s="60"/>
      <c r="N94" s="26"/>
      <c r="O94" s="2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s="1" customFormat="1" x14ac:dyDescent="0.15">
      <c r="A95" s="6"/>
      <c r="B95" s="145"/>
      <c r="C95" s="128"/>
      <c r="D95" s="128"/>
      <c r="E95" s="128"/>
      <c r="F95" s="128"/>
      <c r="G95" s="128"/>
      <c r="H95" s="128"/>
      <c r="I95" s="128"/>
      <c r="J95" s="129"/>
      <c r="K95" s="6"/>
      <c r="L95" s="60"/>
      <c r="M95" s="60"/>
      <c r="N95" s="26"/>
      <c r="O95" s="2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s="1" customFormat="1" x14ac:dyDescent="0.15">
      <c r="A96" s="6"/>
      <c r="B96" s="160"/>
      <c r="C96" s="161"/>
      <c r="D96" s="161"/>
      <c r="E96" s="161"/>
      <c r="F96" s="161"/>
      <c r="G96" s="161"/>
      <c r="H96" s="161"/>
      <c r="I96" s="161"/>
      <c r="J96" s="162"/>
      <c r="K96" s="6"/>
      <c r="L96" s="6"/>
      <c r="M96" s="60"/>
      <c r="N96" s="26"/>
      <c r="O96" s="2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s="1" customFormat="1" x14ac:dyDescent="0.15">
      <c r="A97" s="6"/>
      <c r="B97" s="67"/>
      <c r="C97" s="68"/>
      <c r="D97" s="68"/>
      <c r="E97" s="68"/>
      <c r="F97" s="68"/>
      <c r="G97" s="68"/>
      <c r="H97" s="68"/>
      <c r="I97" s="68"/>
      <c r="J97" s="69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s="1" customFormat="1" x14ac:dyDescent="0.15">
      <c r="A98" s="6"/>
      <c r="B98" s="51"/>
      <c r="C98" s="26"/>
      <c r="D98" s="26"/>
      <c r="E98" s="27"/>
      <c r="F98" s="27"/>
      <c r="G98" s="26"/>
      <c r="H98" s="26"/>
      <c r="I98" s="26"/>
      <c r="J98" s="47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s="1" customFormat="1" x14ac:dyDescent="0.15">
      <c r="A99" s="6"/>
      <c r="B99" s="51" t="s">
        <v>7</v>
      </c>
      <c r="C99" s="26"/>
      <c r="D99" s="26"/>
      <c r="E99" s="26"/>
      <c r="F99" s="26"/>
      <c r="G99" s="73"/>
      <c r="H99" s="30" t="s">
        <v>8</v>
      </c>
      <c r="I99" s="26"/>
      <c r="J99" s="47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s="1" customFormat="1" x14ac:dyDescent="0.15">
      <c r="A100" s="6"/>
      <c r="B100" s="51"/>
      <c r="C100" s="26"/>
      <c r="D100" s="26"/>
      <c r="E100" s="26"/>
      <c r="F100" s="26"/>
      <c r="G100" s="27"/>
      <c r="H100" s="27"/>
      <c r="I100" s="26"/>
      <c r="J100" s="47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s="1" customFormat="1" x14ac:dyDescent="0.15">
      <c r="A101" s="6"/>
      <c r="B101" s="153" t="s">
        <v>49</v>
      </c>
      <c r="C101" s="154"/>
      <c r="D101" s="154"/>
      <c r="E101" s="154"/>
      <c r="F101" s="26"/>
      <c r="G101" s="46" t="e">
        <f>4*PI()^2*G70*G99^2</f>
        <v>#DIV/0!</v>
      </c>
      <c r="H101" s="30" t="s">
        <v>9</v>
      </c>
      <c r="I101" s="26"/>
      <c r="J101" s="47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s="1" customFormat="1" x14ac:dyDescent="0.15">
      <c r="A102" s="6"/>
      <c r="B102" s="44"/>
      <c r="C102" s="45"/>
      <c r="D102" s="45"/>
      <c r="E102" s="45"/>
      <c r="F102" s="26"/>
      <c r="G102" s="27"/>
      <c r="H102" s="27"/>
      <c r="I102" s="26"/>
      <c r="J102" s="47"/>
      <c r="K102" s="6"/>
      <c r="L102" s="6"/>
      <c r="M102" s="6"/>
      <c r="N102" s="6"/>
      <c r="O102" s="6"/>
      <c r="P102" s="6"/>
      <c r="Q102" s="6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s="1" customFormat="1" x14ac:dyDescent="0.15">
      <c r="A103" s="6"/>
      <c r="B103" s="153" t="s">
        <v>38</v>
      </c>
      <c r="C103" s="154"/>
      <c r="D103" s="154"/>
      <c r="E103" s="154"/>
      <c r="F103" s="55"/>
      <c r="G103" s="50" t="e">
        <f>(G101-$C$18)/$C$18*100</f>
        <v>#DIV/0!</v>
      </c>
      <c r="H103" s="30" t="s">
        <v>39</v>
      </c>
      <c r="I103" s="26"/>
      <c r="J103" s="47"/>
      <c r="K103" s="6"/>
      <c r="L103" s="6"/>
      <c r="M103" s="6"/>
      <c r="N103" s="6"/>
      <c r="O103" s="6"/>
      <c r="P103" s="6"/>
      <c r="Q103" s="6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s="1" customFormat="1" x14ac:dyDescent="0.15">
      <c r="A104" s="6"/>
      <c r="B104" s="44"/>
      <c r="C104" s="45"/>
      <c r="D104" s="45"/>
      <c r="E104" s="45"/>
      <c r="F104" s="26"/>
      <c r="G104" s="27"/>
      <c r="H104" s="27"/>
      <c r="I104" s="26"/>
      <c r="J104" s="47"/>
      <c r="K104" s="26"/>
      <c r="L104" s="26"/>
      <c r="M104" s="6"/>
      <c r="N104" s="6"/>
      <c r="O104" s="6"/>
      <c r="P104" s="6"/>
      <c r="Q104" s="6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s="1" customFormat="1" x14ac:dyDescent="0.15">
      <c r="A105" s="6"/>
      <c r="B105" s="51" t="s">
        <v>6</v>
      </c>
      <c r="C105" s="45"/>
      <c r="D105" s="45"/>
      <c r="E105" s="45"/>
      <c r="F105" s="26"/>
      <c r="G105" s="27"/>
      <c r="H105" s="27"/>
      <c r="I105" s="26"/>
      <c r="J105" s="47"/>
      <c r="K105" s="26"/>
      <c r="L105" s="6"/>
      <c r="M105" s="26"/>
      <c r="N105" s="6"/>
      <c r="O105" s="6"/>
      <c r="P105" s="6"/>
      <c r="Q105" s="6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s="1" customFormat="1" x14ac:dyDescent="0.15">
      <c r="A106" s="6"/>
      <c r="B106" s="145"/>
      <c r="C106" s="128"/>
      <c r="D106" s="128"/>
      <c r="E106" s="128"/>
      <c r="F106" s="128"/>
      <c r="G106" s="128"/>
      <c r="H106" s="128"/>
      <c r="I106" s="128"/>
      <c r="J106" s="129"/>
      <c r="K106" s="26"/>
      <c r="L106" s="6"/>
      <c r="M106" s="6"/>
      <c r="N106" s="26"/>
      <c r="O106" s="26"/>
      <c r="P106" s="26"/>
      <c r="Q106" s="6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s="5" customFormat="1" x14ac:dyDescent="0.15">
      <c r="A107" s="6"/>
      <c r="B107" s="143"/>
      <c r="C107" s="136"/>
      <c r="D107" s="136"/>
      <c r="E107" s="136"/>
      <c r="F107" s="136"/>
      <c r="G107" s="136"/>
      <c r="H107" s="136"/>
      <c r="I107" s="136"/>
      <c r="J107" s="132"/>
      <c r="K107" s="6"/>
      <c r="L107" s="6"/>
      <c r="M107" s="6"/>
      <c r="N107" s="6"/>
      <c r="O107" s="6"/>
      <c r="P107" s="6"/>
      <c r="Q107" s="2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15">
      <c r="A108" s="26"/>
      <c r="B108" s="143"/>
      <c r="C108" s="136"/>
      <c r="D108" s="136"/>
      <c r="E108" s="136"/>
      <c r="F108" s="136"/>
      <c r="G108" s="136"/>
      <c r="H108" s="136"/>
      <c r="I108" s="136"/>
      <c r="J108" s="132"/>
      <c r="K108" s="6"/>
      <c r="L108" s="6"/>
      <c r="M108" s="6"/>
      <c r="N108" s="6"/>
      <c r="O108" s="6"/>
      <c r="P108" s="6"/>
      <c r="Q108" s="6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s="1" customFormat="1" ht="13.5" thickBot="1" x14ac:dyDescent="0.2">
      <c r="A109" s="26"/>
      <c r="B109" s="144"/>
      <c r="C109" s="134"/>
      <c r="D109" s="134"/>
      <c r="E109" s="134"/>
      <c r="F109" s="134"/>
      <c r="G109" s="134"/>
      <c r="H109" s="134"/>
      <c r="I109" s="134"/>
      <c r="J109" s="135"/>
      <c r="K109" s="6"/>
      <c r="L109" s="6"/>
      <c r="M109" s="6"/>
      <c r="N109" s="6"/>
      <c r="O109" s="6"/>
      <c r="P109" s="6"/>
      <c r="Q109" s="6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s="1" customFormat="1" x14ac:dyDescent="0.15">
      <c r="A110" s="26"/>
      <c r="B110" s="32"/>
      <c r="C110" s="32"/>
      <c r="D110" s="32"/>
      <c r="E110" s="32"/>
      <c r="F110" s="32"/>
      <c r="G110" s="32"/>
      <c r="H110" s="32"/>
      <c r="I110" s="32"/>
      <c r="J110" s="32"/>
      <c r="K110" s="6"/>
      <c r="L110" s="6"/>
      <c r="M110" s="6"/>
      <c r="N110" s="6"/>
      <c r="O110" s="6"/>
      <c r="P110" s="6"/>
      <c r="Q110" s="6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s="1" customForma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s="1" customForma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s="1" customForma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s="1" customForma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s="1" customForma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s="1" customForma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s="1" customForma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s="1" customForma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s="1" customForma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s="1" customForma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s="1" customFormat="1" x14ac:dyDescent="0.15">
      <c r="A121" s="32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s="1" customFormat="1" x14ac:dyDescent="0.15">
      <c r="A122" s="3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s="1" customFormat="1" x14ac:dyDescent="0.15">
      <c r="A123" s="3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s="1" customFormat="1" x14ac:dyDescent="0.15">
      <c r="A124" s="3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s="1" customFormat="1" x14ac:dyDescent="0.15">
      <c r="A125" s="3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s="1" customFormat="1" x14ac:dyDescent="0.15">
      <c r="A126" s="32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s="1" customFormat="1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s="1" customFormat="1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s="1" customForma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s="1" customForma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s="1" customForma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48" s="1" customForma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48" s="1" customForma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48" s="1" customForma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48" s="1" customForma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48" s="1" customForma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48" s="1" customForma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48" s="1" customForma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48" s="1" customForma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48" s="1" customForma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48" s="1" customForma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48" s="1" customForma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48" s="1" customForma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48" s="1" customForma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48" s="1" customForma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48" s="1" customForma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48" s="1" customForma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48" s="1" customForma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48" s="1" customForma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48" s="1" customForma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48" s="1" customForma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48" s="1" customForma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48" s="1" customForma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48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1:48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1:48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1:48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1:48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1:48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1:48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1:48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1:48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1:48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1:48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1:48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1:48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1:48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1:48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1:48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1:48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1:48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1:48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1:48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1:48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1:48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1:48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1:48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1:48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1:48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1:48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1:48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1:48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1:48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1:48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1:48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1:48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1:48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1:48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1:48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1:48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1:48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1:48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1:48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1:48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1:48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1:48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1:48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1:48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1:48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1:48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1:48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1:48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1:48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1:48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1:48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1:48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1:48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1:48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1:48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1:48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1:48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1:48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1:48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1:48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1:48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1:48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1:48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1:48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1:48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1:48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1:48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1:48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1:48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1:48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1:48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1:48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1:48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1:48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1:48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1:48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1:48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1:48" x14ac:dyDescent="0.15">
      <c r="A348" s="2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 x14ac:dyDescent="0.15">
      <c r="A349" s="2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1:48" x14ac:dyDescent="0.15">
      <c r="A350" s="2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1:48" x14ac:dyDescent="0.15">
      <c r="A351" s="2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1:48" x14ac:dyDescent="0.15">
      <c r="A352" s="2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1:48" x14ac:dyDescent="0.15">
      <c r="A353" s="2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1:48" x14ac:dyDescent="0.15">
      <c r="A354" s="2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1:48" x14ac:dyDescent="0.15">
      <c r="A355" s="2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1:48" x14ac:dyDescent="0.15">
      <c r="A356" s="2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1:48" x14ac:dyDescent="0.15">
      <c r="A357" s="2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1:48" x14ac:dyDescent="0.15">
      <c r="A358" s="2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1:48" x14ac:dyDescent="0.15">
      <c r="A359" s="2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1:48" x14ac:dyDescent="0.15">
      <c r="A360" s="2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1:48" x14ac:dyDescent="0.15">
      <c r="A361" s="2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1:48" x14ac:dyDescent="0.15">
      <c r="A362" s="2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1:48" x14ac:dyDescent="0.15">
      <c r="A363" s="2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1:48" x14ac:dyDescent="0.15">
      <c r="A364" s="2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1:48" x14ac:dyDescent="0.15">
      <c r="A365" s="2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1:48" x14ac:dyDescent="0.15"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1:48" x14ac:dyDescent="0.15"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</sheetData>
  <mergeCells count="33">
    <mergeCell ref="B106:J109"/>
    <mergeCell ref="B45:J48"/>
    <mergeCell ref="B42:E42"/>
    <mergeCell ref="B70:E70"/>
    <mergeCell ref="B64:J65"/>
    <mergeCell ref="B56:E56"/>
    <mergeCell ref="B59:J62"/>
    <mergeCell ref="B72:F72"/>
    <mergeCell ref="D91:J92"/>
    <mergeCell ref="B2:K2"/>
    <mergeCell ref="B103:E103"/>
    <mergeCell ref="B101:E101"/>
    <mergeCell ref="B90:C90"/>
    <mergeCell ref="B50:E50"/>
    <mergeCell ref="B54:E54"/>
    <mergeCell ref="B95:J96"/>
    <mergeCell ref="B89:C89"/>
    <mergeCell ref="B74:E74"/>
    <mergeCell ref="B76:E76"/>
    <mergeCell ref="B79:J82"/>
    <mergeCell ref="C11:G11"/>
    <mergeCell ref="B36:E36"/>
    <mergeCell ref="B38:E38"/>
    <mergeCell ref="B40:E40"/>
    <mergeCell ref="B28:C28"/>
    <mergeCell ref="B52:E52"/>
    <mergeCell ref="C8:G8"/>
    <mergeCell ref="C9:G9"/>
    <mergeCell ref="B24:C24"/>
    <mergeCell ref="B25:C25"/>
    <mergeCell ref="B26:C26"/>
    <mergeCell ref="B23:C23"/>
    <mergeCell ref="C10:G10"/>
  </mergeCells>
  <phoneticPr fontId="0" type="noConversion"/>
  <printOptions horizontalCentered="1"/>
  <pageMargins left="0.74803149606299213" right="0.74803149606299213" top="0.69" bottom="0.59055118110236227" header="0.49" footer="0.51181102362204722"/>
  <pageSetup paperSize="9" scale="87" orientation="portrait" horizontalDpi="300" verticalDpi="300"/>
  <headerFooter alignWithMargins="0">
    <oddFooter>&amp;RPágina &amp;P/&amp;N</oddFooter>
  </headerFooter>
  <rowBreaks count="2" manualBreakCount="2">
    <brk id="62" min="1" max="10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Thomson</vt:lpstr>
      <vt:lpstr>Pendulo</vt:lpstr>
      <vt:lpstr>Pendulo!Área_de_Impressão</vt:lpstr>
      <vt:lpstr>Thomson!Área_de_Impressão</vt:lpstr>
      <vt:lpstr>Pendulo!Títulos_de_Impressão</vt:lpstr>
    </vt:vector>
  </TitlesOfParts>
  <Company>Isec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zematias</dc:creator>
  <cp:lastModifiedBy>Henrique Oliveira</cp:lastModifiedBy>
  <cp:lastPrinted>2005-10-11T12:12:19Z</cp:lastPrinted>
  <dcterms:created xsi:type="dcterms:W3CDTF">2003-10-17T14:23:21Z</dcterms:created>
  <dcterms:modified xsi:type="dcterms:W3CDTF">2022-10-03T15:25:12Z</dcterms:modified>
</cp:coreProperties>
</file>