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han Young\Documents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8" i="2"/>
  <c r="F18" i="2" s="1"/>
  <c r="C19" i="2"/>
  <c r="C20" i="2"/>
  <c r="C21" i="2"/>
  <c r="C22" i="2"/>
  <c r="J22" i="2" s="1"/>
  <c r="C23" i="2"/>
  <c r="F23" i="2" s="1"/>
  <c r="C24" i="2"/>
  <c r="F24" i="2" s="1"/>
  <c r="C25" i="2"/>
  <c r="C26" i="2"/>
  <c r="C27" i="2"/>
  <c r="C28" i="2"/>
  <c r="C29" i="2"/>
  <c r="C30" i="2"/>
  <c r="F30" i="2" s="1"/>
  <c r="C31" i="2"/>
  <c r="F31" i="2" s="1"/>
  <c r="C32" i="2"/>
  <c r="F32" i="2" s="1"/>
  <c r="D18" i="2"/>
  <c r="E18" i="2" s="1"/>
  <c r="D19" i="2"/>
  <c r="D20" i="2"/>
  <c r="D21" i="2"/>
  <c r="D22" i="2"/>
  <c r="D23" i="2"/>
  <c r="E23" i="2" s="1"/>
  <c r="D24" i="2"/>
  <c r="E24" i="2" s="1"/>
  <c r="D25" i="2"/>
  <c r="E25" i="2" s="1"/>
  <c r="D26" i="2"/>
  <c r="D27" i="2"/>
  <c r="E27" i="2" s="1"/>
  <c r="D28" i="2"/>
  <c r="D29" i="2"/>
  <c r="D30" i="2"/>
  <c r="D31" i="2"/>
  <c r="E31" i="2" s="1"/>
  <c r="D32" i="2"/>
  <c r="E32" i="2" s="1"/>
  <c r="D17" i="2"/>
  <c r="E17" i="2" s="1"/>
  <c r="J25" i="2"/>
  <c r="J26" i="2"/>
  <c r="F17" i="2"/>
  <c r="J19" i="2"/>
  <c r="J27" i="2"/>
  <c r="J20" i="2"/>
  <c r="J21" i="2"/>
  <c r="J28" i="2"/>
  <c r="J29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F19" i="2"/>
  <c r="F20" i="2"/>
  <c r="F21" i="2"/>
  <c r="H21" i="2" s="1"/>
  <c r="F22" i="2"/>
  <c r="F27" i="2"/>
  <c r="F28" i="2"/>
  <c r="F29" i="2"/>
  <c r="E19" i="2"/>
  <c r="E20" i="2"/>
  <c r="E21" i="2"/>
  <c r="E22" i="2"/>
  <c r="E26" i="2"/>
  <c r="E28" i="2"/>
  <c r="E29" i="2"/>
  <c r="E30" i="2"/>
  <c r="E4" i="2"/>
  <c r="E5" i="2"/>
  <c r="E6" i="2"/>
  <c r="E7" i="2"/>
  <c r="E8" i="2"/>
  <c r="E2" i="2"/>
  <c r="F3" i="2"/>
  <c r="F4" i="2"/>
  <c r="B3" i="2"/>
  <c r="G3" i="2" s="1"/>
  <c r="B4" i="2"/>
  <c r="G4" i="2" s="1"/>
  <c r="B5" i="2"/>
  <c r="G5" i="2" s="1"/>
  <c r="F5" i="2"/>
  <c r="F6" i="2"/>
  <c r="F7" i="2"/>
  <c r="F8" i="2"/>
  <c r="F2" i="2"/>
  <c r="B6" i="2"/>
  <c r="G6" i="2" s="1"/>
  <c r="B7" i="2"/>
  <c r="G7" i="2" s="1"/>
  <c r="B8" i="2"/>
  <c r="G8" i="2" s="1"/>
  <c r="B2" i="2"/>
  <c r="G2" i="2" s="1"/>
  <c r="H2" i="2" s="1"/>
  <c r="H59" i="1"/>
  <c r="J32" i="2" l="1"/>
  <c r="G22" i="2"/>
  <c r="I2" i="2"/>
  <c r="H4" i="2"/>
  <c r="F26" i="2"/>
  <c r="H26" i="2" s="1"/>
  <c r="J30" i="2"/>
  <c r="J18" i="2"/>
  <c r="H30" i="2"/>
  <c r="H7" i="2"/>
  <c r="J24" i="2"/>
  <c r="H6" i="2"/>
  <c r="H5" i="2"/>
  <c r="G30" i="2"/>
  <c r="H19" i="2"/>
  <c r="H29" i="2"/>
  <c r="H18" i="2"/>
  <c r="H20" i="2"/>
  <c r="H28" i="2"/>
  <c r="G27" i="2"/>
  <c r="H22" i="2"/>
  <c r="J17" i="2"/>
  <c r="H32" i="2"/>
  <c r="G32" i="2"/>
  <c r="H24" i="2"/>
  <c r="G24" i="2"/>
  <c r="G31" i="2"/>
  <c r="H31" i="2"/>
  <c r="G23" i="2"/>
  <c r="H23" i="2"/>
  <c r="G28" i="2"/>
  <c r="G20" i="2"/>
  <c r="J31" i="2"/>
  <c r="J23" i="2"/>
  <c r="G21" i="2"/>
  <c r="G19" i="2"/>
  <c r="G26" i="2"/>
  <c r="G18" i="2"/>
  <c r="G29" i="2"/>
  <c r="F25" i="2"/>
  <c r="H27" i="2"/>
  <c r="G17" i="2"/>
  <c r="H17" i="2"/>
  <c r="I3" i="2"/>
  <c r="I4" i="2"/>
  <c r="H3" i="2"/>
  <c r="H8" i="2"/>
  <c r="I8" i="2"/>
  <c r="I7" i="2"/>
  <c r="I6" i="2"/>
  <c r="I5" i="2"/>
  <c r="H25" i="2" l="1"/>
  <c r="G25" i="2"/>
</calcChain>
</file>

<file path=xl/sharedStrings.xml><?xml version="1.0" encoding="utf-8"?>
<sst xmlns="http://schemas.openxmlformats.org/spreadsheetml/2006/main" count="21" uniqueCount="21">
  <si>
    <t>Test1 NL-Raw</t>
  </si>
  <si>
    <t>Test2 NL-Raw</t>
  </si>
  <si>
    <t>Test3 NL-GB</t>
  </si>
  <si>
    <t>Test4 NL-Raw</t>
  </si>
  <si>
    <t>Time</t>
  </si>
  <si>
    <t>Weight</t>
  </si>
  <si>
    <t>Max RPM</t>
  </si>
  <si>
    <t>Ave current</t>
  </si>
  <si>
    <t>Torque</t>
  </si>
  <si>
    <t>Power In</t>
  </si>
  <si>
    <t>Power Out</t>
  </si>
  <si>
    <t>Eff</t>
  </si>
  <si>
    <t>Heat Gen</t>
  </si>
  <si>
    <t>ang vel (rad/s)</t>
  </si>
  <si>
    <t>Torque (N-mm)</t>
  </si>
  <si>
    <t>Ave currrent</t>
  </si>
  <si>
    <t>Efficiency</t>
  </si>
  <si>
    <t>Pin (W)</t>
  </si>
  <si>
    <t>Pout (W)</t>
  </si>
  <si>
    <t>Heat Gen(W)</t>
  </si>
  <si>
    <t>Angular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</si>
</sst>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Test1 NL-Raw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Sheet1!$B$2:$B$75</c:f>
              <c:numCache>
                <c:formatCode>General</c:formatCode>
                <c:ptCount val="74"/>
                <c:pt idx="0">
                  <c:v>25</c:v>
                </c:pt>
                <c:pt idx="1">
                  <c:v>62</c:v>
                </c:pt>
                <c:pt idx="2">
                  <c:v>1712</c:v>
                </c:pt>
                <c:pt idx="3">
                  <c:v>2212</c:v>
                </c:pt>
                <c:pt idx="4">
                  <c:v>2075</c:v>
                </c:pt>
                <c:pt idx="5">
                  <c:v>1050</c:v>
                </c:pt>
                <c:pt idx="6">
                  <c:v>662</c:v>
                </c:pt>
                <c:pt idx="7">
                  <c:v>512</c:v>
                </c:pt>
                <c:pt idx="8">
                  <c:v>587</c:v>
                </c:pt>
                <c:pt idx="9">
                  <c:v>425</c:v>
                </c:pt>
                <c:pt idx="10">
                  <c:v>450</c:v>
                </c:pt>
                <c:pt idx="11">
                  <c:v>437</c:v>
                </c:pt>
                <c:pt idx="12">
                  <c:v>450</c:v>
                </c:pt>
                <c:pt idx="13">
                  <c:v>437</c:v>
                </c:pt>
                <c:pt idx="14">
                  <c:v>425</c:v>
                </c:pt>
                <c:pt idx="15">
                  <c:v>425</c:v>
                </c:pt>
                <c:pt idx="16">
                  <c:v>437</c:v>
                </c:pt>
                <c:pt idx="17">
                  <c:v>475</c:v>
                </c:pt>
                <c:pt idx="18">
                  <c:v>487</c:v>
                </c:pt>
                <c:pt idx="19">
                  <c:v>462</c:v>
                </c:pt>
                <c:pt idx="20">
                  <c:v>437</c:v>
                </c:pt>
                <c:pt idx="21">
                  <c:v>475</c:v>
                </c:pt>
                <c:pt idx="22">
                  <c:v>462</c:v>
                </c:pt>
                <c:pt idx="23">
                  <c:v>462</c:v>
                </c:pt>
                <c:pt idx="24">
                  <c:v>462</c:v>
                </c:pt>
                <c:pt idx="25">
                  <c:v>437</c:v>
                </c:pt>
                <c:pt idx="26">
                  <c:v>425</c:v>
                </c:pt>
                <c:pt idx="27">
                  <c:v>437</c:v>
                </c:pt>
                <c:pt idx="28">
                  <c:v>425</c:v>
                </c:pt>
                <c:pt idx="29">
                  <c:v>425</c:v>
                </c:pt>
                <c:pt idx="30">
                  <c:v>412</c:v>
                </c:pt>
                <c:pt idx="31">
                  <c:v>437</c:v>
                </c:pt>
                <c:pt idx="32">
                  <c:v>437</c:v>
                </c:pt>
                <c:pt idx="33">
                  <c:v>437</c:v>
                </c:pt>
                <c:pt idx="34">
                  <c:v>425</c:v>
                </c:pt>
                <c:pt idx="35">
                  <c:v>387</c:v>
                </c:pt>
                <c:pt idx="36">
                  <c:v>437</c:v>
                </c:pt>
                <c:pt idx="37">
                  <c:v>437</c:v>
                </c:pt>
                <c:pt idx="38">
                  <c:v>450</c:v>
                </c:pt>
                <c:pt idx="39">
                  <c:v>450</c:v>
                </c:pt>
                <c:pt idx="40">
                  <c:v>425</c:v>
                </c:pt>
                <c:pt idx="41">
                  <c:v>425</c:v>
                </c:pt>
                <c:pt idx="42">
                  <c:v>425</c:v>
                </c:pt>
                <c:pt idx="43">
                  <c:v>437</c:v>
                </c:pt>
                <c:pt idx="44">
                  <c:v>437</c:v>
                </c:pt>
                <c:pt idx="45">
                  <c:v>437</c:v>
                </c:pt>
                <c:pt idx="46">
                  <c:v>425</c:v>
                </c:pt>
                <c:pt idx="47">
                  <c:v>437</c:v>
                </c:pt>
                <c:pt idx="48">
                  <c:v>475</c:v>
                </c:pt>
                <c:pt idx="49">
                  <c:v>437</c:v>
                </c:pt>
                <c:pt idx="50">
                  <c:v>425</c:v>
                </c:pt>
                <c:pt idx="51">
                  <c:v>425</c:v>
                </c:pt>
                <c:pt idx="52">
                  <c:v>425</c:v>
                </c:pt>
                <c:pt idx="53">
                  <c:v>475</c:v>
                </c:pt>
                <c:pt idx="54">
                  <c:v>437</c:v>
                </c:pt>
                <c:pt idx="55">
                  <c:v>450</c:v>
                </c:pt>
                <c:pt idx="56">
                  <c:v>425</c:v>
                </c:pt>
                <c:pt idx="57">
                  <c:v>412</c:v>
                </c:pt>
                <c:pt idx="58">
                  <c:v>450</c:v>
                </c:pt>
                <c:pt idx="59">
                  <c:v>437</c:v>
                </c:pt>
                <c:pt idx="60">
                  <c:v>450</c:v>
                </c:pt>
                <c:pt idx="61">
                  <c:v>450</c:v>
                </c:pt>
                <c:pt idx="62">
                  <c:v>475</c:v>
                </c:pt>
                <c:pt idx="63">
                  <c:v>425</c:v>
                </c:pt>
                <c:pt idx="64">
                  <c:v>550</c:v>
                </c:pt>
                <c:pt idx="65">
                  <c:v>462</c:v>
                </c:pt>
                <c:pt idx="66">
                  <c:v>450</c:v>
                </c:pt>
                <c:pt idx="67">
                  <c:v>437</c:v>
                </c:pt>
                <c:pt idx="68">
                  <c:v>487</c:v>
                </c:pt>
                <c:pt idx="69">
                  <c:v>437</c:v>
                </c:pt>
                <c:pt idx="70">
                  <c:v>425</c:v>
                </c:pt>
                <c:pt idx="71">
                  <c:v>425</c:v>
                </c:pt>
                <c:pt idx="72">
                  <c:v>525</c:v>
                </c:pt>
                <c:pt idx="73">
                  <c:v>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5-40BB-A1DA-9AE2D2BCB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83504"/>
        <c:axId val="311186456"/>
      </c:scatterChart>
      <c:valAx>
        <c:axId val="3111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6456"/>
        <c:crosses val="autoZero"/>
        <c:crossBetween val="midCat"/>
      </c:valAx>
      <c:valAx>
        <c:axId val="3111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Sheet1!$B$2:$B$75</c:f>
              <c:numCache>
                <c:formatCode>General</c:formatCode>
                <c:ptCount val="74"/>
                <c:pt idx="0">
                  <c:v>25</c:v>
                </c:pt>
                <c:pt idx="1">
                  <c:v>62</c:v>
                </c:pt>
                <c:pt idx="2">
                  <c:v>1712</c:v>
                </c:pt>
                <c:pt idx="3">
                  <c:v>2212</c:v>
                </c:pt>
                <c:pt idx="4">
                  <c:v>2075</c:v>
                </c:pt>
                <c:pt idx="5">
                  <c:v>1050</c:v>
                </c:pt>
                <c:pt idx="6">
                  <c:v>662</c:v>
                </c:pt>
                <c:pt idx="7">
                  <c:v>512</c:v>
                </c:pt>
                <c:pt idx="8">
                  <c:v>587</c:v>
                </c:pt>
                <c:pt idx="9">
                  <c:v>425</c:v>
                </c:pt>
                <c:pt idx="10">
                  <c:v>450</c:v>
                </c:pt>
                <c:pt idx="11">
                  <c:v>437</c:v>
                </c:pt>
                <c:pt idx="12">
                  <c:v>450</c:v>
                </c:pt>
                <c:pt idx="13">
                  <c:v>437</c:v>
                </c:pt>
                <c:pt idx="14">
                  <c:v>425</c:v>
                </c:pt>
                <c:pt idx="15">
                  <c:v>425</c:v>
                </c:pt>
                <c:pt idx="16">
                  <c:v>437</c:v>
                </c:pt>
                <c:pt idx="17">
                  <c:v>475</c:v>
                </c:pt>
                <c:pt idx="18">
                  <c:v>487</c:v>
                </c:pt>
                <c:pt idx="19">
                  <c:v>462</c:v>
                </c:pt>
                <c:pt idx="20">
                  <c:v>437</c:v>
                </c:pt>
                <c:pt idx="21">
                  <c:v>475</c:v>
                </c:pt>
                <c:pt idx="22">
                  <c:v>462</c:v>
                </c:pt>
                <c:pt idx="23">
                  <c:v>462</c:v>
                </c:pt>
                <c:pt idx="24">
                  <c:v>462</c:v>
                </c:pt>
                <c:pt idx="25">
                  <c:v>437</c:v>
                </c:pt>
                <c:pt idx="26">
                  <c:v>425</c:v>
                </c:pt>
                <c:pt idx="27">
                  <c:v>437</c:v>
                </c:pt>
                <c:pt idx="28">
                  <c:v>425</c:v>
                </c:pt>
                <c:pt idx="29">
                  <c:v>425</c:v>
                </c:pt>
                <c:pt idx="30">
                  <c:v>412</c:v>
                </c:pt>
                <c:pt idx="31">
                  <c:v>437</c:v>
                </c:pt>
                <c:pt idx="32">
                  <c:v>437</c:v>
                </c:pt>
                <c:pt idx="33">
                  <c:v>437</c:v>
                </c:pt>
                <c:pt idx="34">
                  <c:v>425</c:v>
                </c:pt>
                <c:pt idx="35">
                  <c:v>387</c:v>
                </c:pt>
                <c:pt idx="36">
                  <c:v>437</c:v>
                </c:pt>
                <c:pt idx="37">
                  <c:v>437</c:v>
                </c:pt>
                <c:pt idx="38">
                  <c:v>450</c:v>
                </c:pt>
                <c:pt idx="39">
                  <c:v>450</c:v>
                </c:pt>
                <c:pt idx="40">
                  <c:v>425</c:v>
                </c:pt>
                <c:pt idx="41">
                  <c:v>425</c:v>
                </c:pt>
                <c:pt idx="42">
                  <c:v>425</c:v>
                </c:pt>
                <c:pt idx="43">
                  <c:v>437</c:v>
                </c:pt>
                <c:pt idx="44">
                  <c:v>437</c:v>
                </c:pt>
                <c:pt idx="45">
                  <c:v>437</c:v>
                </c:pt>
                <c:pt idx="46">
                  <c:v>425</c:v>
                </c:pt>
                <c:pt idx="47">
                  <c:v>437</c:v>
                </c:pt>
                <c:pt idx="48">
                  <c:v>475</c:v>
                </c:pt>
                <c:pt idx="49">
                  <c:v>437</c:v>
                </c:pt>
                <c:pt idx="50">
                  <c:v>425</c:v>
                </c:pt>
                <c:pt idx="51">
                  <c:v>425</c:v>
                </c:pt>
                <c:pt idx="52">
                  <c:v>425</c:v>
                </c:pt>
                <c:pt idx="53">
                  <c:v>475</c:v>
                </c:pt>
                <c:pt idx="54">
                  <c:v>437</c:v>
                </c:pt>
                <c:pt idx="55">
                  <c:v>450</c:v>
                </c:pt>
                <c:pt idx="56">
                  <c:v>425</c:v>
                </c:pt>
                <c:pt idx="57">
                  <c:v>412</c:v>
                </c:pt>
                <c:pt idx="58">
                  <c:v>450</c:v>
                </c:pt>
                <c:pt idx="59">
                  <c:v>437</c:v>
                </c:pt>
                <c:pt idx="60">
                  <c:v>450</c:v>
                </c:pt>
                <c:pt idx="61">
                  <c:v>450</c:v>
                </c:pt>
                <c:pt idx="62">
                  <c:v>475</c:v>
                </c:pt>
                <c:pt idx="63">
                  <c:v>425</c:v>
                </c:pt>
                <c:pt idx="64">
                  <c:v>550</c:v>
                </c:pt>
                <c:pt idx="65">
                  <c:v>462</c:v>
                </c:pt>
                <c:pt idx="66">
                  <c:v>450</c:v>
                </c:pt>
                <c:pt idx="67">
                  <c:v>437</c:v>
                </c:pt>
                <c:pt idx="68">
                  <c:v>487</c:v>
                </c:pt>
                <c:pt idx="69">
                  <c:v>437</c:v>
                </c:pt>
                <c:pt idx="70">
                  <c:v>425</c:v>
                </c:pt>
                <c:pt idx="71">
                  <c:v>425</c:v>
                </c:pt>
                <c:pt idx="72">
                  <c:v>525</c:v>
                </c:pt>
                <c:pt idx="73">
                  <c:v>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3-4666-810C-C2D987A964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Sheet1!$C$2:$C$75</c:f>
              <c:numCache>
                <c:formatCode>General</c:formatCode>
                <c:ptCount val="74"/>
                <c:pt idx="0">
                  <c:v>25</c:v>
                </c:pt>
                <c:pt idx="1">
                  <c:v>137</c:v>
                </c:pt>
                <c:pt idx="2">
                  <c:v>1750</c:v>
                </c:pt>
                <c:pt idx="3">
                  <c:v>2150</c:v>
                </c:pt>
                <c:pt idx="4">
                  <c:v>1975</c:v>
                </c:pt>
                <c:pt idx="5">
                  <c:v>1050</c:v>
                </c:pt>
                <c:pt idx="6">
                  <c:v>712</c:v>
                </c:pt>
                <c:pt idx="7">
                  <c:v>612</c:v>
                </c:pt>
                <c:pt idx="8">
                  <c:v>625</c:v>
                </c:pt>
                <c:pt idx="9">
                  <c:v>625</c:v>
                </c:pt>
                <c:pt idx="10">
                  <c:v>437</c:v>
                </c:pt>
                <c:pt idx="11">
                  <c:v>437</c:v>
                </c:pt>
                <c:pt idx="12">
                  <c:v>425</c:v>
                </c:pt>
                <c:pt idx="13">
                  <c:v>437</c:v>
                </c:pt>
                <c:pt idx="14">
                  <c:v>425</c:v>
                </c:pt>
                <c:pt idx="15">
                  <c:v>437</c:v>
                </c:pt>
                <c:pt idx="16">
                  <c:v>437</c:v>
                </c:pt>
                <c:pt idx="17">
                  <c:v>500</c:v>
                </c:pt>
                <c:pt idx="18">
                  <c:v>437</c:v>
                </c:pt>
                <c:pt idx="19">
                  <c:v>450</c:v>
                </c:pt>
                <c:pt idx="20">
                  <c:v>425</c:v>
                </c:pt>
                <c:pt idx="21">
                  <c:v>425</c:v>
                </c:pt>
                <c:pt idx="22">
                  <c:v>437</c:v>
                </c:pt>
                <c:pt idx="23">
                  <c:v>450</c:v>
                </c:pt>
                <c:pt idx="24">
                  <c:v>450</c:v>
                </c:pt>
                <c:pt idx="25">
                  <c:v>437</c:v>
                </c:pt>
                <c:pt idx="26">
                  <c:v>425</c:v>
                </c:pt>
                <c:pt idx="27">
                  <c:v>437</c:v>
                </c:pt>
                <c:pt idx="28">
                  <c:v>437</c:v>
                </c:pt>
                <c:pt idx="29">
                  <c:v>425</c:v>
                </c:pt>
                <c:pt idx="30">
                  <c:v>450</c:v>
                </c:pt>
                <c:pt idx="31">
                  <c:v>437</c:v>
                </c:pt>
                <c:pt idx="32">
                  <c:v>425</c:v>
                </c:pt>
                <c:pt idx="33">
                  <c:v>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3-4666-810C-C2D987A964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Sheet1!$D$2:$D$75</c:f>
              <c:numCache>
                <c:formatCode>General</c:formatCode>
                <c:ptCount val="74"/>
                <c:pt idx="0">
                  <c:v>37</c:v>
                </c:pt>
                <c:pt idx="1">
                  <c:v>62</c:v>
                </c:pt>
                <c:pt idx="2">
                  <c:v>1937</c:v>
                </c:pt>
                <c:pt idx="3">
                  <c:v>2812</c:v>
                </c:pt>
                <c:pt idx="4">
                  <c:v>2512</c:v>
                </c:pt>
                <c:pt idx="5">
                  <c:v>1225</c:v>
                </c:pt>
                <c:pt idx="6">
                  <c:v>700</c:v>
                </c:pt>
                <c:pt idx="7">
                  <c:v>637</c:v>
                </c:pt>
                <c:pt idx="8">
                  <c:v>562</c:v>
                </c:pt>
                <c:pt idx="9">
                  <c:v>512</c:v>
                </c:pt>
                <c:pt idx="10">
                  <c:v>425</c:v>
                </c:pt>
                <c:pt idx="11">
                  <c:v>437</c:v>
                </c:pt>
                <c:pt idx="12">
                  <c:v>450</c:v>
                </c:pt>
                <c:pt idx="13">
                  <c:v>500</c:v>
                </c:pt>
                <c:pt idx="14">
                  <c:v>437</c:v>
                </c:pt>
                <c:pt idx="15">
                  <c:v>500</c:v>
                </c:pt>
                <c:pt idx="16">
                  <c:v>437</c:v>
                </c:pt>
                <c:pt idx="17">
                  <c:v>500</c:v>
                </c:pt>
                <c:pt idx="18">
                  <c:v>450</c:v>
                </c:pt>
                <c:pt idx="19">
                  <c:v>462</c:v>
                </c:pt>
                <c:pt idx="20">
                  <c:v>437</c:v>
                </c:pt>
                <c:pt idx="21">
                  <c:v>562</c:v>
                </c:pt>
                <c:pt idx="22">
                  <c:v>475</c:v>
                </c:pt>
                <c:pt idx="23">
                  <c:v>425</c:v>
                </c:pt>
                <c:pt idx="24">
                  <c:v>487</c:v>
                </c:pt>
                <c:pt idx="25">
                  <c:v>437</c:v>
                </c:pt>
                <c:pt idx="26">
                  <c:v>437</c:v>
                </c:pt>
                <c:pt idx="27">
                  <c:v>487</c:v>
                </c:pt>
                <c:pt idx="28">
                  <c:v>450</c:v>
                </c:pt>
                <c:pt idx="29">
                  <c:v>437</c:v>
                </c:pt>
                <c:pt idx="30">
                  <c:v>437</c:v>
                </c:pt>
                <c:pt idx="31">
                  <c:v>450</c:v>
                </c:pt>
                <c:pt idx="32">
                  <c:v>425</c:v>
                </c:pt>
                <c:pt idx="33">
                  <c:v>437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437</c:v>
                </c:pt>
                <c:pt idx="38">
                  <c:v>425</c:v>
                </c:pt>
                <c:pt idx="39">
                  <c:v>437</c:v>
                </c:pt>
                <c:pt idx="40">
                  <c:v>425</c:v>
                </c:pt>
                <c:pt idx="41">
                  <c:v>437</c:v>
                </c:pt>
                <c:pt idx="42">
                  <c:v>425</c:v>
                </c:pt>
                <c:pt idx="43">
                  <c:v>462</c:v>
                </c:pt>
                <c:pt idx="44">
                  <c:v>400</c:v>
                </c:pt>
                <c:pt idx="45">
                  <c:v>475</c:v>
                </c:pt>
                <c:pt idx="46">
                  <c:v>462</c:v>
                </c:pt>
                <c:pt idx="47">
                  <c:v>462</c:v>
                </c:pt>
                <c:pt idx="48">
                  <c:v>437</c:v>
                </c:pt>
                <c:pt idx="49">
                  <c:v>425</c:v>
                </c:pt>
                <c:pt idx="50">
                  <c:v>450</c:v>
                </c:pt>
                <c:pt idx="51">
                  <c:v>437</c:v>
                </c:pt>
                <c:pt idx="52">
                  <c:v>437</c:v>
                </c:pt>
                <c:pt idx="53">
                  <c:v>425</c:v>
                </c:pt>
                <c:pt idx="54">
                  <c:v>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D3-4666-810C-C2D987A964A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xVal>
          <c:yVal>
            <c:numRef>
              <c:f>Sheet1!$E$2:$E$75</c:f>
              <c:numCache>
                <c:formatCode>General</c:formatCode>
                <c:ptCount val="74"/>
                <c:pt idx="0">
                  <c:v>-25</c:v>
                </c:pt>
                <c:pt idx="1">
                  <c:v>37</c:v>
                </c:pt>
                <c:pt idx="2">
                  <c:v>1737</c:v>
                </c:pt>
                <c:pt idx="3">
                  <c:v>2200</c:v>
                </c:pt>
                <c:pt idx="4">
                  <c:v>2100</c:v>
                </c:pt>
                <c:pt idx="5">
                  <c:v>1000</c:v>
                </c:pt>
                <c:pt idx="6">
                  <c:v>675</c:v>
                </c:pt>
                <c:pt idx="7">
                  <c:v>600</c:v>
                </c:pt>
                <c:pt idx="8">
                  <c:v>462</c:v>
                </c:pt>
                <c:pt idx="9">
                  <c:v>425</c:v>
                </c:pt>
                <c:pt idx="10">
                  <c:v>450</c:v>
                </c:pt>
                <c:pt idx="11">
                  <c:v>462</c:v>
                </c:pt>
                <c:pt idx="12">
                  <c:v>437</c:v>
                </c:pt>
                <c:pt idx="13">
                  <c:v>462</c:v>
                </c:pt>
                <c:pt idx="14">
                  <c:v>437</c:v>
                </c:pt>
                <c:pt idx="15">
                  <c:v>462</c:v>
                </c:pt>
                <c:pt idx="16">
                  <c:v>462</c:v>
                </c:pt>
                <c:pt idx="17">
                  <c:v>425</c:v>
                </c:pt>
                <c:pt idx="18">
                  <c:v>425</c:v>
                </c:pt>
                <c:pt idx="19">
                  <c:v>437</c:v>
                </c:pt>
                <c:pt idx="20">
                  <c:v>462</c:v>
                </c:pt>
                <c:pt idx="21">
                  <c:v>450</c:v>
                </c:pt>
                <c:pt idx="22">
                  <c:v>437</c:v>
                </c:pt>
                <c:pt idx="23">
                  <c:v>425</c:v>
                </c:pt>
                <c:pt idx="24">
                  <c:v>425</c:v>
                </c:pt>
                <c:pt idx="25">
                  <c:v>437</c:v>
                </c:pt>
                <c:pt idx="26">
                  <c:v>437</c:v>
                </c:pt>
                <c:pt idx="27">
                  <c:v>437</c:v>
                </c:pt>
                <c:pt idx="28">
                  <c:v>487</c:v>
                </c:pt>
                <c:pt idx="29">
                  <c:v>450</c:v>
                </c:pt>
                <c:pt idx="30">
                  <c:v>437</c:v>
                </c:pt>
                <c:pt idx="31">
                  <c:v>500</c:v>
                </c:pt>
                <c:pt idx="32">
                  <c:v>425</c:v>
                </c:pt>
                <c:pt idx="33">
                  <c:v>450</c:v>
                </c:pt>
                <c:pt idx="34">
                  <c:v>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D3-4666-810C-C2D987A9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02376"/>
        <c:axId val="388100080"/>
      </c:scatterChart>
      <c:valAx>
        <c:axId val="38810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00080"/>
        <c:crosses val="autoZero"/>
        <c:crossBetween val="midCat"/>
      </c:valAx>
      <c:valAx>
        <c:axId val="3881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0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492782152230973E-2"/>
                  <c:y val="-0.3746139545056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Sheet2!$B$2:$B$9</c:f>
              <c:numCache>
                <c:formatCode>General</c:formatCode>
                <c:ptCount val="8"/>
                <c:pt idx="0">
                  <c:v>0</c:v>
                </c:pt>
                <c:pt idx="1">
                  <c:v>42.403626899999999</c:v>
                </c:pt>
                <c:pt idx="2">
                  <c:v>70.862436900000006</c:v>
                </c:pt>
                <c:pt idx="3">
                  <c:v>103.02089220000002</c:v>
                </c:pt>
                <c:pt idx="4">
                  <c:v>131.76429030000003</c:v>
                </c:pt>
                <c:pt idx="5">
                  <c:v>140.87110950000002</c:v>
                </c:pt>
                <c:pt idx="6">
                  <c:v>157.94639550000002</c:v>
                </c:pt>
              </c:numCache>
            </c:numRef>
          </c:xVal>
          <c:yVal>
            <c:numRef>
              <c:f>Sheet2!$E$2:$E$9</c:f>
              <c:numCache>
                <c:formatCode>General</c:formatCode>
                <c:ptCount val="8"/>
                <c:pt idx="0">
                  <c:v>1096.2063965925986</c:v>
                </c:pt>
                <c:pt idx="2">
                  <c:v>509.1893372938336</c:v>
                </c:pt>
                <c:pt idx="3">
                  <c:v>328.58964761446845</c:v>
                </c:pt>
                <c:pt idx="4">
                  <c:v>109.64158361028377</c:v>
                </c:pt>
                <c:pt idx="5">
                  <c:v>105.13863414013842</c:v>
                </c:pt>
                <c:pt idx="6">
                  <c:v>79.063415115343133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C-4D4C-8E02-DF06AC12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43520"/>
        <c:axId val="401644832"/>
      </c:scatterChart>
      <c:scatterChart>
        <c:scatterStyle val="smooth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Ave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Sheet2!$B$2:$B$9</c:f>
              <c:numCache>
                <c:formatCode>General</c:formatCode>
                <c:ptCount val="8"/>
                <c:pt idx="0">
                  <c:v>0</c:v>
                </c:pt>
                <c:pt idx="1">
                  <c:v>42.403626899999999</c:v>
                </c:pt>
                <c:pt idx="2">
                  <c:v>70.862436900000006</c:v>
                </c:pt>
                <c:pt idx="3">
                  <c:v>103.02089220000002</c:v>
                </c:pt>
                <c:pt idx="4">
                  <c:v>131.76429030000003</c:v>
                </c:pt>
                <c:pt idx="5">
                  <c:v>140.87110950000002</c:v>
                </c:pt>
                <c:pt idx="6">
                  <c:v>157.94639550000002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4.2</c:v>
                </c:pt>
                <c:pt idx="1">
                  <c:v>21.25</c:v>
                </c:pt>
                <c:pt idx="2">
                  <c:v>37.32</c:v>
                </c:pt>
                <c:pt idx="4">
                  <c:v>56.28</c:v>
                </c:pt>
                <c:pt idx="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C-4D4C-8E02-DF06AC12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39064"/>
        <c:axId val="393044968"/>
      </c:scatterChart>
      <c:valAx>
        <c:axId val="4016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44832"/>
        <c:crosses val="autoZero"/>
        <c:crossBetween val="midCat"/>
      </c:valAx>
      <c:valAx>
        <c:axId val="4016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43520"/>
        <c:crosses val="autoZero"/>
        <c:crossBetween val="midCat"/>
      </c:valAx>
      <c:valAx>
        <c:axId val="393044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39064"/>
        <c:crosses val="max"/>
        <c:crossBetween val="midCat"/>
      </c:valAx>
      <c:valAx>
        <c:axId val="393039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04496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Sheet2!$B$2:$B$9</c:f>
              <c:numCache>
                <c:formatCode>General</c:formatCode>
                <c:ptCount val="8"/>
                <c:pt idx="0">
                  <c:v>0</c:v>
                </c:pt>
                <c:pt idx="1">
                  <c:v>42.403626899999999</c:v>
                </c:pt>
                <c:pt idx="2">
                  <c:v>70.862436900000006</c:v>
                </c:pt>
                <c:pt idx="3">
                  <c:v>103.02089220000002</c:v>
                </c:pt>
                <c:pt idx="4">
                  <c:v>131.76429030000003</c:v>
                </c:pt>
                <c:pt idx="5">
                  <c:v>140.87110950000002</c:v>
                </c:pt>
                <c:pt idx="6">
                  <c:v>157.94639550000002</c:v>
                </c:pt>
              </c:numCache>
            </c:numRef>
          </c:xVal>
          <c:yVal>
            <c:numRef>
              <c:f>Sheet2!$H$2:$H$9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8.0569840309345081E-2</c:v>
                </c:pt>
                <c:pt idx="3">
                  <c:v>0</c:v>
                </c:pt>
                <c:pt idx="4">
                  <c:v>2.1391325295808394E-2</c:v>
                </c:pt>
                <c:pt idx="5">
                  <c:v>2.1091074337314702E-2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C-415C-B367-558EA52F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43520"/>
        <c:axId val="401644832"/>
      </c:scatterChart>
      <c:scatterChart>
        <c:scatterStyle val="smoothMarker"/>
        <c:varyColors val="0"/>
        <c:ser>
          <c:idx val="1"/>
          <c:order val="1"/>
          <c:tx>
            <c:strRef>
              <c:f>Sheet2!$G$1</c:f>
              <c:strCache>
                <c:ptCount val="1"/>
                <c:pt idx="0">
                  <c:v>Power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Sheet2!$B$2:$B$9</c:f>
              <c:numCache>
                <c:formatCode>General</c:formatCode>
                <c:ptCount val="8"/>
                <c:pt idx="0">
                  <c:v>0</c:v>
                </c:pt>
                <c:pt idx="1">
                  <c:v>42.403626899999999</c:v>
                </c:pt>
                <c:pt idx="2">
                  <c:v>70.862436900000006</c:v>
                </c:pt>
                <c:pt idx="3">
                  <c:v>103.02089220000002</c:v>
                </c:pt>
                <c:pt idx="4">
                  <c:v>131.76429030000003</c:v>
                </c:pt>
                <c:pt idx="5">
                  <c:v>140.87110950000002</c:v>
                </c:pt>
                <c:pt idx="6">
                  <c:v>157.94639550000002</c:v>
                </c:pt>
              </c:numCache>
            </c:numRef>
          </c:xVal>
          <c:yVal>
            <c:numRef>
              <c:f>Sheet2!$G$2:$G$9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36.082397284137102</c:v>
                </c:pt>
                <c:pt idx="3">
                  <c:v>33.851598664926144</c:v>
                </c:pt>
                <c:pt idx="4">
                  <c:v>14.446845451777158</c:v>
                </c:pt>
                <c:pt idx="5">
                  <c:v>14.810996042635876</c:v>
                </c:pt>
                <c:pt idx="6">
                  <c:v>12.487781433388665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8C-415C-B367-558EA52F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39064"/>
        <c:axId val="393044968"/>
      </c:scatterChart>
      <c:valAx>
        <c:axId val="4016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44832"/>
        <c:crosses val="autoZero"/>
        <c:crossBetween val="midCat"/>
      </c:valAx>
      <c:valAx>
        <c:axId val="4016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43520"/>
        <c:crosses val="autoZero"/>
        <c:crossBetween val="midCat"/>
      </c:valAx>
      <c:valAx>
        <c:axId val="393044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39064"/>
        <c:crosses val="max"/>
        <c:crossBetween val="midCat"/>
      </c:valAx>
      <c:valAx>
        <c:axId val="393039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04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Sheet2!$D$16</c:f>
              <c:strCache>
                <c:ptCount val="1"/>
                <c:pt idx="0">
                  <c:v>Ave currrent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Sheet2!$B$17:$B$32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xVal>
          <c:yVal>
            <c:numRef>
              <c:f>Sheet2!$D$17:$D$32</c:f>
              <c:numCache>
                <c:formatCode>General</c:formatCode>
                <c:ptCount val="16"/>
                <c:pt idx="0">
                  <c:v>5.7073</c:v>
                </c:pt>
                <c:pt idx="1">
                  <c:v>5.7111619999999998</c:v>
                </c:pt>
                <c:pt idx="2">
                  <c:v>5.7150239999999997</c:v>
                </c:pt>
                <c:pt idx="3">
                  <c:v>5.7188860000000004</c:v>
                </c:pt>
                <c:pt idx="4">
                  <c:v>5.7227480000000002</c:v>
                </c:pt>
                <c:pt idx="5">
                  <c:v>5.72661</c:v>
                </c:pt>
                <c:pt idx="6">
                  <c:v>5.7304719999999998</c:v>
                </c:pt>
                <c:pt idx="7">
                  <c:v>5.7343340000000005</c:v>
                </c:pt>
                <c:pt idx="8">
                  <c:v>5.7381960000000003</c:v>
                </c:pt>
                <c:pt idx="9">
                  <c:v>5.7420580000000001</c:v>
                </c:pt>
                <c:pt idx="10">
                  <c:v>5.7459199999999999</c:v>
                </c:pt>
                <c:pt idx="11">
                  <c:v>5.7497819999999997</c:v>
                </c:pt>
                <c:pt idx="12">
                  <c:v>5.7536440000000004</c:v>
                </c:pt>
                <c:pt idx="13">
                  <c:v>5.7575060000000002</c:v>
                </c:pt>
                <c:pt idx="14">
                  <c:v>5.761368</c:v>
                </c:pt>
                <c:pt idx="15">
                  <c:v>5.7652299999999999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0-49D3-8452-0C92E415BE4D}"/>
            </c:ext>
          </c:extLst>
        </c:ser>
        <c:ser>
          <c:idx val="2"/>
          <c:order val="2"/>
          <c:tx>
            <c:strRef>
              <c:f>Sheet2!$E$16</c:f>
              <c:strCache>
                <c:ptCount val="1"/>
                <c:pt idx="0">
                  <c:v>Pin (W)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Sheet2!$B$17:$B$33</c:f>
              <c:numCache>
                <c:formatCode>General</c:formatCode>
                <c:ptCount val="1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xVal>
          <c:yVal>
            <c:numRef>
              <c:f>Sheet2!$E$17:$E$32</c:f>
              <c:numCache>
                <c:formatCode>General</c:formatCode>
                <c:ptCount val="16"/>
                <c:pt idx="0">
                  <c:v>68.4876</c:v>
                </c:pt>
                <c:pt idx="1">
                  <c:v>68.533943999999991</c:v>
                </c:pt>
                <c:pt idx="2">
                  <c:v>68.580287999999996</c:v>
                </c:pt>
                <c:pt idx="3">
                  <c:v>68.626632000000001</c:v>
                </c:pt>
                <c:pt idx="4">
                  <c:v>68.672976000000006</c:v>
                </c:pt>
                <c:pt idx="5">
                  <c:v>68.719319999999996</c:v>
                </c:pt>
                <c:pt idx="6">
                  <c:v>68.765664000000001</c:v>
                </c:pt>
                <c:pt idx="7">
                  <c:v>68.812008000000006</c:v>
                </c:pt>
                <c:pt idx="8">
                  <c:v>68.858351999999996</c:v>
                </c:pt>
                <c:pt idx="9">
                  <c:v>68.904696000000001</c:v>
                </c:pt>
                <c:pt idx="10">
                  <c:v>68.951040000000006</c:v>
                </c:pt>
                <c:pt idx="11">
                  <c:v>68.997383999999997</c:v>
                </c:pt>
                <c:pt idx="12">
                  <c:v>69.043728000000002</c:v>
                </c:pt>
                <c:pt idx="13">
                  <c:v>69.090072000000006</c:v>
                </c:pt>
                <c:pt idx="14">
                  <c:v>69.136415999999997</c:v>
                </c:pt>
                <c:pt idx="15">
                  <c:v>69.182760000000002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E0-49D3-8452-0C92E415BE4D}"/>
            </c:ext>
          </c:extLst>
        </c:ser>
        <c:ser>
          <c:idx val="3"/>
          <c:order val="3"/>
          <c:tx>
            <c:strRef>
              <c:f>Sheet2!$F$16</c:f>
              <c:strCache>
                <c:ptCount val="1"/>
                <c:pt idx="0">
                  <c:v>Pout (W)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Sheet2!$B$17:$B$32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xVal>
          <c:yVal>
            <c:numRef>
              <c:f>Sheet2!$F$17:$F$32</c:f>
              <c:numCache>
                <c:formatCode>General</c:formatCode>
                <c:ptCount val="16"/>
                <c:pt idx="0">
                  <c:v>0</c:v>
                </c:pt>
                <c:pt idx="1">
                  <c:v>9.7629999999999991E-3</c:v>
                </c:pt>
                <c:pt idx="2">
                  <c:v>1.8192E-2</c:v>
                </c:pt>
                <c:pt idx="3">
                  <c:v>2.5287E-2</c:v>
                </c:pt>
                <c:pt idx="4">
                  <c:v>3.1048000000000003E-2</c:v>
                </c:pt>
                <c:pt idx="5">
                  <c:v>3.5475E-2</c:v>
                </c:pt>
                <c:pt idx="6">
                  <c:v>3.8567999999999998E-2</c:v>
                </c:pt>
                <c:pt idx="7">
                  <c:v>4.0327000000000009E-2</c:v>
                </c:pt>
                <c:pt idx="8">
                  <c:v>4.0752000000000003E-2</c:v>
                </c:pt>
                <c:pt idx="9">
                  <c:v>3.9843000000000003E-2</c:v>
                </c:pt>
                <c:pt idx="10">
                  <c:v>3.7600000000000001E-2</c:v>
                </c:pt>
                <c:pt idx="11">
                  <c:v>3.4022999999999998E-2</c:v>
                </c:pt>
                <c:pt idx="12">
                  <c:v>2.9112000000000002E-2</c:v>
                </c:pt>
                <c:pt idx="13">
                  <c:v>2.2866999999999998E-2</c:v>
                </c:pt>
                <c:pt idx="14">
                  <c:v>1.5288000000000008E-2</c:v>
                </c:pt>
                <c:pt idx="15">
                  <c:v>6.3749999999999996E-3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E0-49D3-8452-0C92E415B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56520"/>
        <c:axId val="316458160"/>
      </c:scatterChart>
      <c:scatterChart>
        <c:scatterStyle val="smoothMarker"/>
        <c:varyColors val="0"/>
        <c:ser>
          <c:idx val="0"/>
          <c:order val="0"/>
          <c:tx>
            <c:strRef>
              <c:f>Sheet2!$C$16</c:f>
              <c:strCache>
                <c:ptCount val="1"/>
                <c:pt idx="0">
                  <c:v>ang vel (rad/s)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Sheet2!$B$17:$B$32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xVal>
          <c:yVal>
            <c:numRef>
              <c:f>Sheet2!$C$17:$C$32</c:f>
              <c:numCache>
                <c:formatCode>General</c:formatCode>
                <c:ptCount val="16"/>
                <c:pt idx="0">
                  <c:v>1043</c:v>
                </c:pt>
                <c:pt idx="1">
                  <c:v>976.3</c:v>
                </c:pt>
                <c:pt idx="2">
                  <c:v>909.6</c:v>
                </c:pt>
                <c:pt idx="3">
                  <c:v>842.9</c:v>
                </c:pt>
                <c:pt idx="4">
                  <c:v>776.2</c:v>
                </c:pt>
                <c:pt idx="5">
                  <c:v>709.5</c:v>
                </c:pt>
                <c:pt idx="6">
                  <c:v>642.79999999999995</c:v>
                </c:pt>
                <c:pt idx="7">
                  <c:v>576.1</c:v>
                </c:pt>
                <c:pt idx="8">
                  <c:v>509.4</c:v>
                </c:pt>
                <c:pt idx="9">
                  <c:v>442.70000000000005</c:v>
                </c:pt>
                <c:pt idx="10">
                  <c:v>376</c:v>
                </c:pt>
                <c:pt idx="11">
                  <c:v>309.29999999999995</c:v>
                </c:pt>
                <c:pt idx="12">
                  <c:v>242.60000000000002</c:v>
                </c:pt>
                <c:pt idx="13">
                  <c:v>175.89999999999998</c:v>
                </c:pt>
                <c:pt idx="14">
                  <c:v>109.20000000000005</c:v>
                </c:pt>
                <c:pt idx="15">
                  <c:v>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0-49D3-8452-0C92E415BE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Sheet2!$B$17:$B$32</c:f>
              <c:numCache>
                <c:formatCode>General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xVal>
          <c:yVal>
            <c:numRef>
              <c:f>Sheet2!$G$17:$G$32</c:f>
              <c:numCache>
                <c:formatCode>0.0%</c:formatCode>
                <c:ptCount val="16"/>
                <c:pt idx="0">
                  <c:v>0</c:v>
                </c:pt>
                <c:pt idx="1">
                  <c:v>1.4245495633521398E-4</c:v>
                </c:pt>
                <c:pt idx="2">
                  <c:v>2.6526572766798532E-4</c:v>
                </c:pt>
                <c:pt idx="3">
                  <c:v>3.6847211152661548E-4</c:v>
                </c:pt>
                <c:pt idx="4">
                  <c:v>4.5211379800986053E-4</c:v>
                </c:pt>
                <c:pt idx="5">
                  <c:v>5.1623037014918074E-4</c:v>
                </c:pt>
                <c:pt idx="6">
                  <c:v>5.6086130426952609E-4</c:v>
                </c:pt>
                <c:pt idx="7">
                  <c:v>5.8604597034866361E-4</c:v>
                </c:pt>
                <c:pt idx="8">
                  <c:v>5.9182363237505315E-4</c:v>
                </c:pt>
                <c:pt idx="9">
                  <c:v>5.7823344870427994E-4</c:v>
                </c:pt>
                <c:pt idx="10">
                  <c:v>5.4531447241404915E-4</c:v>
                </c:pt>
                <c:pt idx="11">
                  <c:v>4.9310565165774976E-4</c:v>
                </c:pt>
                <c:pt idx="12">
                  <c:v>4.2164583001659474E-4</c:v>
                </c:pt>
                <c:pt idx="13">
                  <c:v>3.3097374685034337E-4</c:v>
                </c:pt>
                <c:pt idx="14">
                  <c:v>2.211280376466146E-4</c:v>
                </c:pt>
                <c:pt idx="15">
                  <c:v>9.2147234368793602E-5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E0-49D3-8452-0C92E415B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39776"/>
        <c:axId val="402042400"/>
      </c:scatterChart>
      <c:valAx>
        <c:axId val="31645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58160"/>
        <c:crosses val="autoZero"/>
        <c:crossBetween val="midCat"/>
      </c:valAx>
      <c:valAx>
        <c:axId val="3164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56520"/>
        <c:crosses val="autoZero"/>
        <c:crossBetween val="midCat"/>
      </c:valAx>
      <c:valAx>
        <c:axId val="40204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39776"/>
        <c:crosses val="max"/>
        <c:crossBetween val="midCat"/>
      </c:valAx>
      <c:valAx>
        <c:axId val="40203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20424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4</xdr:row>
      <xdr:rowOff>66675</xdr:rowOff>
    </xdr:from>
    <xdr:to>
      <xdr:col>16</xdr:col>
      <xdr:colOff>133350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19</xdr:row>
      <xdr:rowOff>123825</xdr:rowOff>
    </xdr:from>
    <xdr:to>
      <xdr:col>16</xdr:col>
      <xdr:colOff>209550</xdr:colOff>
      <xdr:row>34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171450</xdr:rowOff>
    </xdr:from>
    <xdr:to>
      <xdr:col>19</xdr:col>
      <xdr:colOff>323850</xdr:colOff>
      <xdr:row>14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</xdr:colOff>
      <xdr:row>32</xdr:row>
      <xdr:rowOff>66675</xdr:rowOff>
    </xdr:from>
    <xdr:to>
      <xdr:col>19</xdr:col>
      <xdr:colOff>328612</xdr:colOff>
      <xdr:row>46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118" workbookViewId="0">
      <selection activeCell="I57" sqref="I57"/>
    </sheetView>
  </sheetViews>
  <sheetFormatPr defaultRowHeight="15" x14ac:dyDescent="0.25"/>
  <sheetData>
    <row r="1" spans="1: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>
        <v>0</v>
      </c>
      <c r="B2">
        <v>25</v>
      </c>
      <c r="C2">
        <v>25</v>
      </c>
      <c r="D2">
        <v>37</v>
      </c>
      <c r="E2">
        <v>-25</v>
      </c>
    </row>
    <row r="3" spans="1:7" x14ac:dyDescent="0.25">
      <c r="A3">
        <v>1</v>
      </c>
      <c r="B3">
        <v>62</v>
      </c>
      <c r="C3">
        <v>137</v>
      </c>
      <c r="D3">
        <v>62</v>
      </c>
      <c r="E3">
        <v>37</v>
      </c>
      <c r="G3">
        <v>12</v>
      </c>
    </row>
    <row r="4" spans="1:7" x14ac:dyDescent="0.25">
      <c r="A4">
        <v>2</v>
      </c>
      <c r="B4">
        <v>1712</v>
      </c>
      <c r="C4">
        <v>1750</v>
      </c>
      <c r="D4">
        <v>1937</v>
      </c>
      <c r="E4">
        <v>1737</v>
      </c>
      <c r="G4">
        <v>1887</v>
      </c>
    </row>
    <row r="5" spans="1:7" x14ac:dyDescent="0.25">
      <c r="A5">
        <v>3</v>
      </c>
      <c r="B5">
        <v>2212</v>
      </c>
      <c r="C5">
        <v>2150</v>
      </c>
      <c r="D5">
        <v>2812</v>
      </c>
      <c r="E5">
        <v>2200</v>
      </c>
      <c r="G5">
        <v>4025</v>
      </c>
    </row>
    <row r="6" spans="1:7" x14ac:dyDescent="0.25">
      <c r="A6">
        <v>4</v>
      </c>
      <c r="B6">
        <v>2075</v>
      </c>
      <c r="C6">
        <v>1975</v>
      </c>
      <c r="D6">
        <v>2512</v>
      </c>
      <c r="E6">
        <v>2100</v>
      </c>
      <c r="G6">
        <v>5637</v>
      </c>
    </row>
    <row r="7" spans="1:7" x14ac:dyDescent="0.25">
      <c r="A7">
        <v>5</v>
      </c>
      <c r="B7">
        <v>1050</v>
      </c>
      <c r="C7">
        <v>1050</v>
      </c>
      <c r="D7">
        <v>1225</v>
      </c>
      <c r="E7">
        <v>1000</v>
      </c>
      <c r="G7">
        <v>5675</v>
      </c>
    </row>
    <row r="8" spans="1:7" x14ac:dyDescent="0.25">
      <c r="A8">
        <v>6</v>
      </c>
      <c r="B8">
        <v>662</v>
      </c>
      <c r="C8">
        <v>712</v>
      </c>
      <c r="D8">
        <v>700</v>
      </c>
      <c r="E8">
        <v>675</v>
      </c>
      <c r="G8">
        <v>5625</v>
      </c>
    </row>
    <row r="9" spans="1:7" x14ac:dyDescent="0.25">
      <c r="A9">
        <v>7</v>
      </c>
      <c r="B9">
        <v>512</v>
      </c>
      <c r="C9">
        <v>612</v>
      </c>
      <c r="D9">
        <v>637</v>
      </c>
      <c r="E9">
        <v>600</v>
      </c>
      <c r="G9">
        <v>5600</v>
      </c>
    </row>
    <row r="10" spans="1:7" x14ac:dyDescent="0.25">
      <c r="A10">
        <v>8</v>
      </c>
      <c r="B10">
        <v>587</v>
      </c>
      <c r="C10">
        <v>625</v>
      </c>
      <c r="D10">
        <v>562</v>
      </c>
      <c r="E10">
        <v>462</v>
      </c>
      <c r="G10">
        <v>5587</v>
      </c>
    </row>
    <row r="11" spans="1:7" x14ac:dyDescent="0.25">
      <c r="A11">
        <v>9</v>
      </c>
      <c r="B11">
        <v>425</v>
      </c>
      <c r="C11">
        <v>625</v>
      </c>
      <c r="D11">
        <v>512</v>
      </c>
      <c r="E11">
        <v>425</v>
      </c>
      <c r="G11">
        <v>6962</v>
      </c>
    </row>
    <row r="12" spans="1:7" x14ac:dyDescent="0.25">
      <c r="A12">
        <v>10</v>
      </c>
      <c r="B12">
        <v>450</v>
      </c>
      <c r="C12">
        <v>437</v>
      </c>
      <c r="D12">
        <v>425</v>
      </c>
      <c r="E12">
        <v>450</v>
      </c>
      <c r="G12">
        <v>6800</v>
      </c>
    </row>
    <row r="13" spans="1:7" x14ac:dyDescent="0.25">
      <c r="A13">
        <v>11</v>
      </c>
      <c r="B13">
        <v>437</v>
      </c>
      <c r="C13">
        <v>437</v>
      </c>
      <c r="D13">
        <v>437</v>
      </c>
      <c r="E13">
        <v>462</v>
      </c>
      <c r="G13">
        <v>5625</v>
      </c>
    </row>
    <row r="14" spans="1:7" x14ac:dyDescent="0.25">
      <c r="A14">
        <v>12</v>
      </c>
      <c r="B14">
        <v>450</v>
      </c>
      <c r="C14">
        <v>425</v>
      </c>
      <c r="D14">
        <v>450</v>
      </c>
      <c r="E14">
        <v>437</v>
      </c>
      <c r="G14">
        <v>5637</v>
      </c>
    </row>
    <row r="15" spans="1:7" x14ac:dyDescent="0.25">
      <c r="A15">
        <v>13</v>
      </c>
      <c r="B15">
        <v>437</v>
      </c>
      <c r="C15">
        <v>437</v>
      </c>
      <c r="D15">
        <v>500</v>
      </c>
      <c r="E15">
        <v>462</v>
      </c>
      <c r="G15">
        <v>5637</v>
      </c>
    </row>
    <row r="16" spans="1:7" x14ac:dyDescent="0.25">
      <c r="A16">
        <v>14</v>
      </c>
      <c r="B16">
        <v>425</v>
      </c>
      <c r="C16">
        <v>425</v>
      </c>
      <c r="D16">
        <v>437</v>
      </c>
      <c r="E16">
        <v>437</v>
      </c>
      <c r="G16">
        <v>5625</v>
      </c>
    </row>
    <row r="17" spans="1:7" x14ac:dyDescent="0.25">
      <c r="A17">
        <v>15</v>
      </c>
      <c r="B17">
        <v>425</v>
      </c>
      <c r="C17">
        <v>437</v>
      </c>
      <c r="D17">
        <v>500</v>
      </c>
      <c r="E17">
        <v>462</v>
      </c>
      <c r="G17">
        <v>5625</v>
      </c>
    </row>
    <row r="18" spans="1:7" x14ac:dyDescent="0.25">
      <c r="A18">
        <v>16</v>
      </c>
      <c r="B18">
        <v>437</v>
      </c>
      <c r="C18">
        <v>437</v>
      </c>
      <c r="D18">
        <v>437</v>
      </c>
      <c r="E18">
        <v>462</v>
      </c>
      <c r="G18">
        <v>5637</v>
      </c>
    </row>
    <row r="19" spans="1:7" x14ac:dyDescent="0.25">
      <c r="A19">
        <v>17</v>
      </c>
      <c r="B19">
        <v>475</v>
      </c>
      <c r="C19">
        <v>500</v>
      </c>
      <c r="D19">
        <v>500</v>
      </c>
      <c r="E19">
        <v>425</v>
      </c>
      <c r="G19">
        <v>5612</v>
      </c>
    </row>
    <row r="20" spans="1:7" x14ac:dyDescent="0.25">
      <c r="A20">
        <v>18</v>
      </c>
      <c r="B20">
        <v>487</v>
      </c>
      <c r="C20">
        <v>437</v>
      </c>
      <c r="D20">
        <v>450</v>
      </c>
      <c r="E20">
        <v>425</v>
      </c>
      <c r="G20">
        <v>6437</v>
      </c>
    </row>
    <row r="21" spans="1:7" x14ac:dyDescent="0.25">
      <c r="A21">
        <v>19</v>
      </c>
      <c r="B21">
        <v>462</v>
      </c>
      <c r="C21">
        <v>450</v>
      </c>
      <c r="D21">
        <v>462</v>
      </c>
      <c r="E21">
        <v>437</v>
      </c>
      <c r="G21">
        <v>7012</v>
      </c>
    </row>
    <row r="22" spans="1:7" x14ac:dyDescent="0.25">
      <c r="A22">
        <v>20</v>
      </c>
      <c r="B22">
        <v>437</v>
      </c>
      <c r="C22">
        <v>425</v>
      </c>
      <c r="D22">
        <v>437</v>
      </c>
      <c r="E22">
        <v>462</v>
      </c>
      <c r="G22">
        <v>5650</v>
      </c>
    </row>
    <row r="23" spans="1:7" x14ac:dyDescent="0.25">
      <c r="A23">
        <v>21</v>
      </c>
      <c r="B23">
        <v>475</v>
      </c>
      <c r="C23">
        <v>425</v>
      </c>
      <c r="D23">
        <v>562</v>
      </c>
      <c r="E23">
        <v>450</v>
      </c>
      <c r="G23">
        <v>5625</v>
      </c>
    </row>
    <row r="24" spans="1:7" x14ac:dyDescent="0.25">
      <c r="A24">
        <v>22</v>
      </c>
      <c r="B24">
        <v>462</v>
      </c>
      <c r="C24">
        <v>437</v>
      </c>
      <c r="D24">
        <v>475</v>
      </c>
      <c r="E24">
        <v>437</v>
      </c>
      <c r="G24">
        <v>5612</v>
      </c>
    </row>
    <row r="25" spans="1:7" x14ac:dyDescent="0.25">
      <c r="A25">
        <v>23</v>
      </c>
      <c r="B25">
        <v>462</v>
      </c>
      <c r="C25">
        <v>450</v>
      </c>
      <c r="D25">
        <v>425</v>
      </c>
      <c r="E25">
        <v>425</v>
      </c>
      <c r="G25">
        <v>5625</v>
      </c>
    </row>
    <row r="26" spans="1:7" x14ac:dyDescent="0.25">
      <c r="A26">
        <v>24</v>
      </c>
      <c r="B26">
        <v>462</v>
      </c>
      <c r="C26">
        <v>450</v>
      </c>
      <c r="D26">
        <v>487</v>
      </c>
      <c r="E26">
        <v>425</v>
      </c>
      <c r="G26">
        <v>5612</v>
      </c>
    </row>
    <row r="27" spans="1:7" x14ac:dyDescent="0.25">
      <c r="A27">
        <v>25</v>
      </c>
      <c r="B27">
        <v>437</v>
      </c>
      <c r="C27">
        <v>437</v>
      </c>
      <c r="D27">
        <v>437</v>
      </c>
      <c r="E27">
        <v>437</v>
      </c>
      <c r="G27">
        <v>5637</v>
      </c>
    </row>
    <row r="28" spans="1:7" x14ac:dyDescent="0.25">
      <c r="A28">
        <v>26</v>
      </c>
      <c r="B28">
        <v>425</v>
      </c>
      <c r="C28">
        <v>425</v>
      </c>
      <c r="D28">
        <v>437</v>
      </c>
      <c r="E28">
        <v>437</v>
      </c>
      <c r="G28">
        <v>5612</v>
      </c>
    </row>
    <row r="29" spans="1:7" x14ac:dyDescent="0.25">
      <c r="A29">
        <v>27</v>
      </c>
      <c r="B29">
        <v>437</v>
      </c>
      <c r="C29">
        <v>437</v>
      </c>
      <c r="D29">
        <v>487</v>
      </c>
      <c r="E29">
        <v>437</v>
      </c>
      <c r="G29">
        <v>5612</v>
      </c>
    </row>
    <row r="30" spans="1:7" x14ac:dyDescent="0.25">
      <c r="A30">
        <v>28</v>
      </c>
      <c r="B30">
        <v>425</v>
      </c>
      <c r="C30">
        <v>437</v>
      </c>
      <c r="D30">
        <v>450</v>
      </c>
      <c r="E30">
        <v>487</v>
      </c>
      <c r="G30">
        <v>5625</v>
      </c>
    </row>
    <row r="31" spans="1:7" x14ac:dyDescent="0.25">
      <c r="A31">
        <v>29</v>
      </c>
      <c r="B31">
        <v>425</v>
      </c>
      <c r="C31">
        <v>425</v>
      </c>
      <c r="D31">
        <v>437</v>
      </c>
      <c r="E31">
        <v>450</v>
      </c>
      <c r="G31">
        <v>5625</v>
      </c>
    </row>
    <row r="32" spans="1:7" x14ac:dyDescent="0.25">
      <c r="A32">
        <v>30</v>
      </c>
      <c r="B32">
        <v>412</v>
      </c>
      <c r="C32">
        <v>450</v>
      </c>
      <c r="D32">
        <v>437</v>
      </c>
      <c r="E32">
        <v>437</v>
      </c>
      <c r="G32">
        <v>5612</v>
      </c>
    </row>
    <row r="33" spans="1:7" x14ac:dyDescent="0.25">
      <c r="A33">
        <v>31</v>
      </c>
      <c r="B33">
        <v>437</v>
      </c>
      <c r="C33">
        <v>437</v>
      </c>
      <c r="D33">
        <v>450</v>
      </c>
      <c r="E33">
        <v>500</v>
      </c>
      <c r="G33">
        <v>5550</v>
      </c>
    </row>
    <row r="34" spans="1:7" x14ac:dyDescent="0.25">
      <c r="A34">
        <v>32</v>
      </c>
      <c r="B34">
        <v>437</v>
      </c>
      <c r="C34">
        <v>425</v>
      </c>
      <c r="D34">
        <v>425</v>
      </c>
      <c r="E34">
        <v>425</v>
      </c>
      <c r="G34">
        <v>5462</v>
      </c>
    </row>
    <row r="35" spans="1:7" x14ac:dyDescent="0.25">
      <c r="A35">
        <v>33</v>
      </c>
      <c r="B35">
        <v>437</v>
      </c>
      <c r="C35">
        <v>425</v>
      </c>
      <c r="D35">
        <v>437</v>
      </c>
      <c r="E35">
        <v>450</v>
      </c>
      <c r="G35">
        <v>5450</v>
      </c>
    </row>
    <row r="36" spans="1:7" x14ac:dyDescent="0.25">
      <c r="A36">
        <v>34</v>
      </c>
      <c r="B36">
        <v>425</v>
      </c>
      <c r="D36">
        <v>450</v>
      </c>
      <c r="E36">
        <v>437</v>
      </c>
      <c r="G36">
        <v>5612</v>
      </c>
    </row>
    <row r="37" spans="1:7" x14ac:dyDescent="0.25">
      <c r="A37">
        <v>35</v>
      </c>
      <c r="B37">
        <v>387</v>
      </c>
      <c r="D37">
        <v>450</v>
      </c>
      <c r="G37">
        <v>5437</v>
      </c>
    </row>
    <row r="38" spans="1:7" x14ac:dyDescent="0.25">
      <c r="A38">
        <v>36</v>
      </c>
      <c r="B38">
        <v>437</v>
      </c>
      <c r="D38">
        <v>450</v>
      </c>
      <c r="G38">
        <v>5437</v>
      </c>
    </row>
    <row r="39" spans="1:7" x14ac:dyDescent="0.25">
      <c r="A39">
        <v>37</v>
      </c>
      <c r="B39">
        <v>437</v>
      </c>
      <c r="D39">
        <v>437</v>
      </c>
      <c r="G39">
        <v>5425</v>
      </c>
    </row>
    <row r="40" spans="1:7" x14ac:dyDescent="0.25">
      <c r="A40">
        <v>38</v>
      </c>
      <c r="B40">
        <v>450</v>
      </c>
      <c r="D40">
        <v>425</v>
      </c>
      <c r="G40">
        <v>5412</v>
      </c>
    </row>
    <row r="41" spans="1:7" x14ac:dyDescent="0.25">
      <c r="A41">
        <v>39</v>
      </c>
      <c r="B41">
        <v>450</v>
      </c>
      <c r="D41">
        <v>437</v>
      </c>
      <c r="G41">
        <v>5425</v>
      </c>
    </row>
    <row r="42" spans="1:7" x14ac:dyDescent="0.25">
      <c r="A42">
        <v>40</v>
      </c>
      <c r="B42">
        <v>425</v>
      </c>
      <c r="D42">
        <v>425</v>
      </c>
      <c r="G42">
        <v>5412</v>
      </c>
    </row>
    <row r="43" spans="1:7" x14ac:dyDescent="0.25">
      <c r="A43">
        <v>41</v>
      </c>
      <c r="B43">
        <v>425</v>
      </c>
      <c r="D43">
        <v>437</v>
      </c>
      <c r="G43">
        <v>5437</v>
      </c>
    </row>
    <row r="44" spans="1:7" x14ac:dyDescent="0.25">
      <c r="A44">
        <v>42</v>
      </c>
      <c r="B44">
        <v>425</v>
      </c>
      <c r="D44">
        <v>425</v>
      </c>
      <c r="G44">
        <v>5425</v>
      </c>
    </row>
    <row r="45" spans="1:7" x14ac:dyDescent="0.25">
      <c r="A45">
        <v>43</v>
      </c>
      <c r="B45">
        <v>437</v>
      </c>
      <c r="D45">
        <v>462</v>
      </c>
      <c r="G45">
        <v>5425</v>
      </c>
    </row>
    <row r="46" spans="1:7" x14ac:dyDescent="0.25">
      <c r="A46">
        <v>44</v>
      </c>
      <c r="B46">
        <v>437</v>
      </c>
      <c r="D46">
        <v>400</v>
      </c>
      <c r="G46">
        <v>5425</v>
      </c>
    </row>
    <row r="47" spans="1:7" x14ac:dyDescent="0.25">
      <c r="A47">
        <v>45</v>
      </c>
      <c r="B47">
        <v>437</v>
      </c>
      <c r="D47">
        <v>475</v>
      </c>
      <c r="G47">
        <v>5412</v>
      </c>
    </row>
    <row r="48" spans="1:7" x14ac:dyDescent="0.25">
      <c r="A48">
        <v>46</v>
      </c>
      <c r="B48">
        <v>425</v>
      </c>
      <c r="D48">
        <v>462</v>
      </c>
      <c r="G48">
        <v>5425</v>
      </c>
    </row>
    <row r="49" spans="1:8" x14ac:dyDescent="0.25">
      <c r="A49">
        <v>47</v>
      </c>
      <c r="B49">
        <v>437</v>
      </c>
      <c r="D49">
        <v>462</v>
      </c>
      <c r="G49">
        <v>5412</v>
      </c>
    </row>
    <row r="50" spans="1:8" x14ac:dyDescent="0.25">
      <c r="A50">
        <v>48</v>
      </c>
      <c r="B50">
        <v>475</v>
      </c>
      <c r="D50">
        <v>437</v>
      </c>
      <c r="G50">
        <v>5350</v>
      </c>
    </row>
    <row r="51" spans="1:8" x14ac:dyDescent="0.25">
      <c r="A51">
        <v>49</v>
      </c>
      <c r="B51">
        <v>437</v>
      </c>
      <c r="D51">
        <v>425</v>
      </c>
      <c r="G51">
        <v>5412</v>
      </c>
    </row>
    <row r="52" spans="1:8" x14ac:dyDescent="0.25">
      <c r="A52">
        <v>50</v>
      </c>
      <c r="B52">
        <v>425</v>
      </c>
      <c r="D52">
        <v>450</v>
      </c>
      <c r="G52">
        <v>5287</v>
      </c>
    </row>
    <row r="53" spans="1:8" x14ac:dyDescent="0.25">
      <c r="A53">
        <v>51</v>
      </c>
      <c r="B53">
        <v>425</v>
      </c>
      <c r="D53">
        <v>437</v>
      </c>
      <c r="G53">
        <v>5250</v>
      </c>
    </row>
    <row r="54" spans="1:8" x14ac:dyDescent="0.25">
      <c r="A54">
        <v>52</v>
      </c>
      <c r="B54">
        <v>425</v>
      </c>
      <c r="D54">
        <v>437</v>
      </c>
      <c r="G54">
        <v>5312</v>
      </c>
    </row>
    <row r="55" spans="1:8" x14ac:dyDescent="0.25">
      <c r="A55">
        <v>53</v>
      </c>
      <c r="B55">
        <v>475</v>
      </c>
      <c r="D55">
        <v>425</v>
      </c>
      <c r="G55">
        <v>5225</v>
      </c>
    </row>
    <row r="56" spans="1:8" x14ac:dyDescent="0.25">
      <c r="A56">
        <v>54</v>
      </c>
      <c r="B56">
        <v>437</v>
      </c>
      <c r="D56">
        <v>475</v>
      </c>
      <c r="G56">
        <v>5225</v>
      </c>
    </row>
    <row r="57" spans="1:8" x14ac:dyDescent="0.25">
      <c r="A57">
        <v>55</v>
      </c>
      <c r="B57">
        <v>450</v>
      </c>
      <c r="G57">
        <v>5237</v>
      </c>
    </row>
    <row r="58" spans="1:8" x14ac:dyDescent="0.25">
      <c r="A58">
        <v>56</v>
      </c>
      <c r="B58">
        <v>425</v>
      </c>
      <c r="G58">
        <v>5225</v>
      </c>
    </row>
    <row r="59" spans="1:8" x14ac:dyDescent="0.25">
      <c r="A59">
        <v>57</v>
      </c>
      <c r="B59">
        <v>412</v>
      </c>
      <c r="G59">
        <v>5225</v>
      </c>
      <c r="H59">
        <f>AVERAGE(G22:G42)</f>
        <v>5546.1428571428569</v>
      </c>
    </row>
    <row r="60" spans="1:8" x14ac:dyDescent="0.25">
      <c r="A60">
        <v>58</v>
      </c>
      <c r="B60">
        <v>450</v>
      </c>
      <c r="G60">
        <v>5200</v>
      </c>
    </row>
    <row r="61" spans="1:8" x14ac:dyDescent="0.25">
      <c r="A61">
        <v>59</v>
      </c>
      <c r="B61">
        <v>437</v>
      </c>
      <c r="G61">
        <v>0</v>
      </c>
    </row>
    <row r="62" spans="1:8" x14ac:dyDescent="0.25">
      <c r="A62">
        <v>60</v>
      </c>
      <c r="B62">
        <v>450</v>
      </c>
      <c r="G62">
        <v>225</v>
      </c>
    </row>
    <row r="63" spans="1:8" x14ac:dyDescent="0.25">
      <c r="A63">
        <v>61</v>
      </c>
      <c r="B63">
        <v>450</v>
      </c>
      <c r="G63">
        <v>2025</v>
      </c>
    </row>
    <row r="64" spans="1:8" x14ac:dyDescent="0.25">
      <c r="A64">
        <v>62</v>
      </c>
      <c r="B64">
        <v>475</v>
      </c>
      <c r="G64">
        <v>4425</v>
      </c>
    </row>
    <row r="65" spans="1:7" x14ac:dyDescent="0.25">
      <c r="A65">
        <v>63</v>
      </c>
      <c r="B65">
        <v>425</v>
      </c>
      <c r="G65">
        <v>6825</v>
      </c>
    </row>
    <row r="66" spans="1:7" x14ac:dyDescent="0.25">
      <c r="A66">
        <v>64</v>
      </c>
      <c r="B66">
        <v>550</v>
      </c>
      <c r="G66">
        <v>5612</v>
      </c>
    </row>
    <row r="67" spans="1:7" x14ac:dyDescent="0.25">
      <c r="A67">
        <v>65</v>
      </c>
      <c r="B67">
        <v>462</v>
      </c>
      <c r="G67">
        <v>5625</v>
      </c>
    </row>
    <row r="68" spans="1:7" x14ac:dyDescent="0.25">
      <c r="A68">
        <v>66</v>
      </c>
      <c r="B68">
        <v>450</v>
      </c>
      <c r="G68">
        <v>5612</v>
      </c>
    </row>
    <row r="69" spans="1:7" x14ac:dyDescent="0.25">
      <c r="A69">
        <v>67</v>
      </c>
      <c r="B69">
        <v>437</v>
      </c>
      <c r="G69">
        <v>3662</v>
      </c>
    </row>
    <row r="70" spans="1:7" x14ac:dyDescent="0.25">
      <c r="A70">
        <v>68</v>
      </c>
      <c r="B70">
        <v>487</v>
      </c>
      <c r="G70">
        <v>2225</v>
      </c>
    </row>
    <row r="71" spans="1:7" x14ac:dyDescent="0.25">
      <c r="A71">
        <v>69</v>
      </c>
      <c r="B71">
        <v>437</v>
      </c>
      <c r="G71">
        <v>3762</v>
      </c>
    </row>
    <row r="72" spans="1:7" x14ac:dyDescent="0.25">
      <c r="A72">
        <v>70</v>
      </c>
      <c r="B72">
        <v>425</v>
      </c>
      <c r="G72">
        <v>2187</v>
      </c>
    </row>
    <row r="73" spans="1:7" x14ac:dyDescent="0.25">
      <c r="A73">
        <v>71</v>
      </c>
      <c r="B73">
        <v>425</v>
      </c>
      <c r="G73">
        <v>4050</v>
      </c>
    </row>
    <row r="74" spans="1:7" x14ac:dyDescent="0.25">
      <c r="A74">
        <v>72</v>
      </c>
      <c r="B74">
        <v>525</v>
      </c>
      <c r="G74">
        <v>5450</v>
      </c>
    </row>
    <row r="75" spans="1:7" x14ac:dyDescent="0.25">
      <c r="A75">
        <v>73</v>
      </c>
      <c r="B75">
        <v>437</v>
      </c>
      <c r="G75">
        <v>5475</v>
      </c>
    </row>
    <row r="76" spans="1:7" x14ac:dyDescent="0.25">
      <c r="G76">
        <v>5425</v>
      </c>
    </row>
    <row r="77" spans="1:7" x14ac:dyDescent="0.25">
      <c r="G77">
        <v>5400</v>
      </c>
    </row>
    <row r="78" spans="1:7" x14ac:dyDescent="0.25">
      <c r="G78">
        <v>5412</v>
      </c>
    </row>
    <row r="79" spans="1:7" x14ac:dyDescent="0.25">
      <c r="G79">
        <v>5412</v>
      </c>
    </row>
    <row r="80" spans="1:7" x14ac:dyDescent="0.25">
      <c r="G80">
        <v>5425</v>
      </c>
    </row>
    <row r="81" spans="7:7" x14ac:dyDescent="0.25">
      <c r="G81">
        <v>1712</v>
      </c>
    </row>
    <row r="82" spans="7:7" x14ac:dyDescent="0.25">
      <c r="G82">
        <v>162</v>
      </c>
    </row>
    <row r="83" spans="7:7" x14ac:dyDescent="0.25">
      <c r="G83">
        <v>1900</v>
      </c>
    </row>
    <row r="84" spans="7:7" x14ac:dyDescent="0.25">
      <c r="G84">
        <v>4037</v>
      </c>
    </row>
    <row r="85" spans="7:7" x14ac:dyDescent="0.25">
      <c r="G85">
        <v>6587</v>
      </c>
    </row>
    <row r="86" spans="7:7" x14ac:dyDescent="0.25">
      <c r="G86">
        <v>5237</v>
      </c>
    </row>
    <row r="87" spans="7:7" x14ac:dyDescent="0.25">
      <c r="G87">
        <v>5237</v>
      </c>
    </row>
    <row r="88" spans="7:7" x14ac:dyDescent="0.25">
      <c r="G88">
        <v>5287</v>
      </c>
    </row>
    <row r="89" spans="7:7" x14ac:dyDescent="0.25">
      <c r="G89">
        <v>6625</v>
      </c>
    </row>
    <row r="90" spans="7:7" x14ac:dyDescent="0.25">
      <c r="G90">
        <v>3725</v>
      </c>
    </row>
    <row r="91" spans="7:7" x14ac:dyDescent="0.25">
      <c r="G91">
        <v>2525</v>
      </c>
    </row>
    <row r="92" spans="7:7" x14ac:dyDescent="0.25">
      <c r="G92">
        <v>3800</v>
      </c>
    </row>
    <row r="93" spans="7:7" x14ac:dyDescent="0.25">
      <c r="G93">
        <v>5225</v>
      </c>
    </row>
    <row r="94" spans="7:7" x14ac:dyDescent="0.25">
      <c r="G94">
        <v>5262</v>
      </c>
    </row>
    <row r="95" spans="7:7" x14ac:dyDescent="0.25">
      <c r="G95">
        <v>5212</v>
      </c>
    </row>
    <row r="96" spans="7:7" x14ac:dyDescent="0.25">
      <c r="G96">
        <v>5212</v>
      </c>
    </row>
    <row r="97" spans="7:7" x14ac:dyDescent="0.25">
      <c r="G97">
        <v>5225</v>
      </c>
    </row>
    <row r="98" spans="7:7" x14ac:dyDescent="0.25">
      <c r="G98">
        <v>5225</v>
      </c>
    </row>
    <row r="99" spans="7:7" x14ac:dyDescent="0.25">
      <c r="G99">
        <v>6400</v>
      </c>
    </row>
    <row r="100" spans="7:7" x14ac:dyDescent="0.25">
      <c r="G100">
        <v>5262</v>
      </c>
    </row>
    <row r="101" spans="7:7" x14ac:dyDescent="0.25">
      <c r="G101">
        <v>5412</v>
      </c>
    </row>
    <row r="102" spans="7:7" x14ac:dyDescent="0.25">
      <c r="G102">
        <v>5400</v>
      </c>
    </row>
    <row r="103" spans="7:7" x14ac:dyDescent="0.25">
      <c r="G103">
        <v>5387</v>
      </c>
    </row>
    <row r="104" spans="7:7" x14ac:dyDescent="0.25">
      <c r="G104">
        <v>5362</v>
      </c>
    </row>
    <row r="105" spans="7:7" x14ac:dyDescent="0.25">
      <c r="G105">
        <v>5062</v>
      </c>
    </row>
    <row r="106" spans="7:7" x14ac:dyDescent="0.25">
      <c r="G106">
        <v>3987</v>
      </c>
    </row>
    <row r="107" spans="7:7" x14ac:dyDescent="0.25">
      <c r="G107">
        <v>3387</v>
      </c>
    </row>
    <row r="108" spans="7:7" x14ac:dyDescent="0.25">
      <c r="G108">
        <v>3325</v>
      </c>
    </row>
    <row r="109" spans="7:7" x14ac:dyDescent="0.25">
      <c r="G109">
        <v>3837</v>
      </c>
    </row>
    <row r="110" spans="7:7" x14ac:dyDescent="0.25">
      <c r="G110">
        <v>3950</v>
      </c>
    </row>
    <row r="111" spans="7:7" x14ac:dyDescent="0.25">
      <c r="G111">
        <v>4662</v>
      </c>
    </row>
    <row r="112" spans="7:7" x14ac:dyDescent="0.25">
      <c r="G112">
        <v>3850</v>
      </c>
    </row>
    <row r="113" spans="7:7" x14ac:dyDescent="0.25">
      <c r="G113">
        <v>5200</v>
      </c>
    </row>
    <row r="114" spans="7:7" x14ac:dyDescent="0.25">
      <c r="G114">
        <v>4825</v>
      </c>
    </row>
    <row r="115" spans="7:7" x14ac:dyDescent="0.25">
      <c r="G115">
        <v>3700</v>
      </c>
    </row>
    <row r="116" spans="7:7" x14ac:dyDescent="0.25">
      <c r="G116">
        <v>4850</v>
      </c>
    </row>
    <row r="117" spans="7:7" x14ac:dyDescent="0.25">
      <c r="G117">
        <v>3937</v>
      </c>
    </row>
    <row r="118" spans="7:7" x14ac:dyDescent="0.25">
      <c r="G118">
        <v>6612</v>
      </c>
    </row>
    <row r="119" spans="7:7" x14ac:dyDescent="0.25">
      <c r="G119">
        <v>4937</v>
      </c>
    </row>
    <row r="120" spans="7:7" x14ac:dyDescent="0.25">
      <c r="G120">
        <v>4812</v>
      </c>
    </row>
    <row r="121" spans="7:7" x14ac:dyDescent="0.25">
      <c r="G121">
        <v>5362</v>
      </c>
    </row>
    <row r="122" spans="7:7" x14ac:dyDescent="0.25">
      <c r="G122">
        <v>6387</v>
      </c>
    </row>
    <row r="123" spans="7:7" x14ac:dyDescent="0.25">
      <c r="G123">
        <v>4762</v>
      </c>
    </row>
    <row r="124" spans="7:7" x14ac:dyDescent="0.25">
      <c r="G124">
        <v>6412</v>
      </c>
    </row>
    <row r="125" spans="7:7" x14ac:dyDescent="0.25">
      <c r="G125">
        <v>5025</v>
      </c>
    </row>
    <row r="126" spans="7:7" x14ac:dyDescent="0.25">
      <c r="G126">
        <v>5012</v>
      </c>
    </row>
    <row r="127" spans="7:7" x14ac:dyDescent="0.25">
      <c r="G127">
        <v>5025</v>
      </c>
    </row>
    <row r="128" spans="7:7" x14ac:dyDescent="0.25">
      <c r="G128">
        <v>4812</v>
      </c>
    </row>
    <row r="129" spans="7:7" x14ac:dyDescent="0.25">
      <c r="G129">
        <v>3212</v>
      </c>
    </row>
    <row r="130" spans="7:7" x14ac:dyDescent="0.25">
      <c r="G130">
        <v>4825</v>
      </c>
    </row>
    <row r="131" spans="7:7" x14ac:dyDescent="0.25">
      <c r="G131">
        <v>5025</v>
      </c>
    </row>
    <row r="132" spans="7:7" x14ac:dyDescent="0.25">
      <c r="G132">
        <v>5037</v>
      </c>
    </row>
    <row r="133" spans="7:7" x14ac:dyDescent="0.25">
      <c r="G133">
        <v>-87</v>
      </c>
    </row>
    <row r="134" spans="7:7" x14ac:dyDescent="0.25">
      <c r="G134">
        <v>62</v>
      </c>
    </row>
    <row r="135" spans="7:7" x14ac:dyDescent="0.25">
      <c r="G135">
        <v>1675</v>
      </c>
    </row>
    <row r="136" spans="7:7" x14ac:dyDescent="0.25">
      <c r="G136">
        <v>3900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B16" workbookViewId="0">
      <selection activeCell="B17" sqref="B17:B32"/>
    </sheetView>
  </sheetViews>
  <sheetFormatPr defaultRowHeight="15" x14ac:dyDescent="0.25"/>
  <cols>
    <col min="4" max="5" width="9.140625" customWidth="1"/>
  </cols>
  <sheetData>
    <row r="1" spans="1:22" x14ac:dyDescent="0.25">
      <c r="A1" t="s">
        <v>5</v>
      </c>
      <c r="B1" t="s">
        <v>8</v>
      </c>
      <c r="C1" t="s">
        <v>6</v>
      </c>
      <c r="D1" t="s">
        <v>7</v>
      </c>
      <c r="E1" t="s">
        <v>20</v>
      </c>
      <c r="F1" t="s">
        <v>9</v>
      </c>
      <c r="G1" t="s">
        <v>10</v>
      </c>
      <c r="H1" t="s">
        <v>11</v>
      </c>
      <c r="I1" t="s">
        <v>12</v>
      </c>
    </row>
    <row r="2" spans="1:22" x14ac:dyDescent="0.25">
      <c r="A2">
        <v>0</v>
      </c>
      <c r="B2">
        <f>A2*9.81*29.01/2</f>
        <v>0</v>
      </c>
      <c r="C2">
        <v>10468</v>
      </c>
      <c r="D2">
        <v>4.2</v>
      </c>
      <c r="E2">
        <f>C2/60*2*PI()</f>
        <v>1096.2063965925986</v>
      </c>
      <c r="F2">
        <f>D2*12</f>
        <v>50.400000000000006</v>
      </c>
      <c r="G2">
        <f>B2/1000*C2/60*2*PI()</f>
        <v>0</v>
      </c>
      <c r="H2">
        <f t="shared" ref="H2:H8" si="0">G2/F2</f>
        <v>0</v>
      </c>
      <c r="I2">
        <f>F2-G2</f>
        <v>50.400000000000006</v>
      </c>
    </row>
    <row r="3" spans="1:22" x14ac:dyDescent="0.25">
      <c r="A3">
        <v>0.29799999999999999</v>
      </c>
      <c r="B3">
        <f t="shared" ref="B3:B4" si="1">A3*9.81*29.01/2</f>
        <v>42.403626899999999</v>
      </c>
      <c r="D3">
        <v>21.25</v>
      </c>
      <c r="F3">
        <f t="shared" ref="F3:F4" si="2">D3*12</f>
        <v>255</v>
      </c>
      <c r="G3">
        <f t="shared" ref="G3:G4" si="3">B3/1000*C3/60*2*PI()</f>
        <v>0</v>
      </c>
      <c r="H3">
        <f t="shared" ref="H3:H4" si="4">G3/F3</f>
        <v>0</v>
      </c>
      <c r="I3">
        <f t="shared" ref="I3:I4" si="5">F3-G3</f>
        <v>255</v>
      </c>
    </row>
    <row r="4" spans="1:22" x14ac:dyDescent="0.25">
      <c r="A4">
        <v>0.498</v>
      </c>
      <c r="B4">
        <f t="shared" si="1"/>
        <v>70.862436900000006</v>
      </c>
      <c r="C4">
        <v>4862.3999999999996</v>
      </c>
      <c r="D4">
        <v>37.32</v>
      </c>
      <c r="E4">
        <f t="shared" ref="E4:E8" si="6">C4/60*2*PI()</f>
        <v>509.1893372938336</v>
      </c>
      <c r="F4">
        <f t="shared" si="2"/>
        <v>447.84000000000003</v>
      </c>
      <c r="G4">
        <f t="shared" si="3"/>
        <v>36.082397284137102</v>
      </c>
      <c r="H4">
        <f t="shared" si="4"/>
        <v>8.0569840309345081E-2</v>
      </c>
      <c r="I4">
        <f t="shared" si="5"/>
        <v>411.75760271586296</v>
      </c>
    </row>
    <row r="5" spans="1:22" x14ac:dyDescent="0.25">
      <c r="A5">
        <v>0.72399999999999998</v>
      </c>
      <c r="B5">
        <f>A5*9.81*29.01/2</f>
        <v>103.02089220000002</v>
      </c>
      <c r="C5">
        <v>3137.8</v>
      </c>
      <c r="E5">
        <f t="shared" si="6"/>
        <v>328.58964761446845</v>
      </c>
      <c r="F5">
        <f t="shared" ref="F5:F8" si="7">D5*12</f>
        <v>0</v>
      </c>
      <c r="G5">
        <f>B5/1000*C5/60*2*PI()</f>
        <v>33.851598664926144</v>
      </c>
      <c r="H5" t="e">
        <f t="shared" si="0"/>
        <v>#DIV/0!</v>
      </c>
      <c r="I5">
        <f t="shared" ref="I5:I8" si="8">F5-G5</f>
        <v>-33.851598664926144</v>
      </c>
    </row>
    <row r="6" spans="1:22" x14ac:dyDescent="0.25">
      <c r="A6">
        <v>0.92600000000000005</v>
      </c>
      <c r="B6">
        <f t="shared" ref="B6:B8" si="9">A6*9.81*29.01/2</f>
        <v>131.76429030000003</v>
      </c>
      <c r="C6">
        <v>1047</v>
      </c>
      <c r="D6">
        <v>56.28</v>
      </c>
      <c r="E6">
        <f t="shared" si="6"/>
        <v>109.64158361028377</v>
      </c>
      <c r="F6">
        <f t="shared" si="7"/>
        <v>675.36</v>
      </c>
      <c r="G6">
        <f>B6/1000*C6/60*2*PI()</f>
        <v>14.446845451777158</v>
      </c>
      <c r="H6">
        <f t="shared" si="0"/>
        <v>2.1391325295808394E-2</v>
      </c>
      <c r="I6">
        <f t="shared" si="8"/>
        <v>660.91315454822291</v>
      </c>
    </row>
    <row r="7" spans="1:22" x14ac:dyDescent="0.25">
      <c r="A7">
        <v>0.99</v>
      </c>
      <c r="B7">
        <f t="shared" si="9"/>
        <v>140.87110950000002</v>
      </c>
      <c r="C7">
        <v>1004</v>
      </c>
      <c r="D7">
        <v>58.52</v>
      </c>
      <c r="E7">
        <f t="shared" si="6"/>
        <v>105.13863414013842</v>
      </c>
      <c r="F7">
        <f t="shared" si="7"/>
        <v>702.24</v>
      </c>
      <c r="G7">
        <f>B7/1000*C7/60*2*PI()</f>
        <v>14.810996042635876</v>
      </c>
      <c r="H7">
        <f t="shared" si="0"/>
        <v>2.1091074337314702E-2</v>
      </c>
      <c r="I7">
        <f t="shared" si="8"/>
        <v>687.4290039573641</v>
      </c>
    </row>
    <row r="8" spans="1:22" x14ac:dyDescent="0.25">
      <c r="A8">
        <v>1.1100000000000001</v>
      </c>
      <c r="B8">
        <f t="shared" si="9"/>
        <v>157.94639550000002</v>
      </c>
      <c r="C8">
        <v>755</v>
      </c>
      <c r="E8">
        <f t="shared" si="6"/>
        <v>79.063415115343133</v>
      </c>
      <c r="F8">
        <f t="shared" si="7"/>
        <v>0</v>
      </c>
      <c r="G8">
        <f>B8/1000*C8/60*2*PI()</f>
        <v>12.487781433388665</v>
      </c>
      <c r="H8" t="e">
        <f t="shared" si="0"/>
        <v>#DIV/0!</v>
      </c>
      <c r="I8">
        <f t="shared" si="8"/>
        <v>-12.487781433388665</v>
      </c>
    </row>
    <row r="10" spans="1:22" x14ac:dyDescent="0.25">
      <c r="V10">
        <v>1043</v>
      </c>
    </row>
    <row r="11" spans="1:22" x14ac:dyDescent="0.25">
      <c r="V11">
        <v>-6.67</v>
      </c>
    </row>
    <row r="14" spans="1:22" x14ac:dyDescent="0.25">
      <c r="V14">
        <v>5.7073</v>
      </c>
    </row>
    <row r="15" spans="1:22" x14ac:dyDescent="0.25">
      <c r="V15">
        <v>0.38619999999999999</v>
      </c>
    </row>
    <row r="16" spans="1:22" x14ac:dyDescent="0.25">
      <c r="B16" t="s">
        <v>14</v>
      </c>
      <c r="C16" t="s">
        <v>13</v>
      </c>
      <c r="D16" t="s">
        <v>15</v>
      </c>
      <c r="E16" t="s">
        <v>17</v>
      </c>
      <c r="F16" t="s">
        <v>18</v>
      </c>
      <c r="G16" t="s">
        <v>16</v>
      </c>
      <c r="H16" t="s">
        <v>19</v>
      </c>
    </row>
    <row r="17" spans="2:10" x14ac:dyDescent="0.25">
      <c r="B17">
        <v>0</v>
      </c>
      <c r="C17">
        <f>1000*B17*$V$11+$V$10</f>
        <v>1043</v>
      </c>
      <c r="D17">
        <f>B17*$V$15+$V$14</f>
        <v>5.7073</v>
      </c>
      <c r="E17">
        <f>D17*12</f>
        <v>68.4876</v>
      </c>
      <c r="F17">
        <f>C17*B17/1000</f>
        <v>0</v>
      </c>
      <c r="G17" s="2">
        <f>F17/E17</f>
        <v>0</v>
      </c>
      <c r="H17">
        <f>E17-F17</f>
        <v>68.4876</v>
      </c>
      <c r="I17">
        <f t="shared" ref="I17:I32" si="10">B17*273</f>
        <v>0</v>
      </c>
      <c r="J17">
        <f>C17/273*60/(2*PI())</f>
        <v>36.483210031834474</v>
      </c>
    </row>
    <row r="18" spans="2:10" x14ac:dyDescent="0.25">
      <c r="B18">
        <v>0.01</v>
      </c>
      <c r="C18">
        <f t="shared" ref="C17:C31" si="11">1000*B18*$V$11+$V$10</f>
        <v>976.3</v>
      </c>
      <c r="D18">
        <f t="shared" ref="D18:D33" si="12">B18*$V$15+$V$14</f>
        <v>5.7111619999999998</v>
      </c>
      <c r="E18">
        <f t="shared" ref="E18:E33" si="13">D18*12</f>
        <v>68.533943999999991</v>
      </c>
      <c r="F18">
        <f t="shared" ref="F18:F33" si="14">C18*B18/1000</f>
        <v>9.7629999999999991E-3</v>
      </c>
      <c r="G18" s="2">
        <f t="shared" ref="G18:G33" si="15">F18/E18</f>
        <v>1.4245495633521398E-4</v>
      </c>
      <c r="H18">
        <f t="shared" ref="H18:H33" si="16">E18-F18</f>
        <v>68.524180999999984</v>
      </c>
      <c r="I18">
        <f t="shared" si="10"/>
        <v>2.73</v>
      </c>
      <c r="J18">
        <f t="shared" ref="J18:J33" si="17">C18/273*60/(2*PI())</f>
        <v>34.150103503432398</v>
      </c>
    </row>
    <row r="19" spans="2:10" x14ac:dyDescent="0.25">
      <c r="B19">
        <v>0.02</v>
      </c>
      <c r="C19">
        <f t="shared" si="11"/>
        <v>909.6</v>
      </c>
      <c r="D19">
        <f t="shared" si="12"/>
        <v>5.7150239999999997</v>
      </c>
      <c r="E19">
        <f t="shared" si="13"/>
        <v>68.580287999999996</v>
      </c>
      <c r="F19">
        <f t="shared" si="14"/>
        <v>1.8192E-2</v>
      </c>
      <c r="G19" s="2">
        <f t="shared" si="15"/>
        <v>2.6526572766798532E-4</v>
      </c>
      <c r="H19">
        <f t="shared" si="16"/>
        <v>68.562095999999997</v>
      </c>
      <c r="I19">
        <f t="shared" si="10"/>
        <v>5.46</v>
      </c>
      <c r="J19">
        <f t="shared" si="17"/>
        <v>31.816996975030332</v>
      </c>
    </row>
    <row r="20" spans="2:10" x14ac:dyDescent="0.25">
      <c r="B20">
        <v>0.03</v>
      </c>
      <c r="C20">
        <f t="shared" si="11"/>
        <v>842.9</v>
      </c>
      <c r="D20">
        <f t="shared" si="12"/>
        <v>5.7188860000000004</v>
      </c>
      <c r="E20">
        <f t="shared" si="13"/>
        <v>68.626632000000001</v>
      </c>
      <c r="F20">
        <f t="shared" si="14"/>
        <v>2.5287E-2</v>
      </c>
      <c r="G20" s="2">
        <f t="shared" si="15"/>
        <v>3.6847211152661548E-4</v>
      </c>
      <c r="H20">
        <f t="shared" si="16"/>
        <v>68.601344999999995</v>
      </c>
      <c r="I20">
        <f t="shared" si="10"/>
        <v>8.19</v>
      </c>
      <c r="J20">
        <f t="shared" si="17"/>
        <v>29.483890446628262</v>
      </c>
    </row>
    <row r="21" spans="2:10" x14ac:dyDescent="0.25">
      <c r="B21">
        <v>0.04</v>
      </c>
      <c r="C21">
        <f t="shared" si="11"/>
        <v>776.2</v>
      </c>
      <c r="D21">
        <f t="shared" si="12"/>
        <v>5.7227480000000002</v>
      </c>
      <c r="E21">
        <f t="shared" si="13"/>
        <v>68.672976000000006</v>
      </c>
      <c r="F21">
        <f t="shared" si="14"/>
        <v>3.1048000000000003E-2</v>
      </c>
      <c r="G21" s="2">
        <f t="shared" si="15"/>
        <v>4.5211379800986053E-4</v>
      </c>
      <c r="H21">
        <f t="shared" si="16"/>
        <v>68.641928000000007</v>
      </c>
      <c r="I21">
        <f t="shared" si="10"/>
        <v>10.92</v>
      </c>
      <c r="J21">
        <f t="shared" si="17"/>
        <v>27.150783918226193</v>
      </c>
    </row>
    <row r="22" spans="2:10" x14ac:dyDescent="0.25">
      <c r="B22">
        <v>0.05</v>
      </c>
      <c r="C22">
        <f t="shared" si="11"/>
        <v>709.5</v>
      </c>
      <c r="D22">
        <f t="shared" si="12"/>
        <v>5.72661</v>
      </c>
      <c r="E22">
        <f t="shared" si="13"/>
        <v>68.719319999999996</v>
      </c>
      <c r="F22">
        <f t="shared" si="14"/>
        <v>3.5475E-2</v>
      </c>
      <c r="G22" s="2">
        <f t="shared" si="15"/>
        <v>5.1623037014918074E-4</v>
      </c>
      <c r="H22">
        <f t="shared" si="16"/>
        <v>68.683844999999991</v>
      </c>
      <c r="I22">
        <f t="shared" si="10"/>
        <v>13.65</v>
      </c>
      <c r="J22">
        <f t="shared" si="17"/>
        <v>24.817677389824119</v>
      </c>
    </row>
    <row r="23" spans="2:10" x14ac:dyDescent="0.25">
      <c r="B23">
        <v>0.06</v>
      </c>
      <c r="C23">
        <f t="shared" si="11"/>
        <v>642.79999999999995</v>
      </c>
      <c r="D23">
        <f t="shared" si="12"/>
        <v>5.7304719999999998</v>
      </c>
      <c r="E23">
        <f t="shared" si="13"/>
        <v>68.765664000000001</v>
      </c>
      <c r="F23">
        <f t="shared" si="14"/>
        <v>3.8567999999999998E-2</v>
      </c>
      <c r="G23" s="2">
        <f t="shared" si="15"/>
        <v>5.6086130426952609E-4</v>
      </c>
      <c r="H23">
        <f t="shared" si="16"/>
        <v>68.727096000000003</v>
      </c>
      <c r="I23">
        <f t="shared" si="10"/>
        <v>16.38</v>
      </c>
      <c r="J23">
        <f t="shared" si="17"/>
        <v>22.484570861422046</v>
      </c>
    </row>
    <row r="24" spans="2:10" x14ac:dyDescent="0.25">
      <c r="B24">
        <v>7.0000000000000007E-2</v>
      </c>
      <c r="C24">
        <f t="shared" si="11"/>
        <v>576.1</v>
      </c>
      <c r="D24">
        <f t="shared" si="12"/>
        <v>5.7343340000000005</v>
      </c>
      <c r="E24">
        <f t="shared" si="13"/>
        <v>68.812008000000006</v>
      </c>
      <c r="F24">
        <f t="shared" si="14"/>
        <v>4.0327000000000009E-2</v>
      </c>
      <c r="G24" s="2">
        <f t="shared" si="15"/>
        <v>5.8604597034866361E-4</v>
      </c>
      <c r="H24">
        <f t="shared" si="16"/>
        <v>68.771681000000001</v>
      </c>
      <c r="I24">
        <f t="shared" si="10"/>
        <v>19.110000000000003</v>
      </c>
      <c r="J24">
        <f t="shared" si="17"/>
        <v>20.15146433301998</v>
      </c>
    </row>
    <row r="25" spans="2:10" x14ac:dyDescent="0.25">
      <c r="B25">
        <v>0.08</v>
      </c>
      <c r="C25">
        <f t="shared" si="11"/>
        <v>509.4</v>
      </c>
      <c r="D25">
        <f t="shared" si="12"/>
        <v>5.7381960000000003</v>
      </c>
      <c r="E25">
        <f t="shared" si="13"/>
        <v>68.858351999999996</v>
      </c>
      <c r="F25">
        <f t="shared" si="14"/>
        <v>4.0752000000000003E-2</v>
      </c>
      <c r="G25" s="2">
        <f t="shared" si="15"/>
        <v>5.9182363237505315E-4</v>
      </c>
      <c r="H25">
        <f t="shared" si="16"/>
        <v>68.817599999999999</v>
      </c>
      <c r="I25">
        <f t="shared" si="10"/>
        <v>21.84</v>
      </c>
      <c r="J25">
        <f t="shared" si="17"/>
        <v>17.818357804617907</v>
      </c>
    </row>
    <row r="26" spans="2:10" x14ac:dyDescent="0.25">
      <c r="B26">
        <v>0.09</v>
      </c>
      <c r="C26">
        <f t="shared" si="11"/>
        <v>442.70000000000005</v>
      </c>
      <c r="D26">
        <f t="shared" si="12"/>
        <v>5.7420580000000001</v>
      </c>
      <c r="E26">
        <f t="shared" si="13"/>
        <v>68.904696000000001</v>
      </c>
      <c r="F26">
        <f t="shared" si="14"/>
        <v>3.9843000000000003E-2</v>
      </c>
      <c r="G26" s="2">
        <f t="shared" si="15"/>
        <v>5.7823344870427994E-4</v>
      </c>
      <c r="H26">
        <f t="shared" si="16"/>
        <v>68.864852999999997</v>
      </c>
      <c r="I26">
        <f t="shared" si="10"/>
        <v>24.57</v>
      </c>
      <c r="J26">
        <f t="shared" si="17"/>
        <v>15.485251276215841</v>
      </c>
    </row>
    <row r="27" spans="2:10" x14ac:dyDescent="0.25">
      <c r="B27">
        <v>0.1</v>
      </c>
      <c r="C27">
        <f t="shared" si="11"/>
        <v>376</v>
      </c>
      <c r="D27">
        <f t="shared" si="12"/>
        <v>5.7459199999999999</v>
      </c>
      <c r="E27">
        <f t="shared" si="13"/>
        <v>68.951040000000006</v>
      </c>
      <c r="F27">
        <f t="shared" si="14"/>
        <v>3.7600000000000001E-2</v>
      </c>
      <c r="G27" s="2">
        <f t="shared" si="15"/>
        <v>5.4531447241404915E-4</v>
      </c>
      <c r="H27">
        <f t="shared" si="16"/>
        <v>68.913440000000008</v>
      </c>
      <c r="I27">
        <f t="shared" si="10"/>
        <v>27.3</v>
      </c>
      <c r="J27">
        <f t="shared" si="17"/>
        <v>13.15214474781377</v>
      </c>
    </row>
    <row r="28" spans="2:10" x14ac:dyDescent="0.25">
      <c r="B28">
        <v>0.11</v>
      </c>
      <c r="C28">
        <f t="shared" si="11"/>
        <v>309.29999999999995</v>
      </c>
      <c r="D28">
        <f t="shared" si="12"/>
        <v>5.7497819999999997</v>
      </c>
      <c r="E28">
        <f t="shared" si="13"/>
        <v>68.997383999999997</v>
      </c>
      <c r="F28">
        <f t="shared" si="14"/>
        <v>3.4022999999999998E-2</v>
      </c>
      <c r="G28" s="2">
        <f t="shared" si="15"/>
        <v>4.9310565165774976E-4</v>
      </c>
      <c r="H28">
        <f t="shared" si="16"/>
        <v>68.963360999999992</v>
      </c>
      <c r="I28">
        <f t="shared" si="10"/>
        <v>30.03</v>
      </c>
      <c r="J28">
        <f t="shared" si="17"/>
        <v>10.819038219411695</v>
      </c>
    </row>
    <row r="29" spans="2:10" x14ac:dyDescent="0.25">
      <c r="B29">
        <v>0.12</v>
      </c>
      <c r="C29">
        <f t="shared" si="11"/>
        <v>242.60000000000002</v>
      </c>
      <c r="D29">
        <f t="shared" si="12"/>
        <v>5.7536440000000004</v>
      </c>
      <c r="E29">
        <f t="shared" si="13"/>
        <v>69.043728000000002</v>
      </c>
      <c r="F29">
        <f t="shared" si="14"/>
        <v>2.9112000000000002E-2</v>
      </c>
      <c r="G29" s="2">
        <f t="shared" si="15"/>
        <v>4.2164583001659474E-4</v>
      </c>
      <c r="H29">
        <f t="shared" si="16"/>
        <v>69.014616000000004</v>
      </c>
      <c r="I29">
        <f t="shared" si="10"/>
        <v>32.76</v>
      </c>
      <c r="J29">
        <f t="shared" si="17"/>
        <v>8.485931691009629</v>
      </c>
    </row>
    <row r="30" spans="2:10" x14ac:dyDescent="0.25">
      <c r="B30">
        <v>0.13</v>
      </c>
      <c r="C30">
        <f t="shared" si="11"/>
        <v>175.89999999999998</v>
      </c>
      <c r="D30">
        <f t="shared" si="12"/>
        <v>5.7575060000000002</v>
      </c>
      <c r="E30">
        <f t="shared" si="13"/>
        <v>69.090072000000006</v>
      </c>
      <c r="F30">
        <f t="shared" si="14"/>
        <v>2.2866999999999998E-2</v>
      </c>
      <c r="G30" s="2">
        <f t="shared" si="15"/>
        <v>3.3097374685034337E-4</v>
      </c>
      <c r="H30">
        <f t="shared" si="16"/>
        <v>69.067205000000001</v>
      </c>
      <c r="I30">
        <f t="shared" si="10"/>
        <v>35.49</v>
      </c>
      <c r="J30">
        <f t="shared" si="17"/>
        <v>6.1528251626075576</v>
      </c>
    </row>
    <row r="31" spans="2:10" x14ac:dyDescent="0.25">
      <c r="B31">
        <v>0.14000000000000001</v>
      </c>
      <c r="C31">
        <f t="shared" si="11"/>
        <v>109.20000000000005</v>
      </c>
      <c r="D31">
        <f t="shared" si="12"/>
        <v>5.761368</v>
      </c>
      <c r="E31">
        <f t="shared" si="13"/>
        <v>69.136415999999997</v>
      </c>
      <c r="F31">
        <f t="shared" si="14"/>
        <v>1.5288000000000008E-2</v>
      </c>
      <c r="G31" s="2">
        <f t="shared" si="15"/>
        <v>2.211280376466146E-4</v>
      </c>
      <c r="H31">
        <f t="shared" si="16"/>
        <v>69.121127999999999</v>
      </c>
      <c r="I31">
        <f t="shared" si="10"/>
        <v>38.220000000000006</v>
      </c>
      <c r="J31">
        <f t="shared" si="17"/>
        <v>3.8197186342054898</v>
      </c>
    </row>
    <row r="32" spans="2:10" x14ac:dyDescent="0.25">
      <c r="B32">
        <v>0.15</v>
      </c>
      <c r="C32">
        <f>1000*B32*$V$11+$V$10</f>
        <v>42.5</v>
      </c>
      <c r="D32">
        <f t="shared" si="12"/>
        <v>5.7652299999999999</v>
      </c>
      <c r="E32">
        <f t="shared" si="13"/>
        <v>69.182760000000002</v>
      </c>
      <c r="F32">
        <f t="shared" si="14"/>
        <v>6.3749999999999996E-3</v>
      </c>
      <c r="G32" s="2">
        <f t="shared" si="15"/>
        <v>9.2147234368793602E-5</v>
      </c>
      <c r="H32">
        <f t="shared" si="16"/>
        <v>69.176384999999996</v>
      </c>
      <c r="I32">
        <f t="shared" si="10"/>
        <v>40.949999999999996</v>
      </c>
      <c r="J32">
        <f t="shared" si="17"/>
        <v>1.4866121058034181</v>
      </c>
    </row>
    <row r="33" spans="7:7" x14ac:dyDescent="0.25">
      <c r="G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Young</dc:creator>
  <cp:lastModifiedBy>Nathan Young</cp:lastModifiedBy>
  <dcterms:created xsi:type="dcterms:W3CDTF">2016-04-16T01:37:37Z</dcterms:created>
  <dcterms:modified xsi:type="dcterms:W3CDTF">2016-04-17T02:24:41Z</dcterms:modified>
</cp:coreProperties>
</file>