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A35BBAF9-8ADB-47E3-8588-FE9978951A5A}" xr6:coauthVersionLast="36" xr6:coauthVersionMax="36" xr10:uidLastSave="{00000000-0000-0000-0000-000000000000}"/>
  <bookViews>
    <workbookView xWindow="0" yWindow="0" windowWidth="21570" windowHeight="8730" xr2:uid="{1A48667F-B498-44E4-9212-02A87BE1C2CF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1" i="2" l="1"/>
  <c r="H12" i="2"/>
  <c r="H14" i="2" s="1"/>
  <c r="N37" i="1" l="1"/>
  <c r="M37" i="1"/>
  <c r="L37" i="1"/>
  <c r="J37" i="1"/>
  <c r="M9" i="1"/>
  <c r="M8" i="1"/>
  <c r="O5" i="1"/>
  <c r="N5" i="1"/>
  <c r="M5" i="1"/>
  <c r="M4" i="1"/>
  <c r="M3" i="1"/>
  <c r="M6" i="1"/>
  <c r="H19" i="1"/>
  <c r="H10" i="1"/>
  <c r="H9" i="1"/>
  <c r="H7" i="1"/>
  <c r="H6" i="1"/>
  <c r="I37" i="1" l="1"/>
  <c r="I38" i="1" s="1"/>
  <c r="K38" i="1" s="1"/>
  <c r="H8" i="1"/>
  <c r="I39" i="1" l="1"/>
</calcChain>
</file>

<file path=xl/sharedStrings.xml><?xml version="1.0" encoding="utf-8"?>
<sst xmlns="http://schemas.openxmlformats.org/spreadsheetml/2006/main" count="50" uniqueCount="36">
  <si>
    <t>Q</t>
  </si>
  <si>
    <t>L</t>
  </si>
  <si>
    <t>k</t>
  </si>
  <si>
    <t>m</t>
  </si>
  <si>
    <t>in</t>
  </si>
  <si>
    <t>°C</t>
  </si>
  <si>
    <r>
      <t>W/</t>
    </r>
    <r>
      <rPr>
        <sz val="11"/>
        <color theme="1"/>
        <rFont val="Calibri"/>
        <family val="2"/>
      </rPr>
      <t>m·K</t>
    </r>
  </si>
  <si>
    <t>r1=Interno</t>
  </si>
  <si>
    <t>r2=Externo</t>
  </si>
  <si>
    <t>T1=Tint</t>
  </si>
  <si>
    <t>T2=Text</t>
  </si>
  <si>
    <t>W</t>
  </si>
  <si>
    <t>KW</t>
  </si>
  <si>
    <t>MW</t>
  </si>
  <si>
    <t>Presion</t>
  </si>
  <si>
    <t>Bar</t>
  </si>
  <si>
    <t>Psi</t>
  </si>
  <si>
    <t>h1</t>
  </si>
  <si>
    <t>h2</t>
  </si>
  <si>
    <t>m^3</t>
  </si>
  <si>
    <t>m^3/kg</t>
  </si>
  <si>
    <t>Kg</t>
  </si>
  <si>
    <t>Kj/Kg</t>
  </si>
  <si>
    <t>KJ</t>
  </si>
  <si>
    <t>Mj</t>
  </si>
  <si>
    <t>kg/s</t>
  </si>
  <si>
    <t>L/min</t>
  </si>
  <si>
    <t>Trasnporte Aeropuerto</t>
  </si>
  <si>
    <t>Almuerzo</t>
  </si>
  <si>
    <t>Cena</t>
  </si>
  <si>
    <t>Trasporte Hotel</t>
  </si>
  <si>
    <t>Desayuno</t>
  </si>
  <si>
    <t>Trasporte Casa</t>
  </si>
  <si>
    <t>Amuerzo</t>
  </si>
  <si>
    <t>Total Gastado</t>
  </si>
  <si>
    <t>Total 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</si>
</sst>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409575</xdr:colOff>
      <xdr:row>12</xdr:row>
      <xdr:rowOff>161925</xdr:rowOff>
    </xdr:from>
    <xdr:to>
      <xdr:col>5</xdr:col>
      <xdr:colOff>333375</xdr:colOff>
      <xdr:row>15</xdr:row>
      <xdr:rowOff>164723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57C75B-340E-4EEB-8D32-C99BDE19F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2447925"/>
          <a:ext cx="2209800" cy="574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228600</xdr:colOff>
      <xdr:row>0</xdr:row>
      <xdr:rowOff>0</xdr:rowOff>
    </xdr:from>
    <xdr:to>
      <xdr:col>5</xdr:col>
      <xdr:colOff>390525</xdr:colOff>
      <xdr:row>13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D31EBA3-8C03-4EC6-8576-2602DEF63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0"/>
          <a:ext cx="2447925" cy="24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228600</xdr:colOff>
      <xdr:row>20</xdr:row>
      <xdr:rowOff>38100</xdr:rowOff>
    </xdr:from>
    <xdr:to>
      <xdr:col>14</xdr:col>
      <xdr:colOff>314325</xdr:colOff>
      <xdr:row>32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A95F045-9941-46A7-A925-FFCB62F89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3848100"/>
          <a:ext cx="9305925" cy="239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DB7D-F4A6-41FB-8C6D-79419EB1B0EC}">
  <dimension ref="G2:O39"/>
  <sheetViews>
    <sheetView tabSelected="1" topLeftCell="A10" workbookViewId="0">
      <selection activeCell="O38" sqref="O38"/>
    </sheetView>
  </sheetViews>
  <sheetFormatPr baseColWidth="10" defaultRowHeight="15" x14ac:dyDescent="0.25"/>
  <cols>
    <col min="9" max="9" width="12" bestFit="1" customWidth="1"/>
    <col min="13" max="13" width="12" bestFit="1" customWidth="1"/>
  </cols>
  <sheetData>
    <row r="2" spans="7:15" x14ac:dyDescent="0.25">
      <c r="G2" t="s">
        <v>1</v>
      </c>
      <c r="H2">
        <v>1.5</v>
      </c>
      <c r="I2" t="s">
        <v>3</v>
      </c>
    </row>
    <row r="3" spans="7:15" x14ac:dyDescent="0.25">
      <c r="G3" t="s">
        <v>9</v>
      </c>
      <c r="H3">
        <v>500</v>
      </c>
      <c r="I3" t="s">
        <v>5</v>
      </c>
      <c r="M3">
        <f>+PI()*H6^2</f>
        <v>1.4335382900942291E-3</v>
      </c>
    </row>
    <row r="4" spans="7:15" x14ac:dyDescent="0.25">
      <c r="G4" t="s">
        <v>10</v>
      </c>
      <c r="H4">
        <v>150</v>
      </c>
      <c r="I4" t="s">
        <v>5</v>
      </c>
      <c r="M4">
        <f>+M3*H2</f>
        <v>2.1503074351413437E-3</v>
      </c>
    </row>
    <row r="5" spans="7:15" x14ac:dyDescent="0.25">
      <c r="G5" t="s">
        <v>2</v>
      </c>
      <c r="H5">
        <v>16.3</v>
      </c>
      <c r="I5" t="s">
        <v>6</v>
      </c>
      <c r="M5">
        <f>+M4/2</f>
        <v>1.0751537175706719E-3</v>
      </c>
      <c r="N5">
        <f>+M5*48</f>
        <v>5.1607378443392249E-2</v>
      </c>
      <c r="O5">
        <f>+N5*1000</f>
        <v>51.60737844339225</v>
      </c>
    </row>
    <row r="6" spans="7:15" x14ac:dyDescent="0.25">
      <c r="G6" t="s">
        <v>7</v>
      </c>
      <c r="H6">
        <f>+J6*25.4/1000</f>
        <v>2.1361399999999999E-2</v>
      </c>
      <c r="I6" t="s">
        <v>3</v>
      </c>
      <c r="J6">
        <v>0.84099999999999997</v>
      </c>
      <c r="K6" t="s">
        <v>4</v>
      </c>
      <c r="M6">
        <f>+H6^2*PI()*H2/2</f>
        <v>1.0751537175706719E-3</v>
      </c>
      <c r="N6" t="s">
        <v>19</v>
      </c>
    </row>
    <row r="7" spans="7:15" x14ac:dyDescent="0.25">
      <c r="G7" t="s">
        <v>8</v>
      </c>
      <c r="H7">
        <f>+J7*25.4/1000</f>
        <v>2.4129999999999999E-2</v>
      </c>
      <c r="I7" t="s">
        <v>3</v>
      </c>
      <c r="J7">
        <v>0.95</v>
      </c>
      <c r="K7" t="s">
        <v>4</v>
      </c>
      <c r="M7" s="2">
        <v>1.1006E-3</v>
      </c>
      <c r="N7" t="s">
        <v>20</v>
      </c>
    </row>
    <row r="8" spans="7:15" x14ac:dyDescent="0.25">
      <c r="G8" t="s">
        <v>0</v>
      </c>
      <c r="H8">
        <f>2*PI()*H5*H2*(H3-H4)/LN(H6/H7)</f>
        <v>-441193.19804160576</v>
      </c>
      <c r="I8" t="s">
        <v>11</v>
      </c>
      <c r="M8">
        <f>+M6/M7</f>
        <v>0.97687962708583675</v>
      </c>
    </row>
    <row r="9" spans="7:15" x14ac:dyDescent="0.25">
      <c r="G9" t="s">
        <v>0</v>
      </c>
      <c r="H9">
        <f>+H8/1000</f>
        <v>-441.19319804160574</v>
      </c>
      <c r="I9" t="s">
        <v>12</v>
      </c>
      <c r="M9">
        <f>+M8*48*4</f>
        <v>187.56088840048065</v>
      </c>
      <c r="N9" t="s">
        <v>21</v>
      </c>
    </row>
    <row r="10" spans="7:15" x14ac:dyDescent="0.25">
      <c r="G10" t="s">
        <v>0</v>
      </c>
      <c r="H10">
        <f>+H9/1000*48</f>
        <v>-21.177273505997075</v>
      </c>
      <c r="I10" t="s">
        <v>13</v>
      </c>
    </row>
    <row r="17" spans="7:9" x14ac:dyDescent="0.25">
      <c r="H17">
        <v>1</v>
      </c>
    </row>
    <row r="18" spans="7:9" x14ac:dyDescent="0.25">
      <c r="G18" t="s">
        <v>14</v>
      </c>
      <c r="H18">
        <v>88</v>
      </c>
      <c r="I18" t="s">
        <v>16</v>
      </c>
    </row>
    <row r="19" spans="7:9" x14ac:dyDescent="0.25">
      <c r="G19" t="s">
        <v>14</v>
      </c>
      <c r="H19" s="1">
        <f>+H18*0.0689476</f>
        <v>6.0673887999999998</v>
      </c>
      <c r="I19" t="s">
        <v>15</v>
      </c>
    </row>
    <row r="35" spans="8:15" x14ac:dyDescent="0.25">
      <c r="H35" t="s">
        <v>18</v>
      </c>
      <c r="I35">
        <v>2756</v>
      </c>
      <c r="J35" t="s">
        <v>22</v>
      </c>
    </row>
    <row r="36" spans="8:15" x14ac:dyDescent="0.25">
      <c r="H36" t="s">
        <v>17</v>
      </c>
      <c r="I36">
        <v>670.56</v>
      </c>
      <c r="J36" t="s">
        <v>22</v>
      </c>
    </row>
    <row r="37" spans="8:15" x14ac:dyDescent="0.25">
      <c r="H37" t="s">
        <v>3</v>
      </c>
      <c r="I37">
        <f>+M9</f>
        <v>187.56088840048065</v>
      </c>
      <c r="J37">
        <f>+I37/3600</f>
        <v>5.2100246777911294E-2</v>
      </c>
      <c r="K37" t="s">
        <v>25</v>
      </c>
      <c r="L37" s="2">
        <f>+J37*M7</f>
        <v>5.7341531603769169E-5</v>
      </c>
      <c r="M37">
        <f>+L37*1000</f>
        <v>5.7341531603769168E-2</v>
      </c>
      <c r="N37">
        <f>+M37*600</f>
        <v>34.404918962261497</v>
      </c>
      <c r="O37" t="s">
        <v>26</v>
      </c>
    </row>
    <row r="38" spans="8:15" x14ac:dyDescent="0.25">
      <c r="H38" t="s">
        <v>0</v>
      </c>
      <c r="I38">
        <f>+I37*(I35-I36)</f>
        <v>391146.97910589835</v>
      </c>
      <c r="J38" t="s">
        <v>23</v>
      </c>
      <c r="K38">
        <f>+I38/1000</f>
        <v>391.14697910589837</v>
      </c>
      <c r="L38" t="s">
        <v>24</v>
      </c>
    </row>
    <row r="39" spans="8:15" x14ac:dyDescent="0.25">
      <c r="I39">
        <f>+I38/3600</f>
        <v>108.65193864052732</v>
      </c>
      <c r="J39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899C-8DAA-49F9-B44A-8BA448F915AA}">
  <dimension ref="G2:L21"/>
  <sheetViews>
    <sheetView workbookViewId="0">
      <selection activeCell="K8" sqref="K8"/>
    </sheetView>
  </sheetViews>
  <sheetFormatPr baseColWidth="10" defaultRowHeight="15" x14ac:dyDescent="0.25"/>
  <cols>
    <col min="7" max="7" width="33" customWidth="1"/>
  </cols>
  <sheetData>
    <row r="2" spans="7:9" x14ac:dyDescent="0.25">
      <c r="G2" t="s">
        <v>27</v>
      </c>
      <c r="H2">
        <v>18000</v>
      </c>
    </row>
    <row r="3" spans="7:9" x14ac:dyDescent="0.25">
      <c r="G3" t="s">
        <v>30</v>
      </c>
      <c r="H3">
        <v>25000</v>
      </c>
      <c r="I3">
        <v>5000</v>
      </c>
    </row>
    <row r="4" spans="7:9" x14ac:dyDescent="0.25">
      <c r="G4" t="s">
        <v>28</v>
      </c>
      <c r="H4">
        <v>32400</v>
      </c>
    </row>
    <row r="5" spans="7:9" x14ac:dyDescent="0.25">
      <c r="G5" t="s">
        <v>29</v>
      </c>
      <c r="H5">
        <v>22944</v>
      </c>
    </row>
    <row r="6" spans="7:9" x14ac:dyDescent="0.25">
      <c r="G6" t="s">
        <v>31</v>
      </c>
      <c r="H6">
        <v>10000</v>
      </c>
    </row>
    <row r="7" spans="7:9" x14ac:dyDescent="0.25">
      <c r="G7" t="s">
        <v>28</v>
      </c>
      <c r="H7">
        <v>18000</v>
      </c>
    </row>
    <row r="8" spans="7:9" x14ac:dyDescent="0.25">
      <c r="G8" t="s">
        <v>29</v>
      </c>
      <c r="H8">
        <v>25000</v>
      </c>
    </row>
    <row r="9" spans="7:9" x14ac:dyDescent="0.25">
      <c r="G9" t="s">
        <v>33</v>
      </c>
      <c r="H9">
        <v>29300</v>
      </c>
    </row>
    <row r="10" spans="7:9" x14ac:dyDescent="0.25">
      <c r="G10" t="s">
        <v>27</v>
      </c>
      <c r="H10">
        <v>25000</v>
      </c>
    </row>
    <row r="11" spans="7:9" x14ac:dyDescent="0.25">
      <c r="G11" t="s">
        <v>32</v>
      </c>
      <c r="H11">
        <v>30000</v>
      </c>
    </row>
    <row r="12" spans="7:9" x14ac:dyDescent="0.25">
      <c r="G12" t="s">
        <v>34</v>
      </c>
      <c r="H12">
        <f>+SUM(H2:H11)</f>
        <v>235644</v>
      </c>
    </row>
    <row r="13" spans="7:9" x14ac:dyDescent="0.25">
      <c r="G13" t="s">
        <v>35</v>
      </c>
      <c r="H13">
        <v>300000</v>
      </c>
    </row>
    <row r="14" spans="7:9" x14ac:dyDescent="0.25">
      <c r="H14">
        <f>+H13-H12</f>
        <v>64356</v>
      </c>
    </row>
    <row r="20" spans="12:12" x14ac:dyDescent="0.25">
      <c r="L20">
        <v>23580</v>
      </c>
    </row>
    <row r="21" spans="12:12" x14ac:dyDescent="0.25">
      <c r="L21">
        <f>+L20*7</f>
        <v>165060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Javier Espitia Gonzalez</dc:creator>
  <cp:lastModifiedBy>John Javier Espitia Gonzalez</cp:lastModifiedBy>
  <dcterms:created xsi:type="dcterms:W3CDTF">2019-06-04T20:46:46Z</dcterms:created>
  <dcterms:modified xsi:type="dcterms:W3CDTF">2019-06-05T14:42:53Z</dcterms:modified>
</cp:coreProperties>
</file>