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ila Rodriguez\Desktop\"/>
    </mc:Choice>
  </mc:AlternateContent>
  <xr:revisionPtr revIDLastSave="0" documentId="8_{1C16E593-37F3-4490-9C3D-7D447DC64844}" xr6:coauthVersionLast="45" xr6:coauthVersionMax="45" xr10:uidLastSave="{00000000-0000-0000-0000-000000000000}"/>
  <bookViews>
    <workbookView xWindow="-108" yWindow="-108" windowWidth="23256" windowHeight="12456" xr2:uid="{17AFD0F4-1183-49C6-99B8-547AFE4EED3C}"/>
  </bookViews>
  <sheets>
    <sheet name="Hoja1" sheetId="1" r:id="rId1"/>
    <sheet name="DIMENSIONES" sheetId="2" r:id="rId2"/>
  </sheets>
  <definedNames>
    <definedName name="cedula.10.GP.mm">DIMENSIONES!$E$1</definedName>
    <definedName name="Cedula.10.GP.pg">DIMENSIONES!$D$1</definedName>
    <definedName name="Cedula.10.PA.kg">DIMENSIONES!$I$1</definedName>
    <definedName name="Cedula.10.PA.Lbpie">DIMENSIONES!$H$1</definedName>
    <definedName name="Cedula.10.PT.kg">DIMENSIONES!$G$1</definedName>
    <definedName name="Cedula.40.GP.mm">DIMENSIONES!$K$1</definedName>
    <definedName name="Cedula.40.GP.pg">DIMENSIONES!$J$1</definedName>
    <definedName name="Cedula.40.PA.kg">DIMENSIONES!$O$1</definedName>
    <definedName name="Cedula.40.PA.Lbpie">DIMENSIONES!$N$1</definedName>
    <definedName name="Cedula.40.PT.kg">DIMENSIONES!$M$1</definedName>
    <definedName name="Cedula.40.PT.PSI">DIMENSIONES!$L$1</definedName>
    <definedName name="Cedula.80.GP.mm">DIMENSIONES!$Q$1</definedName>
    <definedName name="Cedula.80.GP.pg">DIMENSIONES!$P$1</definedName>
    <definedName name="Cedula.80.PA.kg">DIMENSIONES!$U$1</definedName>
    <definedName name="Cedula.80.PA.Lbpie">DIMENSIONES!$T$1</definedName>
    <definedName name="Cedula.80.PT.kg">DIMENSIONES!$S$1</definedName>
    <definedName name="Cedula.80.PT.PSI">DIMENSIONES!$R$1</definedName>
    <definedName name="Cedula10.PT.PSI">DIMENSIONES!$F$1</definedName>
    <definedName name="Diametro.exterior.mm">DIMENSIONES!$C$1</definedName>
    <definedName name="Diametro.exterior.pg">DIMENSIONES!$B$1</definedName>
    <definedName name="Diametro.nominal.Nps">DIMENSIONES!$A$1</definedName>
    <definedName name="RANGO.Cedula.10.GP.mm">DIMENSIONES!$E$2:$E$17</definedName>
    <definedName name="RANGO.Cedula.10.GP.pg">DIMENSIONES!$D$2:$D$17</definedName>
    <definedName name="RANGO.Cedula10.GP.pg">DIMENSIONES!$D$2:$D$17</definedName>
    <definedName name="RANGO.Diametro.exterior.mm">DIMENSIONES!$C$2:$C$17</definedName>
    <definedName name="RANGO.Diametro.exterior.pg">DIMENSIONES!$B$2:$B$17</definedName>
    <definedName name="RANGO.Diametro.nominal.Nps">DIMENSIONES!$A$2:$A$17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2" i="1"/>
  <c r="B21" i="1" s="1"/>
  <c r="B20" i="1"/>
  <c r="B16" i="1"/>
  <c r="B14" i="1"/>
  <c r="B12" i="1"/>
  <c r="B19" i="1" l="1"/>
  <c r="B11" i="1"/>
  <c r="B13" i="1" l="1"/>
</calcChain>
</file>

<file path=xl/sharedStrings.xml><?xml version="1.0" encoding="utf-8"?>
<sst xmlns="http://schemas.openxmlformats.org/spreadsheetml/2006/main" count="86" uniqueCount="69">
  <si>
    <t>kg</t>
  </si>
  <si>
    <t>Temperatura de gases ultima paila</t>
  </si>
  <si>
    <t>°c</t>
  </si>
  <si>
    <t>Exceso de aire</t>
  </si>
  <si>
    <t>Humedad del bagazo suministrado</t>
  </si>
  <si>
    <t>presion de trabajo</t>
  </si>
  <si>
    <t>psi</t>
  </si>
  <si>
    <t>Temperatura dentro del recuperador</t>
  </si>
  <si>
    <t>Kg/h</t>
  </si>
  <si>
    <t>Factor Consumo Bagazo</t>
  </si>
  <si>
    <t>Kg/Kg</t>
  </si>
  <si>
    <t>Eficiencia Calculada</t>
  </si>
  <si>
    <t>%</t>
  </si>
  <si>
    <t>Produccion original  de la hornilla</t>
  </si>
  <si>
    <t>Flujo Masico</t>
  </si>
  <si>
    <t xml:space="preserve">Calor de los gases </t>
  </si>
  <si>
    <t>Temperatura despues del recuperador</t>
  </si>
  <si>
    <t>kJ/h</t>
  </si>
  <si>
    <t>kw</t>
  </si>
  <si>
    <t>Media termica logaritmica</t>
  </si>
  <si>
    <t>°C</t>
  </si>
  <si>
    <t>coeficiente global de trasferencia de calor</t>
  </si>
  <si>
    <t>w/m2°k</t>
  </si>
  <si>
    <t>Este valor varia entre 10 y 40</t>
  </si>
  <si>
    <t>Area de transfrencia de calor</t>
  </si>
  <si>
    <t>Diametro nominal Nps</t>
  </si>
  <si>
    <t>Diametro exterior</t>
  </si>
  <si>
    <t>DATOS DE ENTRADA</t>
  </si>
  <si>
    <t>Diametro nominal nps</t>
  </si>
  <si>
    <t>m</t>
  </si>
  <si>
    <t>m2</t>
  </si>
  <si>
    <t>Area Total</t>
  </si>
  <si>
    <t>Area de exterior del tubo</t>
  </si>
  <si>
    <t>N° de tubos</t>
  </si>
  <si>
    <t>Diametro exterior.pg</t>
  </si>
  <si>
    <t>Diametro exterior.mm</t>
  </si>
  <si>
    <t>Cedula 10.GP.pg</t>
  </si>
  <si>
    <t>cedula10.GP.mm</t>
  </si>
  <si>
    <t>Cedula40.GP.pg</t>
  </si>
  <si>
    <t>Cedula40.PT.PSI</t>
  </si>
  <si>
    <t>Cedula40.PT.kg</t>
  </si>
  <si>
    <t>Cedula80.GP.pg</t>
  </si>
  <si>
    <t>Cedula80.PT.PSI</t>
  </si>
  <si>
    <t>Cedula80.PT.kg</t>
  </si>
  <si>
    <t>Cedula40.PA.Lb/pie</t>
  </si>
  <si>
    <t>Cedula80.PA.Lb/pie</t>
  </si>
  <si>
    <t>Cedula80.PA.kg</t>
  </si>
  <si>
    <t>Cedula40.PA.kg</t>
  </si>
  <si>
    <t>1/2</t>
  </si>
  <si>
    <t>1/8</t>
  </si>
  <si>
    <t>1/4</t>
  </si>
  <si>
    <t>3/8</t>
  </si>
  <si>
    <t>3/4</t>
  </si>
  <si>
    <t>1</t>
  </si>
  <si>
    <t>1.1/4</t>
  </si>
  <si>
    <t>1.1/2</t>
  </si>
  <si>
    <t>2.1/2</t>
  </si>
  <si>
    <t>3.1/2</t>
  </si>
  <si>
    <t>10</t>
  </si>
  <si>
    <t>Diametro de la chimenea</t>
  </si>
  <si>
    <t>longitud comercial de tuberia</t>
  </si>
  <si>
    <t>Longitud de diseño de tuberia</t>
  </si>
  <si>
    <t>Cedula10.PT.PSI</t>
  </si>
  <si>
    <t>Cedula.10.PT.kg</t>
  </si>
  <si>
    <t>Cedula10.PA.Lb/pie</t>
  </si>
  <si>
    <t>Cedula10.PA.kg</t>
  </si>
  <si>
    <t>Cedula40.GP.mm</t>
  </si>
  <si>
    <t>Cedula80.GP.mm</t>
  </si>
  <si>
    <t>Longitud total de la tuberia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</si>
</sst>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8" borderId="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9" borderId="0" xfId="0" applyFill="1"/>
    <xf numFmtId="0" fontId="2" fillId="0" borderId="20" xfId="0" applyFont="1" applyBorder="1"/>
    <xf numFmtId="0" fontId="0" fillId="0" borderId="21" xfId="0" applyBorder="1"/>
    <xf numFmtId="0" fontId="0" fillId="0" borderId="22" xfId="0" applyBorder="1"/>
    <xf numFmtId="12" fontId="0" fillId="0" borderId="13" xfId="0" applyNumberFormat="1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7" borderId="2" xfId="0" applyFont="1" applyFill="1" applyBorder="1" applyAlignment="1"/>
    <xf numFmtId="0" fontId="2" fillId="7" borderId="3" xfId="0" applyFont="1" applyFill="1" applyBorder="1" applyAlignment="1"/>
    <xf numFmtId="49" fontId="0" fillId="8" borderId="1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0" xfId="0" applyFill="1" applyBorder="1"/>
    <xf numFmtId="0" fontId="0" fillId="8" borderId="16" xfId="0" applyFill="1" applyBorder="1"/>
    <xf numFmtId="9" fontId="0" fillId="8" borderId="0" xfId="1" applyFont="1" applyFill="1" applyBorder="1"/>
    <xf numFmtId="2" fontId="0" fillId="8" borderId="0" xfId="1" applyNumberFormat="1" applyFont="1" applyFill="1" applyBorder="1"/>
    <xf numFmtId="0" fontId="0" fillId="7" borderId="12" xfId="0" applyFill="1" applyBorder="1"/>
    <xf numFmtId="0" fontId="0" fillId="7" borderId="14" xfId="0" applyFill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0" fontId="0" fillId="9" borderId="23" xfId="0" applyFill="1" applyBorder="1"/>
    <xf numFmtId="164" fontId="0" fillId="9" borderId="23" xfId="0" applyNumberFormat="1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97C9-77D3-4255-BC70-CC42920B0808}">
  <sheetPr codeName="Hoja1"/>
  <dimension ref="A1:G26"/>
  <sheetViews>
    <sheetView tabSelected="1" workbookViewId="0">
      <selection activeCell="B26" sqref="B26"/>
    </sheetView>
  </sheetViews>
  <sheetFormatPr baseColWidth="10" defaultRowHeight="14.4" x14ac:dyDescent="0.3"/>
  <cols>
    <col min="1" max="1" width="38.6640625" bestFit="1" customWidth="1"/>
    <col min="2" max="2" width="15.5546875" bestFit="1" customWidth="1"/>
    <col min="3" max="3" width="15.5546875" customWidth="1"/>
    <col min="5" max="5" width="24.6640625" bestFit="1" customWidth="1"/>
    <col min="6" max="6" width="27.88671875" bestFit="1" customWidth="1"/>
  </cols>
  <sheetData>
    <row r="1" spans="1:7" ht="15" thickBot="1" x14ac:dyDescent="0.35">
      <c r="A1" s="20" t="s">
        <v>27</v>
      </c>
      <c r="B1" s="21"/>
      <c r="C1" s="22"/>
      <c r="F1" s="47" t="s">
        <v>61</v>
      </c>
      <c r="G1" s="48"/>
    </row>
    <row r="2" spans="1:7" x14ac:dyDescent="0.3">
      <c r="A2" s="39" t="s">
        <v>13</v>
      </c>
      <c r="B2" s="40">
        <v>40</v>
      </c>
      <c r="C2" s="41" t="s">
        <v>8</v>
      </c>
      <c r="F2" s="49">
        <v>6</v>
      </c>
      <c r="G2" s="13" t="s">
        <v>29</v>
      </c>
    </row>
    <row r="3" spans="1:7" x14ac:dyDescent="0.3">
      <c r="A3" s="42" t="s">
        <v>9</v>
      </c>
      <c r="B3" s="43">
        <v>3</v>
      </c>
      <c r="C3" s="44" t="s">
        <v>10</v>
      </c>
      <c r="F3" s="49">
        <v>3</v>
      </c>
      <c r="G3" s="13" t="s">
        <v>29</v>
      </c>
    </row>
    <row r="4" spans="1:7" x14ac:dyDescent="0.3">
      <c r="A4" s="42" t="s">
        <v>11</v>
      </c>
      <c r="B4" s="45">
        <v>0.30235718525886041</v>
      </c>
      <c r="C4" s="44" t="s">
        <v>12</v>
      </c>
      <c r="F4" s="49">
        <v>2</v>
      </c>
      <c r="G4" s="13" t="s">
        <v>29</v>
      </c>
    </row>
    <row r="5" spans="1:7" x14ac:dyDescent="0.3">
      <c r="A5" s="42" t="s">
        <v>1</v>
      </c>
      <c r="B5" s="43">
        <v>450</v>
      </c>
      <c r="C5" s="44" t="s">
        <v>2</v>
      </c>
      <c r="F5" s="49">
        <v>1.5</v>
      </c>
      <c r="G5" s="13" t="s">
        <v>29</v>
      </c>
    </row>
    <row r="6" spans="1:7" ht="15" thickBot="1" x14ac:dyDescent="0.35">
      <c r="A6" s="42" t="s">
        <v>16</v>
      </c>
      <c r="B6" s="46">
        <v>200</v>
      </c>
      <c r="C6" s="44" t="s">
        <v>2</v>
      </c>
      <c r="F6" s="50">
        <v>1</v>
      </c>
      <c r="G6" s="27" t="s">
        <v>29</v>
      </c>
    </row>
    <row r="7" spans="1:7" x14ac:dyDescent="0.3">
      <c r="A7" s="42" t="s">
        <v>3</v>
      </c>
      <c r="B7" s="43">
        <v>1.6</v>
      </c>
      <c r="C7" s="44"/>
    </row>
    <row r="8" spans="1:7" x14ac:dyDescent="0.3">
      <c r="A8" s="42" t="s">
        <v>4</v>
      </c>
      <c r="B8" s="45">
        <v>0.3</v>
      </c>
      <c r="C8" s="44" t="s">
        <v>12</v>
      </c>
      <c r="F8" s="52"/>
      <c r="G8" s="52"/>
    </row>
    <row r="9" spans="1:7" x14ac:dyDescent="0.3">
      <c r="A9" s="42" t="s">
        <v>5</v>
      </c>
      <c r="B9" s="43">
        <v>100</v>
      </c>
      <c r="C9" s="44" t="s">
        <v>6</v>
      </c>
      <c r="F9" s="53"/>
      <c r="G9" s="52"/>
    </row>
    <row r="10" spans="1:7" x14ac:dyDescent="0.3">
      <c r="A10" s="42" t="s">
        <v>7</v>
      </c>
      <c r="B10" s="43">
        <v>169.93600000000001</v>
      </c>
      <c r="C10" s="44" t="s">
        <v>2</v>
      </c>
      <c r="F10" s="53"/>
      <c r="G10" s="52"/>
    </row>
    <row r="11" spans="1:7" x14ac:dyDescent="0.3">
      <c r="A11" s="12" t="s">
        <v>14</v>
      </c>
      <c r="B11" s="8">
        <f>0.276093100851919*3600</f>
        <v>993.93516306690844</v>
      </c>
      <c r="C11" s="13" t="s">
        <v>0</v>
      </c>
      <c r="F11" s="53"/>
      <c r="G11" s="52"/>
    </row>
    <row r="12" spans="1:7" x14ac:dyDescent="0.3">
      <c r="A12" s="12" t="s">
        <v>15</v>
      </c>
      <c r="B12" s="8">
        <f>B11*(0.000355*((B5)^2-(B6)^2)+1.1216*(B5-B6))</f>
        <v>336037.05444338341</v>
      </c>
      <c r="C12" s="13" t="s">
        <v>17</v>
      </c>
      <c r="F12" s="53"/>
      <c r="G12" s="52"/>
    </row>
    <row r="13" spans="1:7" x14ac:dyDescent="0.3">
      <c r="A13" s="14" t="s">
        <v>15</v>
      </c>
      <c r="B13" s="9">
        <f>B12/3600</f>
        <v>93.343626234273174</v>
      </c>
      <c r="C13" s="15" t="s">
        <v>18</v>
      </c>
      <c r="F13" s="53"/>
      <c r="G13" s="52"/>
    </row>
    <row r="14" spans="1:7" x14ac:dyDescent="0.3">
      <c r="A14" s="12" t="s">
        <v>19</v>
      </c>
      <c r="B14" s="8">
        <f>((B5-B6)/LN((B5-B10)/(B6-B10)))</f>
        <v>112.02274193824741</v>
      </c>
      <c r="C14" s="13" t="s">
        <v>20</v>
      </c>
    </row>
    <row r="15" spans="1:7" x14ac:dyDescent="0.3">
      <c r="A15" s="12" t="s">
        <v>21</v>
      </c>
      <c r="B15" s="8">
        <v>25</v>
      </c>
      <c r="C15" s="13" t="s">
        <v>22</v>
      </c>
      <c r="D15" t="s">
        <v>23</v>
      </c>
    </row>
    <row r="16" spans="1:7" ht="15" thickBot="1" x14ac:dyDescent="0.35">
      <c r="A16" s="16" t="s">
        <v>24</v>
      </c>
      <c r="B16" s="17">
        <f>(B13*1000)/(B15*B14)</f>
        <v>33.330241563174347</v>
      </c>
      <c r="C16" s="18" t="s">
        <v>30</v>
      </c>
      <c r="D16" s="19"/>
    </row>
    <row r="17" spans="1:3" ht="15" thickBot="1" x14ac:dyDescent="0.35"/>
    <row r="18" spans="1:3" x14ac:dyDescent="0.3">
      <c r="A18" s="10" t="s">
        <v>28</v>
      </c>
      <c r="B18" s="23" t="s">
        <v>55</v>
      </c>
      <c r="C18" s="11"/>
    </row>
    <row r="19" spans="1:3" x14ac:dyDescent="0.3">
      <c r="A19" s="12" t="s">
        <v>26</v>
      </c>
      <c r="B19" s="8">
        <f>48.26/1000</f>
        <v>4.8259999999999997E-2</v>
      </c>
      <c r="C19" s="13" t="s">
        <v>29</v>
      </c>
    </row>
    <row r="20" spans="1:3" x14ac:dyDescent="0.3">
      <c r="A20" s="12" t="s">
        <v>31</v>
      </c>
      <c r="B20" s="8">
        <f>B16</f>
        <v>33.330241563174347</v>
      </c>
      <c r="C20" s="13" t="s">
        <v>30</v>
      </c>
    </row>
    <row r="21" spans="1:3" x14ac:dyDescent="0.3">
      <c r="A21" s="12" t="s">
        <v>32</v>
      </c>
      <c r="B21" s="8">
        <f>B19*PI()*B22</f>
        <v>33.330241563174347</v>
      </c>
      <c r="C21" s="13" t="s">
        <v>30</v>
      </c>
    </row>
    <row r="22" spans="1:3" x14ac:dyDescent="0.3">
      <c r="A22" s="12" t="s">
        <v>68</v>
      </c>
      <c r="B22" s="24">
        <f>B20/(B19*PI())</f>
        <v>219.83724406241765</v>
      </c>
      <c r="C22" s="13" t="s">
        <v>29</v>
      </c>
    </row>
    <row r="23" spans="1:3" x14ac:dyDescent="0.3">
      <c r="A23" s="12" t="s">
        <v>61</v>
      </c>
      <c r="B23" s="51">
        <v>1.5</v>
      </c>
      <c r="C23" s="13" t="s">
        <v>29</v>
      </c>
    </row>
    <row r="24" spans="1:3" x14ac:dyDescent="0.3">
      <c r="A24" s="12" t="s">
        <v>60</v>
      </c>
      <c r="B24" s="24">
        <v>6</v>
      </c>
      <c r="C24" s="13" t="s">
        <v>29</v>
      </c>
    </row>
    <row r="25" spans="1:3" ht="15" thickBot="1" x14ac:dyDescent="0.35">
      <c r="A25" s="25" t="s">
        <v>33</v>
      </c>
      <c r="B25" s="26">
        <f>B22/B23</f>
        <v>146.55816270827845</v>
      </c>
      <c r="C25" s="27"/>
    </row>
    <row r="26" spans="1:3" ht="15" thickBot="1" x14ac:dyDescent="0.35">
      <c r="A26" s="54" t="s">
        <v>59</v>
      </c>
      <c r="B26" s="55">
        <f>(1.5*B19)+(1.5*B19)+(0.5*B19)+0.02</f>
        <v>0.18890999999999999</v>
      </c>
      <c r="C26" s="56" t="s">
        <v>29</v>
      </c>
    </row>
  </sheetData>
  <dataValidations count="1">
    <dataValidation type="list" allowBlank="1" showInputMessage="1" showErrorMessage="1" sqref="B23" xr:uid="{3916231C-BFDE-40E5-A3D9-57D533DD6D60}">
      <formula1>$F$9:$F$13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A5E8C-4C2F-4D10-A923-B88F878A1AE7}">
          <x14:formula1>
            <xm:f>DIMENSIONES!$A$2:$A$17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387A-0C0B-4AAF-A313-891B65EAD590}">
  <sheetPr codeName="Hoja2"/>
  <dimension ref="A1:U17"/>
  <sheetViews>
    <sheetView workbookViewId="0">
      <selection activeCell="C2" sqref="C2"/>
    </sheetView>
  </sheetViews>
  <sheetFormatPr baseColWidth="10" defaultRowHeight="14.4" x14ac:dyDescent="0.3"/>
  <cols>
    <col min="1" max="1" width="21" bestFit="1" customWidth="1"/>
    <col min="2" max="2" width="19.6640625" bestFit="1" customWidth="1"/>
    <col min="3" max="3" width="21" bestFit="1" customWidth="1"/>
    <col min="4" max="4" width="15.44140625" bestFit="1" customWidth="1"/>
    <col min="5" max="5" width="16.109375" bestFit="1" customWidth="1"/>
    <col min="6" max="6" width="14.88671875" bestFit="1" customWidth="1"/>
    <col min="7" max="7" width="14.6640625" bestFit="1" customWidth="1"/>
    <col min="8" max="8" width="18.33203125" bestFit="1" customWidth="1"/>
    <col min="9" max="9" width="14.44140625" bestFit="1" customWidth="1"/>
    <col min="10" max="10" width="15.44140625" bestFit="1" customWidth="1"/>
    <col min="11" max="11" width="15" bestFit="1" customWidth="1"/>
    <col min="12" max="12" width="15.109375" bestFit="1" customWidth="1"/>
    <col min="13" max="13" width="14.44140625" bestFit="1" customWidth="1"/>
    <col min="14" max="14" width="18.33203125" bestFit="1" customWidth="1"/>
    <col min="15" max="15" width="14.44140625" bestFit="1" customWidth="1"/>
    <col min="16" max="16" width="15.44140625" bestFit="1" customWidth="1"/>
    <col min="17" max="17" width="15" bestFit="1" customWidth="1"/>
    <col min="18" max="18" width="15.109375" bestFit="1" customWidth="1"/>
    <col min="19" max="19" width="14.44140625" bestFit="1" customWidth="1"/>
    <col min="20" max="20" width="18.5546875" bestFit="1" customWidth="1"/>
    <col min="21" max="21" width="14.6640625" bestFit="1" customWidth="1"/>
  </cols>
  <sheetData>
    <row r="1" spans="1:21" ht="15.75" customHeight="1" x14ac:dyDescent="0.3">
      <c r="A1" s="32" t="s">
        <v>25</v>
      </c>
      <c r="B1" s="30" t="s">
        <v>34</v>
      </c>
      <c r="C1" s="31" t="s">
        <v>35</v>
      </c>
      <c r="D1" s="28" t="s">
        <v>36</v>
      </c>
      <c r="E1" s="28" t="s">
        <v>37</v>
      </c>
      <c r="F1" s="28" t="s">
        <v>62</v>
      </c>
      <c r="G1" s="28" t="s">
        <v>63</v>
      </c>
      <c r="H1" s="28" t="s">
        <v>64</v>
      </c>
      <c r="I1" s="29" t="s">
        <v>65</v>
      </c>
      <c r="J1" s="33" t="s">
        <v>38</v>
      </c>
      <c r="K1" s="33" t="s">
        <v>66</v>
      </c>
      <c r="L1" s="33" t="s">
        <v>39</v>
      </c>
      <c r="M1" s="33" t="s">
        <v>40</v>
      </c>
      <c r="N1" s="33" t="s">
        <v>44</v>
      </c>
      <c r="O1" s="34" t="s">
        <v>47</v>
      </c>
      <c r="P1" s="35" t="s">
        <v>41</v>
      </c>
      <c r="Q1" s="35" t="s">
        <v>67</v>
      </c>
      <c r="R1" s="35" t="s">
        <v>42</v>
      </c>
      <c r="S1" s="35" t="s">
        <v>43</v>
      </c>
      <c r="T1" s="35" t="s">
        <v>45</v>
      </c>
      <c r="U1" s="36" t="s">
        <v>46</v>
      </c>
    </row>
    <row r="2" spans="1:21" ht="15" customHeight="1" x14ac:dyDescent="0.3">
      <c r="A2" s="37" t="s">
        <v>49</v>
      </c>
      <c r="B2" s="1">
        <v>405</v>
      </c>
      <c r="C2" s="2">
        <v>10.29</v>
      </c>
      <c r="D2" s="1">
        <v>0.49</v>
      </c>
      <c r="E2" s="2">
        <v>1.24</v>
      </c>
      <c r="F2" s="1">
        <v>4270</v>
      </c>
      <c r="G2" s="2">
        <v>300</v>
      </c>
      <c r="H2" s="1">
        <v>19</v>
      </c>
      <c r="I2" s="2">
        <v>28</v>
      </c>
      <c r="J2" s="1">
        <v>0.68</v>
      </c>
      <c r="K2" s="2">
        <v>1.73</v>
      </c>
      <c r="L2" s="1">
        <v>6170</v>
      </c>
      <c r="M2" s="2">
        <v>434</v>
      </c>
      <c r="N2" s="1">
        <v>25</v>
      </c>
      <c r="O2" s="2">
        <v>37</v>
      </c>
      <c r="P2" s="1">
        <v>9.5000000000000001E-2</v>
      </c>
      <c r="Q2" s="2">
        <v>2.41</v>
      </c>
      <c r="R2" s="1">
        <v>9200</v>
      </c>
      <c r="S2" s="2">
        <v>646</v>
      </c>
      <c r="T2" s="1">
        <v>0.31</v>
      </c>
      <c r="U2" s="2">
        <v>0.47</v>
      </c>
    </row>
    <row r="3" spans="1:21" x14ac:dyDescent="0.3">
      <c r="A3" s="37" t="s">
        <v>50</v>
      </c>
      <c r="B3" s="1">
        <v>540</v>
      </c>
      <c r="C3" s="2">
        <v>13.72</v>
      </c>
      <c r="D3" s="1">
        <v>0.65</v>
      </c>
      <c r="E3" s="2">
        <v>1.65</v>
      </c>
      <c r="F3" s="1">
        <v>4240</v>
      </c>
      <c r="G3" s="2">
        <v>295</v>
      </c>
      <c r="H3" s="1">
        <v>33</v>
      </c>
      <c r="I3" s="2">
        <v>49</v>
      </c>
      <c r="J3" s="1">
        <v>0.88</v>
      </c>
      <c r="K3" s="2">
        <v>2.2400000000000002</v>
      </c>
      <c r="L3" s="1">
        <v>5970</v>
      </c>
      <c r="M3" s="2">
        <v>420</v>
      </c>
      <c r="N3" s="1">
        <v>43</v>
      </c>
      <c r="O3" s="2">
        <v>363</v>
      </c>
      <c r="P3" s="1">
        <v>0.11899999999999999</v>
      </c>
      <c r="Q3" s="2">
        <v>3.02</v>
      </c>
      <c r="R3" s="1">
        <v>8520</v>
      </c>
      <c r="S3" s="2">
        <v>599</v>
      </c>
      <c r="T3" s="1">
        <v>0.54</v>
      </c>
      <c r="U3" s="2">
        <v>0.8</v>
      </c>
    </row>
    <row r="4" spans="1:21" x14ac:dyDescent="0.3">
      <c r="A4" s="37" t="s">
        <v>51</v>
      </c>
      <c r="B4" s="1">
        <v>675</v>
      </c>
      <c r="C4" s="2">
        <v>17.149999999999999</v>
      </c>
      <c r="D4" s="1">
        <v>0.65</v>
      </c>
      <c r="E4" s="2">
        <v>1.65</v>
      </c>
      <c r="F4" s="1">
        <v>3320</v>
      </c>
      <c r="G4" s="2">
        <v>233</v>
      </c>
      <c r="H4" s="1">
        <v>42</v>
      </c>
      <c r="I4" s="2">
        <v>63</v>
      </c>
      <c r="J4" s="1">
        <v>0.91</v>
      </c>
      <c r="K4" s="2">
        <v>2.31</v>
      </c>
      <c r="L4" s="1">
        <v>4810</v>
      </c>
      <c r="M4" s="2">
        <v>338</v>
      </c>
      <c r="N4" s="1">
        <v>57</v>
      </c>
      <c r="O4" s="2">
        <v>85</v>
      </c>
      <c r="P4" s="1">
        <v>0.128</v>
      </c>
      <c r="Q4" s="2">
        <v>3.2</v>
      </c>
      <c r="R4" s="1">
        <v>7000</v>
      </c>
      <c r="S4" s="2">
        <v>492</v>
      </c>
      <c r="T4" s="1">
        <v>0.76</v>
      </c>
      <c r="U4" s="2">
        <v>1.1000000000000001</v>
      </c>
    </row>
    <row r="5" spans="1:21" x14ac:dyDescent="0.3">
      <c r="A5" s="37" t="s">
        <v>48</v>
      </c>
      <c r="B5" s="1">
        <v>840</v>
      </c>
      <c r="C5" s="2">
        <v>21.34</v>
      </c>
      <c r="D5" s="1">
        <v>0.63</v>
      </c>
      <c r="E5" s="2">
        <v>2.11</v>
      </c>
      <c r="F5" s="1">
        <v>3420</v>
      </c>
      <c r="G5" s="2">
        <v>240</v>
      </c>
      <c r="H5" s="1">
        <v>67</v>
      </c>
      <c r="I5" s="3">
        <v>1</v>
      </c>
      <c r="J5" s="1">
        <v>109</v>
      </c>
      <c r="K5" s="2">
        <v>2.77</v>
      </c>
      <c r="L5" s="1">
        <v>4610</v>
      </c>
      <c r="M5" s="2">
        <v>324</v>
      </c>
      <c r="N5" s="1">
        <v>85</v>
      </c>
      <c r="O5" s="2">
        <v>1.27</v>
      </c>
      <c r="P5" s="1">
        <v>0.14699999999999999</v>
      </c>
      <c r="Q5" s="2">
        <v>3.73</v>
      </c>
      <c r="R5" s="1">
        <v>6486</v>
      </c>
      <c r="S5" s="2">
        <v>456</v>
      </c>
      <c r="T5" s="1">
        <v>1.1000000000000001</v>
      </c>
      <c r="U5" s="2">
        <v>1.62</v>
      </c>
    </row>
    <row r="6" spans="1:21" x14ac:dyDescent="0.3">
      <c r="A6" s="37" t="s">
        <v>52</v>
      </c>
      <c r="B6" s="1">
        <v>1050</v>
      </c>
      <c r="C6" s="2">
        <v>26.67</v>
      </c>
      <c r="D6" s="1">
        <v>0.63</v>
      </c>
      <c r="E6" s="2">
        <v>2.11</v>
      </c>
      <c r="F6" s="1">
        <v>2690</v>
      </c>
      <c r="G6" s="2">
        <v>189</v>
      </c>
      <c r="H6" s="1">
        <v>86</v>
      </c>
      <c r="I6" s="2">
        <v>1.26</v>
      </c>
      <c r="J6" s="1">
        <v>113</v>
      </c>
      <c r="K6" s="2">
        <v>2.87</v>
      </c>
      <c r="L6" s="1">
        <v>3750</v>
      </c>
      <c r="M6" s="2">
        <v>264</v>
      </c>
      <c r="N6" s="1">
        <v>1.1299999999999999</v>
      </c>
      <c r="O6" s="2">
        <v>1.69</v>
      </c>
      <c r="P6" s="1">
        <v>0.154</v>
      </c>
      <c r="Q6" s="2">
        <v>3.91</v>
      </c>
      <c r="R6" s="1">
        <v>5296</v>
      </c>
      <c r="S6" s="2">
        <v>372</v>
      </c>
      <c r="T6" s="1">
        <v>1.49</v>
      </c>
      <c r="U6" s="2">
        <v>2.2000000000000002</v>
      </c>
    </row>
    <row r="7" spans="1:21" x14ac:dyDescent="0.3">
      <c r="A7" s="37" t="s">
        <v>53</v>
      </c>
      <c r="B7" s="1">
        <v>1315</v>
      </c>
      <c r="C7" s="3">
        <v>33.4</v>
      </c>
      <c r="D7" s="1">
        <v>109</v>
      </c>
      <c r="E7" s="2">
        <v>2.77</v>
      </c>
      <c r="F7" s="1">
        <v>2830</v>
      </c>
      <c r="G7" s="2">
        <v>199</v>
      </c>
      <c r="H7" s="4">
        <v>1.4</v>
      </c>
      <c r="I7" s="2">
        <v>2.09</v>
      </c>
      <c r="J7" s="1">
        <v>133</v>
      </c>
      <c r="K7" s="2">
        <v>3.38</v>
      </c>
      <c r="L7" s="1">
        <v>3510</v>
      </c>
      <c r="M7" s="2">
        <v>247</v>
      </c>
      <c r="N7" s="1">
        <v>1.68</v>
      </c>
      <c r="O7" s="3">
        <v>2.5</v>
      </c>
      <c r="P7" s="1">
        <v>0.17899999999999999</v>
      </c>
      <c r="Q7" s="2">
        <v>4.55</v>
      </c>
      <c r="R7" s="1">
        <v>4689</v>
      </c>
      <c r="S7" s="2">
        <v>342</v>
      </c>
      <c r="T7" s="1">
        <v>2.15</v>
      </c>
      <c r="U7" s="2">
        <v>3.24</v>
      </c>
    </row>
    <row r="8" spans="1:21" x14ac:dyDescent="0.3">
      <c r="A8" s="37" t="s">
        <v>54</v>
      </c>
      <c r="B8" s="1">
        <v>1660</v>
      </c>
      <c r="C8" s="2">
        <v>42.16</v>
      </c>
      <c r="D8" s="1">
        <v>109</v>
      </c>
      <c r="E8" s="2">
        <v>2.77</v>
      </c>
      <c r="F8" s="1">
        <v>2210</v>
      </c>
      <c r="G8" s="2">
        <v>155</v>
      </c>
      <c r="H8" s="1">
        <v>1.81</v>
      </c>
      <c r="I8" s="2">
        <v>2.69</v>
      </c>
      <c r="J8" s="1">
        <v>140</v>
      </c>
      <c r="K8" s="2">
        <v>3.56</v>
      </c>
      <c r="L8" s="1">
        <v>2880</v>
      </c>
      <c r="M8" s="2">
        <v>202</v>
      </c>
      <c r="N8" s="1">
        <v>2.27</v>
      </c>
      <c r="O8" s="2">
        <v>3.39</v>
      </c>
      <c r="P8" s="1">
        <v>0.191</v>
      </c>
      <c r="Q8" s="2">
        <v>4.8499999999999996</v>
      </c>
      <c r="R8" s="1">
        <v>4039</v>
      </c>
      <c r="S8" s="2">
        <v>284</v>
      </c>
      <c r="T8" s="1">
        <v>3.02</v>
      </c>
      <c r="U8" s="2">
        <v>4.47</v>
      </c>
    </row>
    <row r="9" spans="1:21" x14ac:dyDescent="0.3">
      <c r="A9" s="37" t="s">
        <v>55</v>
      </c>
      <c r="B9" s="1">
        <v>1900</v>
      </c>
      <c r="C9" s="2">
        <v>48.26</v>
      </c>
      <c r="D9" s="1">
        <v>109</v>
      </c>
      <c r="E9" s="2">
        <v>2.77</v>
      </c>
      <c r="F9" s="1">
        <v>1920</v>
      </c>
      <c r="G9" s="2">
        <v>135</v>
      </c>
      <c r="H9" s="1">
        <v>2.09</v>
      </c>
      <c r="I9" s="2">
        <v>3.11</v>
      </c>
      <c r="J9" s="1">
        <v>145</v>
      </c>
      <c r="K9" s="2">
        <v>3.65</v>
      </c>
      <c r="L9" s="1">
        <v>2590</v>
      </c>
      <c r="M9" s="2">
        <v>192</v>
      </c>
      <c r="N9" s="1">
        <v>2.72</v>
      </c>
      <c r="O9" s="2">
        <v>4.05</v>
      </c>
      <c r="P9" s="1">
        <v>0.2</v>
      </c>
      <c r="Q9" s="2">
        <v>5.08</v>
      </c>
      <c r="R9" s="1">
        <v>3664</v>
      </c>
      <c r="S9" s="2">
        <v>258</v>
      </c>
      <c r="T9" s="1">
        <v>3.67</v>
      </c>
      <c r="U9" s="2">
        <v>5.41</v>
      </c>
    </row>
    <row r="10" spans="1:21" x14ac:dyDescent="0.3">
      <c r="A10" s="37">
        <v>2</v>
      </c>
      <c r="B10" s="1">
        <v>2375</v>
      </c>
      <c r="C10" s="2">
        <v>60.33</v>
      </c>
      <c r="D10" s="1">
        <v>109</v>
      </c>
      <c r="E10" s="2">
        <v>2.77</v>
      </c>
      <c r="F10" s="1">
        <v>1520</v>
      </c>
      <c r="G10" s="2">
        <v>107</v>
      </c>
      <c r="H10" s="1">
        <v>2.64</v>
      </c>
      <c r="I10" s="2">
        <v>3.93</v>
      </c>
      <c r="J10" s="1">
        <v>154</v>
      </c>
      <c r="K10" s="2">
        <v>3.91</v>
      </c>
      <c r="L10" s="1">
        <v>2180</v>
      </c>
      <c r="M10" s="2">
        <v>153</v>
      </c>
      <c r="N10" s="1">
        <v>3.65</v>
      </c>
      <c r="O10" s="2">
        <v>5.45</v>
      </c>
      <c r="P10" s="1">
        <v>0.218</v>
      </c>
      <c r="Q10" s="2">
        <v>5.54</v>
      </c>
      <c r="R10" s="1">
        <v>3158</v>
      </c>
      <c r="S10" s="2">
        <v>222</v>
      </c>
      <c r="T10" s="1">
        <v>5.07</v>
      </c>
      <c r="U10" s="2">
        <v>7.48</v>
      </c>
    </row>
    <row r="11" spans="1:21" x14ac:dyDescent="0.3">
      <c r="A11" s="37" t="s">
        <v>56</v>
      </c>
      <c r="B11" s="1">
        <v>2875</v>
      </c>
      <c r="C11" s="2">
        <v>73.03</v>
      </c>
      <c r="D11" s="1">
        <v>120</v>
      </c>
      <c r="E11" s="2">
        <v>3.05</v>
      </c>
      <c r="F11" s="1">
        <v>1300</v>
      </c>
      <c r="G11" s="2">
        <v>97</v>
      </c>
      <c r="H11" s="1">
        <v>3.53</v>
      </c>
      <c r="I11" s="2">
        <v>5.27</v>
      </c>
      <c r="J11" s="1">
        <v>206</v>
      </c>
      <c r="K11" s="2">
        <v>5.16</v>
      </c>
      <c r="L11" s="1">
        <v>2390</v>
      </c>
      <c r="M11" s="2">
        <v>168</v>
      </c>
      <c r="N11" s="1">
        <v>5.79</v>
      </c>
      <c r="O11" s="2">
        <v>8.84</v>
      </c>
      <c r="P11" s="1">
        <v>0.27600000000000002</v>
      </c>
      <c r="Q11" s="2">
        <v>7.01</v>
      </c>
      <c r="R11" s="1">
        <v>3312</v>
      </c>
      <c r="S11" s="2">
        <v>233</v>
      </c>
      <c r="T11" s="1">
        <v>7.73</v>
      </c>
      <c r="U11" s="2">
        <v>11.41</v>
      </c>
    </row>
    <row r="12" spans="1:21" x14ac:dyDescent="0.3">
      <c r="A12" s="37">
        <v>3</v>
      </c>
      <c r="B12" s="1">
        <v>3500</v>
      </c>
      <c r="C12" s="3">
        <v>88.9</v>
      </c>
      <c r="D12" s="1">
        <v>120</v>
      </c>
      <c r="E12" s="2">
        <v>3.05</v>
      </c>
      <c r="F12" s="1">
        <v>1120</v>
      </c>
      <c r="G12" s="2">
        <v>79</v>
      </c>
      <c r="H12" s="1">
        <v>4.33</v>
      </c>
      <c r="I12" s="2">
        <v>6.46</v>
      </c>
      <c r="J12" s="1">
        <v>216</v>
      </c>
      <c r="K12" s="2">
        <v>5.49</v>
      </c>
      <c r="L12" s="1">
        <v>2070</v>
      </c>
      <c r="M12" s="2">
        <v>146</v>
      </c>
      <c r="N12" s="1">
        <v>7.58</v>
      </c>
      <c r="O12" s="3">
        <v>11.3</v>
      </c>
      <c r="P12" s="1">
        <v>0.3</v>
      </c>
      <c r="Q12" s="2">
        <v>7.62</v>
      </c>
      <c r="R12" s="1">
        <v>2893</v>
      </c>
      <c r="S12" s="2">
        <v>203</v>
      </c>
      <c r="T12" s="1">
        <v>10.35</v>
      </c>
      <c r="U12" s="2">
        <v>15.27</v>
      </c>
    </row>
    <row r="13" spans="1:21" x14ac:dyDescent="0.3">
      <c r="A13" s="37" t="s">
        <v>57</v>
      </c>
      <c r="B13" s="1">
        <v>4000</v>
      </c>
      <c r="C13" s="3">
        <v>101.6</v>
      </c>
      <c r="D13" s="1">
        <v>120</v>
      </c>
      <c r="E13" s="2">
        <v>3.05</v>
      </c>
      <c r="F13" s="1">
        <v>980</v>
      </c>
      <c r="G13" s="2">
        <v>69</v>
      </c>
      <c r="H13" s="1">
        <v>4.97</v>
      </c>
      <c r="I13" s="2">
        <v>7.42</v>
      </c>
      <c r="J13" s="1">
        <v>226</v>
      </c>
      <c r="K13" s="2">
        <v>5.74</v>
      </c>
      <c r="L13" s="1">
        <v>1090</v>
      </c>
      <c r="M13" s="2">
        <v>133</v>
      </c>
      <c r="N13" s="1">
        <v>9.11</v>
      </c>
      <c r="O13" s="2">
        <v>13.58</v>
      </c>
      <c r="P13" s="1">
        <v>0.316</v>
      </c>
      <c r="Q13" s="2">
        <v>8.08</v>
      </c>
      <c r="R13" s="1">
        <v>2683</v>
      </c>
      <c r="S13" s="2">
        <v>180</v>
      </c>
      <c r="T13" s="1">
        <v>12.62</v>
      </c>
      <c r="U13" s="2">
        <v>18.670000000000002</v>
      </c>
    </row>
    <row r="14" spans="1:21" x14ac:dyDescent="0.3">
      <c r="A14" s="37">
        <v>4</v>
      </c>
      <c r="B14" s="1">
        <v>4500</v>
      </c>
      <c r="C14" s="3">
        <v>114.3</v>
      </c>
      <c r="D14" s="1">
        <v>120</v>
      </c>
      <c r="E14" s="2">
        <v>3.05</v>
      </c>
      <c r="F14" s="1">
        <v>867</v>
      </c>
      <c r="G14" s="2">
        <v>61</v>
      </c>
      <c r="H14" s="1">
        <v>5.61</v>
      </c>
      <c r="I14" s="2">
        <v>8.3699999999999992</v>
      </c>
      <c r="J14" s="1">
        <v>237</v>
      </c>
      <c r="K14" s="2">
        <v>6.02</v>
      </c>
      <c r="L14" s="1">
        <v>1750</v>
      </c>
      <c r="M14" s="2">
        <v>123</v>
      </c>
      <c r="N14" s="1">
        <v>10.79</v>
      </c>
      <c r="O14" s="2">
        <v>16.09</v>
      </c>
      <c r="P14" s="1">
        <v>0.33700000000000002</v>
      </c>
      <c r="Q14" s="2">
        <v>8.56</v>
      </c>
      <c r="R14" s="1">
        <v>2499</v>
      </c>
      <c r="S14" s="2">
        <v>176</v>
      </c>
      <c r="T14" s="1">
        <v>15.12</v>
      </c>
      <c r="U14" s="2">
        <v>22.32</v>
      </c>
    </row>
    <row r="15" spans="1:21" x14ac:dyDescent="0.3">
      <c r="A15" s="37">
        <v>6</v>
      </c>
      <c r="B15" s="1">
        <v>6025</v>
      </c>
      <c r="C15" s="2">
        <v>158.28</v>
      </c>
      <c r="D15" s="1">
        <v>134</v>
      </c>
      <c r="E15" s="2">
        <v>3.4</v>
      </c>
      <c r="F15" s="1">
        <v>655</v>
      </c>
      <c r="G15" s="2">
        <v>46</v>
      </c>
      <c r="H15" s="1">
        <v>9.2899999999999991</v>
      </c>
      <c r="I15" s="2">
        <v>13.85</v>
      </c>
      <c r="J15" s="1">
        <v>280</v>
      </c>
      <c r="K15" s="2">
        <v>7.11</v>
      </c>
      <c r="L15" s="1">
        <v>1395</v>
      </c>
      <c r="M15" s="2">
        <v>98</v>
      </c>
      <c r="N15" s="1">
        <v>18.97</v>
      </c>
      <c r="O15" s="2">
        <v>28.28</v>
      </c>
      <c r="P15" s="1">
        <v>0.432</v>
      </c>
      <c r="Q15" s="2">
        <v>10.97</v>
      </c>
      <c r="R15" s="1">
        <v>2152</v>
      </c>
      <c r="S15" s="2">
        <v>151</v>
      </c>
      <c r="T15" s="1">
        <v>28.84</v>
      </c>
      <c r="U15" s="2">
        <v>2.56</v>
      </c>
    </row>
    <row r="16" spans="1:21" x14ac:dyDescent="0.3">
      <c r="A16" s="37">
        <v>8</v>
      </c>
      <c r="B16" s="1">
        <v>6025</v>
      </c>
      <c r="C16" s="2">
        <v>219.06</v>
      </c>
      <c r="D16" s="1">
        <v>148</v>
      </c>
      <c r="E16" s="2">
        <v>3.76</v>
      </c>
      <c r="F16" s="1">
        <v>555</v>
      </c>
      <c r="G16" s="2">
        <v>39</v>
      </c>
      <c r="H16" s="4">
        <v>13.4</v>
      </c>
      <c r="I16" s="2">
        <v>19.95</v>
      </c>
      <c r="J16" s="1">
        <v>322</v>
      </c>
      <c r="K16" s="2">
        <v>8.18</v>
      </c>
      <c r="L16" s="1">
        <v>1227</v>
      </c>
      <c r="M16" s="2">
        <v>88</v>
      </c>
      <c r="N16" s="1">
        <v>28.55</v>
      </c>
      <c r="O16" s="2">
        <v>42.57</v>
      </c>
      <c r="P16" s="1">
        <v>0.5</v>
      </c>
      <c r="Q16" s="2">
        <v>12.7</v>
      </c>
      <c r="R16" s="1">
        <v>1913</v>
      </c>
      <c r="S16" s="2">
        <v>134</v>
      </c>
      <c r="T16" s="1">
        <v>43.79</v>
      </c>
      <c r="U16" s="2">
        <v>64.64</v>
      </c>
    </row>
    <row r="17" spans="1:21" x14ac:dyDescent="0.3">
      <c r="A17" s="38" t="s">
        <v>58</v>
      </c>
      <c r="B17" s="5">
        <v>10750</v>
      </c>
      <c r="C17" s="6">
        <v>273.05</v>
      </c>
      <c r="D17" s="5">
        <v>165</v>
      </c>
      <c r="E17" s="6">
        <v>4.1900000000000004</v>
      </c>
      <c r="F17" s="5">
        <v>495</v>
      </c>
      <c r="G17" s="6">
        <v>35</v>
      </c>
      <c r="H17" s="7">
        <v>18.7</v>
      </c>
      <c r="I17" s="6">
        <v>27.88</v>
      </c>
      <c r="J17" s="5">
        <v>365</v>
      </c>
      <c r="K17" s="6">
        <v>9.27</v>
      </c>
      <c r="L17" s="5">
        <v>1113</v>
      </c>
      <c r="M17" s="6">
        <v>78</v>
      </c>
      <c r="N17" s="5">
        <v>40.479999999999997</v>
      </c>
      <c r="O17" s="6">
        <v>60.36</v>
      </c>
      <c r="P17" s="5">
        <v>0.5</v>
      </c>
      <c r="Q17" s="6">
        <v>12.7</v>
      </c>
      <c r="R17" s="5">
        <v>1803</v>
      </c>
      <c r="S17" s="6">
        <v>127</v>
      </c>
      <c r="T17" s="5">
        <v>55.25</v>
      </c>
      <c r="U17" s="6">
        <v>96.01</v>
      </c>
    </row>
  </sheetData>
  <conditionalFormatting sqref="D18">
    <cfRule type="expression" priority="2">
      <formula>A2=B2</formula>
    </cfRule>
  </conditionalFormatting>
  <conditionalFormatting sqref="A2">
    <cfRule type="expression" priority="1">
      <formula>AND(A2="DE",B2)</formula>
    </cfRule>
  </conditionalFormatting>
  <pageMargins left="0.7" right="0.7" top="0.75" bottom="0.75" header="0.3" footer="0.3"/>
  <pageSetup orientation="portrait" r:id="rId1"/>
  <ignoredErrors>
    <ignoredError sqref="A17 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Hoja1</vt:lpstr>
      <vt:lpstr>DIMENSIONES</vt:lpstr>
      <vt:lpstr>cedula.10.GP.mm</vt:lpstr>
      <vt:lpstr>Cedula.10.GP.pg</vt:lpstr>
      <vt:lpstr>Cedula.10.PA.kg</vt:lpstr>
      <vt:lpstr>Cedula.10.PA.Lbpie</vt:lpstr>
      <vt:lpstr>Cedula.10.PT.kg</vt:lpstr>
      <vt:lpstr>Cedula.40.GP.mm</vt:lpstr>
      <vt:lpstr>Cedula.40.GP.pg</vt:lpstr>
      <vt:lpstr>Cedula.40.PA.kg</vt:lpstr>
      <vt:lpstr>Cedula.40.PA.Lbpie</vt:lpstr>
      <vt:lpstr>Cedula.40.PT.kg</vt:lpstr>
      <vt:lpstr>Cedula.40.PT.PSI</vt:lpstr>
      <vt:lpstr>Cedula.80.GP.mm</vt:lpstr>
      <vt:lpstr>Cedula.80.GP.pg</vt:lpstr>
      <vt:lpstr>Cedula.80.PA.kg</vt:lpstr>
      <vt:lpstr>Cedula.80.PA.Lbpie</vt:lpstr>
      <vt:lpstr>Cedula.80.PT.kg</vt:lpstr>
      <vt:lpstr>Cedula.80.PT.PSI</vt:lpstr>
      <vt:lpstr>Cedula10.PT.PSI</vt:lpstr>
      <vt:lpstr>Diametro.exterior.mm</vt:lpstr>
      <vt:lpstr>Diametro.exterior.pg</vt:lpstr>
      <vt:lpstr>Diametro.nominal.Nps</vt:lpstr>
      <vt:lpstr>RANGO.Cedula.10.GP.mm</vt:lpstr>
      <vt:lpstr>RANGO.Cedula.10.GP.pg</vt:lpstr>
      <vt:lpstr>RANGO.Cedula10.GP.pg</vt:lpstr>
      <vt:lpstr>RANGO.Diametro.exterior.mm</vt:lpstr>
      <vt:lpstr>RANGO.Diametro.exterior.pg</vt:lpstr>
      <vt:lpstr>RANGO.Diametro.nominal.Nps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Rodríguez</dc:creator>
  <cp:lastModifiedBy>Camila Rodriguez</cp:lastModifiedBy>
  <dcterms:created xsi:type="dcterms:W3CDTF">2022-01-03T15:38:28Z</dcterms:created>
  <dcterms:modified xsi:type="dcterms:W3CDTF">2022-01-14T13:58:02Z</dcterms:modified>
</cp:coreProperties>
</file>