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22035" windowHeight="9465"/>
  </bookViews>
  <sheets>
    <sheet name="Intro" sheetId="6" r:id="rId1"/>
    <sheet name="Soft Fork" sheetId="1" r:id="rId2"/>
    <sheet name="Hard Fork" sheetId="4" r:id="rId3"/>
    <sheet name="Sheet1" sheetId="5" r:id="rId4"/>
  </sheets>
  <definedNames>
    <definedName name="solver_adj" localSheetId="2" hidden="1">'Hard Fork'!$I$11</definedName>
    <definedName name="solver_adj" localSheetId="1" hidden="1">'Soft Fork'!$I$11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2</definedName>
    <definedName name="solver_eng" localSheetId="2" hidden="1">1</definedName>
    <definedName name="solver_eng" localSheetId="1" hidden="1">3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'Hard Fork'!$I$11</definedName>
    <definedName name="solver_lhs1" localSheetId="1" hidden="1">'Soft Fork'!$I$11</definedName>
    <definedName name="solver_lhs2" localSheetId="2" hidden="1">'Hard Fork'!$I$11</definedName>
    <definedName name="solver_lhs2" localSheetId="1" hidden="1">'Soft Fork'!$I$11</definedName>
    <definedName name="solver_lhs3" localSheetId="2" hidden="1">'Hard Fork'!$Q$11:$Q$40</definedName>
    <definedName name="solver_lhs3" localSheetId="1" hidden="1">'Soft Fork'!$Q$11:$Q$40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2</definedName>
    <definedName name="solver_num" localSheetId="1" hidden="1">3</definedName>
    <definedName name="solver_nwt" localSheetId="2" hidden="1">1</definedName>
    <definedName name="solver_nwt" localSheetId="1" hidden="1">1</definedName>
    <definedName name="solver_opt" localSheetId="2" hidden="1">'Hard Fork'!$H$24</definedName>
    <definedName name="solver_opt" localSheetId="1" hidden="1">'Soft Fork'!$H$24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2</definedName>
    <definedName name="solver_rel1" localSheetId="2" hidden="1">1</definedName>
    <definedName name="solver_rel1" localSheetId="1" hidden="1">1</definedName>
    <definedName name="solver_rel2" localSheetId="2" hidden="1">3</definedName>
    <definedName name="solver_rel2" localSheetId="1" hidden="1">3</definedName>
    <definedName name="solver_rel3" localSheetId="2" hidden="1">3</definedName>
    <definedName name="solver_rel3" localSheetId="1" hidden="1">3</definedName>
    <definedName name="solver_rhs1" localSheetId="2" hidden="1">0.6</definedName>
    <definedName name="solver_rhs1" localSheetId="1" hidden="1">0.6</definedName>
    <definedName name="solver_rhs2" localSheetId="2" hidden="1">0.0001</definedName>
    <definedName name="solver_rhs2" localSheetId="1" hidden="1">0.0001</definedName>
    <definedName name="solver_rhs3" localSheetId="2" hidden="1">0</definedName>
    <definedName name="solver_rhs3" localSheetId="1" hidden="1">0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3" i="1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D47" i="5"/>
  <c r="E47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D65" i="5"/>
  <c r="E65" i="5"/>
  <c r="F65" i="5"/>
  <c r="G65" i="5"/>
  <c r="D66" i="5"/>
  <c r="E66" i="5"/>
  <c r="F66" i="5"/>
  <c r="G66" i="5"/>
  <c r="D67" i="5"/>
  <c r="E67" i="5"/>
  <c r="F67" i="5"/>
  <c r="G67" i="5"/>
  <c r="D68" i="5"/>
  <c r="E68" i="5"/>
  <c r="F68" i="5"/>
  <c r="G68" i="5"/>
  <c r="D69" i="5"/>
  <c r="E69" i="5"/>
  <c r="F69" i="5"/>
  <c r="G69" i="5"/>
  <c r="D70" i="5"/>
  <c r="E70" i="5"/>
  <c r="F70" i="5"/>
  <c r="G70" i="5"/>
  <c r="D71" i="5"/>
  <c r="E71" i="5"/>
  <c r="F71" i="5"/>
  <c r="G71" i="5"/>
  <c r="D72" i="5"/>
  <c r="E72" i="5"/>
  <c r="F72" i="5"/>
  <c r="G72" i="5"/>
  <c r="D73" i="5"/>
  <c r="E73" i="5"/>
  <c r="F73" i="5"/>
  <c r="G73" i="5"/>
  <c r="D74" i="5"/>
  <c r="E74" i="5"/>
  <c r="F74" i="5"/>
  <c r="G74" i="5"/>
  <c r="D75" i="5"/>
  <c r="E75" i="5"/>
  <c r="F75" i="5"/>
  <c r="G75" i="5"/>
  <c r="D76" i="5"/>
  <c r="E76" i="5"/>
  <c r="F76" i="5"/>
  <c r="G76" i="5"/>
  <c r="D77" i="5"/>
  <c r="E77" i="5"/>
  <c r="F77" i="5"/>
  <c r="G77" i="5"/>
  <c r="D78" i="5"/>
  <c r="E78" i="5"/>
  <c r="F78" i="5"/>
  <c r="G78" i="5"/>
  <c r="D79" i="5"/>
  <c r="E79" i="5"/>
  <c r="F79" i="5"/>
  <c r="G79" i="5"/>
  <c r="D80" i="5"/>
  <c r="E80" i="5"/>
  <c r="F80" i="5"/>
  <c r="G80" i="5"/>
  <c r="D81" i="5"/>
  <c r="E81" i="5"/>
  <c r="F81" i="5"/>
  <c r="G81" i="5"/>
  <c r="D82" i="5"/>
  <c r="E82" i="5"/>
  <c r="F82" i="5"/>
  <c r="G82" i="5"/>
  <c r="D83" i="5"/>
  <c r="E83" i="5"/>
  <c r="F83" i="5"/>
  <c r="G83" i="5"/>
  <c r="D84" i="5"/>
  <c r="E84" i="5"/>
  <c r="F84" i="5"/>
  <c r="G84" i="5"/>
  <c r="D85" i="5"/>
  <c r="E85" i="5"/>
  <c r="F85" i="5"/>
  <c r="G85" i="5"/>
  <c r="D86" i="5"/>
  <c r="E86" i="5"/>
  <c r="F86" i="5"/>
  <c r="G86" i="5"/>
  <c r="D87" i="5"/>
  <c r="E87" i="5"/>
  <c r="F87" i="5"/>
  <c r="G87" i="5"/>
  <c r="D88" i="5"/>
  <c r="E88" i="5"/>
  <c r="F88" i="5"/>
  <c r="G88" i="5"/>
  <c r="D89" i="5"/>
  <c r="E89" i="5"/>
  <c r="F89" i="5"/>
  <c r="G89" i="5"/>
  <c r="D90" i="5"/>
  <c r="E90" i="5"/>
  <c r="F90" i="5"/>
  <c r="G90" i="5"/>
  <c r="D91" i="5"/>
  <c r="E91" i="5"/>
  <c r="F91" i="5"/>
  <c r="G91" i="5"/>
  <c r="D92" i="5"/>
  <c r="E92" i="5"/>
  <c r="F92" i="5"/>
  <c r="G92" i="5"/>
  <c r="D93" i="5"/>
  <c r="E93" i="5"/>
  <c r="F93" i="5"/>
  <c r="G93" i="5"/>
  <c r="D94" i="5"/>
  <c r="E94" i="5"/>
  <c r="F94" i="5"/>
  <c r="G94" i="5"/>
  <c r="D95" i="5"/>
  <c r="E95" i="5"/>
  <c r="F95" i="5"/>
  <c r="G95" i="5"/>
  <c r="D96" i="5"/>
  <c r="E96" i="5"/>
  <c r="F96" i="5"/>
  <c r="G96" i="5"/>
  <c r="D97" i="5"/>
  <c r="E97" i="5"/>
  <c r="F97" i="5"/>
  <c r="G97" i="5"/>
  <c r="D98" i="5"/>
  <c r="E98" i="5"/>
  <c r="F98" i="5"/>
  <c r="G98" i="5"/>
  <c r="D99" i="5"/>
  <c r="E99" i="5"/>
  <c r="F99" i="5"/>
  <c r="G99" i="5"/>
  <c r="D100" i="5"/>
  <c r="E100" i="5"/>
  <c r="F100" i="5"/>
  <c r="G100" i="5"/>
  <c r="D101" i="5"/>
  <c r="E101" i="5"/>
  <c r="F101" i="5"/>
  <c r="G101" i="5"/>
  <c r="D102" i="5"/>
  <c r="E102" i="5"/>
  <c r="F102" i="5"/>
  <c r="G102" i="5"/>
  <c r="D103" i="5"/>
  <c r="E103" i="5"/>
  <c r="F103" i="5"/>
  <c r="G103" i="5"/>
  <c r="D104" i="5"/>
  <c r="E104" i="5"/>
  <c r="F104" i="5"/>
  <c r="G104" i="5"/>
  <c r="D105" i="5"/>
  <c r="E105" i="5"/>
  <c r="F105" i="5"/>
  <c r="G105" i="5"/>
  <c r="D106" i="5"/>
  <c r="E106" i="5"/>
  <c r="F106" i="5"/>
  <c r="G106" i="5"/>
  <c r="D107" i="5"/>
  <c r="E107" i="5"/>
  <c r="F107" i="5"/>
  <c r="G107" i="5"/>
  <c r="D108" i="5"/>
  <c r="E108" i="5"/>
  <c r="F108" i="5"/>
  <c r="G108" i="5"/>
  <c r="D109" i="5"/>
  <c r="E109" i="5"/>
  <c r="F109" i="5"/>
  <c r="G109" i="5"/>
  <c r="D110" i="5"/>
  <c r="E110" i="5"/>
  <c r="F110" i="5"/>
  <c r="G110" i="5"/>
  <c r="D111" i="5"/>
  <c r="E111" i="5"/>
  <c r="F111" i="5"/>
  <c r="G111" i="5"/>
  <c r="D112" i="5"/>
  <c r="E112" i="5"/>
  <c r="F112" i="5"/>
  <c r="G112" i="5"/>
  <c r="D113" i="5"/>
  <c r="E113" i="5"/>
  <c r="F113" i="5"/>
  <c r="G113" i="5"/>
  <c r="D114" i="5"/>
  <c r="E114" i="5"/>
  <c r="F114" i="5"/>
  <c r="G114" i="5"/>
  <c r="D115" i="5"/>
  <c r="E115" i="5"/>
  <c r="F115" i="5"/>
  <c r="G115" i="5"/>
  <c r="D116" i="5"/>
  <c r="E116" i="5"/>
  <c r="F116" i="5"/>
  <c r="G116" i="5"/>
  <c r="D117" i="5"/>
  <c r="E117" i="5"/>
  <c r="F117" i="5"/>
  <c r="G117" i="5"/>
  <c r="D118" i="5"/>
  <c r="E118" i="5"/>
  <c r="F118" i="5"/>
  <c r="G118" i="5"/>
  <c r="D119" i="5"/>
  <c r="E119" i="5"/>
  <c r="F119" i="5"/>
  <c r="G119" i="5"/>
  <c r="D120" i="5"/>
  <c r="E120" i="5"/>
  <c r="F120" i="5"/>
  <c r="G120" i="5"/>
  <c r="D121" i="5"/>
  <c r="E121" i="5"/>
  <c r="F121" i="5"/>
  <c r="G121" i="5"/>
  <c r="D122" i="5"/>
  <c r="E122" i="5"/>
  <c r="F122" i="5"/>
  <c r="G122" i="5"/>
  <c r="D123" i="5"/>
  <c r="E123" i="5"/>
  <c r="F123" i="5"/>
  <c r="G123" i="5"/>
  <c r="D124" i="5"/>
  <c r="E124" i="5"/>
  <c r="F124" i="5"/>
  <c r="G124" i="5"/>
  <c r="D125" i="5"/>
  <c r="E125" i="5"/>
  <c r="F125" i="5"/>
  <c r="G125" i="5"/>
  <c r="D126" i="5"/>
  <c r="E126" i="5"/>
  <c r="F126" i="5"/>
  <c r="G126" i="5"/>
  <c r="D127" i="5"/>
  <c r="E127" i="5"/>
  <c r="F127" i="5"/>
  <c r="G127" i="5"/>
  <c r="D128" i="5"/>
  <c r="E128" i="5"/>
  <c r="F128" i="5"/>
  <c r="G128" i="5"/>
  <c r="D129" i="5"/>
  <c r="E129" i="5"/>
  <c r="F129" i="5"/>
  <c r="G129" i="5"/>
  <c r="D130" i="5"/>
  <c r="E130" i="5"/>
  <c r="F130" i="5"/>
  <c r="G130" i="5"/>
  <c r="D131" i="5"/>
  <c r="E131" i="5"/>
  <c r="F131" i="5"/>
  <c r="G131" i="5"/>
  <c r="D132" i="5"/>
  <c r="E132" i="5"/>
  <c r="F132" i="5"/>
  <c r="G132" i="5"/>
  <c r="D133" i="5"/>
  <c r="E133" i="5"/>
  <c r="F133" i="5"/>
  <c r="G133" i="5"/>
  <c r="D134" i="5"/>
  <c r="E134" i="5"/>
  <c r="F134" i="5"/>
  <c r="G134" i="5"/>
  <c r="D135" i="5"/>
  <c r="E135" i="5"/>
  <c r="F135" i="5"/>
  <c r="G135" i="5"/>
  <c r="D136" i="5"/>
  <c r="E136" i="5"/>
  <c r="F136" i="5"/>
  <c r="G136" i="5"/>
  <c r="D137" i="5"/>
  <c r="E137" i="5"/>
  <c r="F137" i="5"/>
  <c r="G137" i="5"/>
  <c r="D138" i="5"/>
  <c r="E138" i="5"/>
  <c r="F138" i="5"/>
  <c r="G138" i="5"/>
  <c r="D139" i="5"/>
  <c r="E139" i="5"/>
  <c r="F139" i="5"/>
  <c r="G139" i="5"/>
  <c r="D140" i="5"/>
  <c r="E140" i="5"/>
  <c r="F140" i="5"/>
  <c r="G140" i="5"/>
  <c r="D141" i="5"/>
  <c r="E141" i="5"/>
  <c r="F141" i="5"/>
  <c r="G141" i="5"/>
  <c r="D142" i="5"/>
  <c r="E142" i="5"/>
  <c r="F142" i="5"/>
  <c r="G142" i="5"/>
  <c r="D143" i="5"/>
  <c r="E143" i="5"/>
  <c r="F143" i="5"/>
  <c r="G143" i="5"/>
  <c r="D144" i="5"/>
  <c r="E144" i="5"/>
  <c r="F144" i="5"/>
  <c r="G144" i="5"/>
  <c r="D145" i="5"/>
  <c r="E145" i="5"/>
  <c r="F145" i="5"/>
  <c r="G145" i="5"/>
  <c r="D146" i="5"/>
  <c r="E146" i="5"/>
  <c r="F146" i="5"/>
  <c r="G146" i="5"/>
  <c r="D147" i="5"/>
  <c r="E147" i="5"/>
  <c r="F147" i="5"/>
  <c r="G147" i="5"/>
  <c r="D148" i="5"/>
  <c r="E148" i="5"/>
  <c r="F148" i="5"/>
  <c r="G148" i="5"/>
  <c r="D149" i="5"/>
  <c r="E149" i="5"/>
  <c r="F149" i="5"/>
  <c r="G149" i="5"/>
  <c r="D150" i="5"/>
  <c r="E150" i="5"/>
  <c r="F150" i="5"/>
  <c r="G150" i="5"/>
  <c r="D151" i="5"/>
  <c r="E151" i="5"/>
  <c r="F151" i="5"/>
  <c r="G151" i="5"/>
  <c r="D152" i="5"/>
  <c r="E152" i="5"/>
  <c r="F152" i="5"/>
  <c r="G152" i="5"/>
  <c r="D153" i="5"/>
  <c r="E153" i="5"/>
  <c r="F153" i="5"/>
  <c r="G153" i="5"/>
  <c r="D154" i="5"/>
  <c r="E154" i="5"/>
  <c r="F154" i="5"/>
  <c r="G154" i="5"/>
  <c r="D155" i="5"/>
  <c r="E155" i="5"/>
  <c r="F155" i="5"/>
  <c r="G155" i="5"/>
  <c r="D156" i="5"/>
  <c r="E156" i="5"/>
  <c r="F156" i="5"/>
  <c r="G156" i="5"/>
  <c r="D157" i="5"/>
  <c r="E157" i="5"/>
  <c r="F157" i="5"/>
  <c r="G157" i="5"/>
  <c r="D158" i="5"/>
  <c r="E158" i="5"/>
  <c r="F158" i="5"/>
  <c r="G158" i="5"/>
  <c r="D159" i="5"/>
  <c r="E159" i="5"/>
  <c r="F159" i="5"/>
  <c r="G159" i="5"/>
  <c r="D160" i="5"/>
  <c r="E160" i="5"/>
  <c r="F160" i="5"/>
  <c r="G160" i="5"/>
  <c r="D161" i="5"/>
  <c r="E161" i="5"/>
  <c r="F161" i="5"/>
  <c r="G161" i="5"/>
  <c r="D162" i="5"/>
  <c r="E162" i="5"/>
  <c r="F162" i="5"/>
  <c r="G162" i="5"/>
  <c r="D163" i="5"/>
  <c r="E163" i="5"/>
  <c r="F163" i="5"/>
  <c r="G16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" i="5"/>
  <c r="E3" i="5"/>
  <c r="G4" i="4"/>
  <c r="G11" i="4" s="1"/>
  <c r="G11" i="1"/>
  <c r="G4" i="1"/>
  <c r="F4" i="1"/>
  <c r="G65" i="1"/>
  <c r="G66" i="1"/>
  <c r="H38" i="1"/>
  <c r="H39" i="1"/>
  <c r="F39" i="1"/>
  <c r="F40" i="1" s="1"/>
  <c r="F38" i="1"/>
  <c r="H35" i="1"/>
  <c r="G43" i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42" i="1"/>
  <c r="F37" i="1"/>
  <c r="J11" i="1"/>
  <c r="C32" i="4" l="1"/>
  <c r="C30" i="4"/>
  <c r="C28" i="4"/>
  <c r="C27" i="4"/>
  <c r="C26" i="4"/>
  <c r="C25" i="4"/>
  <c r="C24" i="4"/>
  <c r="C23" i="4"/>
  <c r="C31" i="4" s="1"/>
  <c r="C22" i="4"/>
  <c r="C21" i="4"/>
  <c r="C29" i="4" s="1"/>
  <c r="C20" i="4"/>
  <c r="C18" i="4"/>
  <c r="C17" i="4"/>
  <c r="C16" i="4"/>
  <c r="C15" i="4"/>
  <c r="C14" i="4"/>
  <c r="C13" i="4"/>
  <c r="C12" i="4"/>
  <c r="C11" i="4"/>
  <c r="C19" i="4" s="1"/>
  <c r="F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N166" i="1"/>
  <c r="F19" i="1"/>
  <c r="P3" i="1"/>
  <c r="Q3" i="1"/>
  <c r="Q10" i="1"/>
  <c r="Q9" i="1"/>
  <c r="Q8" i="1"/>
  <c r="Q7" i="1"/>
  <c r="Q6" i="1"/>
  <c r="Q5" i="1"/>
  <c r="Q4" i="1"/>
  <c r="P4" i="1"/>
  <c r="P5" i="1"/>
  <c r="P6" i="1"/>
  <c r="P7" i="1"/>
  <c r="P8" i="1"/>
  <c r="P9" i="1"/>
  <c r="P10" i="1"/>
  <c r="C37" i="4" l="1"/>
  <c r="C39" i="4"/>
  <c r="D7" i="4"/>
  <c r="D6" i="4"/>
  <c r="D17" i="4"/>
  <c r="N17" i="4" s="1"/>
  <c r="D4" i="4"/>
  <c r="D5" i="4"/>
  <c r="D9" i="4"/>
  <c r="D12" i="4"/>
  <c r="N12" i="4" s="1"/>
  <c r="D16" i="4"/>
  <c r="N16" i="4" s="1"/>
  <c r="D19" i="4"/>
  <c r="N19" i="4" s="1"/>
  <c r="D20" i="4"/>
  <c r="N20" i="4" s="1"/>
  <c r="B21" i="4"/>
  <c r="B22" i="4" s="1"/>
  <c r="D22" i="4" s="1"/>
  <c r="N22" i="4" s="1"/>
  <c r="D3" i="4"/>
  <c r="D15" i="4"/>
  <c r="N15" i="4" s="1"/>
  <c r="C38" i="4"/>
  <c r="C40" i="4"/>
  <c r="C34" i="4"/>
  <c r="C36" i="4"/>
  <c r="D8" i="4"/>
  <c r="D18" i="4"/>
  <c r="N18" i="4" s="1"/>
  <c r="D11" i="4"/>
  <c r="D10" i="4"/>
  <c r="D14" i="4"/>
  <c r="N14" i="4" s="1"/>
  <c r="D13" i="4"/>
  <c r="N13" i="4" s="1"/>
  <c r="C33" i="4"/>
  <c r="C35" i="4"/>
  <c r="N164" i="1"/>
  <c r="B56" i="1"/>
  <c r="D56" i="1" s="1"/>
  <c r="C56" i="1"/>
  <c r="N56" i="1"/>
  <c r="C57" i="1"/>
  <c r="B57" i="1" s="1"/>
  <c r="D57" i="1" s="1"/>
  <c r="N57" i="1" s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7" i="1" s="1"/>
  <c r="C100" i="1"/>
  <c r="C101" i="1"/>
  <c r="C102" i="1"/>
  <c r="C103" i="1"/>
  <c r="C104" i="1"/>
  <c r="C105" i="1"/>
  <c r="C106" i="1"/>
  <c r="C108" i="1"/>
  <c r="C109" i="1"/>
  <c r="C110" i="1"/>
  <c r="C111" i="1"/>
  <c r="C112" i="1"/>
  <c r="C113" i="1"/>
  <c r="C114" i="1"/>
  <c r="C116" i="1"/>
  <c r="C117" i="1"/>
  <c r="C118" i="1"/>
  <c r="C119" i="1"/>
  <c r="C120" i="1"/>
  <c r="C121" i="1"/>
  <c r="C122" i="1"/>
  <c r="C124" i="1"/>
  <c r="C125" i="1"/>
  <c r="C126" i="1"/>
  <c r="C127" i="1"/>
  <c r="C128" i="1"/>
  <c r="C129" i="1"/>
  <c r="C130" i="1"/>
  <c r="C132" i="1"/>
  <c r="C133" i="1"/>
  <c r="C134" i="1"/>
  <c r="C136" i="1"/>
  <c r="C137" i="1"/>
  <c r="C138" i="1"/>
  <c r="C140" i="1"/>
  <c r="C141" i="1"/>
  <c r="C142" i="1"/>
  <c r="C144" i="1"/>
  <c r="C145" i="1"/>
  <c r="C146" i="1"/>
  <c r="C148" i="1"/>
  <c r="C149" i="1"/>
  <c r="C150" i="1"/>
  <c r="C152" i="1"/>
  <c r="C153" i="1"/>
  <c r="C154" i="1"/>
  <c r="C156" i="1"/>
  <c r="C157" i="1"/>
  <c r="C158" i="1"/>
  <c r="C160" i="1"/>
  <c r="C161" i="1"/>
  <c r="C162" i="1"/>
  <c r="J4" i="1"/>
  <c r="J5" i="1"/>
  <c r="O5" i="1" s="1"/>
  <c r="J6" i="1"/>
  <c r="J7" i="1"/>
  <c r="J8" i="1"/>
  <c r="J9" i="1"/>
  <c r="O9" i="1" s="1"/>
  <c r="J10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" i="1"/>
  <c r="O6" i="1"/>
  <c r="O7" i="1"/>
  <c r="O8" i="1"/>
  <c r="O10" i="1"/>
  <c r="O4" i="1"/>
  <c r="O3" i="1"/>
  <c r="N3" i="1"/>
  <c r="N5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" i="1"/>
  <c r="B4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53" i="1" s="1"/>
  <c r="C46" i="1"/>
  <c r="C47" i="1"/>
  <c r="C48" i="1"/>
  <c r="C49" i="1"/>
  <c r="C50" i="1"/>
  <c r="C51" i="1"/>
  <c r="C52" i="1"/>
  <c r="C54" i="1"/>
  <c r="C55" i="1"/>
  <c r="C11" i="1"/>
  <c r="C44" i="4" l="1"/>
  <c r="C41" i="4"/>
  <c r="J10" i="4"/>
  <c r="O10" i="4" s="1"/>
  <c r="N10" i="4"/>
  <c r="C42" i="4"/>
  <c r="C46" i="4"/>
  <c r="J3" i="4"/>
  <c r="O3" i="4" s="1"/>
  <c r="N3" i="4"/>
  <c r="B23" i="4"/>
  <c r="N5" i="4"/>
  <c r="P5" i="4" s="1"/>
  <c r="J5" i="4"/>
  <c r="O5" i="4" s="1"/>
  <c r="N6" i="4"/>
  <c r="P6" i="4" s="1"/>
  <c r="J6" i="4"/>
  <c r="O6" i="4" s="1"/>
  <c r="N11" i="4"/>
  <c r="J11" i="4"/>
  <c r="N4" i="4"/>
  <c r="J4" i="4"/>
  <c r="O4" i="4" s="1"/>
  <c r="C47" i="4"/>
  <c r="N8" i="4"/>
  <c r="P8" i="4" s="1"/>
  <c r="J8" i="4"/>
  <c r="O8" i="4" s="1"/>
  <c r="C48" i="4"/>
  <c r="D21" i="4"/>
  <c r="N21" i="4" s="1"/>
  <c r="C45" i="4"/>
  <c r="C43" i="4"/>
  <c r="N9" i="4"/>
  <c r="J9" i="4"/>
  <c r="O9" i="4" s="1"/>
  <c r="J7" i="4"/>
  <c r="O7" i="4" s="1"/>
  <c r="N7" i="4"/>
  <c r="J12" i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O56" i="1" s="1"/>
  <c r="P56" i="1" s="1"/>
  <c r="C115" i="1"/>
  <c r="C135" i="1"/>
  <c r="B58" i="1"/>
  <c r="D58" i="1" s="1"/>
  <c r="N58" i="1" s="1"/>
  <c r="N53" i="1"/>
  <c r="N49" i="1"/>
  <c r="N45" i="1"/>
  <c r="N41" i="1"/>
  <c r="N37" i="1"/>
  <c r="N33" i="1"/>
  <c r="N29" i="1"/>
  <c r="N25" i="1"/>
  <c r="N21" i="1"/>
  <c r="N17" i="1"/>
  <c r="N13" i="1"/>
  <c r="N10" i="1"/>
  <c r="N8" i="1"/>
  <c r="N6" i="1"/>
  <c r="N4" i="1"/>
  <c r="N52" i="1"/>
  <c r="N48" i="1"/>
  <c r="N44" i="1"/>
  <c r="N40" i="1"/>
  <c r="N36" i="1"/>
  <c r="N32" i="1"/>
  <c r="N28" i="1"/>
  <c r="N24" i="1"/>
  <c r="N20" i="1"/>
  <c r="N16" i="1"/>
  <c r="N12" i="1"/>
  <c r="N50" i="1"/>
  <c r="N42" i="1"/>
  <c r="N51" i="1"/>
  <c r="N47" i="1"/>
  <c r="N43" i="1"/>
  <c r="N39" i="1"/>
  <c r="N35" i="1"/>
  <c r="N31" i="1"/>
  <c r="N27" i="1"/>
  <c r="N23" i="1"/>
  <c r="N19" i="1"/>
  <c r="N15" i="1"/>
  <c r="N11" i="1"/>
  <c r="N9" i="1"/>
  <c r="N7" i="1"/>
  <c r="N5" i="1"/>
  <c r="N54" i="1"/>
  <c r="N46" i="1"/>
  <c r="N38" i="1"/>
  <c r="N34" i="1"/>
  <c r="N30" i="1"/>
  <c r="N26" i="1"/>
  <c r="N22" i="1"/>
  <c r="N18" i="1"/>
  <c r="N14" i="1"/>
  <c r="O11" i="1"/>
  <c r="P11" i="1" s="1"/>
  <c r="O12" i="1" l="1"/>
  <c r="P12" i="1" s="1"/>
  <c r="Q12" i="1" s="1"/>
  <c r="P9" i="4"/>
  <c r="P4" i="4"/>
  <c r="O11" i="4"/>
  <c r="P11" i="4" s="1"/>
  <c r="J12" i="4"/>
  <c r="P3" i="4"/>
  <c r="P7" i="4"/>
  <c r="C53" i="4"/>
  <c r="C56" i="4"/>
  <c r="C50" i="4"/>
  <c r="C49" i="4"/>
  <c r="C52" i="4"/>
  <c r="C51" i="4"/>
  <c r="C54" i="4"/>
  <c r="C55" i="4"/>
  <c r="P10" i="4"/>
  <c r="B24" i="4"/>
  <c r="D23" i="4"/>
  <c r="G19" i="1"/>
  <c r="F24" i="1" s="1"/>
  <c r="J57" i="1"/>
  <c r="O57" i="1" s="1"/>
  <c r="P57" i="1" s="1"/>
  <c r="Q11" i="1"/>
  <c r="B59" i="1"/>
  <c r="C143" i="1"/>
  <c r="C123" i="1"/>
  <c r="O13" i="1"/>
  <c r="P13" i="1" s="1"/>
  <c r="J58" i="1" l="1"/>
  <c r="O58" i="1" s="1"/>
  <c r="P58" i="1" s="1"/>
  <c r="C62" i="4"/>
  <c r="C60" i="4"/>
  <c r="C58" i="4"/>
  <c r="C64" i="4"/>
  <c r="Q8" i="4"/>
  <c r="Q3" i="4"/>
  <c r="Q4" i="4"/>
  <c r="Q11" i="4"/>
  <c r="Q9" i="4"/>
  <c r="Q6" i="4"/>
  <c r="Q7" i="4"/>
  <c r="Q10" i="4"/>
  <c r="Q5" i="4"/>
  <c r="N23" i="4"/>
  <c r="D24" i="4"/>
  <c r="N24" i="4" s="1"/>
  <c r="B25" i="4"/>
  <c r="C59" i="4"/>
  <c r="C57" i="4"/>
  <c r="C61" i="4"/>
  <c r="O12" i="4"/>
  <c r="P12" i="4" s="1"/>
  <c r="Q12" i="4" s="1"/>
  <c r="J13" i="4"/>
  <c r="C63" i="4"/>
  <c r="Q13" i="1"/>
  <c r="C131" i="1"/>
  <c r="D59" i="1"/>
  <c r="N59" i="1" s="1"/>
  <c r="B60" i="1"/>
  <c r="C151" i="1"/>
  <c r="O14" i="1"/>
  <c r="P14" i="1" s="1"/>
  <c r="J59" i="1" l="1"/>
  <c r="O59" i="1" s="1"/>
  <c r="P59" i="1" s="1"/>
  <c r="O13" i="4"/>
  <c r="J14" i="4"/>
  <c r="C65" i="4"/>
  <c r="C72" i="4"/>
  <c r="C71" i="4"/>
  <c r="C67" i="4"/>
  <c r="C68" i="4"/>
  <c r="C69" i="4"/>
  <c r="D25" i="4"/>
  <c r="B26" i="4"/>
  <c r="C66" i="4"/>
  <c r="C70" i="4"/>
  <c r="Q14" i="1"/>
  <c r="C159" i="1"/>
  <c r="D60" i="1"/>
  <c r="N60" i="1" s="1"/>
  <c r="B61" i="1"/>
  <c r="C139" i="1"/>
  <c r="O15" i="1"/>
  <c r="P15" i="1" s="1"/>
  <c r="J60" i="1" l="1"/>
  <c r="J61" i="1" s="1"/>
  <c r="C80" i="4"/>
  <c r="C75" i="4"/>
  <c r="B27" i="4"/>
  <c r="D26" i="4"/>
  <c r="N26" i="4" s="1"/>
  <c r="C76" i="4"/>
  <c r="N25" i="4"/>
  <c r="C79" i="4"/>
  <c r="C73" i="4"/>
  <c r="O14" i="4"/>
  <c r="P14" i="4" s="1"/>
  <c r="J15" i="4"/>
  <c r="C77" i="4"/>
  <c r="P13" i="4"/>
  <c r="C74" i="4"/>
  <c r="C78" i="4"/>
  <c r="Q15" i="1"/>
  <c r="C147" i="1"/>
  <c r="B62" i="1"/>
  <c r="D61" i="1"/>
  <c r="N61" i="1" s="1"/>
  <c r="O16" i="1"/>
  <c r="P16" i="1" s="1"/>
  <c r="Q16" i="1" s="1"/>
  <c r="O60" i="1" l="1"/>
  <c r="P60" i="1" s="1"/>
  <c r="C82" i="4"/>
  <c r="C88" i="4"/>
  <c r="C85" i="4"/>
  <c r="C81" i="4"/>
  <c r="D27" i="4"/>
  <c r="B28" i="4"/>
  <c r="C86" i="4"/>
  <c r="O15" i="4"/>
  <c r="J16" i="4"/>
  <c r="C84" i="4"/>
  <c r="Q14" i="4"/>
  <c r="Q13" i="4"/>
  <c r="C87" i="4"/>
  <c r="C83" i="4"/>
  <c r="D62" i="1"/>
  <c r="N62" i="1" s="1"/>
  <c r="B63" i="1"/>
  <c r="O61" i="1"/>
  <c r="P61" i="1" s="1"/>
  <c r="J62" i="1"/>
  <c r="C155" i="1"/>
  <c r="O17" i="1"/>
  <c r="P17" i="1" s="1"/>
  <c r="C91" i="4" l="1"/>
  <c r="P15" i="4"/>
  <c r="N27" i="4"/>
  <c r="C89" i="4"/>
  <c r="C96" i="4"/>
  <c r="C95" i="4"/>
  <c r="C92" i="4"/>
  <c r="C94" i="4"/>
  <c r="C93" i="4"/>
  <c r="C90" i="4"/>
  <c r="O16" i="4"/>
  <c r="P16" i="4" s="1"/>
  <c r="J17" i="4"/>
  <c r="B29" i="4"/>
  <c r="D28" i="4"/>
  <c r="N28" i="4" s="1"/>
  <c r="Q17" i="1"/>
  <c r="D63" i="1"/>
  <c r="N63" i="1" s="1"/>
  <c r="B64" i="1"/>
  <c r="O62" i="1"/>
  <c r="P62" i="1" s="1"/>
  <c r="J63" i="1"/>
  <c r="O18" i="1"/>
  <c r="P18" i="1" s="1"/>
  <c r="D29" i="4" l="1"/>
  <c r="B30" i="4"/>
  <c r="C102" i="4"/>
  <c r="C103" i="4"/>
  <c r="C97" i="4"/>
  <c r="Q16" i="4"/>
  <c r="Q15" i="4"/>
  <c r="O17" i="4"/>
  <c r="P17" i="4" s="1"/>
  <c r="J18" i="4"/>
  <c r="C101" i="4"/>
  <c r="C100" i="4"/>
  <c r="C104" i="4"/>
  <c r="C99" i="4"/>
  <c r="C98" i="4"/>
  <c r="Q18" i="1"/>
  <c r="O63" i="1"/>
  <c r="P63" i="1" s="1"/>
  <c r="J64" i="1"/>
  <c r="D64" i="1"/>
  <c r="N64" i="1" s="1"/>
  <c r="B65" i="1"/>
  <c r="O19" i="1"/>
  <c r="P19" i="1" s="1"/>
  <c r="C106" i="4" l="1"/>
  <c r="J19" i="4"/>
  <c r="O18" i="4"/>
  <c r="P18" i="4" s="1"/>
  <c r="C107" i="4"/>
  <c r="C112" i="4"/>
  <c r="C109" i="4"/>
  <c r="C105" i="4"/>
  <c r="C110" i="4"/>
  <c r="D30" i="4"/>
  <c r="N30" i="4" s="1"/>
  <c r="B31" i="4"/>
  <c r="C108" i="4"/>
  <c r="Q17" i="4"/>
  <c r="C111" i="4"/>
  <c r="N29" i="4"/>
  <c r="Q19" i="1"/>
  <c r="O64" i="1"/>
  <c r="P64" i="1" s="1"/>
  <c r="J65" i="1"/>
  <c r="D65" i="1"/>
  <c r="N65" i="1" s="1"/>
  <c r="B66" i="1"/>
  <c r="O20" i="1"/>
  <c r="P20" i="1" s="1"/>
  <c r="Q20" i="1" s="1"/>
  <c r="D31" i="4" l="1"/>
  <c r="N31" i="4" s="1"/>
  <c r="B32" i="4"/>
  <c r="J20" i="4"/>
  <c r="O19" i="4"/>
  <c r="P19" i="4" s="1"/>
  <c r="Q19" i="4" s="1"/>
  <c r="C113" i="4"/>
  <c r="C120" i="4"/>
  <c r="C119" i="4"/>
  <c r="Q18" i="4"/>
  <c r="C114" i="4"/>
  <c r="C116" i="4"/>
  <c r="C118" i="4"/>
  <c r="C117" i="4"/>
  <c r="C115" i="4"/>
  <c r="O65" i="1"/>
  <c r="P65" i="1" s="1"/>
  <c r="J66" i="1"/>
  <c r="D66" i="1"/>
  <c r="N66" i="1" s="1"/>
  <c r="B67" i="1"/>
  <c r="O21" i="1"/>
  <c r="P21" i="1" s="1"/>
  <c r="Q21" i="1" s="1"/>
  <c r="C125" i="4" l="1"/>
  <c r="C124" i="4"/>
  <c r="C128" i="4"/>
  <c r="C123" i="4"/>
  <c r="C126" i="4"/>
  <c r="C122" i="4"/>
  <c r="C127" i="4"/>
  <c r="J21" i="4"/>
  <c r="O20" i="4"/>
  <c r="P20" i="4" s="1"/>
  <c r="Q20" i="4" s="1"/>
  <c r="C121" i="4"/>
  <c r="D32" i="4"/>
  <c r="N32" i="4" s="1"/>
  <c r="B33" i="4"/>
  <c r="O66" i="1"/>
  <c r="P66" i="1" s="1"/>
  <c r="J67" i="1"/>
  <c r="D67" i="1"/>
  <c r="N67" i="1" s="1"/>
  <c r="B68" i="1"/>
  <c r="O22" i="1"/>
  <c r="P22" i="1" s="1"/>
  <c r="C129" i="4" l="1"/>
  <c r="C135" i="4"/>
  <c r="C134" i="4"/>
  <c r="C132" i="4"/>
  <c r="D33" i="4"/>
  <c r="N33" i="4" s="1"/>
  <c r="B34" i="4"/>
  <c r="C136" i="4"/>
  <c r="J22" i="4"/>
  <c r="O21" i="4"/>
  <c r="P21" i="4" s="1"/>
  <c r="Q21" i="4" s="1"/>
  <c r="C130" i="4"/>
  <c r="C131" i="4"/>
  <c r="C133" i="4"/>
  <c r="Q22" i="1"/>
  <c r="O67" i="1"/>
  <c r="P67" i="1" s="1"/>
  <c r="J68" i="1"/>
  <c r="D68" i="1"/>
  <c r="N68" i="1" s="1"/>
  <c r="B69" i="1"/>
  <c r="O23" i="1"/>
  <c r="P23" i="1" s="1"/>
  <c r="C139" i="4" l="1"/>
  <c r="J23" i="4"/>
  <c r="O22" i="4"/>
  <c r="P22" i="4" s="1"/>
  <c r="Q22" i="4" s="1"/>
  <c r="C140" i="4"/>
  <c r="C143" i="4"/>
  <c r="C141" i="4"/>
  <c r="C138" i="4"/>
  <c r="D34" i="4"/>
  <c r="N34" i="4" s="1"/>
  <c r="B35" i="4"/>
  <c r="C144" i="4"/>
  <c r="C142" i="4"/>
  <c r="C137" i="4"/>
  <c r="Q23" i="1"/>
  <c r="O68" i="1"/>
  <c r="P68" i="1" s="1"/>
  <c r="J69" i="1"/>
  <c r="B70" i="1"/>
  <c r="D69" i="1"/>
  <c r="N69" i="1" s="1"/>
  <c r="O24" i="1"/>
  <c r="P24" i="1" s="1"/>
  <c r="Q24" i="1" s="1"/>
  <c r="C152" i="4" l="1"/>
  <c r="C146" i="4"/>
  <c r="C151" i="4"/>
  <c r="O23" i="4"/>
  <c r="P23" i="4" s="1"/>
  <c r="Q23" i="4" s="1"/>
  <c r="J24" i="4"/>
  <c r="C150" i="4"/>
  <c r="D35" i="4"/>
  <c r="N35" i="4" s="1"/>
  <c r="B36" i="4"/>
  <c r="C145" i="4"/>
  <c r="C149" i="4"/>
  <c r="C148" i="4"/>
  <c r="C147" i="4"/>
  <c r="O69" i="1"/>
  <c r="P69" i="1" s="1"/>
  <c r="J70" i="1"/>
  <c r="D70" i="1"/>
  <c r="N70" i="1" s="1"/>
  <c r="B71" i="1"/>
  <c r="O25" i="1"/>
  <c r="P25" i="1" s="1"/>
  <c r="C155" i="4" l="1"/>
  <c r="J25" i="4"/>
  <c r="O24" i="4"/>
  <c r="P24" i="4" s="1"/>
  <c r="Q24" i="4" s="1"/>
  <c r="C154" i="4"/>
  <c r="D36" i="4"/>
  <c r="N36" i="4" s="1"/>
  <c r="B37" i="4"/>
  <c r="C156" i="4"/>
  <c r="C157" i="4"/>
  <c r="C153" i="4"/>
  <c r="C158" i="4"/>
  <c r="C159" i="4"/>
  <c r="C160" i="4"/>
  <c r="Q25" i="1"/>
  <c r="O70" i="1"/>
  <c r="P70" i="1" s="1"/>
  <c r="J71" i="1"/>
  <c r="D71" i="1"/>
  <c r="N71" i="1" s="1"/>
  <c r="B72" i="1"/>
  <c r="O26" i="1"/>
  <c r="P26" i="1" s="1"/>
  <c r="O25" i="4" l="1"/>
  <c r="P25" i="4" s="1"/>
  <c r="Q25" i="4" s="1"/>
  <c r="J26" i="4"/>
  <c r="C161" i="4"/>
  <c r="C162" i="4"/>
  <c r="D37" i="4"/>
  <c r="N37" i="4" s="1"/>
  <c r="B38" i="4"/>
  <c r="Q26" i="1"/>
  <c r="O71" i="1"/>
  <c r="P71" i="1" s="1"/>
  <c r="J72" i="1"/>
  <c r="D72" i="1"/>
  <c r="N72" i="1" s="1"/>
  <c r="B73" i="1"/>
  <c r="O27" i="1"/>
  <c r="P27" i="1" s="1"/>
  <c r="J27" i="4" l="1"/>
  <c r="O26" i="4"/>
  <c r="P26" i="4" s="1"/>
  <c r="Q26" i="4" s="1"/>
  <c r="D38" i="4"/>
  <c r="N38" i="4" s="1"/>
  <c r="B39" i="4"/>
  <c r="Q27" i="1"/>
  <c r="O72" i="1"/>
  <c r="P72" i="1" s="1"/>
  <c r="J73" i="1"/>
  <c r="D73" i="1"/>
  <c r="N73" i="1" s="1"/>
  <c r="B74" i="1"/>
  <c r="O28" i="1"/>
  <c r="P28" i="1" s="1"/>
  <c r="Q28" i="1" s="1"/>
  <c r="D39" i="4" l="1"/>
  <c r="N39" i="4" s="1"/>
  <c r="B40" i="4"/>
  <c r="J28" i="4"/>
  <c r="O27" i="4"/>
  <c r="P27" i="4" s="1"/>
  <c r="Q27" i="4" s="1"/>
  <c r="O73" i="1"/>
  <c r="P73" i="1" s="1"/>
  <c r="J74" i="1"/>
  <c r="D74" i="1"/>
  <c r="N74" i="1" s="1"/>
  <c r="B75" i="1"/>
  <c r="O29" i="1"/>
  <c r="P29" i="1" s="1"/>
  <c r="D40" i="4" l="1"/>
  <c r="N40" i="4" s="1"/>
  <c r="B41" i="4"/>
  <c r="J29" i="4"/>
  <c r="O28" i="4"/>
  <c r="P28" i="4" s="1"/>
  <c r="Q28" i="4" s="1"/>
  <c r="Q29" i="1"/>
  <c r="O74" i="1"/>
  <c r="P74" i="1" s="1"/>
  <c r="J75" i="1"/>
  <c r="D75" i="1"/>
  <c r="N75" i="1" s="1"/>
  <c r="B76" i="1"/>
  <c r="O30" i="1"/>
  <c r="P30" i="1" s="1"/>
  <c r="J30" i="4" l="1"/>
  <c r="O29" i="4"/>
  <c r="P29" i="4" s="1"/>
  <c r="Q29" i="4" s="1"/>
  <c r="D41" i="4"/>
  <c r="N41" i="4" s="1"/>
  <c r="B42" i="4"/>
  <c r="Q30" i="1"/>
  <c r="O75" i="1"/>
  <c r="P75" i="1" s="1"/>
  <c r="J76" i="1"/>
  <c r="D76" i="1"/>
  <c r="N76" i="1" s="1"/>
  <c r="B77" i="1"/>
  <c r="O31" i="1"/>
  <c r="P31" i="1" s="1"/>
  <c r="D42" i="4" l="1"/>
  <c r="N42" i="4" s="1"/>
  <c r="B43" i="4"/>
  <c r="J31" i="4"/>
  <c r="O30" i="4"/>
  <c r="P30" i="4" s="1"/>
  <c r="Q30" i="4" s="1"/>
  <c r="Q31" i="1"/>
  <c r="O76" i="1"/>
  <c r="P76" i="1" s="1"/>
  <c r="J77" i="1"/>
  <c r="B78" i="1"/>
  <c r="D77" i="1"/>
  <c r="N77" i="1" s="1"/>
  <c r="O32" i="1"/>
  <c r="P32" i="1" s="1"/>
  <c r="Q32" i="1" s="1"/>
  <c r="D43" i="4" l="1"/>
  <c r="N43" i="4" s="1"/>
  <c r="B44" i="4"/>
  <c r="J32" i="4"/>
  <c r="O31" i="4"/>
  <c r="P31" i="4" s="1"/>
  <c r="Q31" i="4" s="1"/>
  <c r="D78" i="1"/>
  <c r="N78" i="1" s="1"/>
  <c r="B79" i="1"/>
  <c r="O77" i="1"/>
  <c r="P77" i="1" s="1"/>
  <c r="J78" i="1"/>
  <c r="O33" i="1"/>
  <c r="P33" i="1" s="1"/>
  <c r="J33" i="4" l="1"/>
  <c r="O32" i="4"/>
  <c r="P32" i="4" s="1"/>
  <c r="Q32" i="4" s="1"/>
  <c r="D44" i="4"/>
  <c r="N44" i="4" s="1"/>
  <c r="B45" i="4"/>
  <c r="Q33" i="1"/>
  <c r="D79" i="1"/>
  <c r="N79" i="1" s="1"/>
  <c r="B80" i="1"/>
  <c r="O78" i="1"/>
  <c r="P78" i="1" s="1"/>
  <c r="J79" i="1"/>
  <c r="O34" i="1"/>
  <c r="P34" i="1" s="1"/>
  <c r="D45" i="4" l="1"/>
  <c r="N45" i="4" s="1"/>
  <c r="B46" i="4"/>
  <c r="J34" i="4"/>
  <c r="O33" i="4"/>
  <c r="P33" i="4" s="1"/>
  <c r="Q33" i="4" s="1"/>
  <c r="Q34" i="1"/>
  <c r="D80" i="1"/>
  <c r="N80" i="1" s="1"/>
  <c r="B81" i="1"/>
  <c r="O79" i="1"/>
  <c r="P79" i="1" s="1"/>
  <c r="J80" i="1"/>
  <c r="O35" i="1"/>
  <c r="P35" i="1" s="1"/>
  <c r="D46" i="4" l="1"/>
  <c r="N46" i="4" s="1"/>
  <c r="B47" i="4"/>
  <c r="J35" i="4"/>
  <c r="O34" i="4"/>
  <c r="P34" i="4" s="1"/>
  <c r="Q34" i="4" s="1"/>
  <c r="Q35" i="1"/>
  <c r="D81" i="1"/>
  <c r="N81" i="1" s="1"/>
  <c r="B82" i="1"/>
  <c r="O80" i="1"/>
  <c r="P80" i="1" s="1"/>
  <c r="J81" i="1"/>
  <c r="O36" i="1"/>
  <c r="P36" i="1" s="1"/>
  <c r="D47" i="4" l="1"/>
  <c r="N47" i="4" s="1"/>
  <c r="B48" i="4"/>
  <c r="J36" i="4"/>
  <c r="O35" i="4"/>
  <c r="P35" i="4" s="1"/>
  <c r="Q35" i="4" s="1"/>
  <c r="Q36" i="1"/>
  <c r="D82" i="1"/>
  <c r="N82" i="1" s="1"/>
  <c r="B83" i="1"/>
  <c r="O81" i="1"/>
  <c r="P81" i="1" s="1"/>
  <c r="J82" i="1"/>
  <c r="O37" i="1"/>
  <c r="P37" i="1" s="1"/>
  <c r="Q37" i="1" s="1"/>
  <c r="D48" i="4" l="1"/>
  <c r="N48" i="4" s="1"/>
  <c r="B49" i="4"/>
  <c r="J37" i="4"/>
  <c r="O36" i="4"/>
  <c r="P36" i="4" s="1"/>
  <c r="Q36" i="4" s="1"/>
  <c r="D83" i="1"/>
  <c r="N83" i="1" s="1"/>
  <c r="B84" i="1"/>
  <c r="O82" i="1"/>
  <c r="P82" i="1" s="1"/>
  <c r="J83" i="1"/>
  <c r="O38" i="1"/>
  <c r="P38" i="1" s="1"/>
  <c r="D49" i="4" l="1"/>
  <c r="N49" i="4" s="1"/>
  <c r="B50" i="4"/>
  <c r="J38" i="4"/>
  <c r="O37" i="4"/>
  <c r="P37" i="4" s="1"/>
  <c r="Q37" i="4" s="1"/>
  <c r="Q38" i="1"/>
  <c r="O83" i="1"/>
  <c r="P83" i="1" s="1"/>
  <c r="J84" i="1"/>
  <c r="D84" i="1"/>
  <c r="N84" i="1" s="1"/>
  <c r="B85" i="1"/>
  <c r="O39" i="1"/>
  <c r="P39" i="1" s="1"/>
  <c r="Q39" i="1" s="1"/>
  <c r="D50" i="4" l="1"/>
  <c r="N50" i="4" s="1"/>
  <c r="B51" i="4"/>
  <c r="J39" i="4"/>
  <c r="O38" i="4"/>
  <c r="P38" i="4" s="1"/>
  <c r="Q38" i="4" s="1"/>
  <c r="O84" i="1"/>
  <c r="P84" i="1" s="1"/>
  <c r="J85" i="1"/>
  <c r="B86" i="1"/>
  <c r="D85" i="1"/>
  <c r="N85" i="1" s="1"/>
  <c r="O40" i="1"/>
  <c r="P40" i="1" s="1"/>
  <c r="D51" i="4" l="1"/>
  <c r="N51" i="4" s="1"/>
  <c r="B52" i="4"/>
  <c r="J40" i="4"/>
  <c r="O39" i="4"/>
  <c r="P39" i="4" s="1"/>
  <c r="Q39" i="4" s="1"/>
  <c r="Q40" i="1"/>
  <c r="D86" i="1"/>
  <c r="N86" i="1" s="1"/>
  <c r="B87" i="1"/>
  <c r="O85" i="1"/>
  <c r="P85" i="1" s="1"/>
  <c r="J86" i="1"/>
  <c r="O41" i="1"/>
  <c r="P41" i="1" s="1"/>
  <c r="D52" i="4" l="1"/>
  <c r="N52" i="4" s="1"/>
  <c r="B53" i="4"/>
  <c r="J41" i="4"/>
  <c r="O40" i="4"/>
  <c r="P40" i="4" s="1"/>
  <c r="Q40" i="4" s="1"/>
  <c r="Q41" i="1"/>
  <c r="D87" i="1"/>
  <c r="N87" i="1" s="1"/>
  <c r="B88" i="1"/>
  <c r="O86" i="1"/>
  <c r="P86" i="1" s="1"/>
  <c r="J87" i="1"/>
  <c r="O42" i="1"/>
  <c r="P42" i="1" s="1"/>
  <c r="Q42" i="1" s="1"/>
  <c r="D53" i="4" l="1"/>
  <c r="N53" i="4" s="1"/>
  <c r="B54" i="4"/>
  <c r="J42" i="4"/>
  <c r="O41" i="4"/>
  <c r="P41" i="4" s="1"/>
  <c r="Q41" i="4" s="1"/>
  <c r="D88" i="1"/>
  <c r="N88" i="1" s="1"/>
  <c r="B89" i="1"/>
  <c r="O87" i="1"/>
  <c r="P87" i="1" s="1"/>
  <c r="J88" i="1"/>
  <c r="O43" i="1"/>
  <c r="P43" i="1" s="1"/>
  <c r="D54" i="4" l="1"/>
  <c r="N54" i="4" s="1"/>
  <c r="B55" i="4"/>
  <c r="J43" i="4"/>
  <c r="O42" i="4"/>
  <c r="P42" i="4" s="1"/>
  <c r="Q42" i="4" s="1"/>
  <c r="Q43" i="1"/>
  <c r="D89" i="1"/>
  <c r="N89" i="1" s="1"/>
  <c r="B90" i="1"/>
  <c r="O88" i="1"/>
  <c r="P88" i="1" s="1"/>
  <c r="J89" i="1"/>
  <c r="O44" i="1"/>
  <c r="P44" i="1" s="1"/>
  <c r="D55" i="4" l="1"/>
  <c r="B56" i="4"/>
  <c r="J44" i="4"/>
  <c r="O43" i="4"/>
  <c r="P43" i="4" s="1"/>
  <c r="Q43" i="4" s="1"/>
  <c r="Q44" i="1"/>
  <c r="D90" i="1"/>
  <c r="N90" i="1" s="1"/>
  <c r="B91" i="1"/>
  <c r="O89" i="1"/>
  <c r="P89" i="1" s="1"/>
  <c r="J90" i="1"/>
  <c r="O45" i="1"/>
  <c r="P45" i="1" s="1"/>
  <c r="D56" i="4" l="1"/>
  <c r="N56" i="4" s="1"/>
  <c r="B57" i="4"/>
  <c r="N55" i="4"/>
  <c r="F19" i="4"/>
  <c r="J45" i="4"/>
  <c r="O44" i="4"/>
  <c r="P44" i="4" s="1"/>
  <c r="Q44" i="4" s="1"/>
  <c r="Q45" i="1"/>
  <c r="D91" i="1"/>
  <c r="N91" i="1" s="1"/>
  <c r="B92" i="1"/>
  <c r="O90" i="1"/>
  <c r="P90" i="1" s="1"/>
  <c r="J91" i="1"/>
  <c r="O46" i="1"/>
  <c r="P46" i="1" s="1"/>
  <c r="Q46" i="1" s="1"/>
  <c r="D57" i="4" l="1"/>
  <c r="N57" i="4" s="1"/>
  <c r="B58" i="4"/>
  <c r="J46" i="4"/>
  <c r="O45" i="4"/>
  <c r="P45" i="4" s="1"/>
  <c r="Q45" i="4" s="1"/>
  <c r="D92" i="1"/>
  <c r="N92" i="1" s="1"/>
  <c r="B93" i="1"/>
  <c r="O91" i="1"/>
  <c r="P91" i="1" s="1"/>
  <c r="J92" i="1"/>
  <c r="O47" i="1"/>
  <c r="P47" i="1" s="1"/>
  <c r="D58" i="4" l="1"/>
  <c r="N58" i="4" s="1"/>
  <c r="B59" i="4"/>
  <c r="J47" i="4"/>
  <c r="O46" i="4"/>
  <c r="P46" i="4" s="1"/>
  <c r="Q46" i="4" s="1"/>
  <c r="Q47" i="1"/>
  <c r="B94" i="1"/>
  <c r="D93" i="1"/>
  <c r="N93" i="1" s="1"/>
  <c r="O92" i="1"/>
  <c r="P92" i="1" s="1"/>
  <c r="J93" i="1"/>
  <c r="O48" i="1"/>
  <c r="P48" i="1" s="1"/>
  <c r="Q48" i="1" s="1"/>
  <c r="J48" i="4" l="1"/>
  <c r="O47" i="4"/>
  <c r="P47" i="4" s="1"/>
  <c r="Q47" i="4" s="1"/>
  <c r="D59" i="4"/>
  <c r="N59" i="4" s="1"/>
  <c r="B60" i="4"/>
  <c r="D94" i="1"/>
  <c r="N94" i="1" s="1"/>
  <c r="B95" i="1"/>
  <c r="O93" i="1"/>
  <c r="P93" i="1" s="1"/>
  <c r="J94" i="1"/>
  <c r="O49" i="1"/>
  <c r="P49" i="1" s="1"/>
  <c r="J49" i="4" l="1"/>
  <c r="O48" i="4"/>
  <c r="P48" i="4" s="1"/>
  <c r="Q48" i="4" s="1"/>
  <c r="D60" i="4"/>
  <c r="N60" i="4" s="1"/>
  <c r="B61" i="4"/>
  <c r="Q49" i="1"/>
  <c r="D95" i="1"/>
  <c r="N95" i="1" s="1"/>
  <c r="B96" i="1"/>
  <c r="O94" i="1"/>
  <c r="P94" i="1" s="1"/>
  <c r="J95" i="1"/>
  <c r="O50" i="1"/>
  <c r="P50" i="1" s="1"/>
  <c r="Q50" i="1" s="1"/>
  <c r="J50" i="4" l="1"/>
  <c r="O49" i="4"/>
  <c r="P49" i="4" s="1"/>
  <c r="Q49" i="4" s="1"/>
  <c r="D61" i="4"/>
  <c r="N61" i="4" s="1"/>
  <c r="B62" i="4"/>
  <c r="D96" i="1"/>
  <c r="N96" i="1" s="1"/>
  <c r="B97" i="1"/>
  <c r="O95" i="1"/>
  <c r="P95" i="1" s="1"/>
  <c r="J96" i="1"/>
  <c r="O51" i="1"/>
  <c r="P51" i="1" s="1"/>
  <c r="Q51" i="1" s="1"/>
  <c r="J51" i="4" l="1"/>
  <c r="O50" i="4"/>
  <c r="P50" i="4" s="1"/>
  <c r="Q50" i="4" s="1"/>
  <c r="D62" i="4"/>
  <c r="N62" i="4" s="1"/>
  <c r="B63" i="4"/>
  <c r="D97" i="1"/>
  <c r="N97" i="1" s="1"/>
  <c r="B98" i="1"/>
  <c r="O96" i="1"/>
  <c r="P96" i="1" s="1"/>
  <c r="J97" i="1"/>
  <c r="O52" i="1"/>
  <c r="P52" i="1" s="1"/>
  <c r="J52" i="4" l="1"/>
  <c r="O51" i="4"/>
  <c r="P51" i="4" s="1"/>
  <c r="Q51" i="4" s="1"/>
  <c r="D63" i="4"/>
  <c r="N63" i="4" s="1"/>
  <c r="B64" i="4"/>
  <c r="Q52" i="1"/>
  <c r="D98" i="1"/>
  <c r="N98" i="1" s="1"/>
  <c r="B99" i="1"/>
  <c r="J98" i="1"/>
  <c r="O97" i="1"/>
  <c r="P97" i="1" s="1"/>
  <c r="O53" i="1"/>
  <c r="P53" i="1" s="1"/>
  <c r="J53" i="4" l="1"/>
  <c r="O52" i="4"/>
  <c r="P52" i="4" s="1"/>
  <c r="Q52" i="4" s="1"/>
  <c r="D64" i="4"/>
  <c r="N64" i="4" s="1"/>
  <c r="B65" i="4"/>
  <c r="Q53" i="1"/>
  <c r="O98" i="1"/>
  <c r="P98" i="1" s="1"/>
  <c r="J99" i="1"/>
  <c r="D99" i="1"/>
  <c r="N99" i="1" s="1"/>
  <c r="B100" i="1"/>
  <c r="O54" i="1"/>
  <c r="P54" i="1" s="1"/>
  <c r="J54" i="4" l="1"/>
  <c r="O53" i="4"/>
  <c r="P53" i="4" s="1"/>
  <c r="Q53" i="4" s="1"/>
  <c r="D65" i="4"/>
  <c r="N65" i="4" s="1"/>
  <c r="B66" i="4"/>
  <c r="Q54" i="1"/>
  <c r="J100" i="1"/>
  <c r="O99" i="1"/>
  <c r="P99" i="1" s="1"/>
  <c r="D100" i="1"/>
  <c r="N100" i="1" s="1"/>
  <c r="B101" i="1"/>
  <c r="O55" i="1"/>
  <c r="P55" i="1" s="1"/>
  <c r="Q98" i="1" s="1"/>
  <c r="J55" i="4" l="1"/>
  <c r="O54" i="4"/>
  <c r="P54" i="4" s="1"/>
  <c r="Q54" i="4" s="1"/>
  <c r="D66" i="4"/>
  <c r="N66" i="4" s="1"/>
  <c r="B67" i="4"/>
  <c r="Q94" i="1"/>
  <c r="Q99" i="1"/>
  <c r="Q58" i="1"/>
  <c r="Q61" i="1"/>
  <c r="Q56" i="1"/>
  <c r="Q55" i="1"/>
  <c r="Q59" i="1"/>
  <c r="Q62" i="1"/>
  <c r="Q57" i="1"/>
  <c r="Q60" i="1"/>
  <c r="Q63" i="1"/>
  <c r="Q64" i="1"/>
  <c r="Q67" i="1"/>
  <c r="Q66" i="1"/>
  <c r="Q65" i="1"/>
  <c r="Q68" i="1"/>
  <c r="Q69" i="1"/>
  <c r="Q71" i="1"/>
  <c r="Q70" i="1"/>
  <c r="Q72" i="1"/>
  <c r="Q73" i="1"/>
  <c r="Q74" i="1"/>
  <c r="Q75" i="1"/>
  <c r="Q77" i="1"/>
  <c r="Q76" i="1"/>
  <c r="Q78" i="1"/>
  <c r="Q79" i="1"/>
  <c r="Q80" i="1"/>
  <c r="Q81" i="1"/>
  <c r="Q82" i="1"/>
  <c r="Q84" i="1"/>
  <c r="Q83" i="1"/>
  <c r="Q85" i="1"/>
  <c r="Q86" i="1"/>
  <c r="Q87" i="1"/>
  <c r="Q88" i="1"/>
  <c r="Q89" i="1"/>
  <c r="Q90" i="1"/>
  <c r="Q92" i="1"/>
  <c r="Q91" i="1"/>
  <c r="Q93" i="1"/>
  <c r="Q95" i="1"/>
  <c r="Q96" i="1"/>
  <c r="Q97" i="1"/>
  <c r="O100" i="1"/>
  <c r="P100" i="1" s="1"/>
  <c r="Q100" i="1" s="1"/>
  <c r="J101" i="1"/>
  <c r="B102" i="1"/>
  <c r="D101" i="1"/>
  <c r="N101" i="1" s="1"/>
  <c r="J56" i="4" l="1"/>
  <c r="O55" i="4"/>
  <c r="P55" i="4" s="1"/>
  <c r="Q55" i="4" s="1"/>
  <c r="G19" i="4"/>
  <c r="F24" i="4" s="1"/>
  <c r="D67" i="4"/>
  <c r="N67" i="4" s="1"/>
  <c r="B68" i="4"/>
  <c r="D102" i="1"/>
  <c r="N102" i="1" s="1"/>
  <c r="B103" i="1"/>
  <c r="O101" i="1"/>
  <c r="P101" i="1" s="1"/>
  <c r="Q101" i="1" s="1"/>
  <c r="J102" i="1"/>
  <c r="D68" i="4" l="1"/>
  <c r="N68" i="4" s="1"/>
  <c r="B69" i="4"/>
  <c r="J57" i="4"/>
  <c r="O56" i="4"/>
  <c r="P56" i="4" s="1"/>
  <c r="Q56" i="4" s="1"/>
  <c r="B104" i="1"/>
  <c r="D103" i="1"/>
  <c r="N103" i="1" s="1"/>
  <c r="O102" i="1"/>
  <c r="P102" i="1" s="1"/>
  <c r="Q102" i="1" s="1"/>
  <c r="J103" i="1"/>
  <c r="J58" i="4" l="1"/>
  <c r="O57" i="4"/>
  <c r="P57" i="4" s="1"/>
  <c r="Q57" i="4" s="1"/>
  <c r="D69" i="4"/>
  <c r="N69" i="4" s="1"/>
  <c r="B70" i="4"/>
  <c r="D104" i="1"/>
  <c r="N104" i="1" s="1"/>
  <c r="B105" i="1"/>
  <c r="J104" i="1"/>
  <c r="O103" i="1"/>
  <c r="P103" i="1" s="1"/>
  <c r="Q103" i="1" s="1"/>
  <c r="J59" i="4" l="1"/>
  <c r="O58" i="4"/>
  <c r="P58" i="4" s="1"/>
  <c r="Q58" i="4" s="1"/>
  <c r="D70" i="4"/>
  <c r="N70" i="4" s="1"/>
  <c r="B71" i="4"/>
  <c r="O104" i="1"/>
  <c r="P104" i="1" s="1"/>
  <c r="Q104" i="1" s="1"/>
  <c r="J105" i="1"/>
  <c r="D105" i="1"/>
  <c r="N105" i="1" s="1"/>
  <c r="B106" i="1"/>
  <c r="J60" i="4" l="1"/>
  <c r="O59" i="4"/>
  <c r="P59" i="4" s="1"/>
  <c r="Q59" i="4" s="1"/>
  <c r="D71" i="4"/>
  <c r="N71" i="4" s="1"/>
  <c r="B72" i="4"/>
  <c r="J106" i="1"/>
  <c r="O105" i="1"/>
  <c r="P105" i="1" s="1"/>
  <c r="Q105" i="1" s="1"/>
  <c r="D106" i="1"/>
  <c r="N106" i="1" s="1"/>
  <c r="B107" i="1"/>
  <c r="J61" i="4" l="1"/>
  <c r="O60" i="4"/>
  <c r="P60" i="4" s="1"/>
  <c r="Q60" i="4" s="1"/>
  <c r="D72" i="4"/>
  <c r="N72" i="4" s="1"/>
  <c r="B73" i="4"/>
  <c r="O106" i="1"/>
  <c r="P106" i="1" s="1"/>
  <c r="Q106" i="1" s="1"/>
  <c r="J107" i="1"/>
  <c r="D107" i="1"/>
  <c r="N107" i="1" s="1"/>
  <c r="B108" i="1"/>
  <c r="J62" i="4" l="1"/>
  <c r="O61" i="4"/>
  <c r="P61" i="4" s="1"/>
  <c r="Q61" i="4" s="1"/>
  <c r="D73" i="4"/>
  <c r="N73" i="4" s="1"/>
  <c r="B74" i="4"/>
  <c r="J108" i="1"/>
  <c r="O107" i="1"/>
  <c r="P107" i="1" s="1"/>
  <c r="Q107" i="1" s="1"/>
  <c r="D108" i="1"/>
  <c r="N108" i="1" s="1"/>
  <c r="B109" i="1"/>
  <c r="D74" i="4" l="1"/>
  <c r="N74" i="4" s="1"/>
  <c r="B75" i="4"/>
  <c r="J63" i="4"/>
  <c r="O62" i="4"/>
  <c r="P62" i="4" s="1"/>
  <c r="Q62" i="4" s="1"/>
  <c r="O108" i="1"/>
  <c r="P108" i="1" s="1"/>
  <c r="Q108" i="1" s="1"/>
  <c r="J109" i="1"/>
  <c r="B110" i="1"/>
  <c r="D109" i="1"/>
  <c r="N109" i="1" s="1"/>
  <c r="J64" i="4" l="1"/>
  <c r="O63" i="4"/>
  <c r="P63" i="4" s="1"/>
  <c r="Q63" i="4" s="1"/>
  <c r="D75" i="4"/>
  <c r="N75" i="4" s="1"/>
  <c r="B76" i="4"/>
  <c r="D110" i="1"/>
  <c r="N110" i="1" s="1"/>
  <c r="B111" i="1"/>
  <c r="O109" i="1"/>
  <c r="P109" i="1" s="1"/>
  <c r="Q109" i="1" s="1"/>
  <c r="J110" i="1"/>
  <c r="J65" i="4" l="1"/>
  <c r="O64" i="4"/>
  <c r="P64" i="4" s="1"/>
  <c r="Q64" i="4" s="1"/>
  <c r="D76" i="4"/>
  <c r="N76" i="4" s="1"/>
  <c r="B77" i="4"/>
  <c r="O110" i="1"/>
  <c r="P110" i="1" s="1"/>
  <c r="Q110" i="1" s="1"/>
  <c r="J111" i="1"/>
  <c r="B112" i="1"/>
  <c r="D111" i="1"/>
  <c r="N111" i="1" s="1"/>
  <c r="D77" i="4" l="1"/>
  <c r="N77" i="4" s="1"/>
  <c r="B78" i="4"/>
  <c r="J66" i="4"/>
  <c r="O65" i="4"/>
  <c r="P65" i="4" s="1"/>
  <c r="Q65" i="4" s="1"/>
  <c r="D112" i="1"/>
  <c r="N112" i="1" s="1"/>
  <c r="B113" i="1"/>
  <c r="J112" i="1"/>
  <c r="O111" i="1"/>
  <c r="P111" i="1" s="1"/>
  <c r="Q111" i="1" s="1"/>
  <c r="J67" i="4" l="1"/>
  <c r="O66" i="4"/>
  <c r="P66" i="4" s="1"/>
  <c r="Q66" i="4" s="1"/>
  <c r="D78" i="4"/>
  <c r="N78" i="4" s="1"/>
  <c r="B79" i="4"/>
  <c r="O112" i="1"/>
  <c r="P112" i="1" s="1"/>
  <c r="Q112" i="1" s="1"/>
  <c r="J113" i="1"/>
  <c r="B114" i="1"/>
  <c r="D113" i="1"/>
  <c r="N113" i="1" s="1"/>
  <c r="J68" i="4" l="1"/>
  <c r="O67" i="4"/>
  <c r="P67" i="4" s="1"/>
  <c r="Q67" i="4" s="1"/>
  <c r="D79" i="4"/>
  <c r="N79" i="4" s="1"/>
  <c r="B80" i="4"/>
  <c r="D114" i="1"/>
  <c r="N114" i="1" s="1"/>
  <c r="B115" i="1"/>
  <c r="O113" i="1"/>
  <c r="P113" i="1" s="1"/>
  <c r="Q113" i="1" s="1"/>
  <c r="J114" i="1"/>
  <c r="J69" i="4" l="1"/>
  <c r="O68" i="4"/>
  <c r="P68" i="4" s="1"/>
  <c r="Q68" i="4" s="1"/>
  <c r="D80" i="4"/>
  <c r="N80" i="4" s="1"/>
  <c r="B81" i="4"/>
  <c r="D115" i="1"/>
  <c r="N115" i="1" s="1"/>
  <c r="B116" i="1"/>
  <c r="O114" i="1"/>
  <c r="P114" i="1" s="1"/>
  <c r="Q114" i="1" s="1"/>
  <c r="J115" i="1"/>
  <c r="J70" i="4" l="1"/>
  <c r="O69" i="4"/>
  <c r="P69" i="4" s="1"/>
  <c r="Q69" i="4" s="1"/>
  <c r="D81" i="4"/>
  <c r="N81" i="4" s="1"/>
  <c r="B82" i="4"/>
  <c r="B117" i="1"/>
  <c r="D116" i="1"/>
  <c r="N116" i="1" s="1"/>
  <c r="O115" i="1"/>
  <c r="P115" i="1" s="1"/>
  <c r="Q115" i="1" s="1"/>
  <c r="J116" i="1"/>
  <c r="J71" i="4" l="1"/>
  <c r="O70" i="4"/>
  <c r="P70" i="4" s="1"/>
  <c r="Q70" i="4" s="1"/>
  <c r="D82" i="4"/>
  <c r="N82" i="4" s="1"/>
  <c r="B83" i="4"/>
  <c r="B118" i="1"/>
  <c r="D117" i="1"/>
  <c r="N117" i="1" s="1"/>
  <c r="O116" i="1"/>
  <c r="P116" i="1" s="1"/>
  <c r="Q116" i="1" s="1"/>
  <c r="J117" i="1"/>
  <c r="J72" i="4" l="1"/>
  <c r="O71" i="4"/>
  <c r="P71" i="4" s="1"/>
  <c r="Q71" i="4" s="1"/>
  <c r="D83" i="4"/>
  <c r="N83" i="4" s="1"/>
  <c r="B84" i="4"/>
  <c r="D118" i="1"/>
  <c r="N118" i="1" s="1"/>
  <c r="B119" i="1"/>
  <c r="O117" i="1"/>
  <c r="P117" i="1" s="1"/>
  <c r="Q117" i="1" s="1"/>
  <c r="J118" i="1"/>
  <c r="J73" i="4" l="1"/>
  <c r="O72" i="4"/>
  <c r="P72" i="4" s="1"/>
  <c r="Q72" i="4" s="1"/>
  <c r="D84" i="4"/>
  <c r="N84" i="4" s="1"/>
  <c r="B85" i="4"/>
  <c r="D119" i="1"/>
  <c r="N119" i="1" s="1"/>
  <c r="B120" i="1"/>
  <c r="O118" i="1"/>
  <c r="P118" i="1" s="1"/>
  <c r="Q118" i="1" s="1"/>
  <c r="J119" i="1"/>
  <c r="J74" i="4" l="1"/>
  <c r="O73" i="4"/>
  <c r="P73" i="4" s="1"/>
  <c r="Q73" i="4" s="1"/>
  <c r="D85" i="4"/>
  <c r="N85" i="4" s="1"/>
  <c r="B86" i="4"/>
  <c r="B121" i="1"/>
  <c r="D120" i="1"/>
  <c r="N120" i="1" s="1"/>
  <c r="O119" i="1"/>
  <c r="P119" i="1" s="1"/>
  <c r="Q119" i="1" s="1"/>
  <c r="J120" i="1"/>
  <c r="J75" i="4" l="1"/>
  <c r="O74" i="4"/>
  <c r="P74" i="4" s="1"/>
  <c r="Q74" i="4" s="1"/>
  <c r="D86" i="4"/>
  <c r="N86" i="4" s="1"/>
  <c r="B87" i="4"/>
  <c r="B122" i="1"/>
  <c r="D121" i="1"/>
  <c r="N121" i="1" s="1"/>
  <c r="O120" i="1"/>
  <c r="P120" i="1" s="1"/>
  <c r="Q120" i="1" s="1"/>
  <c r="J121" i="1"/>
  <c r="J76" i="4" l="1"/>
  <c r="O75" i="4"/>
  <c r="P75" i="4" s="1"/>
  <c r="Q75" i="4" s="1"/>
  <c r="D87" i="4"/>
  <c r="N87" i="4" s="1"/>
  <c r="B88" i="4"/>
  <c r="D122" i="1"/>
  <c r="N122" i="1" s="1"/>
  <c r="B123" i="1"/>
  <c r="O121" i="1"/>
  <c r="P121" i="1" s="1"/>
  <c r="Q121" i="1" s="1"/>
  <c r="J122" i="1"/>
  <c r="J77" i="4" l="1"/>
  <c r="O76" i="4"/>
  <c r="P76" i="4" s="1"/>
  <c r="Q76" i="4" s="1"/>
  <c r="D88" i="4"/>
  <c r="N88" i="4" s="1"/>
  <c r="B89" i="4"/>
  <c r="D123" i="1"/>
  <c r="N123" i="1" s="1"/>
  <c r="B124" i="1"/>
  <c r="O122" i="1"/>
  <c r="P122" i="1" s="1"/>
  <c r="Q122" i="1" s="1"/>
  <c r="J123" i="1"/>
  <c r="J78" i="4" l="1"/>
  <c r="O77" i="4"/>
  <c r="P77" i="4" s="1"/>
  <c r="Q77" i="4" s="1"/>
  <c r="D89" i="4"/>
  <c r="N89" i="4" s="1"/>
  <c r="B90" i="4"/>
  <c r="D124" i="1"/>
  <c r="N124" i="1" s="1"/>
  <c r="B125" i="1"/>
  <c r="O123" i="1"/>
  <c r="P123" i="1" s="1"/>
  <c r="Q123" i="1" s="1"/>
  <c r="J124" i="1"/>
  <c r="J79" i="4" l="1"/>
  <c r="O78" i="4"/>
  <c r="P78" i="4" s="1"/>
  <c r="Q78" i="4" s="1"/>
  <c r="D90" i="4"/>
  <c r="N90" i="4" s="1"/>
  <c r="B91" i="4"/>
  <c r="B126" i="1"/>
  <c r="D125" i="1"/>
  <c r="N125" i="1" s="1"/>
  <c r="O124" i="1"/>
  <c r="P124" i="1" s="1"/>
  <c r="Q124" i="1" s="1"/>
  <c r="J125" i="1"/>
  <c r="J80" i="4" l="1"/>
  <c r="O79" i="4"/>
  <c r="P79" i="4" s="1"/>
  <c r="Q79" i="4" s="1"/>
  <c r="D91" i="4"/>
  <c r="N91" i="4" s="1"/>
  <c r="B92" i="4"/>
  <c r="D126" i="1"/>
  <c r="N126" i="1" s="1"/>
  <c r="B127" i="1"/>
  <c r="O125" i="1"/>
  <c r="P125" i="1" s="1"/>
  <c r="Q125" i="1" s="1"/>
  <c r="J126" i="1"/>
  <c r="J81" i="4" l="1"/>
  <c r="O80" i="4"/>
  <c r="P80" i="4" s="1"/>
  <c r="Q80" i="4" s="1"/>
  <c r="D92" i="4"/>
  <c r="N92" i="4" s="1"/>
  <c r="B93" i="4"/>
  <c r="D127" i="1"/>
  <c r="N127" i="1" s="1"/>
  <c r="B128" i="1"/>
  <c r="O126" i="1"/>
  <c r="P126" i="1" s="1"/>
  <c r="Q126" i="1" s="1"/>
  <c r="J127" i="1"/>
  <c r="J82" i="4" l="1"/>
  <c r="O81" i="4"/>
  <c r="P81" i="4" s="1"/>
  <c r="Q81" i="4" s="1"/>
  <c r="D93" i="4"/>
  <c r="N93" i="4" s="1"/>
  <c r="B94" i="4"/>
  <c r="D128" i="1"/>
  <c r="N128" i="1" s="1"/>
  <c r="B129" i="1"/>
  <c r="O127" i="1"/>
  <c r="P127" i="1" s="1"/>
  <c r="Q127" i="1" s="1"/>
  <c r="J128" i="1"/>
  <c r="J83" i="4" l="1"/>
  <c r="O82" i="4"/>
  <c r="P82" i="4" s="1"/>
  <c r="Q82" i="4" s="1"/>
  <c r="D94" i="4"/>
  <c r="N94" i="4" s="1"/>
  <c r="B95" i="4"/>
  <c r="B130" i="1"/>
  <c r="D129" i="1"/>
  <c r="N129" i="1" s="1"/>
  <c r="O128" i="1"/>
  <c r="P128" i="1" s="1"/>
  <c r="Q128" i="1" s="1"/>
  <c r="J129" i="1"/>
  <c r="O83" i="4" l="1"/>
  <c r="P83" i="4" s="1"/>
  <c r="Q83" i="4" s="1"/>
  <c r="J84" i="4"/>
  <c r="D95" i="4"/>
  <c r="N95" i="4" s="1"/>
  <c r="B96" i="4"/>
  <c r="D130" i="1"/>
  <c r="N130" i="1" s="1"/>
  <c r="B131" i="1"/>
  <c r="O129" i="1"/>
  <c r="P129" i="1" s="1"/>
  <c r="Q129" i="1" s="1"/>
  <c r="J130" i="1"/>
  <c r="O84" i="4" l="1"/>
  <c r="P84" i="4" s="1"/>
  <c r="Q84" i="4" s="1"/>
  <c r="J85" i="4"/>
  <c r="D96" i="4"/>
  <c r="N96" i="4" s="1"/>
  <c r="B97" i="4"/>
  <c r="D131" i="1"/>
  <c r="N131" i="1" s="1"/>
  <c r="B132" i="1"/>
  <c r="O130" i="1"/>
  <c r="P130" i="1" s="1"/>
  <c r="Q130" i="1" s="1"/>
  <c r="J131" i="1"/>
  <c r="O85" i="4" l="1"/>
  <c r="P85" i="4" s="1"/>
  <c r="Q85" i="4" s="1"/>
  <c r="J86" i="4"/>
  <c r="D97" i="4"/>
  <c r="N97" i="4" s="1"/>
  <c r="B98" i="4"/>
  <c r="D132" i="1"/>
  <c r="N132" i="1" s="1"/>
  <c r="B133" i="1"/>
  <c r="O131" i="1"/>
  <c r="P131" i="1" s="1"/>
  <c r="Q131" i="1" s="1"/>
  <c r="J132" i="1"/>
  <c r="O86" i="4" l="1"/>
  <c r="P86" i="4" s="1"/>
  <c r="Q86" i="4" s="1"/>
  <c r="J87" i="4"/>
  <c r="D98" i="4"/>
  <c r="N98" i="4" s="1"/>
  <c r="B99" i="4"/>
  <c r="B134" i="1"/>
  <c r="D133" i="1"/>
  <c r="N133" i="1" s="1"/>
  <c r="O132" i="1"/>
  <c r="P132" i="1" s="1"/>
  <c r="Q132" i="1" s="1"/>
  <c r="J133" i="1"/>
  <c r="O87" i="4" l="1"/>
  <c r="P87" i="4" s="1"/>
  <c r="Q87" i="4" s="1"/>
  <c r="J88" i="4"/>
  <c r="D99" i="4"/>
  <c r="N99" i="4" s="1"/>
  <c r="B100" i="4"/>
  <c r="D134" i="1"/>
  <c r="N134" i="1" s="1"/>
  <c r="B135" i="1"/>
  <c r="O133" i="1"/>
  <c r="P133" i="1" s="1"/>
  <c r="Q133" i="1" s="1"/>
  <c r="J134" i="1"/>
  <c r="O88" i="4" l="1"/>
  <c r="P88" i="4" s="1"/>
  <c r="Q88" i="4" s="1"/>
  <c r="J89" i="4"/>
  <c r="D100" i="4"/>
  <c r="N100" i="4" s="1"/>
  <c r="B101" i="4"/>
  <c r="D135" i="1"/>
  <c r="N135" i="1" s="1"/>
  <c r="B136" i="1"/>
  <c r="O134" i="1"/>
  <c r="P134" i="1" s="1"/>
  <c r="Q134" i="1" s="1"/>
  <c r="J135" i="1"/>
  <c r="O89" i="4" l="1"/>
  <c r="P89" i="4" s="1"/>
  <c r="Q89" i="4" s="1"/>
  <c r="J90" i="4"/>
  <c r="D101" i="4"/>
  <c r="N101" i="4" s="1"/>
  <c r="B102" i="4"/>
  <c r="B137" i="1"/>
  <c r="D136" i="1"/>
  <c r="N136" i="1" s="1"/>
  <c r="O135" i="1"/>
  <c r="P135" i="1" s="1"/>
  <c r="Q135" i="1" s="1"/>
  <c r="J136" i="1"/>
  <c r="O90" i="4" l="1"/>
  <c r="P90" i="4" s="1"/>
  <c r="Q90" i="4" s="1"/>
  <c r="J91" i="4"/>
  <c r="D102" i="4"/>
  <c r="N102" i="4" s="1"/>
  <c r="B103" i="4"/>
  <c r="D137" i="1"/>
  <c r="N137" i="1" s="1"/>
  <c r="B138" i="1"/>
  <c r="O136" i="1"/>
  <c r="P136" i="1" s="1"/>
  <c r="Q136" i="1" s="1"/>
  <c r="J137" i="1"/>
  <c r="O91" i="4" l="1"/>
  <c r="P91" i="4" s="1"/>
  <c r="Q91" i="4" s="1"/>
  <c r="J92" i="4"/>
  <c r="D103" i="4"/>
  <c r="N103" i="4" s="1"/>
  <c r="B104" i="4"/>
  <c r="D138" i="1"/>
  <c r="N138" i="1" s="1"/>
  <c r="B139" i="1"/>
  <c r="O137" i="1"/>
  <c r="P137" i="1" s="1"/>
  <c r="Q137" i="1" s="1"/>
  <c r="J138" i="1"/>
  <c r="O92" i="4" l="1"/>
  <c r="P92" i="4" s="1"/>
  <c r="Q92" i="4" s="1"/>
  <c r="J93" i="4"/>
  <c r="D104" i="4"/>
  <c r="N104" i="4" s="1"/>
  <c r="B105" i="4"/>
  <c r="D139" i="1"/>
  <c r="N139" i="1" s="1"/>
  <c r="B140" i="1"/>
  <c r="O138" i="1"/>
  <c r="P138" i="1" s="1"/>
  <c r="Q138" i="1" s="1"/>
  <c r="J139" i="1"/>
  <c r="D105" i="4" l="1"/>
  <c r="N105" i="4" s="1"/>
  <c r="B106" i="4"/>
  <c r="O93" i="4"/>
  <c r="P93" i="4" s="1"/>
  <c r="Q93" i="4" s="1"/>
  <c r="J94" i="4"/>
  <c r="D140" i="1"/>
  <c r="N140" i="1" s="1"/>
  <c r="B141" i="1"/>
  <c r="O139" i="1"/>
  <c r="P139" i="1" s="1"/>
  <c r="Q139" i="1" s="1"/>
  <c r="J140" i="1"/>
  <c r="O94" i="4" l="1"/>
  <c r="P94" i="4" s="1"/>
  <c r="Q94" i="4" s="1"/>
  <c r="J95" i="4"/>
  <c r="D106" i="4"/>
  <c r="N106" i="4" s="1"/>
  <c r="B107" i="4"/>
  <c r="D141" i="1"/>
  <c r="N141" i="1" s="1"/>
  <c r="B142" i="1"/>
  <c r="O140" i="1"/>
  <c r="P140" i="1" s="1"/>
  <c r="Q140" i="1" s="1"/>
  <c r="J141" i="1"/>
  <c r="O95" i="4" l="1"/>
  <c r="P95" i="4" s="1"/>
  <c r="Q95" i="4" s="1"/>
  <c r="J96" i="4"/>
  <c r="D107" i="4"/>
  <c r="N107" i="4" s="1"/>
  <c r="B108" i="4"/>
  <c r="D142" i="1"/>
  <c r="N142" i="1" s="1"/>
  <c r="B143" i="1"/>
  <c r="O141" i="1"/>
  <c r="P141" i="1" s="1"/>
  <c r="Q141" i="1" s="1"/>
  <c r="J142" i="1"/>
  <c r="O96" i="4" l="1"/>
  <c r="P96" i="4" s="1"/>
  <c r="Q96" i="4" s="1"/>
  <c r="J97" i="4"/>
  <c r="D108" i="4"/>
  <c r="N108" i="4" s="1"/>
  <c r="B109" i="4"/>
  <c r="D143" i="1"/>
  <c r="N143" i="1" s="1"/>
  <c r="B144" i="1"/>
  <c r="O142" i="1"/>
  <c r="P142" i="1" s="1"/>
  <c r="Q142" i="1" s="1"/>
  <c r="J143" i="1"/>
  <c r="O97" i="4" l="1"/>
  <c r="P97" i="4" s="1"/>
  <c r="Q97" i="4" s="1"/>
  <c r="J98" i="4"/>
  <c r="D109" i="4"/>
  <c r="N109" i="4" s="1"/>
  <c r="B110" i="4"/>
  <c r="D144" i="1"/>
  <c r="N144" i="1" s="1"/>
  <c r="B145" i="1"/>
  <c r="O143" i="1"/>
  <c r="P143" i="1" s="1"/>
  <c r="Q143" i="1" s="1"/>
  <c r="J144" i="1"/>
  <c r="O98" i="4" l="1"/>
  <c r="P98" i="4" s="1"/>
  <c r="Q98" i="4" s="1"/>
  <c r="J99" i="4"/>
  <c r="D110" i="4"/>
  <c r="N110" i="4" s="1"/>
  <c r="B111" i="4"/>
  <c r="D145" i="1"/>
  <c r="N145" i="1" s="1"/>
  <c r="B146" i="1"/>
  <c r="O144" i="1"/>
  <c r="P144" i="1" s="1"/>
  <c r="Q144" i="1" s="1"/>
  <c r="J145" i="1"/>
  <c r="O99" i="4" l="1"/>
  <c r="P99" i="4" s="1"/>
  <c r="Q99" i="4" s="1"/>
  <c r="J100" i="4"/>
  <c r="D111" i="4"/>
  <c r="N111" i="4" s="1"/>
  <c r="B112" i="4"/>
  <c r="D146" i="1"/>
  <c r="N146" i="1" s="1"/>
  <c r="B147" i="1"/>
  <c r="O145" i="1"/>
  <c r="P145" i="1" s="1"/>
  <c r="Q145" i="1" s="1"/>
  <c r="J146" i="1"/>
  <c r="O100" i="4" l="1"/>
  <c r="P100" i="4" s="1"/>
  <c r="Q100" i="4" s="1"/>
  <c r="J101" i="4"/>
  <c r="D112" i="4"/>
  <c r="N112" i="4" s="1"/>
  <c r="B113" i="4"/>
  <c r="D147" i="1"/>
  <c r="N147" i="1" s="1"/>
  <c r="B148" i="1"/>
  <c r="O146" i="1"/>
  <c r="P146" i="1" s="1"/>
  <c r="Q146" i="1" s="1"/>
  <c r="J147" i="1"/>
  <c r="O101" i="4" l="1"/>
  <c r="P101" i="4" s="1"/>
  <c r="Q101" i="4" s="1"/>
  <c r="J102" i="4"/>
  <c r="D113" i="4"/>
  <c r="N113" i="4" s="1"/>
  <c r="B114" i="4"/>
  <c r="D148" i="1"/>
  <c r="N148" i="1" s="1"/>
  <c r="B149" i="1"/>
  <c r="O147" i="1"/>
  <c r="P147" i="1" s="1"/>
  <c r="Q147" i="1" s="1"/>
  <c r="J148" i="1"/>
  <c r="O102" i="4" l="1"/>
  <c r="P102" i="4" s="1"/>
  <c r="Q102" i="4" s="1"/>
  <c r="J103" i="4"/>
  <c r="D114" i="4"/>
  <c r="N114" i="4" s="1"/>
  <c r="B115" i="4"/>
  <c r="D149" i="1"/>
  <c r="N149" i="1" s="1"/>
  <c r="B150" i="1"/>
  <c r="O148" i="1"/>
  <c r="P148" i="1" s="1"/>
  <c r="Q148" i="1" s="1"/>
  <c r="J149" i="1"/>
  <c r="O103" i="4" l="1"/>
  <c r="P103" i="4" s="1"/>
  <c r="Q103" i="4" s="1"/>
  <c r="J104" i="4"/>
  <c r="D115" i="4"/>
  <c r="N115" i="4" s="1"/>
  <c r="B116" i="4"/>
  <c r="D150" i="1"/>
  <c r="N150" i="1" s="1"/>
  <c r="B151" i="1"/>
  <c r="O149" i="1"/>
  <c r="P149" i="1" s="1"/>
  <c r="Q149" i="1" s="1"/>
  <c r="J150" i="1"/>
  <c r="O104" i="4" l="1"/>
  <c r="P104" i="4" s="1"/>
  <c r="Q104" i="4" s="1"/>
  <c r="J105" i="4"/>
  <c r="D116" i="4"/>
  <c r="N116" i="4" s="1"/>
  <c r="B117" i="4"/>
  <c r="D151" i="1"/>
  <c r="N151" i="1" s="1"/>
  <c r="B152" i="1"/>
  <c r="O150" i="1"/>
  <c r="P150" i="1" s="1"/>
  <c r="Q150" i="1" s="1"/>
  <c r="J151" i="1"/>
  <c r="O105" i="4" l="1"/>
  <c r="P105" i="4" s="1"/>
  <c r="Q105" i="4" s="1"/>
  <c r="J106" i="4"/>
  <c r="D117" i="4"/>
  <c r="N117" i="4" s="1"/>
  <c r="B118" i="4"/>
  <c r="O151" i="1"/>
  <c r="P151" i="1" s="1"/>
  <c r="Q151" i="1" s="1"/>
  <c r="J152" i="1"/>
  <c r="B153" i="1"/>
  <c r="D152" i="1"/>
  <c r="N152" i="1" s="1"/>
  <c r="O106" i="4" l="1"/>
  <c r="P106" i="4" s="1"/>
  <c r="Q106" i="4" s="1"/>
  <c r="J107" i="4"/>
  <c r="D118" i="4"/>
  <c r="N118" i="4" s="1"/>
  <c r="B119" i="4"/>
  <c r="B154" i="1"/>
  <c r="D153" i="1"/>
  <c r="N153" i="1" s="1"/>
  <c r="O152" i="1"/>
  <c r="P152" i="1" s="1"/>
  <c r="Q152" i="1" s="1"/>
  <c r="J153" i="1"/>
  <c r="O107" i="4" l="1"/>
  <c r="P107" i="4" s="1"/>
  <c r="Q107" i="4" s="1"/>
  <c r="J108" i="4"/>
  <c r="D119" i="4"/>
  <c r="N119" i="4" s="1"/>
  <c r="B120" i="4"/>
  <c r="D154" i="1"/>
  <c r="N154" i="1" s="1"/>
  <c r="B155" i="1"/>
  <c r="O153" i="1"/>
  <c r="P153" i="1" s="1"/>
  <c r="Q153" i="1" s="1"/>
  <c r="J154" i="1"/>
  <c r="D120" i="4" l="1"/>
  <c r="N120" i="4" s="1"/>
  <c r="B121" i="4"/>
  <c r="O108" i="4"/>
  <c r="P108" i="4" s="1"/>
  <c r="Q108" i="4" s="1"/>
  <c r="J109" i="4"/>
  <c r="B156" i="1"/>
  <c r="D155" i="1"/>
  <c r="N155" i="1" s="1"/>
  <c r="O154" i="1"/>
  <c r="P154" i="1" s="1"/>
  <c r="Q154" i="1" s="1"/>
  <c r="J155" i="1"/>
  <c r="D121" i="4" l="1"/>
  <c r="N121" i="4" s="1"/>
  <c r="B122" i="4"/>
  <c r="O109" i="4"/>
  <c r="P109" i="4" s="1"/>
  <c r="Q109" i="4" s="1"/>
  <c r="J110" i="4"/>
  <c r="B157" i="1"/>
  <c r="D156" i="1"/>
  <c r="N156" i="1" s="1"/>
  <c r="O155" i="1"/>
  <c r="P155" i="1" s="1"/>
  <c r="Q155" i="1" s="1"/>
  <c r="J156" i="1"/>
  <c r="D122" i="4" l="1"/>
  <c r="N122" i="4" s="1"/>
  <c r="B123" i="4"/>
  <c r="O110" i="4"/>
  <c r="P110" i="4" s="1"/>
  <c r="Q110" i="4" s="1"/>
  <c r="J111" i="4"/>
  <c r="B158" i="1"/>
  <c r="D157" i="1"/>
  <c r="N157" i="1" s="1"/>
  <c r="O156" i="1"/>
  <c r="P156" i="1" s="1"/>
  <c r="Q156" i="1" s="1"/>
  <c r="J157" i="1"/>
  <c r="D123" i="4" l="1"/>
  <c r="N123" i="4" s="1"/>
  <c r="B124" i="4"/>
  <c r="O111" i="4"/>
  <c r="P111" i="4" s="1"/>
  <c r="Q111" i="4" s="1"/>
  <c r="J112" i="4"/>
  <c r="D158" i="1"/>
  <c r="N158" i="1" s="1"/>
  <c r="B159" i="1"/>
  <c r="O157" i="1"/>
  <c r="P157" i="1" s="1"/>
  <c r="Q157" i="1" s="1"/>
  <c r="J158" i="1"/>
  <c r="D124" i="4" l="1"/>
  <c r="N124" i="4" s="1"/>
  <c r="B125" i="4"/>
  <c r="O112" i="4"/>
  <c r="P112" i="4" s="1"/>
  <c r="Q112" i="4" s="1"/>
  <c r="J113" i="4"/>
  <c r="D159" i="1"/>
  <c r="N159" i="1" s="1"/>
  <c r="B160" i="1"/>
  <c r="O158" i="1"/>
  <c r="P158" i="1" s="1"/>
  <c r="Q158" i="1" s="1"/>
  <c r="J159" i="1"/>
  <c r="D125" i="4" l="1"/>
  <c r="N125" i="4" s="1"/>
  <c r="B126" i="4"/>
  <c r="O113" i="4"/>
  <c r="P113" i="4" s="1"/>
  <c r="Q113" i="4" s="1"/>
  <c r="J114" i="4"/>
  <c r="O159" i="1"/>
  <c r="P159" i="1" s="1"/>
  <c r="Q159" i="1" s="1"/>
  <c r="J160" i="1"/>
  <c r="D160" i="1"/>
  <c r="N160" i="1" s="1"/>
  <c r="B161" i="1"/>
  <c r="D126" i="4" l="1"/>
  <c r="N126" i="4" s="1"/>
  <c r="B127" i="4"/>
  <c r="O114" i="4"/>
  <c r="P114" i="4" s="1"/>
  <c r="Q114" i="4" s="1"/>
  <c r="J115" i="4"/>
  <c r="O160" i="1"/>
  <c r="P160" i="1" s="1"/>
  <c r="Q160" i="1" s="1"/>
  <c r="J161" i="1"/>
  <c r="B162" i="1"/>
  <c r="D161" i="1"/>
  <c r="N161" i="1" s="1"/>
  <c r="D127" i="4" l="1"/>
  <c r="N127" i="4" s="1"/>
  <c r="B128" i="4"/>
  <c r="O115" i="4"/>
  <c r="P115" i="4" s="1"/>
  <c r="Q115" i="4" s="1"/>
  <c r="J116" i="4"/>
  <c r="D162" i="1"/>
  <c r="N162" i="1" s="1"/>
  <c r="O161" i="1"/>
  <c r="P161" i="1" s="1"/>
  <c r="Q161" i="1" s="1"/>
  <c r="J162" i="1"/>
  <c r="D128" i="4" l="1"/>
  <c r="N128" i="4" s="1"/>
  <c r="B129" i="4"/>
  <c r="O116" i="4"/>
  <c r="P116" i="4" s="1"/>
  <c r="Q116" i="4" s="1"/>
  <c r="J117" i="4"/>
  <c r="O162" i="1"/>
  <c r="D129" i="4" l="1"/>
  <c r="N129" i="4" s="1"/>
  <c r="B130" i="4"/>
  <c r="O117" i="4"/>
  <c r="P117" i="4" s="1"/>
  <c r="Q117" i="4" s="1"/>
  <c r="J118" i="4"/>
  <c r="O164" i="1"/>
  <c r="P162" i="1"/>
  <c r="Q162" i="1" s="1"/>
  <c r="G24" i="1" l="1"/>
  <c r="H24" i="1" s="1"/>
  <c r="O167" i="1"/>
  <c r="D130" i="4"/>
  <c r="N130" i="4" s="1"/>
  <c r="B131" i="4"/>
  <c r="O118" i="4"/>
  <c r="P118" i="4" s="1"/>
  <c r="Q118" i="4" s="1"/>
  <c r="J119" i="4"/>
  <c r="D131" i="4" l="1"/>
  <c r="N131" i="4" s="1"/>
  <c r="B132" i="4"/>
  <c r="O119" i="4"/>
  <c r="P119" i="4" s="1"/>
  <c r="Q119" i="4" s="1"/>
  <c r="J120" i="4"/>
  <c r="D132" i="4" l="1"/>
  <c r="N132" i="4" s="1"/>
  <c r="B133" i="4"/>
  <c r="J121" i="4"/>
  <c r="O120" i="4"/>
  <c r="P120" i="4" s="1"/>
  <c r="Q120" i="4" s="1"/>
  <c r="D133" i="4" l="1"/>
  <c r="N133" i="4" s="1"/>
  <c r="B134" i="4"/>
  <c r="J122" i="4"/>
  <c r="O121" i="4"/>
  <c r="P121" i="4" s="1"/>
  <c r="Q121" i="4" s="1"/>
  <c r="D134" i="4" l="1"/>
  <c r="N134" i="4" s="1"/>
  <c r="B135" i="4"/>
  <c r="J123" i="4"/>
  <c r="O122" i="4"/>
  <c r="P122" i="4" s="1"/>
  <c r="Q122" i="4" s="1"/>
  <c r="D135" i="4" l="1"/>
  <c r="N135" i="4" s="1"/>
  <c r="B136" i="4"/>
  <c r="J124" i="4"/>
  <c r="O123" i="4"/>
  <c r="P123" i="4" s="1"/>
  <c r="Q123" i="4" s="1"/>
  <c r="D136" i="4" l="1"/>
  <c r="N136" i="4" s="1"/>
  <c r="B137" i="4"/>
  <c r="J125" i="4"/>
  <c r="O124" i="4"/>
  <c r="P124" i="4" s="1"/>
  <c r="Q124" i="4" s="1"/>
  <c r="D137" i="4" l="1"/>
  <c r="N137" i="4" s="1"/>
  <c r="B138" i="4"/>
  <c r="J126" i="4"/>
  <c r="O125" i="4"/>
  <c r="P125" i="4" s="1"/>
  <c r="Q125" i="4" s="1"/>
  <c r="J127" i="4" l="1"/>
  <c r="O126" i="4"/>
  <c r="P126" i="4" s="1"/>
  <c r="Q126" i="4" s="1"/>
  <c r="D138" i="4"/>
  <c r="N138" i="4" s="1"/>
  <c r="B139" i="4"/>
  <c r="J128" i="4" l="1"/>
  <c r="O127" i="4"/>
  <c r="P127" i="4" s="1"/>
  <c r="Q127" i="4" s="1"/>
  <c r="D139" i="4"/>
  <c r="N139" i="4" s="1"/>
  <c r="B140" i="4"/>
  <c r="J129" i="4" l="1"/>
  <c r="O128" i="4"/>
  <c r="P128" i="4" s="1"/>
  <c r="Q128" i="4" s="1"/>
  <c r="D140" i="4"/>
  <c r="N140" i="4" s="1"/>
  <c r="B141" i="4"/>
  <c r="J130" i="4" l="1"/>
  <c r="O129" i="4"/>
  <c r="P129" i="4" s="1"/>
  <c r="Q129" i="4" s="1"/>
  <c r="D141" i="4"/>
  <c r="N141" i="4" s="1"/>
  <c r="B142" i="4"/>
  <c r="J131" i="4" l="1"/>
  <c r="O130" i="4"/>
  <c r="P130" i="4" s="1"/>
  <c r="Q130" i="4" s="1"/>
  <c r="D142" i="4"/>
  <c r="N142" i="4" s="1"/>
  <c r="B143" i="4"/>
  <c r="J132" i="4" l="1"/>
  <c r="O131" i="4"/>
  <c r="P131" i="4" s="1"/>
  <c r="Q131" i="4" s="1"/>
  <c r="D143" i="4"/>
  <c r="N143" i="4" s="1"/>
  <c r="B144" i="4"/>
  <c r="J133" i="4" l="1"/>
  <c r="O132" i="4"/>
  <c r="P132" i="4" s="1"/>
  <c r="Q132" i="4" s="1"/>
  <c r="D144" i="4"/>
  <c r="N144" i="4" s="1"/>
  <c r="B145" i="4"/>
  <c r="J134" i="4" l="1"/>
  <c r="O133" i="4"/>
  <c r="P133" i="4" s="1"/>
  <c r="Q133" i="4" s="1"/>
  <c r="D145" i="4"/>
  <c r="N145" i="4" s="1"/>
  <c r="B146" i="4"/>
  <c r="J135" i="4" l="1"/>
  <c r="O134" i="4"/>
  <c r="P134" i="4" s="1"/>
  <c r="Q134" i="4" s="1"/>
  <c r="D146" i="4"/>
  <c r="N146" i="4" s="1"/>
  <c r="B147" i="4"/>
  <c r="D147" i="4" l="1"/>
  <c r="N147" i="4" s="1"/>
  <c r="B148" i="4"/>
  <c r="J136" i="4"/>
  <c r="O135" i="4"/>
  <c r="P135" i="4" s="1"/>
  <c r="Q135" i="4" s="1"/>
  <c r="J137" i="4" l="1"/>
  <c r="O136" i="4"/>
  <c r="P136" i="4" s="1"/>
  <c r="Q136" i="4" s="1"/>
  <c r="D148" i="4"/>
  <c r="N148" i="4" s="1"/>
  <c r="B149" i="4"/>
  <c r="J138" i="4" l="1"/>
  <c r="O137" i="4"/>
  <c r="P137" i="4" s="1"/>
  <c r="Q137" i="4" s="1"/>
  <c r="D149" i="4"/>
  <c r="N149" i="4" s="1"/>
  <c r="B150" i="4"/>
  <c r="J139" i="4" l="1"/>
  <c r="O138" i="4"/>
  <c r="P138" i="4" s="1"/>
  <c r="Q138" i="4" s="1"/>
  <c r="D150" i="4"/>
  <c r="N150" i="4" s="1"/>
  <c r="B151" i="4"/>
  <c r="J140" i="4" l="1"/>
  <c r="O139" i="4"/>
  <c r="P139" i="4" s="1"/>
  <c r="Q139" i="4" s="1"/>
  <c r="D151" i="4"/>
  <c r="N151" i="4" s="1"/>
  <c r="B152" i="4"/>
  <c r="J141" i="4" l="1"/>
  <c r="O140" i="4"/>
  <c r="P140" i="4" s="1"/>
  <c r="Q140" i="4" s="1"/>
  <c r="D152" i="4"/>
  <c r="N152" i="4" s="1"/>
  <c r="B153" i="4"/>
  <c r="J142" i="4" l="1"/>
  <c r="O141" i="4"/>
  <c r="P141" i="4" s="1"/>
  <c r="Q141" i="4" s="1"/>
  <c r="D153" i="4"/>
  <c r="N153" i="4" s="1"/>
  <c r="B154" i="4"/>
  <c r="J143" i="4" l="1"/>
  <c r="O142" i="4"/>
  <c r="P142" i="4" s="1"/>
  <c r="Q142" i="4" s="1"/>
  <c r="D154" i="4"/>
  <c r="N154" i="4" s="1"/>
  <c r="B155" i="4"/>
  <c r="J144" i="4" l="1"/>
  <c r="O143" i="4"/>
  <c r="P143" i="4" s="1"/>
  <c r="Q143" i="4" s="1"/>
  <c r="D155" i="4"/>
  <c r="N155" i="4" s="1"/>
  <c r="B156" i="4"/>
  <c r="D156" i="4" l="1"/>
  <c r="N156" i="4" s="1"/>
  <c r="B157" i="4"/>
  <c r="J145" i="4"/>
  <c r="O144" i="4"/>
  <c r="P144" i="4" s="1"/>
  <c r="Q144" i="4" s="1"/>
  <c r="D157" i="4" l="1"/>
  <c r="N157" i="4" s="1"/>
  <c r="B158" i="4"/>
  <c r="J146" i="4"/>
  <c r="O145" i="4"/>
  <c r="P145" i="4" s="1"/>
  <c r="Q145" i="4" s="1"/>
  <c r="D158" i="4" l="1"/>
  <c r="N158" i="4" s="1"/>
  <c r="B159" i="4"/>
  <c r="J147" i="4"/>
  <c r="O146" i="4"/>
  <c r="P146" i="4" s="1"/>
  <c r="Q146" i="4" s="1"/>
  <c r="D159" i="4" l="1"/>
  <c r="N159" i="4" s="1"/>
  <c r="B160" i="4"/>
  <c r="J148" i="4"/>
  <c r="O147" i="4"/>
  <c r="P147" i="4" s="1"/>
  <c r="Q147" i="4" s="1"/>
  <c r="J149" i="4" l="1"/>
  <c r="O148" i="4"/>
  <c r="P148" i="4" s="1"/>
  <c r="Q148" i="4" s="1"/>
  <c r="D160" i="4"/>
  <c r="N160" i="4" s="1"/>
  <c r="B161" i="4"/>
  <c r="D161" i="4" l="1"/>
  <c r="N161" i="4" s="1"/>
  <c r="B162" i="4"/>
  <c r="D162" i="4" s="1"/>
  <c r="N162" i="4" s="1"/>
  <c r="J150" i="4"/>
  <c r="O149" i="4"/>
  <c r="P149" i="4" s="1"/>
  <c r="Q149" i="4" s="1"/>
  <c r="J151" i="4" l="1"/>
  <c r="O150" i="4"/>
  <c r="P150" i="4" s="1"/>
  <c r="Q150" i="4" s="1"/>
  <c r="N164" i="4"/>
  <c r="N166" i="4" s="1"/>
  <c r="J152" i="4" l="1"/>
  <c r="O151" i="4"/>
  <c r="P151" i="4" s="1"/>
  <c r="Q151" i="4" s="1"/>
  <c r="J153" i="4" l="1"/>
  <c r="O152" i="4"/>
  <c r="P152" i="4" s="1"/>
  <c r="Q152" i="4" s="1"/>
  <c r="J154" i="4" l="1"/>
  <c r="O153" i="4"/>
  <c r="P153" i="4" s="1"/>
  <c r="Q153" i="4" s="1"/>
  <c r="J155" i="4" l="1"/>
  <c r="O154" i="4"/>
  <c r="P154" i="4" s="1"/>
  <c r="Q154" i="4" s="1"/>
  <c r="J156" i="4" l="1"/>
  <c r="O155" i="4"/>
  <c r="P155" i="4" s="1"/>
  <c r="Q155" i="4" s="1"/>
  <c r="J157" i="4" l="1"/>
  <c r="O156" i="4"/>
  <c r="P156" i="4" s="1"/>
  <c r="Q156" i="4" s="1"/>
  <c r="J158" i="4" l="1"/>
  <c r="O157" i="4"/>
  <c r="P157" i="4" s="1"/>
  <c r="Q157" i="4" s="1"/>
  <c r="J159" i="4" l="1"/>
  <c r="O158" i="4"/>
  <c r="P158" i="4" s="1"/>
  <c r="Q158" i="4" s="1"/>
  <c r="J160" i="4" l="1"/>
  <c r="O159" i="4"/>
  <c r="P159" i="4" s="1"/>
  <c r="Q159" i="4" s="1"/>
  <c r="J161" i="4" l="1"/>
  <c r="O160" i="4"/>
  <c r="P160" i="4" s="1"/>
  <c r="Q160" i="4" s="1"/>
  <c r="J162" i="4" l="1"/>
  <c r="O162" i="4" s="1"/>
  <c r="O161" i="4"/>
  <c r="P161" i="4" s="1"/>
  <c r="Q161" i="4" s="1"/>
  <c r="O164" i="4" l="1"/>
  <c r="P162" i="4"/>
  <c r="Q162" i="4" s="1"/>
  <c r="O167" i="4" l="1"/>
  <c r="G24" i="4"/>
  <c r="H24" i="4" s="1"/>
</calcChain>
</file>

<file path=xl/sharedStrings.xml><?xml version="1.0" encoding="utf-8"?>
<sst xmlns="http://schemas.openxmlformats.org/spreadsheetml/2006/main" count="61" uniqueCount="38">
  <si>
    <t>Year</t>
  </si>
  <si>
    <t>Original</t>
  </si>
  <si>
    <t>Modified</t>
  </si>
  <si>
    <t>Bitcoin per Year</t>
  </si>
  <si>
    <t>reserved</t>
  </si>
  <si>
    <t>cumul reserved</t>
  </si>
  <si>
    <t>Economic Impact</t>
  </si>
  <si>
    <t>Q Coin Impact</t>
  </si>
  <si>
    <t>Value Impact</t>
  </si>
  <si>
    <t>Proposed New Schedule</t>
  </si>
  <si>
    <t>Old Schedule</t>
  </si>
  <si>
    <t>Parameter (Annual)</t>
  </si>
  <si>
    <t>Interest Rate</t>
  </si>
  <si>
    <t>*Difference in Coin Quantity, discounting at 5% annually.</t>
  </si>
  <si>
    <t>*Literal difference in total Coin Quantity.</t>
  </si>
  <si>
    <t>*Arbitrary combination.</t>
  </si>
  <si>
    <t>"Present Value" of Coins (priced in themselves, ie, "current value of mining equipment, priced in BTC")</t>
  </si>
  <si>
    <t>Old PV (2015 BTC)</t>
  </si>
  <si>
    <t>New PV (2015 BTC)</t>
  </si>
  <si>
    <t>Soft Fork Case</t>
  </si>
  <si>
    <t>Lemma</t>
  </si>
  <si>
    <t>r</t>
  </si>
  <si>
    <t>P</t>
  </si>
  <si>
    <t>r_hat</t>
  </si>
  <si>
    <t>R</t>
  </si>
  <si>
    <t>R_hat</t>
  </si>
  <si>
    <t>Blocks per Year</t>
  </si>
  <si>
    <t>Parameter (per Block)</t>
  </si>
  <si>
    <t>Soft</t>
  </si>
  <si>
    <t>Hard</t>
  </si>
  <si>
    <t>This Excel sheet is pretty sloppy.</t>
  </si>
  <si>
    <t>I didn't clean it up, because:</t>
  </si>
  <si>
    <t>1. Excel sheets are hard to read anyway (unless you wrote them).</t>
  </si>
  <si>
    <t>2. If anyone takes this idea seriously, I forsee I'll be (re)doing something much clearer in the future anyway.</t>
  </si>
  <si>
    <t>Thanks!</t>
  </si>
  <si>
    <t>Paul</t>
  </si>
  <si>
    <t>Anyway, check out the colored tabs at the bottom.</t>
  </si>
  <si>
    <t>Hello,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</si>
</sst>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1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9" fontId="0" fillId="0" borderId="0" xfId="0" applyNumberFormat="1" applyAlignment="1">
      <alignment horizontal="left"/>
    </xf>
    <xf numFmtId="0" fontId="0" fillId="0" borderId="0" xfId="0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3" xfId="0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4" xfId="0" applyNumberFormat="1" applyBorder="1"/>
    <xf numFmtId="11" fontId="0" fillId="0" borderId="15" xfId="0" applyNumberFormat="1" applyBorder="1"/>
    <xf numFmtId="0" fontId="0" fillId="0" borderId="15" xfId="0" applyBorder="1"/>
    <xf numFmtId="1" fontId="0" fillId="0" borderId="0" xfId="0" applyNumberFormat="1"/>
    <xf numFmtId="0" fontId="0" fillId="0" borderId="0" xfId="0" applyBorder="1"/>
    <xf numFmtId="0" fontId="0" fillId="0" borderId="18" xfId="0" applyBorder="1"/>
    <xf numFmtId="0" fontId="0" fillId="0" borderId="20" xfId="0" applyBorder="1"/>
    <xf numFmtId="0" fontId="0" fillId="0" borderId="16" xfId="0" applyBorder="1"/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0" fillId="0" borderId="23" xfId="0" applyBorder="1"/>
    <xf numFmtId="0" fontId="0" fillId="0" borderId="25" xfId="0" applyBorder="1"/>
    <xf numFmtId="9" fontId="0" fillId="0" borderId="2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24" xfId="0" applyFill="1" applyBorder="1"/>
    <xf numFmtId="0" fontId="0" fillId="3" borderId="17" xfId="0" applyFill="1" applyBorder="1"/>
    <xf numFmtId="0" fontId="0" fillId="4" borderId="24" xfId="0" applyFill="1" applyBorder="1"/>
    <xf numFmtId="0" fontId="0" fillId="4" borderId="0" xfId="0" applyFill="1" applyBorder="1"/>
    <xf numFmtId="0" fontId="2" fillId="5" borderId="20" xfId="0" applyFont="1" applyFill="1" applyBorder="1" applyAlignment="1">
      <alignment horizontal="center"/>
    </xf>
    <xf numFmtId="0" fontId="0" fillId="2" borderId="0" xfId="0" applyFill="1"/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Quantity</a:t>
            </a:r>
            <a:r>
              <a:rPr lang="en-US" sz="2800" baseline="0"/>
              <a:t> of Bitcoin Issued (Per Year)</a:t>
            </a:r>
            <a:endParaRPr lang="en-US" sz="2800"/>
          </a:p>
        </c:rich>
      </c:tx>
      <c:layout>
        <c:manualLayout>
          <c:xMode val="edge"/>
          <c:yMode val="edge"/>
          <c:x val="0.28467588775163233"/>
          <c:y val="5.288574658572273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28711955980005"/>
          <c:y val="4.1292489295586481E-2"/>
          <c:w val="0.84083199258416674"/>
          <c:h val="0.86553540517167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'Soft Fork'!$N$2</c:f>
              <c:strCache>
                <c:ptCount val="1"/>
                <c:pt idx="0">
                  <c:v>Original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xVal>
            <c:numRef>
              <c:f>'Soft Fork'!$M$3:$M$58</c:f>
              <c:numCache>
                <c:formatCode>General</c:formatCode>
                <c:ptCount val="5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  <c:pt idx="42">
                  <c:v>2051</c:v>
                </c:pt>
                <c:pt idx="43">
                  <c:v>2052</c:v>
                </c:pt>
                <c:pt idx="44">
                  <c:v>2053</c:v>
                </c:pt>
                <c:pt idx="45">
                  <c:v>2054</c:v>
                </c:pt>
                <c:pt idx="46">
                  <c:v>2055</c:v>
                </c:pt>
                <c:pt idx="47">
                  <c:v>2056</c:v>
                </c:pt>
                <c:pt idx="48">
                  <c:v>2057</c:v>
                </c:pt>
                <c:pt idx="49">
                  <c:v>2058</c:v>
                </c:pt>
                <c:pt idx="50">
                  <c:v>2059</c:v>
                </c:pt>
                <c:pt idx="51">
                  <c:v>2060</c:v>
                </c:pt>
                <c:pt idx="52">
                  <c:v>2061</c:v>
                </c:pt>
                <c:pt idx="53">
                  <c:v>2062</c:v>
                </c:pt>
                <c:pt idx="54">
                  <c:v>2063</c:v>
                </c:pt>
                <c:pt idx="55">
                  <c:v>2064</c:v>
                </c:pt>
              </c:numCache>
            </c:numRef>
          </c:xVal>
          <c:yVal>
            <c:numRef>
              <c:f>'Soft Fork'!$N$3:$N$58</c:f>
              <c:numCache>
                <c:formatCode>0.00E+00</c:formatCode>
                <c:ptCount val="56"/>
                <c:pt idx="0">
                  <c:v>2629800</c:v>
                </c:pt>
                <c:pt idx="1">
                  <c:v>2629800</c:v>
                </c:pt>
                <c:pt idx="2">
                  <c:v>2629800</c:v>
                </c:pt>
                <c:pt idx="3">
                  <c:v>2629800</c:v>
                </c:pt>
                <c:pt idx="4">
                  <c:v>1314900</c:v>
                </c:pt>
                <c:pt idx="5">
                  <c:v>1314900</c:v>
                </c:pt>
                <c:pt idx="6">
                  <c:v>1314900</c:v>
                </c:pt>
                <c:pt idx="7">
                  <c:v>1314900</c:v>
                </c:pt>
                <c:pt idx="8">
                  <c:v>657450</c:v>
                </c:pt>
                <c:pt idx="9">
                  <c:v>657450</c:v>
                </c:pt>
                <c:pt idx="10">
                  <c:v>657450</c:v>
                </c:pt>
                <c:pt idx="11">
                  <c:v>657450</c:v>
                </c:pt>
                <c:pt idx="12">
                  <c:v>328725</c:v>
                </c:pt>
                <c:pt idx="13">
                  <c:v>328725</c:v>
                </c:pt>
                <c:pt idx="14">
                  <c:v>328725</c:v>
                </c:pt>
                <c:pt idx="15">
                  <c:v>328725</c:v>
                </c:pt>
                <c:pt idx="16">
                  <c:v>164362.5</c:v>
                </c:pt>
                <c:pt idx="17">
                  <c:v>164362.5</c:v>
                </c:pt>
                <c:pt idx="18">
                  <c:v>164362.5</c:v>
                </c:pt>
                <c:pt idx="19">
                  <c:v>164362.5</c:v>
                </c:pt>
                <c:pt idx="20">
                  <c:v>82181.25</c:v>
                </c:pt>
                <c:pt idx="21">
                  <c:v>82181.25</c:v>
                </c:pt>
                <c:pt idx="22">
                  <c:v>82181.25</c:v>
                </c:pt>
                <c:pt idx="23">
                  <c:v>82181.25</c:v>
                </c:pt>
                <c:pt idx="24">
                  <c:v>41090.625</c:v>
                </c:pt>
                <c:pt idx="25">
                  <c:v>41090.625</c:v>
                </c:pt>
                <c:pt idx="26">
                  <c:v>41090.625</c:v>
                </c:pt>
                <c:pt idx="27">
                  <c:v>41090.625</c:v>
                </c:pt>
                <c:pt idx="28">
                  <c:v>20545.3125</c:v>
                </c:pt>
                <c:pt idx="29">
                  <c:v>20545.3125</c:v>
                </c:pt>
                <c:pt idx="30">
                  <c:v>20545.3125</c:v>
                </c:pt>
                <c:pt idx="31">
                  <c:v>20545.3125</c:v>
                </c:pt>
                <c:pt idx="32">
                  <c:v>10272.65625</c:v>
                </c:pt>
                <c:pt idx="33">
                  <c:v>10272.65625</c:v>
                </c:pt>
                <c:pt idx="34">
                  <c:v>10272.65625</c:v>
                </c:pt>
                <c:pt idx="35">
                  <c:v>10272.65625</c:v>
                </c:pt>
                <c:pt idx="36">
                  <c:v>5136.328125</c:v>
                </c:pt>
                <c:pt idx="37">
                  <c:v>5136.328125</c:v>
                </c:pt>
                <c:pt idx="38">
                  <c:v>5136.328125</c:v>
                </c:pt>
                <c:pt idx="39">
                  <c:v>5136.328125</c:v>
                </c:pt>
                <c:pt idx="40">
                  <c:v>2568.1640625</c:v>
                </c:pt>
                <c:pt idx="41">
                  <c:v>2568.1640625</c:v>
                </c:pt>
                <c:pt idx="42">
                  <c:v>2568.1640625</c:v>
                </c:pt>
                <c:pt idx="43">
                  <c:v>2568.1640625</c:v>
                </c:pt>
                <c:pt idx="44">
                  <c:v>1284.08203125</c:v>
                </c:pt>
                <c:pt idx="45">
                  <c:v>1284.08203125</c:v>
                </c:pt>
                <c:pt idx="46">
                  <c:v>1284.08203125</c:v>
                </c:pt>
                <c:pt idx="47">
                  <c:v>1284.08203125</c:v>
                </c:pt>
                <c:pt idx="48">
                  <c:v>642.041015625</c:v>
                </c:pt>
                <c:pt idx="49">
                  <c:v>642.041015625</c:v>
                </c:pt>
                <c:pt idx="50">
                  <c:v>642.041015625</c:v>
                </c:pt>
                <c:pt idx="51">
                  <c:v>642.041015625</c:v>
                </c:pt>
                <c:pt idx="52">
                  <c:v>321.0205078125</c:v>
                </c:pt>
                <c:pt idx="53">
                  <c:v>321.0205078125</c:v>
                </c:pt>
                <c:pt idx="54">
                  <c:v>321.0205078125</c:v>
                </c:pt>
                <c:pt idx="55">
                  <c:v>321.0205078125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'Soft Fork'!$O$2</c:f>
              <c:strCache>
                <c:ptCount val="1"/>
                <c:pt idx="0">
                  <c:v>Soft</c:v>
                </c:pt>
              </c:strCache>
            </c:strRef>
          </c:tx>
          <c:spPr>
            <a:ln w="25400" cmpd="dbl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'Soft Fork'!$M$3:$M$58</c:f>
              <c:numCache>
                <c:formatCode>General</c:formatCode>
                <c:ptCount val="5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  <c:pt idx="42">
                  <c:v>2051</c:v>
                </c:pt>
                <c:pt idx="43">
                  <c:v>2052</c:v>
                </c:pt>
                <c:pt idx="44">
                  <c:v>2053</c:v>
                </c:pt>
                <c:pt idx="45">
                  <c:v>2054</c:v>
                </c:pt>
                <c:pt idx="46">
                  <c:v>2055</c:v>
                </c:pt>
                <c:pt idx="47">
                  <c:v>2056</c:v>
                </c:pt>
                <c:pt idx="48">
                  <c:v>2057</c:v>
                </c:pt>
                <c:pt idx="49">
                  <c:v>2058</c:v>
                </c:pt>
                <c:pt idx="50">
                  <c:v>2059</c:v>
                </c:pt>
                <c:pt idx="51">
                  <c:v>2060</c:v>
                </c:pt>
                <c:pt idx="52">
                  <c:v>2061</c:v>
                </c:pt>
                <c:pt idx="53">
                  <c:v>2062</c:v>
                </c:pt>
                <c:pt idx="54">
                  <c:v>2063</c:v>
                </c:pt>
                <c:pt idx="55">
                  <c:v>2064</c:v>
                </c:pt>
              </c:numCache>
            </c:numRef>
          </c:xVal>
          <c:yVal>
            <c:numRef>
              <c:f>'Soft Fork'!$O$3:$O$58</c:f>
              <c:numCache>
                <c:formatCode>0.00E+00</c:formatCode>
                <c:ptCount val="56"/>
                <c:pt idx="0">
                  <c:v>2629800</c:v>
                </c:pt>
                <c:pt idx="1">
                  <c:v>2629800</c:v>
                </c:pt>
                <c:pt idx="2">
                  <c:v>2629800</c:v>
                </c:pt>
                <c:pt idx="3">
                  <c:v>2629800</c:v>
                </c:pt>
                <c:pt idx="4">
                  <c:v>1314900</c:v>
                </c:pt>
                <c:pt idx="5">
                  <c:v>1314900</c:v>
                </c:pt>
                <c:pt idx="6">
                  <c:v>1314900</c:v>
                </c:pt>
                <c:pt idx="7">
                  <c:v>1314900</c:v>
                </c:pt>
                <c:pt idx="8">
                  <c:v>613860.95043665508</c:v>
                </c:pt>
                <c:pt idx="9">
                  <c:v>568267.99210028909</c:v>
                </c:pt>
                <c:pt idx="10">
                  <c:v>521569.62616890529</c:v>
                </c:pt>
                <c:pt idx="11">
                  <c:v>474621.38143108384</c:v>
                </c:pt>
                <c:pt idx="12">
                  <c:v>428211.39075488452</c:v>
                </c:pt>
                <c:pt idx="13">
                  <c:v>383040.80552256742</c:v>
                </c:pt>
                <c:pt idx="14">
                  <c:v>339709.56726335408</c:v>
                </c:pt>
                <c:pt idx="15">
                  <c:v>298707.70414993836</c:v>
                </c:pt>
                <c:pt idx="16">
                  <c:v>260411.99184761551</c:v>
                </c:pt>
                <c:pt idx="17">
                  <c:v>225087.53475713948</c:v>
                </c:pt>
                <c:pt idx="18">
                  <c:v>192893.60050023784</c:v>
                </c:pt>
                <c:pt idx="19">
                  <c:v>163892.88654331007</c:v>
                </c:pt>
                <c:pt idx="20">
                  <c:v>138063.31555528726</c:v>
                </c:pt>
                <c:pt idx="21">
                  <c:v>115311.44189842316</c:v>
                </c:pt>
                <c:pt idx="22">
                  <c:v>95486.597126729379</c:v>
                </c:pt>
                <c:pt idx="23">
                  <c:v>78394.995610512822</c:v>
                </c:pt>
                <c:pt idx="24">
                  <c:v>63813.148563957984</c:v>
                </c:pt>
                <c:pt idx="25">
                  <c:v>51500.081507429764</c:v>
                </c:pt>
                <c:pt idx="26">
                  <c:v>41208.003056994377</c:v>
                </c:pt>
                <c:pt idx="27">
                  <c:v>32691.220244282704</c:v>
                </c:pt>
                <c:pt idx="28">
                  <c:v>25713.228172764098</c:v>
                </c:pt>
                <c:pt idx="29">
                  <c:v>20052.013370458928</c:v>
                </c:pt>
                <c:pt idx="30">
                  <c:v>15503.697180268608</c:v>
                </c:pt>
                <c:pt idx="31">
                  <c:v>11884.706975550449</c:v>
                </c:pt>
                <c:pt idx="32">
                  <c:v>9032.7000631349056</c:v>
                </c:pt>
                <c:pt idx="33">
                  <c:v>6806.4805867582882</c:v>
                </c:pt>
                <c:pt idx="34">
                  <c:v>5085.1473364229241</c:v>
                </c:pt>
                <c:pt idx="35">
                  <c:v>3766.6943516594956</c:v>
                </c:pt>
                <c:pt idx="36">
                  <c:v>2766.2608522945729</c:v>
                </c:pt>
                <c:pt idx="37">
                  <c:v>2014.1962836968441</c:v>
                </c:pt>
                <c:pt idx="38">
                  <c:v>1454.0735001012265</c:v>
                </c:pt>
                <c:pt idx="39">
                  <c:v>1040.7510045145805</c:v>
                </c:pt>
                <c:pt idx="40">
                  <c:v>738.55565448791049</c:v>
                </c:pt>
                <c:pt idx="41">
                  <c:v>519.63156691812435</c:v>
                </c:pt>
                <c:pt idx="42">
                  <c:v>362.4797371324421</c:v>
                </c:pt>
                <c:pt idx="43">
                  <c:v>250.69625835769497</c:v>
                </c:pt>
                <c:pt idx="44">
                  <c:v>171.9047510766313</c:v>
                </c:pt>
                <c:pt idx="45">
                  <c:v>116.87020805749802</c:v>
                </c:pt>
                <c:pt idx="46">
                  <c:v>78.776315502974313</c:v>
                </c:pt>
                <c:pt idx="47">
                  <c:v>52.645762607298302</c:v>
                </c:pt>
                <c:pt idx="48">
                  <c:v>34.882458613536585</c:v>
                </c:pt>
                <c:pt idx="49">
                  <c:v>22.915358917830911</c:v>
                </c:pt>
                <c:pt idx="50">
                  <c:v>14.925268403455348</c:v>
                </c:pt>
                <c:pt idx="51">
                  <c:v>9.6381469937909952</c:v>
                </c:pt>
                <c:pt idx="52">
                  <c:v>6.1707911921183083</c:v>
                </c:pt>
                <c:pt idx="53">
                  <c:v>3.9170946538000408</c:v>
                </c:pt>
                <c:pt idx="54">
                  <c:v>2.4652626214322888</c:v>
                </c:pt>
                <c:pt idx="55">
                  <c:v>1.5382900307739038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'Soft Fork'!$R$2</c:f>
              <c:strCache>
                <c:ptCount val="1"/>
                <c:pt idx="0">
                  <c:v>Hard</c:v>
                </c:pt>
              </c:strCache>
            </c:strRef>
          </c:tx>
          <c:spPr>
            <a:ln w="12700">
              <a:solidFill>
                <a:schemeClr val="accent2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'Soft Fork'!$M$3:$M$58</c:f>
              <c:numCache>
                <c:formatCode>General</c:formatCode>
                <c:ptCount val="5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  <c:pt idx="42">
                  <c:v>2051</c:v>
                </c:pt>
                <c:pt idx="43">
                  <c:v>2052</c:v>
                </c:pt>
                <c:pt idx="44">
                  <c:v>2053</c:v>
                </c:pt>
                <c:pt idx="45">
                  <c:v>2054</c:v>
                </c:pt>
                <c:pt idx="46">
                  <c:v>2055</c:v>
                </c:pt>
                <c:pt idx="47">
                  <c:v>2056</c:v>
                </c:pt>
                <c:pt idx="48">
                  <c:v>2057</c:v>
                </c:pt>
                <c:pt idx="49">
                  <c:v>2058</c:v>
                </c:pt>
                <c:pt idx="50">
                  <c:v>2059</c:v>
                </c:pt>
                <c:pt idx="51">
                  <c:v>2060</c:v>
                </c:pt>
                <c:pt idx="52">
                  <c:v>2061</c:v>
                </c:pt>
                <c:pt idx="53">
                  <c:v>2062</c:v>
                </c:pt>
                <c:pt idx="54">
                  <c:v>2063</c:v>
                </c:pt>
                <c:pt idx="55">
                  <c:v>2064</c:v>
                </c:pt>
              </c:numCache>
            </c:numRef>
          </c:xVal>
          <c:yVal>
            <c:numRef>
              <c:f>'Soft Fork'!$R$3:$R$58</c:f>
              <c:numCache>
                <c:formatCode>0.00E+00</c:formatCode>
                <c:ptCount val="56"/>
                <c:pt idx="0">
                  <c:v>2629800</c:v>
                </c:pt>
                <c:pt idx="1">
                  <c:v>2629800</c:v>
                </c:pt>
                <c:pt idx="2">
                  <c:v>2629800</c:v>
                </c:pt>
                <c:pt idx="3">
                  <c:v>2629800</c:v>
                </c:pt>
                <c:pt idx="4">
                  <c:v>1314900</c:v>
                </c:pt>
                <c:pt idx="5">
                  <c:v>1314900</c:v>
                </c:pt>
                <c:pt idx="6">
                  <c:v>1314900</c:v>
                </c:pt>
                <c:pt idx="7">
                  <c:v>1314900</c:v>
                </c:pt>
                <c:pt idx="8">
                  <c:v>614559.24943318358</c:v>
                </c:pt>
                <c:pt idx="9">
                  <c:v>569642.54468088306</c:v>
                </c:pt>
                <c:pt idx="10">
                  <c:v>523574.76317966665</c:v>
                </c:pt>
                <c:pt idx="11">
                  <c:v>477191.41388996626</c:v>
                </c:pt>
                <c:pt idx="12">
                  <c:v>431264.95198312553</c:v>
                </c:pt>
                <c:pt idx="13">
                  <c:v>386485.61902238824</c:v>
                </c:pt>
                <c:pt idx="14">
                  <c:v>343447.32694844523</c:v>
                </c:pt>
                <c:pt idx="15">
                  <c:v>302638.77564376133</c:v>
                </c:pt>
                <c:pt idx="16">
                  <c:v>264439.6847288686</c:v>
                </c:pt>
                <c:pt idx="17">
                  <c:v>229121.75058721297</c:v>
                </c:pt>
                <c:pt idx="18">
                  <c:v>196853.72429685734</c:v>
                </c:pt>
                <c:pt idx="19">
                  <c:v>167709.85413501333</c:v>
                </c:pt>
                <c:pt idx="20">
                  <c:v>141680.85058041618</c:v>
                </c:pt>
                <c:pt idx="21">
                  <c:v>118686.50970842903</c:v>
                </c:pt>
                <c:pt idx="22">
                  <c:v>98589.165398927769</c:v>
                </c:pt>
                <c:pt idx="23">
                  <c:v>81207.221340488439</c:v>
                </c:pt>
                <c:pt idx="24">
                  <c:v>66328.127909223593</c:v>
                </c:pt>
                <c:pt idx="25">
                  <c:v>53720.303482877571</c:v>
                </c:pt>
                <c:pt idx="26">
                  <c:v>43143.642042546548</c:v>
                </c:pt>
                <c:pt idx="27">
                  <c:v>34358.387961266446</c:v>
                </c:pt>
                <c:pt idx="28">
                  <c:v>27132.285808199886</c:v>
                </c:pt>
                <c:pt idx="29">
                  <c:v>21246.021464344714</c:v>
                </c:pt>
                <c:pt idx="30">
                  <c:v>16497.057088406091</c:v>
                </c:pt>
                <c:pt idx="31">
                  <c:v>12702.025123250132</c:v>
                </c:pt>
                <c:pt idx="32">
                  <c:v>9697.8862588186275</c:v>
                </c:pt>
                <c:pt idx="33">
                  <c:v>7342.0752905494601</c:v>
                </c:pt>
                <c:pt idx="34">
                  <c:v>5511.8604051245529</c:v>
                </c:pt>
                <c:pt idx="35">
                  <c:v>4103.1294136719325</c:v>
                </c:pt>
                <c:pt idx="36">
                  <c:v>3028.7947832729901</c:v>
                </c:pt>
                <c:pt idx="37">
                  <c:v>2216.9817138956123</c:v>
                </c:pt>
                <c:pt idx="38">
                  <c:v>1609.1332247654545</c:v>
                </c:pt>
                <c:pt idx="39">
                  <c:v>1158.1358940315322</c:v>
                </c:pt>
                <c:pt idx="40">
                  <c:v>826.54151210985719</c:v>
                </c:pt>
                <c:pt idx="41">
                  <c:v>584.93478339365913</c:v>
                </c:pt>
                <c:pt idx="42">
                  <c:v>410.47607941169372</c:v>
                </c:pt>
                <c:pt idx="43">
                  <c:v>285.63136034007294</c:v>
                </c:pt>
                <c:pt idx="44">
                  <c:v>197.0886213612165</c:v>
                </c:pt>
                <c:pt idx="45">
                  <c:v>134.85120876745574</c:v>
                </c:pt>
                <c:pt idx="46">
                  <c:v>91.492556837734568</c:v>
                </c:pt>
                <c:pt idx="47">
                  <c:v>61.553721325458824</c:v>
                </c:pt>
                <c:pt idx="48">
                  <c:v>41.063928231893421</c:v>
                </c:pt>
                <c:pt idx="49">
                  <c:v>27.16466159539144</c:v>
                </c:pt>
                <c:pt idx="50">
                  <c:v>17.819098758193544</c:v>
                </c:pt>
                <c:pt idx="51">
                  <c:v>11.590570133329232</c:v>
                </c:pt>
                <c:pt idx="52">
                  <c:v>7.4758657232451577</c:v>
                </c:pt>
                <c:pt idx="53">
                  <c:v>4.7814081122505234</c:v>
                </c:pt>
                <c:pt idx="54">
                  <c:v>3.0324089135399106</c:v>
                </c:pt>
                <c:pt idx="55">
                  <c:v>1.9070292037088623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0064"/>
        <c:axId val="193640640"/>
      </c:scatterChart>
      <c:valAx>
        <c:axId val="193640064"/>
        <c:scaling>
          <c:orientation val="minMax"/>
          <c:max val="2064"/>
          <c:min val="2008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93640640"/>
        <c:crosses val="autoZero"/>
        <c:crossBetween val="midCat"/>
        <c:majorUnit val="8"/>
        <c:minorUnit val="4"/>
      </c:valAx>
      <c:valAx>
        <c:axId val="193640640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3640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366087896440096"/>
          <c:y val="0.29325391575356524"/>
          <c:w val="0.17833078541739286"/>
          <c:h val="0.17955426441031377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Total Bitcoin</a:t>
            </a:r>
            <a:r>
              <a:rPr lang="en-US" sz="2400" baseline="0"/>
              <a:t> Held </a:t>
            </a:r>
            <a:r>
              <a:rPr lang="en-US" sz="2400"/>
              <a:t>in Reserve</a:t>
            </a:r>
            <a:br>
              <a:rPr lang="en-US" sz="2400"/>
            </a:br>
            <a:r>
              <a:rPr lang="en-US" sz="2400"/>
              <a:t>(at any given time)</a:t>
            </a:r>
          </a:p>
        </c:rich>
      </c:tx>
      <c:layout>
        <c:manualLayout>
          <c:xMode val="edge"/>
          <c:yMode val="edge"/>
          <c:x val="0.39416370106761561"/>
          <c:y val="4.401295395621210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2174103237096"/>
          <c:y val="5.1400554097404488E-2"/>
          <c:w val="0.81834492563429573"/>
          <c:h val="0.89719889180519097"/>
        </c:manualLayout>
      </c:layout>
      <c:scatterChart>
        <c:scatterStyle val="lineMarker"/>
        <c:varyColors val="0"/>
        <c:ser>
          <c:idx val="3"/>
          <c:order val="0"/>
          <c:tx>
            <c:strRef>
              <c:f>'Soft Fork'!$Q$2</c:f>
              <c:strCache>
                <c:ptCount val="1"/>
                <c:pt idx="0">
                  <c:v>Soft</c:v>
                </c:pt>
              </c:strCache>
            </c:strRef>
          </c:tx>
          <c:spPr>
            <a:ln w="41275" cmpd="thickThin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'Soft Fork'!$M$3:$M$162</c:f>
              <c:numCache>
                <c:formatCode>General</c:formatCode>
                <c:ptCount val="16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  <c:pt idx="42">
                  <c:v>2051</c:v>
                </c:pt>
                <c:pt idx="43">
                  <c:v>2052</c:v>
                </c:pt>
                <c:pt idx="44">
                  <c:v>2053</c:v>
                </c:pt>
                <c:pt idx="45">
                  <c:v>2054</c:v>
                </c:pt>
                <c:pt idx="46">
                  <c:v>2055</c:v>
                </c:pt>
                <c:pt idx="47">
                  <c:v>2056</c:v>
                </c:pt>
                <c:pt idx="48">
                  <c:v>2057</c:v>
                </c:pt>
                <c:pt idx="49">
                  <c:v>2058</c:v>
                </c:pt>
                <c:pt idx="50">
                  <c:v>2059</c:v>
                </c:pt>
                <c:pt idx="51">
                  <c:v>2060</c:v>
                </c:pt>
                <c:pt idx="52">
                  <c:v>2061</c:v>
                </c:pt>
                <c:pt idx="53">
                  <c:v>2062</c:v>
                </c:pt>
                <c:pt idx="54">
                  <c:v>2063</c:v>
                </c:pt>
                <c:pt idx="55">
                  <c:v>2064</c:v>
                </c:pt>
                <c:pt idx="56">
                  <c:v>2065</c:v>
                </c:pt>
                <c:pt idx="57">
                  <c:v>2066</c:v>
                </c:pt>
                <c:pt idx="58">
                  <c:v>2067</c:v>
                </c:pt>
                <c:pt idx="59">
                  <c:v>2068</c:v>
                </c:pt>
                <c:pt idx="60">
                  <c:v>2069</c:v>
                </c:pt>
                <c:pt idx="61">
                  <c:v>2070</c:v>
                </c:pt>
                <c:pt idx="62">
                  <c:v>2071</c:v>
                </c:pt>
                <c:pt idx="63">
                  <c:v>2072</c:v>
                </c:pt>
                <c:pt idx="64">
                  <c:v>2073</c:v>
                </c:pt>
                <c:pt idx="65">
                  <c:v>2074</c:v>
                </c:pt>
                <c:pt idx="66">
                  <c:v>2075</c:v>
                </c:pt>
                <c:pt idx="67">
                  <c:v>2076</c:v>
                </c:pt>
                <c:pt idx="68">
                  <c:v>2077</c:v>
                </c:pt>
                <c:pt idx="69">
                  <c:v>2078</c:v>
                </c:pt>
                <c:pt idx="70">
                  <c:v>2079</c:v>
                </c:pt>
                <c:pt idx="71">
                  <c:v>2080</c:v>
                </c:pt>
                <c:pt idx="72">
                  <c:v>2081</c:v>
                </c:pt>
                <c:pt idx="73">
                  <c:v>2082</c:v>
                </c:pt>
                <c:pt idx="74">
                  <c:v>2083</c:v>
                </c:pt>
                <c:pt idx="75">
                  <c:v>2084</c:v>
                </c:pt>
                <c:pt idx="76">
                  <c:v>2085</c:v>
                </c:pt>
                <c:pt idx="77">
                  <c:v>2086</c:v>
                </c:pt>
                <c:pt idx="78">
                  <c:v>2087</c:v>
                </c:pt>
                <c:pt idx="79">
                  <c:v>2088</c:v>
                </c:pt>
                <c:pt idx="80">
                  <c:v>2089</c:v>
                </c:pt>
                <c:pt idx="81">
                  <c:v>2090</c:v>
                </c:pt>
                <c:pt idx="82">
                  <c:v>2091</c:v>
                </c:pt>
                <c:pt idx="83">
                  <c:v>2092</c:v>
                </c:pt>
                <c:pt idx="84">
                  <c:v>2093</c:v>
                </c:pt>
                <c:pt idx="85">
                  <c:v>2094</c:v>
                </c:pt>
                <c:pt idx="86">
                  <c:v>2095</c:v>
                </c:pt>
                <c:pt idx="87">
                  <c:v>2096</c:v>
                </c:pt>
                <c:pt idx="88">
                  <c:v>2097</c:v>
                </c:pt>
                <c:pt idx="89">
                  <c:v>2098</c:v>
                </c:pt>
                <c:pt idx="90">
                  <c:v>2099</c:v>
                </c:pt>
                <c:pt idx="91">
                  <c:v>2100</c:v>
                </c:pt>
                <c:pt idx="92">
                  <c:v>2101</c:v>
                </c:pt>
                <c:pt idx="93">
                  <c:v>2102</c:v>
                </c:pt>
                <c:pt idx="94">
                  <c:v>2103</c:v>
                </c:pt>
                <c:pt idx="95">
                  <c:v>2104</c:v>
                </c:pt>
                <c:pt idx="96">
                  <c:v>2105</c:v>
                </c:pt>
                <c:pt idx="97">
                  <c:v>2106</c:v>
                </c:pt>
                <c:pt idx="98">
                  <c:v>2107</c:v>
                </c:pt>
                <c:pt idx="99">
                  <c:v>2108</c:v>
                </c:pt>
                <c:pt idx="100">
                  <c:v>2109</c:v>
                </c:pt>
                <c:pt idx="101">
                  <c:v>2110</c:v>
                </c:pt>
                <c:pt idx="102">
                  <c:v>2111</c:v>
                </c:pt>
                <c:pt idx="103">
                  <c:v>2112</c:v>
                </c:pt>
                <c:pt idx="104">
                  <c:v>2113</c:v>
                </c:pt>
                <c:pt idx="105">
                  <c:v>2114</c:v>
                </c:pt>
                <c:pt idx="106">
                  <c:v>2115</c:v>
                </c:pt>
                <c:pt idx="107">
                  <c:v>2116</c:v>
                </c:pt>
                <c:pt idx="108">
                  <c:v>2117</c:v>
                </c:pt>
                <c:pt idx="109">
                  <c:v>2118</c:v>
                </c:pt>
                <c:pt idx="110">
                  <c:v>2119</c:v>
                </c:pt>
                <c:pt idx="111">
                  <c:v>2120</c:v>
                </c:pt>
                <c:pt idx="112">
                  <c:v>2121</c:v>
                </c:pt>
                <c:pt idx="113">
                  <c:v>2122</c:v>
                </c:pt>
                <c:pt idx="114">
                  <c:v>2123</c:v>
                </c:pt>
                <c:pt idx="115">
                  <c:v>2124</c:v>
                </c:pt>
                <c:pt idx="116">
                  <c:v>2125</c:v>
                </c:pt>
                <c:pt idx="117">
                  <c:v>2126</c:v>
                </c:pt>
                <c:pt idx="118">
                  <c:v>2127</c:v>
                </c:pt>
                <c:pt idx="119">
                  <c:v>2128</c:v>
                </c:pt>
                <c:pt idx="120">
                  <c:v>2129</c:v>
                </c:pt>
                <c:pt idx="121">
                  <c:v>2130</c:v>
                </c:pt>
                <c:pt idx="122">
                  <c:v>2131</c:v>
                </c:pt>
                <c:pt idx="123">
                  <c:v>2132</c:v>
                </c:pt>
                <c:pt idx="124">
                  <c:v>2133</c:v>
                </c:pt>
                <c:pt idx="125">
                  <c:v>2134</c:v>
                </c:pt>
                <c:pt idx="126">
                  <c:v>2135</c:v>
                </c:pt>
                <c:pt idx="127">
                  <c:v>2136</c:v>
                </c:pt>
                <c:pt idx="128">
                  <c:v>2137</c:v>
                </c:pt>
                <c:pt idx="129">
                  <c:v>2138</c:v>
                </c:pt>
                <c:pt idx="130">
                  <c:v>2139</c:v>
                </c:pt>
                <c:pt idx="131">
                  <c:v>2140</c:v>
                </c:pt>
                <c:pt idx="132">
                  <c:v>2141</c:v>
                </c:pt>
                <c:pt idx="133">
                  <c:v>2142</c:v>
                </c:pt>
                <c:pt idx="134">
                  <c:v>2143</c:v>
                </c:pt>
                <c:pt idx="135">
                  <c:v>2144</c:v>
                </c:pt>
                <c:pt idx="136">
                  <c:v>2145</c:v>
                </c:pt>
                <c:pt idx="137">
                  <c:v>2146</c:v>
                </c:pt>
                <c:pt idx="138">
                  <c:v>2147</c:v>
                </c:pt>
                <c:pt idx="139">
                  <c:v>2148</c:v>
                </c:pt>
                <c:pt idx="140">
                  <c:v>2149</c:v>
                </c:pt>
                <c:pt idx="141">
                  <c:v>2150</c:v>
                </c:pt>
                <c:pt idx="142">
                  <c:v>2151</c:v>
                </c:pt>
                <c:pt idx="143">
                  <c:v>2152</c:v>
                </c:pt>
                <c:pt idx="144">
                  <c:v>2153</c:v>
                </c:pt>
                <c:pt idx="145">
                  <c:v>2154</c:v>
                </c:pt>
                <c:pt idx="146">
                  <c:v>2155</c:v>
                </c:pt>
                <c:pt idx="147">
                  <c:v>2156</c:v>
                </c:pt>
                <c:pt idx="148">
                  <c:v>2157</c:v>
                </c:pt>
                <c:pt idx="149">
                  <c:v>2158</c:v>
                </c:pt>
                <c:pt idx="150">
                  <c:v>2159</c:v>
                </c:pt>
                <c:pt idx="151">
                  <c:v>2160</c:v>
                </c:pt>
                <c:pt idx="152">
                  <c:v>2161</c:v>
                </c:pt>
                <c:pt idx="153">
                  <c:v>2162</c:v>
                </c:pt>
                <c:pt idx="154">
                  <c:v>2163</c:v>
                </c:pt>
                <c:pt idx="155">
                  <c:v>2164</c:v>
                </c:pt>
                <c:pt idx="156">
                  <c:v>2165</c:v>
                </c:pt>
                <c:pt idx="157">
                  <c:v>2166</c:v>
                </c:pt>
                <c:pt idx="158">
                  <c:v>2167</c:v>
                </c:pt>
                <c:pt idx="159">
                  <c:v>2168</c:v>
                </c:pt>
              </c:numCache>
            </c:numRef>
          </c:xVal>
          <c:yVal>
            <c:numRef>
              <c:f>'Soft Fork'!$Q$3:$Q$162</c:f>
              <c:numCache>
                <c:formatCode>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43589.049563344917</c:v>
                </c:pt>
                <c:pt idx="9">
                  <c:v>132771.05746305583</c:v>
                </c:pt>
                <c:pt idx="10">
                  <c:v>268651.43129415053</c:v>
                </c:pt>
                <c:pt idx="11">
                  <c:v>451480.0498630667</c:v>
                </c:pt>
                <c:pt idx="12">
                  <c:v>351993.65910818218</c:v>
                </c:pt>
                <c:pt idx="13">
                  <c:v>297677.85358561476</c:v>
                </c:pt>
                <c:pt idx="14">
                  <c:v>286693.28632226068</c:v>
                </c:pt>
                <c:pt idx="15">
                  <c:v>316710.58217232232</c:v>
                </c:pt>
                <c:pt idx="16">
                  <c:v>220661.09032470681</c:v>
                </c:pt>
                <c:pt idx="17">
                  <c:v>159936.05556756732</c:v>
                </c:pt>
                <c:pt idx="18">
                  <c:v>131404.95506732949</c:v>
                </c:pt>
                <c:pt idx="19">
                  <c:v>131874.56852401941</c:v>
                </c:pt>
                <c:pt idx="20">
                  <c:v>75992.502968732151</c:v>
                </c:pt>
                <c:pt idx="21">
                  <c:v>42862.311070308991</c:v>
                </c:pt>
                <c:pt idx="22">
                  <c:v>29556.963943579613</c:v>
                </c:pt>
                <c:pt idx="23">
                  <c:v>33343.21833306679</c:v>
                </c:pt>
                <c:pt idx="24">
                  <c:v>10620.694769108806</c:v>
                </c:pt>
                <c:pt idx="25">
                  <c:v>211.2382616790419</c:v>
                </c:pt>
                <c:pt idx="26">
                  <c:v>93.860204684664495</c:v>
                </c:pt>
                <c:pt idx="27">
                  <c:v>8493.2649604019607</c:v>
                </c:pt>
                <c:pt idx="28">
                  <c:v>3325.3492876378623</c:v>
                </c:pt>
                <c:pt idx="29">
                  <c:v>3818.6484171789343</c:v>
                </c:pt>
                <c:pt idx="30">
                  <c:v>8860.2637369103268</c:v>
                </c:pt>
                <c:pt idx="31">
                  <c:v>17520.869261359876</c:v>
                </c:pt>
                <c:pt idx="32">
                  <c:v>18760.825448224969</c:v>
                </c:pt>
                <c:pt idx="33">
                  <c:v>22227.001111466681</c:v>
                </c:pt>
                <c:pt idx="34">
                  <c:v>27414.510025043757</c:v>
                </c:pt>
                <c:pt idx="35">
                  <c:v>33920.471923384262</c:v>
                </c:pt>
                <c:pt idx="36">
                  <c:v>36290.539196089689</c:v>
                </c:pt>
                <c:pt idx="37">
                  <c:v>39412.671037392844</c:v>
                </c:pt>
                <c:pt idx="38">
                  <c:v>43094.925662291615</c:v>
                </c:pt>
                <c:pt idx="39">
                  <c:v>47190.502782777032</c:v>
                </c:pt>
                <c:pt idx="40">
                  <c:v>49020.111190789125</c:v>
                </c:pt>
                <c:pt idx="41">
                  <c:v>51068.643686370997</c:v>
                </c:pt>
                <c:pt idx="42">
                  <c:v>53274.328011738558</c:v>
                </c:pt>
                <c:pt idx="43">
                  <c:v>55591.795815880861</c:v>
                </c:pt>
                <c:pt idx="44">
                  <c:v>56703.973096054229</c:v>
                </c:pt>
                <c:pt idx="45">
                  <c:v>57871.184919246734</c:v>
                </c:pt>
                <c:pt idx="46">
                  <c:v>59076.490634993759</c:v>
                </c:pt>
                <c:pt idx="47">
                  <c:v>60307.926903636464</c:v>
                </c:pt>
                <c:pt idx="48">
                  <c:v>60915.085460647926</c:v>
                </c:pt>
                <c:pt idx="49">
                  <c:v>61534.211117355095</c:v>
                </c:pt>
                <c:pt idx="50">
                  <c:v>62161.326864576637</c:v>
                </c:pt>
                <c:pt idx="51">
                  <c:v>62793.729733207845</c:v>
                </c:pt>
                <c:pt idx="52">
                  <c:v>63108.579449828227</c:v>
                </c:pt>
                <c:pt idx="53">
                  <c:v>63425.682862986927</c:v>
                </c:pt>
                <c:pt idx="54">
                  <c:v>63744.238108177997</c:v>
                </c:pt>
                <c:pt idx="55">
                  <c:v>64063.720325959723</c:v>
                </c:pt>
                <c:pt idx="56">
                  <c:v>64223.278903750535</c:v>
                </c:pt>
                <c:pt idx="57">
                  <c:v>64383.205422267027</c:v>
                </c:pt>
                <c:pt idx="58">
                  <c:v>64543.360683992214</c:v>
                </c:pt>
                <c:pt idx="59">
                  <c:v>64703.656896657143</c:v>
                </c:pt>
                <c:pt idx="60">
                  <c:v>64783.784070147332</c:v>
                </c:pt>
                <c:pt idx="61">
                  <c:v>64863.963359857313</c:v>
                </c:pt>
                <c:pt idx="62">
                  <c:v>64944.173922320551</c:v>
                </c:pt>
                <c:pt idx="63">
                  <c:v>65024.403085294514</c:v>
                </c:pt>
                <c:pt idx="64">
                  <c:v>65064.515650904905</c:v>
                </c:pt>
                <c:pt idx="65">
                  <c:v>65104.634624966086</c:v>
                </c:pt>
                <c:pt idx="66">
                  <c:v>65144.757311208035</c:v>
                </c:pt>
                <c:pt idx="67">
                  <c:v>65184.882128943413</c:v>
                </c:pt>
                <c:pt idx="68">
                  <c:v>65204.94437810767</c:v>
                </c:pt>
                <c:pt idx="69">
                  <c:v>65225.007311722191</c:v>
                </c:pt>
                <c:pt idx="70">
                  <c:v>65245.07062811777</c:v>
                </c:pt>
                <c:pt idx="71">
                  <c:v>65265.134156715045</c:v>
                </c:pt>
                <c:pt idx="72">
                  <c:v>65275.165911054217</c:v>
                </c:pt>
                <c:pt idx="73">
                  <c:v>65285.197728915533</c:v>
                </c:pt>
                <c:pt idx="74">
                  <c:v>65295.229581077925</c:v>
                </c:pt>
                <c:pt idx="75">
                  <c:v>65305.261451601022</c:v>
                </c:pt>
                <c:pt idx="76">
                  <c:v>65310.277386432099</c:v>
                </c:pt>
                <c:pt idx="77">
                  <c:v>65315.293326387757</c:v>
                </c:pt>
                <c:pt idx="78">
                  <c:v>65320.309269015503</c:v>
                </c:pt>
                <c:pt idx="79">
                  <c:v>65325.325213024429</c:v>
                </c:pt>
                <c:pt idx="80">
                  <c:v>65327.833185023781</c:v>
                </c:pt>
                <c:pt idx="81">
                  <c:v>65330.341157382609</c:v>
                </c:pt>
                <c:pt idx="82">
                  <c:v>65332.849129922448</c:v>
                </c:pt>
                <c:pt idx="83">
                  <c:v>65335.357102552647</c:v>
                </c:pt>
                <c:pt idx="84">
                  <c:v>65336.611088868915</c:v>
                </c:pt>
                <c:pt idx="85">
                  <c:v>65337.865075207112</c:v>
                </c:pt>
                <c:pt idx="86">
                  <c:v>65339.119061555975</c:v>
                </c:pt>
                <c:pt idx="87">
                  <c:v>65340.373047909983</c:v>
                </c:pt>
                <c:pt idx="88">
                  <c:v>65341.000041087122</c:v>
                </c:pt>
                <c:pt idx="89">
                  <c:v>65341.627034265424</c:v>
                </c:pt>
                <c:pt idx="90">
                  <c:v>65342.254027444273</c:v>
                </c:pt>
                <c:pt idx="91">
                  <c:v>65342.881020623376</c:v>
                </c:pt>
                <c:pt idx="92">
                  <c:v>65343.194517212942</c:v>
                </c:pt>
                <c:pt idx="93">
                  <c:v>65343.508013802559</c:v>
                </c:pt>
                <c:pt idx="94">
                  <c:v>65343.821510392198</c:v>
                </c:pt>
                <c:pt idx="95">
                  <c:v>65344.135006981851</c:v>
                </c:pt>
                <c:pt idx="96">
                  <c:v>65344.291755276674</c:v>
                </c:pt>
                <c:pt idx="97">
                  <c:v>65344.448503571504</c:v>
                </c:pt>
                <c:pt idx="98">
                  <c:v>65344.605251866335</c:v>
                </c:pt>
                <c:pt idx="99">
                  <c:v>65344.762000161165</c:v>
                </c:pt>
                <c:pt idx="100">
                  <c:v>65344.84037430858</c:v>
                </c:pt>
                <c:pt idx="101">
                  <c:v>65344.918748455995</c:v>
                </c:pt>
                <c:pt idx="102">
                  <c:v>65344.99712260341</c:v>
                </c:pt>
                <c:pt idx="103">
                  <c:v>65345.075496750826</c:v>
                </c:pt>
                <c:pt idx="104">
                  <c:v>65345.114683824533</c:v>
                </c:pt>
                <c:pt idx="105">
                  <c:v>65345.153870898241</c:v>
                </c:pt>
                <c:pt idx="106">
                  <c:v>65345.193057971948</c:v>
                </c:pt>
                <c:pt idx="107">
                  <c:v>65345.232245045656</c:v>
                </c:pt>
                <c:pt idx="108">
                  <c:v>65345.25183858251</c:v>
                </c:pt>
                <c:pt idx="109">
                  <c:v>65345.271432119363</c:v>
                </c:pt>
                <c:pt idx="110">
                  <c:v>65345.291025656217</c:v>
                </c:pt>
                <c:pt idx="111">
                  <c:v>65345.310619193071</c:v>
                </c:pt>
                <c:pt idx="112">
                  <c:v>65345.320415961498</c:v>
                </c:pt>
                <c:pt idx="113">
                  <c:v>65345.330212729925</c:v>
                </c:pt>
                <c:pt idx="114">
                  <c:v>65345.340009498352</c:v>
                </c:pt>
                <c:pt idx="115">
                  <c:v>65345.349806266779</c:v>
                </c:pt>
                <c:pt idx="116">
                  <c:v>65345.354704650992</c:v>
                </c:pt>
                <c:pt idx="117">
                  <c:v>65345.359603035206</c:v>
                </c:pt>
                <c:pt idx="118">
                  <c:v>65345.364501419419</c:v>
                </c:pt>
                <c:pt idx="119">
                  <c:v>65345.369399803632</c:v>
                </c:pt>
                <c:pt idx="120">
                  <c:v>65345.371848995739</c:v>
                </c:pt>
                <c:pt idx="121">
                  <c:v>65345.374298187846</c:v>
                </c:pt>
                <c:pt idx="122">
                  <c:v>65345.376747379953</c:v>
                </c:pt>
                <c:pt idx="123">
                  <c:v>65345.379196572059</c:v>
                </c:pt>
                <c:pt idx="124">
                  <c:v>65345.380421168113</c:v>
                </c:pt>
                <c:pt idx="125">
                  <c:v>65345.381645764166</c:v>
                </c:pt>
                <c:pt idx="126">
                  <c:v>65345.382870360219</c:v>
                </c:pt>
                <c:pt idx="127">
                  <c:v>65345.384094956273</c:v>
                </c:pt>
                <c:pt idx="128">
                  <c:v>65345.384707254299</c:v>
                </c:pt>
                <c:pt idx="129">
                  <c:v>65345.385319552326</c:v>
                </c:pt>
                <c:pt idx="130">
                  <c:v>65345.385931850353</c:v>
                </c:pt>
                <c:pt idx="131">
                  <c:v>65345.386544148379</c:v>
                </c:pt>
                <c:pt idx="132">
                  <c:v>65345.386850297393</c:v>
                </c:pt>
                <c:pt idx="133">
                  <c:v>65345.387156446406</c:v>
                </c:pt>
                <c:pt idx="134">
                  <c:v>65345.387462595419</c:v>
                </c:pt>
                <c:pt idx="135">
                  <c:v>65345.387768744433</c:v>
                </c:pt>
                <c:pt idx="136">
                  <c:v>65345.38792181894</c:v>
                </c:pt>
                <c:pt idx="137">
                  <c:v>65345.388074893446</c:v>
                </c:pt>
                <c:pt idx="138">
                  <c:v>65345.388227967953</c:v>
                </c:pt>
                <c:pt idx="139">
                  <c:v>65345.38838104246</c:v>
                </c:pt>
                <c:pt idx="140">
                  <c:v>65345.388457579713</c:v>
                </c:pt>
                <c:pt idx="141">
                  <c:v>65345.388534116966</c:v>
                </c:pt>
                <c:pt idx="142">
                  <c:v>65345.38861065422</c:v>
                </c:pt>
                <c:pt idx="143">
                  <c:v>65345.388687191473</c:v>
                </c:pt>
                <c:pt idx="144">
                  <c:v>65345.3887254601</c:v>
                </c:pt>
                <c:pt idx="145">
                  <c:v>65345.388763728726</c:v>
                </c:pt>
                <c:pt idx="146">
                  <c:v>65345.388801997353</c:v>
                </c:pt>
                <c:pt idx="147">
                  <c:v>65345.38884026598</c:v>
                </c:pt>
                <c:pt idx="148">
                  <c:v>65345.388859400293</c:v>
                </c:pt>
                <c:pt idx="149">
                  <c:v>65345.388878534606</c:v>
                </c:pt>
                <c:pt idx="150">
                  <c:v>65345.38889766892</c:v>
                </c:pt>
                <c:pt idx="151">
                  <c:v>65345.388916803233</c:v>
                </c:pt>
                <c:pt idx="152">
                  <c:v>65345.38892637039</c:v>
                </c:pt>
                <c:pt idx="153">
                  <c:v>65345.388935937546</c:v>
                </c:pt>
                <c:pt idx="154">
                  <c:v>65345.388945504703</c:v>
                </c:pt>
                <c:pt idx="155">
                  <c:v>65345.38895507186</c:v>
                </c:pt>
                <c:pt idx="156">
                  <c:v>65345.388959855438</c:v>
                </c:pt>
                <c:pt idx="157">
                  <c:v>65345.388964639016</c:v>
                </c:pt>
                <c:pt idx="158">
                  <c:v>65345.388969422595</c:v>
                </c:pt>
                <c:pt idx="159">
                  <c:v>65345.388974206173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'Soft Fork'!$S$2</c:f>
              <c:strCache>
                <c:ptCount val="1"/>
                <c:pt idx="0">
                  <c:v>Hard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'Soft Fork'!$M$3:$M$162</c:f>
              <c:numCache>
                <c:formatCode>General</c:formatCode>
                <c:ptCount val="16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  <c:pt idx="42">
                  <c:v>2051</c:v>
                </c:pt>
                <c:pt idx="43">
                  <c:v>2052</c:v>
                </c:pt>
                <c:pt idx="44">
                  <c:v>2053</c:v>
                </c:pt>
                <c:pt idx="45">
                  <c:v>2054</c:v>
                </c:pt>
                <c:pt idx="46">
                  <c:v>2055</c:v>
                </c:pt>
                <c:pt idx="47">
                  <c:v>2056</c:v>
                </c:pt>
                <c:pt idx="48">
                  <c:v>2057</c:v>
                </c:pt>
                <c:pt idx="49">
                  <c:v>2058</c:v>
                </c:pt>
                <c:pt idx="50">
                  <c:v>2059</c:v>
                </c:pt>
                <c:pt idx="51">
                  <c:v>2060</c:v>
                </c:pt>
                <c:pt idx="52">
                  <c:v>2061</c:v>
                </c:pt>
                <c:pt idx="53">
                  <c:v>2062</c:v>
                </c:pt>
                <c:pt idx="54">
                  <c:v>2063</c:v>
                </c:pt>
                <c:pt idx="55">
                  <c:v>2064</c:v>
                </c:pt>
                <c:pt idx="56">
                  <c:v>2065</c:v>
                </c:pt>
                <c:pt idx="57">
                  <c:v>2066</c:v>
                </c:pt>
                <c:pt idx="58">
                  <c:v>2067</c:v>
                </c:pt>
                <c:pt idx="59">
                  <c:v>2068</c:v>
                </c:pt>
                <c:pt idx="60">
                  <c:v>2069</c:v>
                </c:pt>
                <c:pt idx="61">
                  <c:v>2070</c:v>
                </c:pt>
                <c:pt idx="62">
                  <c:v>2071</c:v>
                </c:pt>
                <c:pt idx="63">
                  <c:v>2072</c:v>
                </c:pt>
                <c:pt idx="64">
                  <c:v>2073</c:v>
                </c:pt>
                <c:pt idx="65">
                  <c:v>2074</c:v>
                </c:pt>
                <c:pt idx="66">
                  <c:v>2075</c:v>
                </c:pt>
                <c:pt idx="67">
                  <c:v>2076</c:v>
                </c:pt>
                <c:pt idx="68">
                  <c:v>2077</c:v>
                </c:pt>
                <c:pt idx="69">
                  <c:v>2078</c:v>
                </c:pt>
                <c:pt idx="70">
                  <c:v>2079</c:v>
                </c:pt>
                <c:pt idx="71">
                  <c:v>2080</c:v>
                </c:pt>
                <c:pt idx="72">
                  <c:v>2081</c:v>
                </c:pt>
                <c:pt idx="73">
                  <c:v>2082</c:v>
                </c:pt>
                <c:pt idx="74">
                  <c:v>2083</c:v>
                </c:pt>
                <c:pt idx="75">
                  <c:v>2084</c:v>
                </c:pt>
                <c:pt idx="76">
                  <c:v>2085</c:v>
                </c:pt>
                <c:pt idx="77">
                  <c:v>2086</c:v>
                </c:pt>
                <c:pt idx="78">
                  <c:v>2087</c:v>
                </c:pt>
                <c:pt idx="79">
                  <c:v>2088</c:v>
                </c:pt>
                <c:pt idx="80">
                  <c:v>2089</c:v>
                </c:pt>
                <c:pt idx="81">
                  <c:v>2090</c:v>
                </c:pt>
                <c:pt idx="82">
                  <c:v>2091</c:v>
                </c:pt>
                <c:pt idx="83">
                  <c:v>2092</c:v>
                </c:pt>
                <c:pt idx="84">
                  <c:v>2093</c:v>
                </c:pt>
                <c:pt idx="85">
                  <c:v>2094</c:v>
                </c:pt>
                <c:pt idx="86">
                  <c:v>2095</c:v>
                </c:pt>
                <c:pt idx="87">
                  <c:v>2096</c:v>
                </c:pt>
                <c:pt idx="88">
                  <c:v>2097</c:v>
                </c:pt>
                <c:pt idx="89">
                  <c:v>2098</c:v>
                </c:pt>
                <c:pt idx="90">
                  <c:v>2099</c:v>
                </c:pt>
                <c:pt idx="91">
                  <c:v>2100</c:v>
                </c:pt>
                <c:pt idx="92">
                  <c:v>2101</c:v>
                </c:pt>
                <c:pt idx="93">
                  <c:v>2102</c:v>
                </c:pt>
                <c:pt idx="94">
                  <c:v>2103</c:v>
                </c:pt>
                <c:pt idx="95">
                  <c:v>2104</c:v>
                </c:pt>
                <c:pt idx="96">
                  <c:v>2105</c:v>
                </c:pt>
                <c:pt idx="97">
                  <c:v>2106</c:v>
                </c:pt>
                <c:pt idx="98">
                  <c:v>2107</c:v>
                </c:pt>
                <c:pt idx="99">
                  <c:v>2108</c:v>
                </c:pt>
                <c:pt idx="100">
                  <c:v>2109</c:v>
                </c:pt>
                <c:pt idx="101">
                  <c:v>2110</c:v>
                </c:pt>
                <c:pt idx="102">
                  <c:v>2111</c:v>
                </c:pt>
                <c:pt idx="103">
                  <c:v>2112</c:v>
                </c:pt>
                <c:pt idx="104">
                  <c:v>2113</c:v>
                </c:pt>
                <c:pt idx="105">
                  <c:v>2114</c:v>
                </c:pt>
                <c:pt idx="106">
                  <c:v>2115</c:v>
                </c:pt>
                <c:pt idx="107">
                  <c:v>2116</c:v>
                </c:pt>
                <c:pt idx="108">
                  <c:v>2117</c:v>
                </c:pt>
                <c:pt idx="109">
                  <c:v>2118</c:v>
                </c:pt>
                <c:pt idx="110">
                  <c:v>2119</c:v>
                </c:pt>
                <c:pt idx="111">
                  <c:v>2120</c:v>
                </c:pt>
                <c:pt idx="112">
                  <c:v>2121</c:v>
                </c:pt>
                <c:pt idx="113">
                  <c:v>2122</c:v>
                </c:pt>
                <c:pt idx="114">
                  <c:v>2123</c:v>
                </c:pt>
                <c:pt idx="115">
                  <c:v>2124</c:v>
                </c:pt>
                <c:pt idx="116">
                  <c:v>2125</c:v>
                </c:pt>
                <c:pt idx="117">
                  <c:v>2126</c:v>
                </c:pt>
                <c:pt idx="118">
                  <c:v>2127</c:v>
                </c:pt>
                <c:pt idx="119">
                  <c:v>2128</c:v>
                </c:pt>
                <c:pt idx="120">
                  <c:v>2129</c:v>
                </c:pt>
                <c:pt idx="121">
                  <c:v>2130</c:v>
                </c:pt>
                <c:pt idx="122">
                  <c:v>2131</c:v>
                </c:pt>
                <c:pt idx="123">
                  <c:v>2132</c:v>
                </c:pt>
                <c:pt idx="124">
                  <c:v>2133</c:v>
                </c:pt>
                <c:pt idx="125">
                  <c:v>2134</c:v>
                </c:pt>
                <c:pt idx="126">
                  <c:v>2135</c:v>
                </c:pt>
                <c:pt idx="127">
                  <c:v>2136</c:v>
                </c:pt>
                <c:pt idx="128">
                  <c:v>2137</c:v>
                </c:pt>
                <c:pt idx="129">
                  <c:v>2138</c:v>
                </c:pt>
                <c:pt idx="130">
                  <c:v>2139</c:v>
                </c:pt>
                <c:pt idx="131">
                  <c:v>2140</c:v>
                </c:pt>
                <c:pt idx="132">
                  <c:v>2141</c:v>
                </c:pt>
                <c:pt idx="133">
                  <c:v>2142</c:v>
                </c:pt>
                <c:pt idx="134">
                  <c:v>2143</c:v>
                </c:pt>
                <c:pt idx="135">
                  <c:v>2144</c:v>
                </c:pt>
                <c:pt idx="136">
                  <c:v>2145</c:v>
                </c:pt>
                <c:pt idx="137">
                  <c:v>2146</c:v>
                </c:pt>
                <c:pt idx="138">
                  <c:v>2147</c:v>
                </c:pt>
                <c:pt idx="139">
                  <c:v>2148</c:v>
                </c:pt>
                <c:pt idx="140">
                  <c:v>2149</c:v>
                </c:pt>
                <c:pt idx="141">
                  <c:v>2150</c:v>
                </c:pt>
                <c:pt idx="142">
                  <c:v>2151</c:v>
                </c:pt>
                <c:pt idx="143">
                  <c:v>2152</c:v>
                </c:pt>
                <c:pt idx="144">
                  <c:v>2153</c:v>
                </c:pt>
                <c:pt idx="145">
                  <c:v>2154</c:v>
                </c:pt>
                <c:pt idx="146">
                  <c:v>2155</c:v>
                </c:pt>
                <c:pt idx="147">
                  <c:v>2156</c:v>
                </c:pt>
                <c:pt idx="148">
                  <c:v>2157</c:v>
                </c:pt>
                <c:pt idx="149">
                  <c:v>2158</c:v>
                </c:pt>
                <c:pt idx="150">
                  <c:v>2159</c:v>
                </c:pt>
                <c:pt idx="151">
                  <c:v>2160</c:v>
                </c:pt>
                <c:pt idx="152">
                  <c:v>2161</c:v>
                </c:pt>
                <c:pt idx="153">
                  <c:v>2162</c:v>
                </c:pt>
                <c:pt idx="154">
                  <c:v>2163</c:v>
                </c:pt>
                <c:pt idx="155">
                  <c:v>2164</c:v>
                </c:pt>
                <c:pt idx="156">
                  <c:v>2165</c:v>
                </c:pt>
                <c:pt idx="157">
                  <c:v>2166</c:v>
                </c:pt>
                <c:pt idx="158">
                  <c:v>2167</c:v>
                </c:pt>
                <c:pt idx="159">
                  <c:v>2168</c:v>
                </c:pt>
              </c:numCache>
            </c:numRef>
          </c:xVal>
          <c:yVal>
            <c:numRef>
              <c:f>'Soft Fork'!$S$3:$S$162</c:f>
              <c:numCache>
                <c:formatCode>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42890.750566816423</c:v>
                </c:pt>
                <c:pt idx="9">
                  <c:v>130698.20588593336</c:v>
                </c:pt>
                <c:pt idx="10">
                  <c:v>264573.44270626671</c:v>
                </c:pt>
                <c:pt idx="11">
                  <c:v>444832.02881630044</c:v>
                </c:pt>
                <c:pt idx="12">
                  <c:v>342292.07683317491</c:v>
                </c:pt>
                <c:pt idx="13">
                  <c:v>284531.45781078667</c:v>
                </c:pt>
                <c:pt idx="14">
                  <c:v>269809.13086234144</c:v>
                </c:pt>
                <c:pt idx="15">
                  <c:v>295895.35521858011</c:v>
                </c:pt>
                <c:pt idx="16">
                  <c:v>195818.17048971151</c:v>
                </c:pt>
                <c:pt idx="17">
                  <c:v>131058.91990249854</c:v>
                </c:pt>
                <c:pt idx="18">
                  <c:v>98567.695605641202</c:v>
                </c:pt>
                <c:pt idx="19">
                  <c:v>95220.341470627871</c:v>
                </c:pt>
                <c:pt idx="20">
                  <c:v>35720.740890211688</c:v>
                </c:pt>
                <c:pt idx="21">
                  <c:v>-784.51881821734423</c:v>
                </c:pt>
                <c:pt idx="22">
                  <c:v>-17192.434217145114</c:v>
                </c:pt>
                <c:pt idx="23">
                  <c:v>-16218.405557633552</c:v>
                </c:pt>
                <c:pt idx="24">
                  <c:v>-41455.908466857145</c:v>
                </c:pt>
                <c:pt idx="25">
                  <c:v>-54085.586949734716</c:v>
                </c:pt>
                <c:pt idx="26">
                  <c:v>-56138.603992281263</c:v>
                </c:pt>
                <c:pt idx="27">
                  <c:v>-49406.366953547709</c:v>
                </c:pt>
                <c:pt idx="28">
                  <c:v>-55993.340261747595</c:v>
                </c:pt>
                <c:pt idx="29">
                  <c:v>-56694.049226092306</c:v>
                </c:pt>
                <c:pt idx="30">
                  <c:v>-52645.793814498393</c:v>
                </c:pt>
                <c:pt idx="31">
                  <c:v>-44802.506437748525</c:v>
                </c:pt>
                <c:pt idx="32">
                  <c:v>-44227.736446567156</c:v>
                </c:pt>
                <c:pt idx="33">
                  <c:v>-41297.155487116615</c:v>
                </c:pt>
                <c:pt idx="34">
                  <c:v>-36536.359642241165</c:v>
                </c:pt>
                <c:pt idx="35">
                  <c:v>-30366.832805913098</c:v>
                </c:pt>
                <c:pt idx="36">
                  <c:v>-28259.29946418609</c:v>
                </c:pt>
                <c:pt idx="37">
                  <c:v>-25339.953053081703</c:v>
                </c:pt>
                <c:pt idx="38">
                  <c:v>-21812.758152847156</c:v>
                </c:pt>
                <c:pt idx="39">
                  <c:v>-17834.56592187869</c:v>
                </c:pt>
                <c:pt idx="40">
                  <c:v>-16092.943371488547</c:v>
                </c:pt>
                <c:pt idx="41">
                  <c:v>-14109.714092382206</c:v>
                </c:pt>
                <c:pt idx="42">
                  <c:v>-11952.0261092939</c:v>
                </c:pt>
                <c:pt idx="43">
                  <c:v>-9669.493407133974</c:v>
                </c:pt>
                <c:pt idx="44">
                  <c:v>-8582.4999972451915</c:v>
                </c:pt>
                <c:pt idx="45">
                  <c:v>-7433.2691747626468</c:v>
                </c:pt>
                <c:pt idx="46">
                  <c:v>-6240.6797003503816</c:v>
                </c:pt>
                <c:pt idx="47">
                  <c:v>-5018.1513904258409</c:v>
                </c:pt>
                <c:pt idx="48">
                  <c:v>-4417.1743030327343</c:v>
                </c:pt>
                <c:pt idx="49">
                  <c:v>-3802.2979490031257</c:v>
                </c:pt>
                <c:pt idx="50">
                  <c:v>-3178.0760321363191</c:v>
                </c:pt>
                <c:pt idx="51">
                  <c:v>-2547.6255866446481</c:v>
                </c:pt>
                <c:pt idx="52">
                  <c:v>-2234.0809445553932</c:v>
                </c:pt>
                <c:pt idx="53">
                  <c:v>-1917.8418448551438</c:v>
                </c:pt>
                <c:pt idx="54">
                  <c:v>-1599.8537459561837</c:v>
                </c:pt>
                <c:pt idx="55">
                  <c:v>-1280.7402673473925</c:v>
                </c:pt>
                <c:pt idx="56">
                  <c:v>-1121.4192398685598</c:v>
                </c:pt>
                <c:pt idx="57">
                  <c:v>-961.6443618545477</c:v>
                </c:pt>
                <c:pt idx="58">
                  <c:v>-801.58502001107115</c:v>
                </c:pt>
                <c:pt idx="59">
                  <c:v>-641.34893106438301</c:v>
                </c:pt>
                <c:pt idx="60">
                  <c:v>-561.25910289974161</c:v>
                </c:pt>
                <c:pt idx="61">
                  <c:v>-481.10280053679622</c:v>
                </c:pt>
                <c:pt idx="62">
                  <c:v>-400.9062601441758</c:v>
                </c:pt>
                <c:pt idx="63">
                  <c:v>-320.68557362470051</c:v>
                </c:pt>
                <c:pt idx="64">
                  <c:v>-280.57808613250268</c:v>
                </c:pt>
                <c:pt idx="65">
                  <c:v>-240.46212705660128</c:v>
                </c:pt>
                <c:pt idx="66">
                  <c:v>-200.34121487503842</c:v>
                </c:pt>
                <c:pt idx="67">
                  <c:v>-160.21743170776938</c:v>
                </c:pt>
                <c:pt idx="68">
                  <c:v>-140.15578049179868</c:v>
                </c:pt>
                <c:pt idx="69">
                  <c:v>-120.09318939899748</c:v>
                </c:pt>
                <c:pt idx="70">
                  <c:v>-100.03006746704594</c:v>
                </c:pt>
                <c:pt idx="71">
                  <c:v>-79.966648295633689</c:v>
                </c:pt>
                <c:pt idx="72">
                  <c:v>-69.934954985749769</c:v>
                </c:pt>
                <c:pt idx="73">
                  <c:v>-59.903170860807379</c:v>
                </c:pt>
                <c:pt idx="74">
                  <c:v>-49.871337182813448</c:v>
                </c:pt>
                <c:pt idx="75">
                  <c:v>-39.839476698093321</c:v>
                </c:pt>
                <c:pt idx="76">
                  <c:v>-34.823547270552311</c:v>
                </c:pt>
                <c:pt idx="77">
                  <c:v>-29.807610197943252</c:v>
                </c:pt>
                <c:pt idx="78">
                  <c:v>-24.791669094921527</c:v>
                </c:pt>
                <c:pt idx="79">
                  <c:v>-19.775725885278689</c:v>
                </c:pt>
                <c:pt idx="80">
                  <c:v>-17.267754301244651</c:v>
                </c:pt>
                <c:pt idx="81">
                  <c:v>-14.75978215632583</c:v>
                </c:pt>
                <c:pt idx="82">
                  <c:v>-12.25180972569575</c:v>
                </c:pt>
                <c:pt idx="83">
                  <c:v>-9.7438371507689023</c:v>
                </c:pt>
                <c:pt idx="84">
                  <c:v>-8.4898508622304583</c:v>
                </c:pt>
                <c:pt idx="85">
                  <c:v>-7.2358645378206523</c:v>
                </c:pt>
                <c:pt idx="86">
                  <c:v>-5.981878195754013</c:v>
                </c:pt>
                <c:pt idx="87">
                  <c:v>-4.7278918450703129</c:v>
                </c:pt>
                <c:pt idx="88">
                  <c:v>-4.1008986695383598</c:v>
                </c:pt>
                <c:pt idx="89">
                  <c:v>-3.4739054920060779</c:v>
                </c:pt>
                <c:pt idx="90">
                  <c:v>-2.8469123135223158</c:v>
                </c:pt>
                <c:pt idx="91">
                  <c:v>-2.2199191345898237</c:v>
                </c:pt>
                <c:pt idx="92">
                  <c:v>-1.9064225451081511</c:v>
                </c:pt>
                <c:pt idx="93">
                  <c:v>-1.5929259555291995</c:v>
                </c:pt>
                <c:pt idx="94">
                  <c:v>-1.2794293659055311</c:v>
                </c:pt>
                <c:pt idx="95">
                  <c:v>-0.96593277626148233</c:v>
                </c:pt>
                <c:pt idx="96">
                  <c:v>-0.80918448143854604</c:v>
                </c:pt>
                <c:pt idx="97">
                  <c:v>-0.65243618661148339</c:v>
                </c:pt>
                <c:pt idx="98">
                  <c:v>-0.49568789178258754</c:v>
                </c:pt>
                <c:pt idx="99">
                  <c:v>-0.33893959695288423</c:v>
                </c:pt>
                <c:pt idx="100">
                  <c:v>-0.26056544953798944</c:v>
                </c:pt>
                <c:pt idx="101">
                  <c:v>-0.18219130212294193</c:v>
                </c:pt>
                <c:pt idx="102">
                  <c:v>-0.10381715470782889</c:v>
                </c:pt>
                <c:pt idx="103">
                  <c:v>-2.5443007292687933E-2</c:v>
                </c:pt>
                <c:pt idx="104">
                  <c:v>1.3744066414884244E-2</c:v>
                </c:pt>
                <c:pt idx="105">
                  <c:v>5.2931140122461348E-2</c:v>
                </c:pt>
                <c:pt idx="106">
                  <c:v>9.2118213830040499E-2</c:v>
                </c:pt>
                <c:pt idx="107">
                  <c:v>0.1313052875376205</c:v>
                </c:pt>
                <c:pt idx="108">
                  <c:v>0.15089882439141056</c:v>
                </c:pt>
                <c:pt idx="109">
                  <c:v>0.17049236124520076</c:v>
                </c:pt>
                <c:pt idx="110">
                  <c:v>0.19008589809899101</c:v>
                </c:pt>
                <c:pt idx="111">
                  <c:v>0.2096794349527813</c:v>
                </c:pt>
                <c:pt idx="112">
                  <c:v>0.21947620337967644</c:v>
                </c:pt>
                <c:pt idx="113">
                  <c:v>0.22927297180657158</c:v>
                </c:pt>
                <c:pt idx="114">
                  <c:v>0.23906974023346672</c:v>
                </c:pt>
                <c:pt idx="115">
                  <c:v>0.24886650866036186</c:v>
                </c:pt>
                <c:pt idx="116">
                  <c:v>0.25376489287380943</c:v>
                </c:pt>
                <c:pt idx="117">
                  <c:v>0.258663277087257</c:v>
                </c:pt>
                <c:pt idx="118">
                  <c:v>0.26356166130070457</c:v>
                </c:pt>
                <c:pt idx="119">
                  <c:v>0.26846004551415215</c:v>
                </c:pt>
                <c:pt idx="120">
                  <c:v>0.27090923762087593</c:v>
                </c:pt>
                <c:pt idx="121">
                  <c:v>0.27335842972759972</c:v>
                </c:pt>
                <c:pt idx="122">
                  <c:v>0.2758076218343235</c:v>
                </c:pt>
                <c:pt idx="123">
                  <c:v>0.27825681394104729</c:v>
                </c:pt>
                <c:pt idx="124">
                  <c:v>0.27948140999440918</c:v>
                </c:pt>
                <c:pt idx="125">
                  <c:v>0.28070600604777107</c:v>
                </c:pt>
                <c:pt idx="126">
                  <c:v>0.28193060210113297</c:v>
                </c:pt>
                <c:pt idx="127">
                  <c:v>0.28315519815449486</c:v>
                </c:pt>
                <c:pt idx="128">
                  <c:v>0.2837674961811758</c:v>
                </c:pt>
                <c:pt idx="129">
                  <c:v>0.28437979420785675</c:v>
                </c:pt>
                <c:pt idx="130">
                  <c:v>0.2849920922345377</c:v>
                </c:pt>
                <c:pt idx="131">
                  <c:v>0.28560439026121864</c:v>
                </c:pt>
                <c:pt idx="132">
                  <c:v>0.28591053927455912</c:v>
                </c:pt>
                <c:pt idx="133">
                  <c:v>0.28621668828789959</c:v>
                </c:pt>
                <c:pt idx="134">
                  <c:v>0.28652283730124006</c:v>
                </c:pt>
                <c:pt idx="135">
                  <c:v>0.28682898631458054</c:v>
                </c:pt>
                <c:pt idx="136">
                  <c:v>0.28698206082125077</c:v>
                </c:pt>
                <c:pt idx="137">
                  <c:v>0.28713513532792101</c:v>
                </c:pt>
                <c:pt idx="138">
                  <c:v>0.28728820983459125</c:v>
                </c:pt>
                <c:pt idx="139">
                  <c:v>0.28744128434126148</c:v>
                </c:pt>
                <c:pt idx="140">
                  <c:v>0.2875178215945966</c:v>
                </c:pt>
                <c:pt idx="141">
                  <c:v>0.28759435884793172</c:v>
                </c:pt>
                <c:pt idx="142">
                  <c:v>0.28767089610126684</c:v>
                </c:pt>
                <c:pt idx="143">
                  <c:v>0.28774743335460196</c:v>
                </c:pt>
                <c:pt idx="144">
                  <c:v>0.28778570198126951</c:v>
                </c:pt>
                <c:pt idx="145">
                  <c:v>0.28782397060793707</c:v>
                </c:pt>
                <c:pt idx="146">
                  <c:v>0.28786223923460463</c:v>
                </c:pt>
                <c:pt idx="147">
                  <c:v>0.28790050786127219</c:v>
                </c:pt>
                <c:pt idx="148">
                  <c:v>0.28791964217460597</c:v>
                </c:pt>
                <c:pt idx="149">
                  <c:v>0.28793877648793975</c:v>
                </c:pt>
                <c:pt idx="150">
                  <c:v>0.28795791080127353</c:v>
                </c:pt>
                <c:pt idx="151">
                  <c:v>0.28797704511460731</c:v>
                </c:pt>
                <c:pt idx="152">
                  <c:v>0.2879866122712742</c:v>
                </c:pt>
                <c:pt idx="153">
                  <c:v>0.28799617942794109</c:v>
                </c:pt>
                <c:pt idx="154">
                  <c:v>0.28800574658460798</c:v>
                </c:pt>
                <c:pt idx="155">
                  <c:v>0.28801531374127487</c:v>
                </c:pt>
                <c:pt idx="156">
                  <c:v>0.28802009731960831</c:v>
                </c:pt>
                <c:pt idx="157">
                  <c:v>0.28802488089794176</c:v>
                </c:pt>
                <c:pt idx="158">
                  <c:v>0.2880296644762752</c:v>
                </c:pt>
                <c:pt idx="159">
                  <c:v>0.28803444805460865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07168"/>
        <c:axId val="145007744"/>
      </c:scatterChart>
      <c:valAx>
        <c:axId val="145007168"/>
        <c:scaling>
          <c:orientation val="minMax"/>
          <c:max val="2064"/>
          <c:min val="2008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5007744"/>
        <c:crosses val="autoZero"/>
        <c:crossBetween val="midCat"/>
        <c:majorUnit val="8"/>
        <c:minorUnit val="4"/>
      </c:valAx>
      <c:valAx>
        <c:axId val="1450077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5007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872255425705037"/>
          <c:y val="0.36992347576351975"/>
          <c:w val="0.17414458424013726"/>
          <c:h val="0.11824337960775264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Quantity</a:t>
            </a:r>
            <a:r>
              <a:rPr lang="en-US" baseline="0"/>
              <a:t> of Bitcoin Issued (Per Year)</a:t>
            </a:r>
            <a:endParaRPr lang="en-US"/>
          </a:p>
        </c:rich>
      </c:tx>
      <c:layout>
        <c:manualLayout>
          <c:xMode val="edge"/>
          <c:yMode val="edge"/>
          <c:x val="0.33688385701438078"/>
          <c:y val="5.0361961729271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28711955980005"/>
          <c:y val="4.1292489295586481E-2"/>
          <c:w val="0.84083199258416674"/>
          <c:h val="0.86553540517167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'Hard Fork'!$N$2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/>
          </c:spPr>
          <c:marker>
            <c:symbol val="x"/>
            <c:size val="4"/>
          </c:marker>
          <c:xVal>
            <c:numRef>
              <c:f>'Hard Fork'!$M$3:$M$55</c:f>
              <c:numCache>
                <c:formatCode>General</c:formatCode>
                <c:ptCount val="5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  <c:pt idx="42">
                  <c:v>2051</c:v>
                </c:pt>
                <c:pt idx="43">
                  <c:v>2052</c:v>
                </c:pt>
                <c:pt idx="44">
                  <c:v>2053</c:v>
                </c:pt>
                <c:pt idx="45">
                  <c:v>2054</c:v>
                </c:pt>
                <c:pt idx="46">
                  <c:v>2055</c:v>
                </c:pt>
                <c:pt idx="47">
                  <c:v>2056</c:v>
                </c:pt>
                <c:pt idx="48">
                  <c:v>2057</c:v>
                </c:pt>
                <c:pt idx="49">
                  <c:v>2058</c:v>
                </c:pt>
                <c:pt idx="50">
                  <c:v>2059</c:v>
                </c:pt>
                <c:pt idx="51">
                  <c:v>2060</c:v>
                </c:pt>
                <c:pt idx="52">
                  <c:v>2061</c:v>
                </c:pt>
              </c:numCache>
            </c:numRef>
          </c:xVal>
          <c:yVal>
            <c:numRef>
              <c:f>'Hard Fork'!$N$3:$N$55</c:f>
              <c:numCache>
                <c:formatCode>0.00E+00</c:formatCode>
                <c:ptCount val="53"/>
                <c:pt idx="0">
                  <c:v>2629800</c:v>
                </c:pt>
                <c:pt idx="1">
                  <c:v>2629800</c:v>
                </c:pt>
                <c:pt idx="2">
                  <c:v>2629800</c:v>
                </c:pt>
                <c:pt idx="3">
                  <c:v>2629800</c:v>
                </c:pt>
                <c:pt idx="4">
                  <c:v>1314900</c:v>
                </c:pt>
                <c:pt idx="5">
                  <c:v>1314900</c:v>
                </c:pt>
                <c:pt idx="6">
                  <c:v>1314900</c:v>
                </c:pt>
                <c:pt idx="7">
                  <c:v>1314900</c:v>
                </c:pt>
                <c:pt idx="8">
                  <c:v>657450</c:v>
                </c:pt>
                <c:pt idx="9">
                  <c:v>657450</c:v>
                </c:pt>
                <c:pt idx="10">
                  <c:v>657450</c:v>
                </c:pt>
                <c:pt idx="11">
                  <c:v>657450</c:v>
                </c:pt>
                <c:pt idx="12">
                  <c:v>328725</c:v>
                </c:pt>
                <c:pt idx="13">
                  <c:v>328725</c:v>
                </c:pt>
                <c:pt idx="14">
                  <c:v>328725</c:v>
                </c:pt>
                <c:pt idx="15">
                  <c:v>328725</c:v>
                </c:pt>
                <c:pt idx="16">
                  <c:v>164362.5</c:v>
                </c:pt>
                <c:pt idx="17">
                  <c:v>164362.5</c:v>
                </c:pt>
                <c:pt idx="18">
                  <c:v>164362.5</c:v>
                </c:pt>
                <c:pt idx="19">
                  <c:v>164362.5</c:v>
                </c:pt>
                <c:pt idx="20">
                  <c:v>82181.25</c:v>
                </c:pt>
                <c:pt idx="21">
                  <c:v>82181.25</c:v>
                </c:pt>
                <c:pt idx="22">
                  <c:v>82181.25</c:v>
                </c:pt>
                <c:pt idx="23">
                  <c:v>82181.25</c:v>
                </c:pt>
                <c:pt idx="24">
                  <c:v>41090.625</c:v>
                </c:pt>
                <c:pt idx="25">
                  <c:v>41090.625</c:v>
                </c:pt>
                <c:pt idx="26">
                  <c:v>41090.625</c:v>
                </c:pt>
                <c:pt idx="27">
                  <c:v>41090.625</c:v>
                </c:pt>
                <c:pt idx="28">
                  <c:v>20545.3125</c:v>
                </c:pt>
                <c:pt idx="29">
                  <c:v>20545.3125</c:v>
                </c:pt>
                <c:pt idx="30">
                  <c:v>20545.3125</c:v>
                </c:pt>
                <c:pt idx="31">
                  <c:v>20545.3125</c:v>
                </c:pt>
                <c:pt idx="32">
                  <c:v>10272.65625</c:v>
                </c:pt>
                <c:pt idx="33">
                  <c:v>10272.65625</c:v>
                </c:pt>
                <c:pt idx="34">
                  <c:v>10272.65625</c:v>
                </c:pt>
                <c:pt idx="35">
                  <c:v>10272.65625</c:v>
                </c:pt>
                <c:pt idx="36">
                  <c:v>5136.328125</c:v>
                </c:pt>
                <c:pt idx="37">
                  <c:v>5136.328125</c:v>
                </c:pt>
                <c:pt idx="38">
                  <c:v>5136.328125</c:v>
                </c:pt>
                <c:pt idx="39">
                  <c:v>5136.328125</c:v>
                </c:pt>
                <c:pt idx="40">
                  <c:v>2568.1640625</c:v>
                </c:pt>
                <c:pt idx="41">
                  <c:v>2568.1640625</c:v>
                </c:pt>
                <c:pt idx="42">
                  <c:v>2568.1640625</c:v>
                </c:pt>
                <c:pt idx="43">
                  <c:v>2568.1640625</c:v>
                </c:pt>
                <c:pt idx="44">
                  <c:v>1284.08203125</c:v>
                </c:pt>
                <c:pt idx="45">
                  <c:v>1284.08203125</c:v>
                </c:pt>
                <c:pt idx="46">
                  <c:v>1284.08203125</c:v>
                </c:pt>
                <c:pt idx="47">
                  <c:v>1284.08203125</c:v>
                </c:pt>
                <c:pt idx="48">
                  <c:v>642.041015625</c:v>
                </c:pt>
                <c:pt idx="49">
                  <c:v>642.041015625</c:v>
                </c:pt>
                <c:pt idx="50">
                  <c:v>642.041015625</c:v>
                </c:pt>
                <c:pt idx="51">
                  <c:v>642.041015625</c:v>
                </c:pt>
                <c:pt idx="52">
                  <c:v>321.0205078125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'Hard Fork'!$O$2</c:f>
              <c:strCache>
                <c:ptCount val="1"/>
                <c:pt idx="0">
                  <c:v>Modified</c:v>
                </c:pt>
              </c:strCache>
            </c:strRef>
          </c:tx>
          <c:spPr>
            <a:ln w="25400" cmpd="dbl">
              <a:prstDash val="sysDash"/>
            </a:ln>
          </c:spPr>
          <c:marker>
            <c:symbol val="square"/>
            <c:size val="3"/>
          </c:marker>
          <c:xVal>
            <c:numRef>
              <c:f>'Hard Fork'!$M$3:$M$55</c:f>
              <c:numCache>
                <c:formatCode>General</c:formatCode>
                <c:ptCount val="5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  <c:pt idx="42">
                  <c:v>2051</c:v>
                </c:pt>
                <c:pt idx="43">
                  <c:v>2052</c:v>
                </c:pt>
                <c:pt idx="44">
                  <c:v>2053</c:v>
                </c:pt>
                <c:pt idx="45">
                  <c:v>2054</c:v>
                </c:pt>
                <c:pt idx="46">
                  <c:v>2055</c:v>
                </c:pt>
                <c:pt idx="47">
                  <c:v>2056</c:v>
                </c:pt>
                <c:pt idx="48">
                  <c:v>2057</c:v>
                </c:pt>
                <c:pt idx="49">
                  <c:v>2058</c:v>
                </c:pt>
                <c:pt idx="50">
                  <c:v>2059</c:v>
                </c:pt>
                <c:pt idx="51">
                  <c:v>2060</c:v>
                </c:pt>
                <c:pt idx="52">
                  <c:v>2061</c:v>
                </c:pt>
              </c:numCache>
            </c:numRef>
          </c:xVal>
          <c:yVal>
            <c:numRef>
              <c:f>'Hard Fork'!$O$3:$O$55</c:f>
              <c:numCache>
                <c:formatCode>0.00E+00</c:formatCode>
                <c:ptCount val="53"/>
                <c:pt idx="0">
                  <c:v>2629800</c:v>
                </c:pt>
                <c:pt idx="1">
                  <c:v>2629800</c:v>
                </c:pt>
                <c:pt idx="2">
                  <c:v>2629800</c:v>
                </c:pt>
                <c:pt idx="3">
                  <c:v>2629800</c:v>
                </c:pt>
                <c:pt idx="4">
                  <c:v>1314900</c:v>
                </c:pt>
                <c:pt idx="5">
                  <c:v>1314900</c:v>
                </c:pt>
                <c:pt idx="6">
                  <c:v>1314900</c:v>
                </c:pt>
                <c:pt idx="7">
                  <c:v>1314900</c:v>
                </c:pt>
                <c:pt idx="8">
                  <c:v>614559.24943318358</c:v>
                </c:pt>
                <c:pt idx="9">
                  <c:v>569642.54468088306</c:v>
                </c:pt>
                <c:pt idx="10">
                  <c:v>523574.76317966665</c:v>
                </c:pt>
                <c:pt idx="11">
                  <c:v>477191.41388996626</c:v>
                </c:pt>
                <c:pt idx="12">
                  <c:v>431264.95198312553</c:v>
                </c:pt>
                <c:pt idx="13">
                  <c:v>386485.61902238824</c:v>
                </c:pt>
                <c:pt idx="14">
                  <c:v>343447.32694844523</c:v>
                </c:pt>
                <c:pt idx="15">
                  <c:v>302638.77564376133</c:v>
                </c:pt>
                <c:pt idx="16">
                  <c:v>264439.6847288686</c:v>
                </c:pt>
                <c:pt idx="17">
                  <c:v>229121.75058721297</c:v>
                </c:pt>
                <c:pt idx="18">
                  <c:v>196853.72429685734</c:v>
                </c:pt>
                <c:pt idx="19">
                  <c:v>167709.85413501333</c:v>
                </c:pt>
                <c:pt idx="20">
                  <c:v>141680.85058041618</c:v>
                </c:pt>
                <c:pt idx="21">
                  <c:v>118686.50970842903</c:v>
                </c:pt>
                <c:pt idx="22">
                  <c:v>98589.165398927769</c:v>
                </c:pt>
                <c:pt idx="23">
                  <c:v>81207.221340488439</c:v>
                </c:pt>
                <c:pt idx="24">
                  <c:v>66328.127909223593</c:v>
                </c:pt>
                <c:pt idx="25">
                  <c:v>53720.303482877571</c:v>
                </c:pt>
                <c:pt idx="26">
                  <c:v>43143.642042546548</c:v>
                </c:pt>
                <c:pt idx="27">
                  <c:v>34358.387961266446</c:v>
                </c:pt>
                <c:pt idx="28">
                  <c:v>27132.285808199886</c:v>
                </c:pt>
                <c:pt idx="29">
                  <c:v>21246.021464344714</c:v>
                </c:pt>
                <c:pt idx="30">
                  <c:v>16497.057088406091</c:v>
                </c:pt>
                <c:pt idx="31">
                  <c:v>12702.025123250132</c:v>
                </c:pt>
                <c:pt idx="32">
                  <c:v>9697.8862588186275</c:v>
                </c:pt>
                <c:pt idx="33">
                  <c:v>7342.0752905494601</c:v>
                </c:pt>
                <c:pt idx="34">
                  <c:v>5511.8604051245529</c:v>
                </c:pt>
                <c:pt idx="35">
                  <c:v>4103.1294136719325</c:v>
                </c:pt>
                <c:pt idx="36">
                  <c:v>3028.7947832729901</c:v>
                </c:pt>
                <c:pt idx="37">
                  <c:v>2216.9817138956123</c:v>
                </c:pt>
                <c:pt idx="38">
                  <c:v>1609.1332247654545</c:v>
                </c:pt>
                <c:pt idx="39">
                  <c:v>1158.1358940315322</c:v>
                </c:pt>
                <c:pt idx="40">
                  <c:v>826.54151210985719</c:v>
                </c:pt>
                <c:pt idx="41">
                  <c:v>584.93478339365913</c:v>
                </c:pt>
                <c:pt idx="42">
                  <c:v>410.47607941169372</c:v>
                </c:pt>
                <c:pt idx="43">
                  <c:v>285.63136034007294</c:v>
                </c:pt>
                <c:pt idx="44">
                  <c:v>197.0886213612165</c:v>
                </c:pt>
                <c:pt idx="45">
                  <c:v>134.85120876745574</c:v>
                </c:pt>
                <c:pt idx="46">
                  <c:v>91.492556837734568</c:v>
                </c:pt>
                <c:pt idx="47">
                  <c:v>61.553721325458824</c:v>
                </c:pt>
                <c:pt idx="48">
                  <c:v>41.063928231893421</c:v>
                </c:pt>
                <c:pt idx="49">
                  <c:v>27.16466159539144</c:v>
                </c:pt>
                <c:pt idx="50">
                  <c:v>17.819098758193544</c:v>
                </c:pt>
                <c:pt idx="51">
                  <c:v>11.590570133329232</c:v>
                </c:pt>
                <c:pt idx="52">
                  <c:v>7.4758657232451577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0048"/>
        <c:axId val="145010624"/>
      </c:scatterChart>
      <c:valAx>
        <c:axId val="145010048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crossAx val="145010624"/>
        <c:crosses val="autoZero"/>
        <c:crossBetween val="midCat"/>
      </c:valAx>
      <c:valAx>
        <c:axId val="145010624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5010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1947512683889"/>
          <c:y val="0.18727869662838426"/>
          <c:w val="0.13315489555672474"/>
          <c:h val="9.2643780543002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Coins Held in Reserve (occasionally negative)</a:t>
            </a:r>
          </a:p>
        </c:rich>
      </c:tx>
      <c:layout>
        <c:manualLayout>
          <c:xMode val="edge"/>
          <c:yMode val="edge"/>
          <c:x val="0.23980033763551137"/>
          <c:y val="7.5021292729110303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'Hard Fork'!$Q$2</c:f>
              <c:strCache>
                <c:ptCount val="1"/>
                <c:pt idx="0">
                  <c:v>cumul reserved</c:v>
                </c:pt>
              </c:strCache>
            </c:strRef>
          </c:tx>
          <c:spPr>
            <a:ln w="25400" cmpd="sng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yVal>
            <c:numRef>
              <c:f>'Hard Fork'!$Q$3:$Q$162</c:f>
              <c:numCache>
                <c:formatCode>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42890.750566816423</c:v>
                </c:pt>
                <c:pt idx="9">
                  <c:v>130698.20588593336</c:v>
                </c:pt>
                <c:pt idx="10">
                  <c:v>264573.44270626671</c:v>
                </c:pt>
                <c:pt idx="11">
                  <c:v>444832.02881630044</c:v>
                </c:pt>
                <c:pt idx="12">
                  <c:v>342292.07683317491</c:v>
                </c:pt>
                <c:pt idx="13">
                  <c:v>284531.45781078667</c:v>
                </c:pt>
                <c:pt idx="14">
                  <c:v>269809.13086234144</c:v>
                </c:pt>
                <c:pt idx="15">
                  <c:v>295895.35521858011</c:v>
                </c:pt>
                <c:pt idx="16">
                  <c:v>195818.17048971151</c:v>
                </c:pt>
                <c:pt idx="17">
                  <c:v>131058.91990249854</c:v>
                </c:pt>
                <c:pt idx="18">
                  <c:v>98567.695605641202</c:v>
                </c:pt>
                <c:pt idx="19">
                  <c:v>95220.341470627871</c:v>
                </c:pt>
                <c:pt idx="20">
                  <c:v>35720.740890211688</c:v>
                </c:pt>
                <c:pt idx="21">
                  <c:v>-784.51881821734423</c:v>
                </c:pt>
                <c:pt idx="22">
                  <c:v>-17192.434217145114</c:v>
                </c:pt>
                <c:pt idx="23">
                  <c:v>-16218.405557633552</c:v>
                </c:pt>
                <c:pt idx="24">
                  <c:v>-41455.908466857145</c:v>
                </c:pt>
                <c:pt idx="25">
                  <c:v>-54085.586949734716</c:v>
                </c:pt>
                <c:pt idx="26">
                  <c:v>-56138.603992281263</c:v>
                </c:pt>
                <c:pt idx="27">
                  <c:v>-49406.366953547709</c:v>
                </c:pt>
                <c:pt idx="28">
                  <c:v>-55993.340261747595</c:v>
                </c:pt>
                <c:pt idx="29">
                  <c:v>-56694.049226092306</c:v>
                </c:pt>
                <c:pt idx="30">
                  <c:v>-52645.793814498393</c:v>
                </c:pt>
                <c:pt idx="31">
                  <c:v>-44802.506437748525</c:v>
                </c:pt>
                <c:pt idx="32">
                  <c:v>-44227.736446567156</c:v>
                </c:pt>
                <c:pt idx="33">
                  <c:v>-41297.155487116615</c:v>
                </c:pt>
                <c:pt idx="34">
                  <c:v>-36536.359642241165</c:v>
                </c:pt>
                <c:pt idx="35">
                  <c:v>-30366.832805913098</c:v>
                </c:pt>
                <c:pt idx="36">
                  <c:v>-28259.29946418609</c:v>
                </c:pt>
                <c:pt idx="37">
                  <c:v>-25339.953053081703</c:v>
                </c:pt>
                <c:pt idx="38">
                  <c:v>-21812.758152847156</c:v>
                </c:pt>
                <c:pt idx="39">
                  <c:v>-17834.56592187869</c:v>
                </c:pt>
                <c:pt idx="40">
                  <c:v>-16092.943371488547</c:v>
                </c:pt>
                <c:pt idx="41">
                  <c:v>-14109.714092382206</c:v>
                </c:pt>
                <c:pt idx="42">
                  <c:v>-11952.0261092939</c:v>
                </c:pt>
                <c:pt idx="43">
                  <c:v>-9669.493407133974</c:v>
                </c:pt>
                <c:pt idx="44">
                  <c:v>-8582.4999972451915</c:v>
                </c:pt>
                <c:pt idx="45">
                  <c:v>-7433.2691747626468</c:v>
                </c:pt>
                <c:pt idx="46">
                  <c:v>-6240.6797003503816</c:v>
                </c:pt>
                <c:pt idx="47">
                  <c:v>-5018.1513904258409</c:v>
                </c:pt>
                <c:pt idx="48">
                  <c:v>-4417.1743030327343</c:v>
                </c:pt>
                <c:pt idx="49">
                  <c:v>-3802.2979490031257</c:v>
                </c:pt>
                <c:pt idx="50">
                  <c:v>-3178.0760321363191</c:v>
                </c:pt>
                <c:pt idx="51">
                  <c:v>-2547.6255866446481</c:v>
                </c:pt>
                <c:pt idx="52">
                  <c:v>-2234.0809445553932</c:v>
                </c:pt>
                <c:pt idx="53">
                  <c:v>-1917.8418448551438</c:v>
                </c:pt>
                <c:pt idx="54">
                  <c:v>-1599.8537459561837</c:v>
                </c:pt>
                <c:pt idx="55">
                  <c:v>-1280.7402673473925</c:v>
                </c:pt>
                <c:pt idx="56">
                  <c:v>-1121.4192398685598</c:v>
                </c:pt>
                <c:pt idx="57">
                  <c:v>-961.6443618545477</c:v>
                </c:pt>
                <c:pt idx="58">
                  <c:v>-801.58502001107115</c:v>
                </c:pt>
                <c:pt idx="59">
                  <c:v>-641.34893106438301</c:v>
                </c:pt>
                <c:pt idx="60">
                  <c:v>-561.25910289974161</c:v>
                </c:pt>
                <c:pt idx="61">
                  <c:v>-481.10280053679622</c:v>
                </c:pt>
                <c:pt idx="62">
                  <c:v>-400.9062601441758</c:v>
                </c:pt>
                <c:pt idx="63">
                  <c:v>-320.68557362470051</c:v>
                </c:pt>
                <c:pt idx="64">
                  <c:v>-280.57808613250268</c:v>
                </c:pt>
                <c:pt idx="65">
                  <c:v>-240.46212705660128</c:v>
                </c:pt>
                <c:pt idx="66">
                  <c:v>-200.34121487503842</c:v>
                </c:pt>
                <c:pt idx="67">
                  <c:v>-160.21743170776938</c:v>
                </c:pt>
                <c:pt idx="68">
                  <c:v>-140.15578049179868</c:v>
                </c:pt>
                <c:pt idx="69">
                  <c:v>-120.09318939899748</c:v>
                </c:pt>
                <c:pt idx="70">
                  <c:v>-100.03006746704594</c:v>
                </c:pt>
                <c:pt idx="71">
                  <c:v>-79.966648295633689</c:v>
                </c:pt>
                <c:pt idx="72">
                  <c:v>-69.934954985749769</c:v>
                </c:pt>
                <c:pt idx="73">
                  <c:v>-59.903170860807379</c:v>
                </c:pt>
                <c:pt idx="74">
                  <c:v>-49.871337182813448</c:v>
                </c:pt>
                <c:pt idx="75">
                  <c:v>-39.839476698093321</c:v>
                </c:pt>
                <c:pt idx="76">
                  <c:v>-34.823547270552311</c:v>
                </c:pt>
                <c:pt idx="77">
                  <c:v>-29.807610197943252</c:v>
                </c:pt>
                <c:pt idx="78">
                  <c:v>-24.791669094921527</c:v>
                </c:pt>
                <c:pt idx="79">
                  <c:v>-19.775725885278689</c:v>
                </c:pt>
                <c:pt idx="80">
                  <c:v>-17.267754301244651</c:v>
                </c:pt>
                <c:pt idx="81">
                  <c:v>-14.75978215632583</c:v>
                </c:pt>
                <c:pt idx="82">
                  <c:v>-12.25180972569575</c:v>
                </c:pt>
                <c:pt idx="83">
                  <c:v>-9.7438371507689023</c:v>
                </c:pt>
                <c:pt idx="84">
                  <c:v>-8.4898508622304583</c:v>
                </c:pt>
                <c:pt idx="85">
                  <c:v>-7.2358645378206523</c:v>
                </c:pt>
                <c:pt idx="86">
                  <c:v>-5.981878195754013</c:v>
                </c:pt>
                <c:pt idx="87">
                  <c:v>-4.7278918450703129</c:v>
                </c:pt>
                <c:pt idx="88">
                  <c:v>-4.1008986695383598</c:v>
                </c:pt>
                <c:pt idx="89">
                  <c:v>-3.4739054920060779</c:v>
                </c:pt>
                <c:pt idx="90">
                  <c:v>-2.8469123135223158</c:v>
                </c:pt>
                <c:pt idx="91">
                  <c:v>-2.2199191345898237</c:v>
                </c:pt>
                <c:pt idx="92">
                  <c:v>-1.9064225451081511</c:v>
                </c:pt>
                <c:pt idx="93">
                  <c:v>-1.5929259555291995</c:v>
                </c:pt>
                <c:pt idx="94">
                  <c:v>-1.2794293659055311</c:v>
                </c:pt>
                <c:pt idx="95">
                  <c:v>-0.96593277626148233</c:v>
                </c:pt>
                <c:pt idx="96">
                  <c:v>-0.80918448143854604</c:v>
                </c:pt>
                <c:pt idx="97">
                  <c:v>-0.65243618661148339</c:v>
                </c:pt>
                <c:pt idx="98">
                  <c:v>-0.49568789178258754</c:v>
                </c:pt>
                <c:pt idx="99">
                  <c:v>-0.33893959695288423</c:v>
                </c:pt>
                <c:pt idx="100">
                  <c:v>-0.26056544953798944</c:v>
                </c:pt>
                <c:pt idx="101">
                  <c:v>-0.18219130212294193</c:v>
                </c:pt>
                <c:pt idx="102">
                  <c:v>-0.10381715470782889</c:v>
                </c:pt>
                <c:pt idx="103">
                  <c:v>-2.5443007292687933E-2</c:v>
                </c:pt>
                <c:pt idx="104">
                  <c:v>1.3744066414884244E-2</c:v>
                </c:pt>
                <c:pt idx="105">
                  <c:v>5.2931140122461348E-2</c:v>
                </c:pt>
                <c:pt idx="106">
                  <c:v>9.2118213830040499E-2</c:v>
                </c:pt>
                <c:pt idx="107">
                  <c:v>0.1313052875376205</c:v>
                </c:pt>
                <c:pt idx="108">
                  <c:v>0.15089882439141056</c:v>
                </c:pt>
                <c:pt idx="109">
                  <c:v>0.17049236124520076</c:v>
                </c:pt>
                <c:pt idx="110">
                  <c:v>0.19008589809899101</c:v>
                </c:pt>
                <c:pt idx="111">
                  <c:v>0.2096794349527813</c:v>
                </c:pt>
                <c:pt idx="112">
                  <c:v>0.21947620337967644</c:v>
                </c:pt>
                <c:pt idx="113">
                  <c:v>0.22927297180657158</c:v>
                </c:pt>
                <c:pt idx="114">
                  <c:v>0.23906974023346672</c:v>
                </c:pt>
                <c:pt idx="115">
                  <c:v>0.24886650866036186</c:v>
                </c:pt>
                <c:pt idx="116">
                  <c:v>0.25376489287380943</c:v>
                </c:pt>
                <c:pt idx="117">
                  <c:v>0.258663277087257</c:v>
                </c:pt>
                <c:pt idx="118">
                  <c:v>0.26356166130070457</c:v>
                </c:pt>
                <c:pt idx="119">
                  <c:v>0.26846004551415215</c:v>
                </c:pt>
                <c:pt idx="120">
                  <c:v>0.27090923762087593</c:v>
                </c:pt>
                <c:pt idx="121">
                  <c:v>0.27335842972759972</c:v>
                </c:pt>
                <c:pt idx="122">
                  <c:v>0.2758076218343235</c:v>
                </c:pt>
                <c:pt idx="123">
                  <c:v>0.27825681394104729</c:v>
                </c:pt>
                <c:pt idx="124">
                  <c:v>0.27948140999440918</c:v>
                </c:pt>
                <c:pt idx="125">
                  <c:v>0.28070600604777107</c:v>
                </c:pt>
                <c:pt idx="126">
                  <c:v>0.28193060210113297</c:v>
                </c:pt>
                <c:pt idx="127">
                  <c:v>0.28315519815449486</c:v>
                </c:pt>
                <c:pt idx="128">
                  <c:v>0.2837674961811758</c:v>
                </c:pt>
                <c:pt idx="129">
                  <c:v>0.28437979420785675</c:v>
                </c:pt>
                <c:pt idx="130">
                  <c:v>0.2849920922345377</c:v>
                </c:pt>
                <c:pt idx="131">
                  <c:v>0.28560439026121864</c:v>
                </c:pt>
                <c:pt idx="132">
                  <c:v>0.28591053927455912</c:v>
                </c:pt>
                <c:pt idx="133">
                  <c:v>0.28621668828789959</c:v>
                </c:pt>
                <c:pt idx="134">
                  <c:v>0.28652283730124006</c:v>
                </c:pt>
                <c:pt idx="135">
                  <c:v>0.28682898631458054</c:v>
                </c:pt>
                <c:pt idx="136">
                  <c:v>0.28698206082125077</c:v>
                </c:pt>
                <c:pt idx="137">
                  <c:v>0.28713513532792101</c:v>
                </c:pt>
                <c:pt idx="138">
                  <c:v>0.28728820983459125</c:v>
                </c:pt>
                <c:pt idx="139">
                  <c:v>0.28744128434126148</c:v>
                </c:pt>
                <c:pt idx="140">
                  <c:v>0.2875178215945966</c:v>
                </c:pt>
                <c:pt idx="141">
                  <c:v>0.28759435884793172</c:v>
                </c:pt>
                <c:pt idx="142">
                  <c:v>0.28767089610126684</c:v>
                </c:pt>
                <c:pt idx="143">
                  <c:v>0.28774743335460196</c:v>
                </c:pt>
                <c:pt idx="144">
                  <c:v>0.28778570198126951</c:v>
                </c:pt>
                <c:pt idx="145">
                  <c:v>0.28782397060793707</c:v>
                </c:pt>
                <c:pt idx="146">
                  <c:v>0.28786223923460463</c:v>
                </c:pt>
                <c:pt idx="147">
                  <c:v>0.28790050786127219</c:v>
                </c:pt>
                <c:pt idx="148">
                  <c:v>0.28791964217460597</c:v>
                </c:pt>
                <c:pt idx="149">
                  <c:v>0.28793877648793975</c:v>
                </c:pt>
                <c:pt idx="150">
                  <c:v>0.28795791080127353</c:v>
                </c:pt>
                <c:pt idx="151">
                  <c:v>0.28797704511460731</c:v>
                </c:pt>
                <c:pt idx="152">
                  <c:v>0.2879866122712742</c:v>
                </c:pt>
                <c:pt idx="153">
                  <c:v>0.28799617942794109</c:v>
                </c:pt>
                <c:pt idx="154">
                  <c:v>0.28800574658460798</c:v>
                </c:pt>
                <c:pt idx="155">
                  <c:v>0.28801531374127487</c:v>
                </c:pt>
                <c:pt idx="156">
                  <c:v>0.28802009731960831</c:v>
                </c:pt>
                <c:pt idx="157">
                  <c:v>0.28802488089794176</c:v>
                </c:pt>
                <c:pt idx="158">
                  <c:v>0.2880296644762752</c:v>
                </c:pt>
                <c:pt idx="159">
                  <c:v>0.28803444805460865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2928"/>
        <c:axId val="145013504"/>
      </c:scatterChart>
      <c:valAx>
        <c:axId val="1450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13504"/>
        <c:crosses val="autoZero"/>
        <c:crossBetween val="midCat"/>
      </c:valAx>
      <c:valAx>
        <c:axId val="145013504"/>
        <c:scaling>
          <c:orientation val="minMax"/>
          <c:min val="-100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501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/>
          </c:spPr>
          <c:marker>
            <c:symbol val="diamond"/>
            <c:size val="4"/>
          </c:marker>
          <c:xVal>
            <c:numRef>
              <c:f>Sheet1!$D$4:$D$55</c:f>
              <c:numCache>
                <c:formatCode>General</c:formatCode>
                <c:ptCount val="5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  <c:pt idx="42">
                  <c:v>2051</c:v>
                </c:pt>
                <c:pt idx="43">
                  <c:v>2052</c:v>
                </c:pt>
                <c:pt idx="44">
                  <c:v>2053</c:v>
                </c:pt>
                <c:pt idx="45">
                  <c:v>2054</c:v>
                </c:pt>
                <c:pt idx="46">
                  <c:v>2055</c:v>
                </c:pt>
                <c:pt idx="47">
                  <c:v>2056</c:v>
                </c:pt>
                <c:pt idx="48">
                  <c:v>2057</c:v>
                </c:pt>
                <c:pt idx="49">
                  <c:v>2058</c:v>
                </c:pt>
                <c:pt idx="50">
                  <c:v>2059</c:v>
                </c:pt>
                <c:pt idx="51">
                  <c:v>2060</c:v>
                </c:pt>
              </c:numCache>
            </c:numRef>
          </c:xVal>
          <c:yVal>
            <c:numRef>
              <c:f>Sheet1!$E$4:$E$55</c:f>
              <c:numCache>
                <c:formatCode>General</c:formatCode>
                <c:ptCount val="52"/>
                <c:pt idx="0">
                  <c:v>2629800</c:v>
                </c:pt>
                <c:pt idx="1">
                  <c:v>2629800</c:v>
                </c:pt>
                <c:pt idx="2">
                  <c:v>2629800</c:v>
                </c:pt>
                <c:pt idx="3">
                  <c:v>2629800</c:v>
                </c:pt>
                <c:pt idx="4">
                  <c:v>1314900</c:v>
                </c:pt>
                <c:pt idx="5">
                  <c:v>1314900</c:v>
                </c:pt>
                <c:pt idx="6">
                  <c:v>1314900</c:v>
                </c:pt>
                <c:pt idx="7">
                  <c:v>1314900</c:v>
                </c:pt>
                <c:pt idx="8">
                  <c:v>657450</c:v>
                </c:pt>
                <c:pt idx="9">
                  <c:v>657450</c:v>
                </c:pt>
                <c:pt idx="10">
                  <c:v>657450</c:v>
                </c:pt>
                <c:pt idx="11">
                  <c:v>657450</c:v>
                </c:pt>
                <c:pt idx="12">
                  <c:v>328725</c:v>
                </c:pt>
                <c:pt idx="13">
                  <c:v>328725</c:v>
                </c:pt>
                <c:pt idx="14">
                  <c:v>328725</c:v>
                </c:pt>
                <c:pt idx="15">
                  <c:v>328725</c:v>
                </c:pt>
                <c:pt idx="16">
                  <c:v>164362.5</c:v>
                </c:pt>
                <c:pt idx="17">
                  <c:v>164362.5</c:v>
                </c:pt>
                <c:pt idx="18">
                  <c:v>164362.5</c:v>
                </c:pt>
                <c:pt idx="19">
                  <c:v>164362.5</c:v>
                </c:pt>
                <c:pt idx="20">
                  <c:v>82181.25</c:v>
                </c:pt>
                <c:pt idx="21">
                  <c:v>82181.25</c:v>
                </c:pt>
                <c:pt idx="22">
                  <c:v>82181.25</c:v>
                </c:pt>
                <c:pt idx="23">
                  <c:v>82181.25</c:v>
                </c:pt>
                <c:pt idx="24">
                  <c:v>41090.625</c:v>
                </c:pt>
                <c:pt idx="25">
                  <c:v>41090.625</c:v>
                </c:pt>
                <c:pt idx="26">
                  <c:v>41090.625</c:v>
                </c:pt>
                <c:pt idx="27">
                  <c:v>41090.625</c:v>
                </c:pt>
                <c:pt idx="28">
                  <c:v>20545.3125</c:v>
                </c:pt>
                <c:pt idx="29">
                  <c:v>20545.3125</c:v>
                </c:pt>
                <c:pt idx="30">
                  <c:v>20545.3125</c:v>
                </c:pt>
                <c:pt idx="31">
                  <c:v>20545.3125</c:v>
                </c:pt>
                <c:pt idx="32">
                  <c:v>10272.65625</c:v>
                </c:pt>
                <c:pt idx="33">
                  <c:v>10272.65625</c:v>
                </c:pt>
                <c:pt idx="34">
                  <c:v>10272.65625</c:v>
                </c:pt>
                <c:pt idx="35">
                  <c:v>10272.65625</c:v>
                </c:pt>
                <c:pt idx="36">
                  <c:v>5136.328125</c:v>
                </c:pt>
                <c:pt idx="37">
                  <c:v>5136.328125</c:v>
                </c:pt>
                <c:pt idx="38">
                  <c:v>5136.328125</c:v>
                </c:pt>
                <c:pt idx="39">
                  <c:v>5136.328125</c:v>
                </c:pt>
                <c:pt idx="40">
                  <c:v>2568.1640625</c:v>
                </c:pt>
                <c:pt idx="41">
                  <c:v>2568.1640625</c:v>
                </c:pt>
                <c:pt idx="42">
                  <c:v>2568.1640625</c:v>
                </c:pt>
                <c:pt idx="43">
                  <c:v>2568.1640625</c:v>
                </c:pt>
                <c:pt idx="44">
                  <c:v>1284.08203125</c:v>
                </c:pt>
                <c:pt idx="45">
                  <c:v>1284.08203125</c:v>
                </c:pt>
                <c:pt idx="46">
                  <c:v>1284.08203125</c:v>
                </c:pt>
                <c:pt idx="47">
                  <c:v>1284.08203125</c:v>
                </c:pt>
                <c:pt idx="48">
                  <c:v>642.041015625</c:v>
                </c:pt>
                <c:pt idx="49">
                  <c:v>642.041015625</c:v>
                </c:pt>
                <c:pt idx="50">
                  <c:v>642.041015625</c:v>
                </c:pt>
                <c:pt idx="51">
                  <c:v>642.041015625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Soft</c:v>
                </c:pt>
              </c:strCache>
            </c:strRef>
          </c:tx>
          <c:spPr>
            <a:ln w="22225"/>
          </c:spPr>
          <c:marker>
            <c:symbol val="square"/>
            <c:size val="4"/>
          </c:marker>
          <c:xVal>
            <c:numRef>
              <c:f>Sheet1!$D$4:$D$55</c:f>
              <c:numCache>
                <c:formatCode>General</c:formatCode>
                <c:ptCount val="5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  <c:pt idx="42">
                  <c:v>2051</c:v>
                </c:pt>
                <c:pt idx="43">
                  <c:v>2052</c:v>
                </c:pt>
                <c:pt idx="44">
                  <c:v>2053</c:v>
                </c:pt>
                <c:pt idx="45">
                  <c:v>2054</c:v>
                </c:pt>
                <c:pt idx="46">
                  <c:v>2055</c:v>
                </c:pt>
                <c:pt idx="47">
                  <c:v>2056</c:v>
                </c:pt>
                <c:pt idx="48">
                  <c:v>2057</c:v>
                </c:pt>
                <c:pt idx="49">
                  <c:v>2058</c:v>
                </c:pt>
                <c:pt idx="50">
                  <c:v>2059</c:v>
                </c:pt>
                <c:pt idx="51">
                  <c:v>2060</c:v>
                </c:pt>
              </c:numCache>
            </c:numRef>
          </c:xVal>
          <c:yVal>
            <c:numRef>
              <c:f>Sheet1!$F$4:$F$55</c:f>
              <c:numCache>
                <c:formatCode>General</c:formatCode>
                <c:ptCount val="52"/>
                <c:pt idx="0">
                  <c:v>2629800</c:v>
                </c:pt>
                <c:pt idx="1">
                  <c:v>2629800</c:v>
                </c:pt>
                <c:pt idx="2">
                  <c:v>2629800</c:v>
                </c:pt>
                <c:pt idx="3">
                  <c:v>2629800</c:v>
                </c:pt>
                <c:pt idx="4">
                  <c:v>1314900</c:v>
                </c:pt>
                <c:pt idx="5">
                  <c:v>1314900</c:v>
                </c:pt>
                <c:pt idx="6">
                  <c:v>1314900</c:v>
                </c:pt>
                <c:pt idx="7">
                  <c:v>1314900</c:v>
                </c:pt>
                <c:pt idx="8">
                  <c:v>613860.95043665508</c:v>
                </c:pt>
                <c:pt idx="9">
                  <c:v>568267.99210028909</c:v>
                </c:pt>
                <c:pt idx="10">
                  <c:v>521569.62616890529</c:v>
                </c:pt>
                <c:pt idx="11">
                  <c:v>474621.38143108384</c:v>
                </c:pt>
                <c:pt idx="12">
                  <c:v>428211.39075488452</c:v>
                </c:pt>
                <c:pt idx="13">
                  <c:v>383040.80552256742</c:v>
                </c:pt>
                <c:pt idx="14">
                  <c:v>339709.56726335408</c:v>
                </c:pt>
                <c:pt idx="15">
                  <c:v>298707.70414993836</c:v>
                </c:pt>
                <c:pt idx="16">
                  <c:v>260411.99184761551</c:v>
                </c:pt>
                <c:pt idx="17">
                  <c:v>225087.53475713948</c:v>
                </c:pt>
                <c:pt idx="18">
                  <c:v>192893.60050023784</c:v>
                </c:pt>
                <c:pt idx="19">
                  <c:v>163892.88654331007</c:v>
                </c:pt>
                <c:pt idx="20">
                  <c:v>138063.31555528726</c:v>
                </c:pt>
                <c:pt idx="21">
                  <c:v>115311.44189842316</c:v>
                </c:pt>
                <c:pt idx="22">
                  <c:v>95486.597126729379</c:v>
                </c:pt>
                <c:pt idx="23">
                  <c:v>78394.995610512822</c:v>
                </c:pt>
                <c:pt idx="24">
                  <c:v>63813.148563957984</c:v>
                </c:pt>
                <c:pt idx="25">
                  <c:v>51500.081507429764</c:v>
                </c:pt>
                <c:pt idx="26">
                  <c:v>41208.003056994377</c:v>
                </c:pt>
                <c:pt idx="27">
                  <c:v>32691.220244282704</c:v>
                </c:pt>
                <c:pt idx="28">
                  <c:v>25713.228172764098</c:v>
                </c:pt>
                <c:pt idx="29">
                  <c:v>20052.013370458928</c:v>
                </c:pt>
                <c:pt idx="30">
                  <c:v>15503.697180268608</c:v>
                </c:pt>
                <c:pt idx="31">
                  <c:v>11884.706975550449</c:v>
                </c:pt>
                <c:pt idx="32">
                  <c:v>9032.7000631349056</c:v>
                </c:pt>
                <c:pt idx="33">
                  <c:v>6806.4805867582882</c:v>
                </c:pt>
                <c:pt idx="34">
                  <c:v>5085.1473364229241</c:v>
                </c:pt>
                <c:pt idx="35">
                  <c:v>3766.6943516594956</c:v>
                </c:pt>
                <c:pt idx="36">
                  <c:v>2766.2608522945729</c:v>
                </c:pt>
                <c:pt idx="37">
                  <c:v>2014.1962836968441</c:v>
                </c:pt>
                <c:pt idx="38">
                  <c:v>1454.0735001012265</c:v>
                </c:pt>
                <c:pt idx="39">
                  <c:v>1040.7510045145805</c:v>
                </c:pt>
                <c:pt idx="40">
                  <c:v>738.55565448791049</c:v>
                </c:pt>
                <c:pt idx="41">
                  <c:v>519.63156691812435</c:v>
                </c:pt>
                <c:pt idx="42">
                  <c:v>362.4797371324421</c:v>
                </c:pt>
                <c:pt idx="43">
                  <c:v>250.69625835769497</c:v>
                </c:pt>
                <c:pt idx="44">
                  <c:v>171.9047510766313</c:v>
                </c:pt>
                <c:pt idx="45">
                  <c:v>116.87020805749802</c:v>
                </c:pt>
                <c:pt idx="46">
                  <c:v>78.776315502974313</c:v>
                </c:pt>
                <c:pt idx="47">
                  <c:v>52.645762607298302</c:v>
                </c:pt>
                <c:pt idx="48">
                  <c:v>34.882458613536585</c:v>
                </c:pt>
                <c:pt idx="49">
                  <c:v>22.915358917830911</c:v>
                </c:pt>
                <c:pt idx="50">
                  <c:v>14.925268403455348</c:v>
                </c:pt>
                <c:pt idx="51">
                  <c:v>9.6381469937909952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Hard</c:v>
                </c:pt>
              </c:strCache>
            </c:strRef>
          </c:tx>
          <c:spPr>
            <a:ln w="22225"/>
          </c:spPr>
          <c:marker>
            <c:symbol val="triangle"/>
            <c:size val="4"/>
          </c:marker>
          <c:xVal>
            <c:numRef>
              <c:f>Sheet1!$D$4:$D$55</c:f>
              <c:numCache>
                <c:formatCode>General</c:formatCode>
                <c:ptCount val="5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  <c:pt idx="42">
                  <c:v>2051</c:v>
                </c:pt>
                <c:pt idx="43">
                  <c:v>2052</c:v>
                </c:pt>
                <c:pt idx="44">
                  <c:v>2053</c:v>
                </c:pt>
                <c:pt idx="45">
                  <c:v>2054</c:v>
                </c:pt>
                <c:pt idx="46">
                  <c:v>2055</c:v>
                </c:pt>
                <c:pt idx="47">
                  <c:v>2056</c:v>
                </c:pt>
                <c:pt idx="48">
                  <c:v>2057</c:v>
                </c:pt>
                <c:pt idx="49">
                  <c:v>2058</c:v>
                </c:pt>
                <c:pt idx="50">
                  <c:v>2059</c:v>
                </c:pt>
                <c:pt idx="51">
                  <c:v>2060</c:v>
                </c:pt>
              </c:numCache>
            </c:numRef>
          </c:xVal>
          <c:yVal>
            <c:numRef>
              <c:f>Sheet1!$G$4:$G$55</c:f>
              <c:numCache>
                <c:formatCode>General</c:formatCode>
                <c:ptCount val="52"/>
                <c:pt idx="0">
                  <c:v>2629800</c:v>
                </c:pt>
                <c:pt idx="1">
                  <c:v>2629800</c:v>
                </c:pt>
                <c:pt idx="2">
                  <c:v>2629800</c:v>
                </c:pt>
                <c:pt idx="3">
                  <c:v>2629800</c:v>
                </c:pt>
                <c:pt idx="4">
                  <c:v>1314900</c:v>
                </c:pt>
                <c:pt idx="5">
                  <c:v>1314900</c:v>
                </c:pt>
                <c:pt idx="6">
                  <c:v>1314900</c:v>
                </c:pt>
                <c:pt idx="7">
                  <c:v>1314900</c:v>
                </c:pt>
                <c:pt idx="8">
                  <c:v>614559.24943318358</c:v>
                </c:pt>
                <c:pt idx="9">
                  <c:v>569642.54468088306</c:v>
                </c:pt>
                <c:pt idx="10">
                  <c:v>523574.76317966665</c:v>
                </c:pt>
                <c:pt idx="11">
                  <c:v>477191.41388996626</c:v>
                </c:pt>
                <c:pt idx="12">
                  <c:v>431264.95198312553</c:v>
                </c:pt>
                <c:pt idx="13">
                  <c:v>386485.61902238824</c:v>
                </c:pt>
                <c:pt idx="14">
                  <c:v>343447.32694844523</c:v>
                </c:pt>
                <c:pt idx="15">
                  <c:v>302638.77564376133</c:v>
                </c:pt>
                <c:pt idx="16">
                  <c:v>264439.6847288686</c:v>
                </c:pt>
                <c:pt idx="17">
                  <c:v>229121.75058721297</c:v>
                </c:pt>
                <c:pt idx="18">
                  <c:v>196853.72429685734</c:v>
                </c:pt>
                <c:pt idx="19">
                  <c:v>167709.85413501333</c:v>
                </c:pt>
                <c:pt idx="20">
                  <c:v>141680.85058041618</c:v>
                </c:pt>
                <c:pt idx="21">
                  <c:v>118686.50970842903</c:v>
                </c:pt>
                <c:pt idx="22">
                  <c:v>98589.165398927769</c:v>
                </c:pt>
                <c:pt idx="23">
                  <c:v>81207.221340488439</c:v>
                </c:pt>
                <c:pt idx="24">
                  <c:v>66328.127909223593</c:v>
                </c:pt>
                <c:pt idx="25">
                  <c:v>53720.303482877571</c:v>
                </c:pt>
                <c:pt idx="26">
                  <c:v>43143.642042546548</c:v>
                </c:pt>
                <c:pt idx="27">
                  <c:v>34358.387961266446</c:v>
                </c:pt>
                <c:pt idx="28">
                  <c:v>27132.285808199886</c:v>
                </c:pt>
                <c:pt idx="29">
                  <c:v>21246.021464344714</c:v>
                </c:pt>
                <c:pt idx="30">
                  <c:v>16497.057088406091</c:v>
                </c:pt>
                <c:pt idx="31">
                  <c:v>12702.025123250132</c:v>
                </c:pt>
                <c:pt idx="32">
                  <c:v>9697.8862588186275</c:v>
                </c:pt>
                <c:pt idx="33">
                  <c:v>7342.0752905494601</c:v>
                </c:pt>
                <c:pt idx="34">
                  <c:v>5511.8604051245529</c:v>
                </c:pt>
                <c:pt idx="35">
                  <c:v>4103.1294136719325</c:v>
                </c:pt>
                <c:pt idx="36">
                  <c:v>3028.7947832729901</c:v>
                </c:pt>
                <c:pt idx="37">
                  <c:v>2216.9817138956123</c:v>
                </c:pt>
                <c:pt idx="38">
                  <c:v>1609.1332247654545</c:v>
                </c:pt>
                <c:pt idx="39">
                  <c:v>1158.1358940315322</c:v>
                </c:pt>
                <c:pt idx="40">
                  <c:v>826.54151210985719</c:v>
                </c:pt>
                <c:pt idx="41">
                  <c:v>584.93478339365913</c:v>
                </c:pt>
                <c:pt idx="42">
                  <c:v>410.47607941169372</c:v>
                </c:pt>
                <c:pt idx="43">
                  <c:v>285.63136034007294</c:v>
                </c:pt>
                <c:pt idx="44">
                  <c:v>197.0886213612165</c:v>
                </c:pt>
                <c:pt idx="45">
                  <c:v>134.85120876745574</c:v>
                </c:pt>
                <c:pt idx="46">
                  <c:v>91.492556837734568</c:v>
                </c:pt>
                <c:pt idx="47">
                  <c:v>61.553721325458824</c:v>
                </c:pt>
                <c:pt idx="48">
                  <c:v>41.063928231893421</c:v>
                </c:pt>
                <c:pt idx="49">
                  <c:v>27.16466159539144</c:v>
                </c:pt>
                <c:pt idx="50">
                  <c:v>17.819098758193544</c:v>
                </c:pt>
                <c:pt idx="51">
                  <c:v>11.590570133329232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42528"/>
        <c:axId val="217343104"/>
      </c:scatterChart>
      <c:valAx>
        <c:axId val="217342528"/>
        <c:scaling>
          <c:orientation val="minMax"/>
          <c:max val="2060"/>
          <c:min val="2008"/>
        </c:scaling>
        <c:delete val="0"/>
        <c:axPos val="b"/>
        <c:numFmt formatCode="General" sourceLinked="1"/>
        <c:majorTickMark val="out"/>
        <c:minorTickMark val="in"/>
        <c:tickLblPos val="nextTo"/>
        <c:crossAx val="217343104"/>
        <c:crosses val="autoZero"/>
        <c:crossBetween val="midCat"/>
        <c:majorUnit val="12"/>
        <c:minorUnit val="4"/>
      </c:valAx>
      <c:valAx>
        <c:axId val="2173431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425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595312</xdr:colOff>
      <xdr:row>1</xdr:row>
      <xdr:rowOff>42862</xdr:rowOff>
    </xdr:from>
    <xdr:to>
      <xdr:col>33</xdr:col>
      <xdr:colOff>552450</xdr:colOff>
      <xdr:row>27</xdr:row>
      <xdr:rowOff>38101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542925</xdr:colOff>
      <xdr:row>28</xdr:row>
      <xdr:rowOff>47625</xdr:rowOff>
    </xdr:from>
    <xdr:to>
      <xdr:col>33</xdr:col>
      <xdr:colOff>571500</xdr:colOff>
      <xdr:row>54</xdr:row>
      <xdr:rowOff>-1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0.51434</cdr:x>
      <cdr:y>0.43575</cdr:y>
    </cdr:from>
    <cdr:to>
      <cdr:x>0.62822</cdr:x>
      <cdr:y>0.62216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29928" y="213752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261937</xdr:colOff>
      <xdr:row>3</xdr:row>
      <xdr:rowOff>23811</xdr:rowOff>
    </xdr:from>
    <xdr:to>
      <xdr:col>30</xdr:col>
      <xdr:colOff>47625</xdr:colOff>
      <xdr:row>29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228599</xdr:colOff>
      <xdr:row>30</xdr:row>
      <xdr:rowOff>104774</xdr:rowOff>
    </xdr:from>
    <xdr:to>
      <xdr:col>29</xdr:col>
      <xdr:colOff>542925</xdr:colOff>
      <xdr:row>50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123826</xdr:colOff>
      <xdr:row>2</xdr:row>
      <xdr:rowOff>85724</xdr:rowOff>
    </xdr:from>
    <xdr:to>
      <xdr:col>15</xdr:col>
      <xdr:colOff>28576</xdr:colOff>
      <xdr:row>32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tabSelected="1" workbookViewId="0">
      <selection activeCell="G15" sqref="G15"/>
    </sheetView>
  </sheetViews>
  <sheetFormatPr defaultRowHeight="15" x14ac:dyDescent="0.25"/>
  <sheetData>
    <row r="3" spans="3:3" x14ac:dyDescent="0.25">
      <c r="C3" t="s">
        <v>37</v>
      </c>
    </row>
    <row r="5" spans="3:3" x14ac:dyDescent="0.25">
      <c r="C5" t="s">
        <v>30</v>
      </c>
    </row>
    <row r="6" spans="3:3" x14ac:dyDescent="0.25">
      <c r="C6" t="s">
        <v>31</v>
      </c>
    </row>
    <row r="7" spans="3:3" x14ac:dyDescent="0.25">
      <c r="C7" s="49" t="s">
        <v>32</v>
      </c>
    </row>
    <row r="8" spans="3:3" x14ac:dyDescent="0.25">
      <c r="C8" s="49" t="s">
        <v>33</v>
      </c>
    </row>
    <row r="10" spans="3:3" x14ac:dyDescent="0.25">
      <c r="C10" t="s">
        <v>36</v>
      </c>
    </row>
    <row r="12" spans="3:3" x14ac:dyDescent="0.25">
      <c r="C12" t="s">
        <v>34</v>
      </c>
    </row>
    <row r="13" spans="3:3" x14ac:dyDescent="0.25">
      <c r="C1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S167"/>
  <sheetViews>
    <sheetView zoomScale="85" zoomScaleNormal="85" workbookViewId="0">
      <selection activeCell="L14" sqref="L14"/>
    </sheetView>
  </sheetViews>
  <sheetFormatPr defaultRowHeight="15" x14ac:dyDescent="0.25"/>
  <cols>
    <col min="6" max="7" width="17.5703125" customWidth="1"/>
    <col min="8" max="8" width="10.5703125" customWidth="1"/>
    <col min="9" max="9" width="13.85546875" customWidth="1"/>
    <col min="14" max="15" width="10.140625" customWidth="1"/>
    <col min="17" max="17" width="10.85546875" customWidth="1"/>
    <col min="22" max="22" width="11.140625" customWidth="1"/>
  </cols>
  <sheetData>
    <row r="2" spans="2:19" x14ac:dyDescent="0.25">
      <c r="D2" t="s">
        <v>10</v>
      </c>
      <c r="J2" t="s">
        <v>9</v>
      </c>
      <c r="M2" t="s">
        <v>0</v>
      </c>
      <c r="N2" t="s">
        <v>1</v>
      </c>
      <c r="O2" t="s">
        <v>28</v>
      </c>
      <c r="P2" t="s">
        <v>4</v>
      </c>
      <c r="Q2" t="s">
        <v>28</v>
      </c>
      <c r="R2" s="36" t="s">
        <v>29</v>
      </c>
      <c r="S2" s="36" t="s">
        <v>29</v>
      </c>
    </row>
    <row r="3" spans="2:19" x14ac:dyDescent="0.25">
      <c r="B3">
        <v>1</v>
      </c>
      <c r="C3">
        <v>1</v>
      </c>
      <c r="D3" s="1">
        <f>$F$4/(2^(B3-1))</f>
        <v>2629800</v>
      </c>
      <c r="F3" s="30" t="s">
        <v>3</v>
      </c>
      <c r="G3" s="30" t="s">
        <v>26</v>
      </c>
      <c r="J3" s="1">
        <f>D3</f>
        <v>2629800</v>
      </c>
      <c r="M3">
        <v>2009</v>
      </c>
      <c r="N3" s="1">
        <f>D3</f>
        <v>2629800</v>
      </c>
      <c r="O3" s="1">
        <f>J3</f>
        <v>2629800</v>
      </c>
      <c r="P3" s="1">
        <f>N3-O3</f>
        <v>0</v>
      </c>
      <c r="Q3" s="17">
        <f>SUM($P$3:P3)</f>
        <v>0</v>
      </c>
      <c r="R3" s="1">
        <f>'Hard Fork'!O3</f>
        <v>2629800</v>
      </c>
      <c r="S3" s="17">
        <f>'Hard Fork'!Q3</f>
        <v>0</v>
      </c>
    </row>
    <row r="4" spans="2:19" x14ac:dyDescent="0.25">
      <c r="B4">
        <f>IF(C4=1,B3+1,B3)</f>
        <v>1</v>
      </c>
      <c r="C4">
        <v>2</v>
      </c>
      <c r="D4" s="1">
        <f t="shared" ref="D4:D55" si="0">$F$4/(2^(B4-1))</f>
        <v>2629800</v>
      </c>
      <c r="F4" s="30">
        <f>50*6*24*365.25</f>
        <v>2629800</v>
      </c>
      <c r="G4" s="30">
        <f>6*24*365.25</f>
        <v>52596</v>
      </c>
      <c r="J4" s="1">
        <f t="shared" ref="J4:J10" si="1">D4</f>
        <v>2629800</v>
      </c>
      <c r="M4">
        <v>2010</v>
      </c>
      <c r="N4" s="1">
        <f>D4</f>
        <v>2629800</v>
      </c>
      <c r="O4" s="1">
        <f>J4</f>
        <v>2629800</v>
      </c>
      <c r="P4" s="1">
        <f t="shared" ref="P4:P67" si="2">N4-O4</f>
        <v>0</v>
      </c>
      <c r="Q4" s="17">
        <f>SUM($P$3:P4)</f>
        <v>0</v>
      </c>
      <c r="R4" s="1">
        <f>'Hard Fork'!O4</f>
        <v>2629800</v>
      </c>
      <c r="S4" s="17">
        <f>'Hard Fork'!Q4</f>
        <v>0</v>
      </c>
    </row>
    <row r="5" spans="2:19" x14ac:dyDescent="0.25">
      <c r="B5">
        <f>IF(C5=1,B4+1,B4)</f>
        <v>1</v>
      </c>
      <c r="C5">
        <v>3</v>
      </c>
      <c r="D5" s="1">
        <f t="shared" si="0"/>
        <v>2629800</v>
      </c>
      <c r="J5" s="1">
        <f t="shared" si="1"/>
        <v>2629800</v>
      </c>
      <c r="M5">
        <v>2011</v>
      </c>
      <c r="N5" s="1">
        <f t="shared" ref="N5:N55" si="3">D5</f>
        <v>2629800</v>
      </c>
      <c r="O5" s="1">
        <f t="shared" ref="O5:O55" si="4">J5</f>
        <v>2629800</v>
      </c>
      <c r="P5" s="1">
        <f t="shared" si="2"/>
        <v>0</v>
      </c>
      <c r="Q5" s="17">
        <f>SUM($P$3:P5)</f>
        <v>0</v>
      </c>
      <c r="R5" s="1">
        <f>'Hard Fork'!O5</f>
        <v>2629800</v>
      </c>
      <c r="S5" s="17">
        <f>'Hard Fork'!Q5</f>
        <v>0</v>
      </c>
    </row>
    <row r="6" spans="2:19" x14ac:dyDescent="0.25">
      <c r="B6">
        <f t="shared" ref="B6:B55" si="5">IF(C6=1,B5+1,B5)</f>
        <v>1</v>
      </c>
      <c r="C6">
        <v>4</v>
      </c>
      <c r="D6" s="1">
        <f t="shared" si="0"/>
        <v>2629800</v>
      </c>
      <c r="J6" s="1">
        <f t="shared" si="1"/>
        <v>2629800</v>
      </c>
      <c r="M6">
        <v>2012</v>
      </c>
      <c r="N6" s="1">
        <f t="shared" si="3"/>
        <v>2629800</v>
      </c>
      <c r="O6" s="1">
        <f t="shared" si="4"/>
        <v>2629800</v>
      </c>
      <c r="P6" s="1">
        <f t="shared" si="2"/>
        <v>0</v>
      </c>
      <c r="Q6" s="17">
        <f>SUM($P$3:P6)</f>
        <v>0</v>
      </c>
      <c r="R6" s="1">
        <f>'Hard Fork'!O6</f>
        <v>2629800</v>
      </c>
      <c r="S6" s="17">
        <f>'Hard Fork'!Q6</f>
        <v>0</v>
      </c>
    </row>
    <row r="7" spans="2:19" ht="15" customHeight="1" x14ac:dyDescent="0.25">
      <c r="B7">
        <f t="shared" si="5"/>
        <v>2</v>
      </c>
      <c r="C7">
        <v>1</v>
      </c>
      <c r="D7" s="1">
        <f t="shared" si="0"/>
        <v>1314900</v>
      </c>
      <c r="J7" s="1">
        <f t="shared" si="1"/>
        <v>1314900</v>
      </c>
      <c r="M7">
        <v>2013</v>
      </c>
      <c r="N7" s="1">
        <f t="shared" si="3"/>
        <v>1314900</v>
      </c>
      <c r="O7" s="1">
        <f t="shared" si="4"/>
        <v>1314900</v>
      </c>
      <c r="P7" s="1">
        <f t="shared" si="2"/>
        <v>0</v>
      </c>
      <c r="Q7" s="17">
        <f>SUM($P$3:P7)</f>
        <v>0</v>
      </c>
      <c r="R7" s="1">
        <f>'Hard Fork'!O7</f>
        <v>1314900</v>
      </c>
      <c r="S7" s="17">
        <f>'Hard Fork'!Q7</f>
        <v>0</v>
      </c>
    </row>
    <row r="8" spans="2:19" ht="15.75" thickBot="1" x14ac:dyDescent="0.3">
      <c r="B8">
        <f t="shared" si="5"/>
        <v>2</v>
      </c>
      <c r="C8">
        <v>2</v>
      </c>
      <c r="D8" s="1">
        <f t="shared" si="0"/>
        <v>1314900</v>
      </c>
      <c r="J8" s="1">
        <f t="shared" si="1"/>
        <v>1314900</v>
      </c>
      <c r="M8">
        <v>2014</v>
      </c>
      <c r="N8" s="1">
        <f t="shared" si="3"/>
        <v>1314900</v>
      </c>
      <c r="O8" s="1">
        <f t="shared" si="4"/>
        <v>1314900</v>
      </c>
      <c r="P8" s="1">
        <f t="shared" si="2"/>
        <v>0</v>
      </c>
      <c r="Q8" s="17">
        <f>SUM($P$3:P8)</f>
        <v>0</v>
      </c>
      <c r="R8" s="1">
        <f>'Hard Fork'!O8</f>
        <v>1314900</v>
      </c>
      <c r="S8" s="17">
        <f>'Hard Fork'!Q8</f>
        <v>0</v>
      </c>
    </row>
    <row r="9" spans="2:19" ht="14.25" customHeight="1" x14ac:dyDescent="0.25">
      <c r="B9">
        <f t="shared" si="5"/>
        <v>2</v>
      </c>
      <c r="C9">
        <v>3</v>
      </c>
      <c r="D9" s="1">
        <f t="shared" si="0"/>
        <v>1314900</v>
      </c>
      <c r="I9" s="43" t="s">
        <v>11</v>
      </c>
      <c r="J9" s="1">
        <f t="shared" si="1"/>
        <v>1314900</v>
      </c>
      <c r="M9">
        <v>2015</v>
      </c>
      <c r="N9" s="1">
        <f t="shared" si="3"/>
        <v>1314900</v>
      </c>
      <c r="O9" s="1">
        <f t="shared" si="4"/>
        <v>1314900</v>
      </c>
      <c r="P9" s="1">
        <f t="shared" si="2"/>
        <v>0</v>
      </c>
      <c r="Q9" s="17">
        <f>SUM($P$3:P9)</f>
        <v>0</v>
      </c>
      <c r="R9" s="1">
        <f>'Hard Fork'!O9</f>
        <v>1314900</v>
      </c>
      <c r="S9" s="17">
        <f>'Hard Fork'!Q9</f>
        <v>0</v>
      </c>
    </row>
    <row r="10" spans="2:19" ht="16.5" customHeight="1" thickBot="1" x14ac:dyDescent="0.3">
      <c r="B10">
        <f t="shared" si="5"/>
        <v>2</v>
      </c>
      <c r="C10">
        <v>4</v>
      </c>
      <c r="D10" s="1">
        <f t="shared" si="0"/>
        <v>1314900</v>
      </c>
      <c r="G10" t="s">
        <v>27</v>
      </c>
      <c r="I10" s="44"/>
      <c r="J10" s="1">
        <f t="shared" si="1"/>
        <v>1314900</v>
      </c>
      <c r="M10">
        <v>2016</v>
      </c>
      <c r="N10" s="1">
        <f t="shared" si="3"/>
        <v>1314900</v>
      </c>
      <c r="O10" s="1">
        <f t="shared" si="4"/>
        <v>1314900</v>
      </c>
      <c r="P10" s="1">
        <f t="shared" si="2"/>
        <v>0</v>
      </c>
      <c r="Q10" s="17">
        <f>SUM($P$3:P10)</f>
        <v>0</v>
      </c>
      <c r="R10" s="1">
        <f>'Hard Fork'!O10</f>
        <v>1314900</v>
      </c>
      <c r="S10" s="17">
        <f>'Hard Fork'!Q10</f>
        <v>0</v>
      </c>
    </row>
    <row r="11" spans="2:19" ht="15.75" thickBot="1" x14ac:dyDescent="0.3">
      <c r="B11">
        <f t="shared" si="5"/>
        <v>3</v>
      </c>
      <c r="C11">
        <f>C3</f>
        <v>1</v>
      </c>
      <c r="D11" s="1">
        <f t="shared" si="0"/>
        <v>657450</v>
      </c>
      <c r="G11">
        <f>(1+$I$11)^(1/$G$4) - 1</f>
        <v>2.3376804492158954E-7</v>
      </c>
      <c r="I11" s="8">
        <v>1.2371160130872E-2</v>
      </c>
      <c r="J11" s="1">
        <f>D11/(2^((M11-$M$3)*$I$11))</f>
        <v>613860.95043665508</v>
      </c>
      <c r="M11">
        <v>2017</v>
      </c>
      <c r="N11" s="1">
        <f t="shared" si="3"/>
        <v>657450</v>
      </c>
      <c r="O11" s="1">
        <f t="shared" si="4"/>
        <v>613860.95043665508</v>
      </c>
      <c r="P11" s="1">
        <f t="shared" si="2"/>
        <v>43589.049563344917</v>
      </c>
      <c r="Q11" s="17">
        <f>SUM($P$3:P11)</f>
        <v>43589.049563344917</v>
      </c>
      <c r="R11" s="1">
        <f>'Hard Fork'!O11</f>
        <v>614559.24943318358</v>
      </c>
      <c r="S11" s="17">
        <f>'Hard Fork'!Q11</f>
        <v>42890.750566816423</v>
      </c>
    </row>
    <row r="12" spans="2:19" x14ac:dyDescent="0.25">
      <c r="B12">
        <f t="shared" si="5"/>
        <v>3</v>
      </c>
      <c r="C12">
        <f t="shared" ref="C12:C75" si="6">C4</f>
        <v>2</v>
      </c>
      <c r="D12" s="1">
        <f t="shared" si="0"/>
        <v>657450</v>
      </c>
      <c r="I12" s="2"/>
      <c r="J12" s="1">
        <f>J11/(2^((M12-$M$3)*$I$11))</f>
        <v>568267.99210028909</v>
      </c>
      <c r="M12">
        <v>2018</v>
      </c>
      <c r="N12" s="1">
        <f t="shared" si="3"/>
        <v>657450</v>
      </c>
      <c r="O12" s="1">
        <f t="shared" si="4"/>
        <v>568267.99210028909</v>
      </c>
      <c r="P12" s="1">
        <f t="shared" si="2"/>
        <v>89182.007899710909</v>
      </c>
      <c r="Q12" s="17">
        <f>SUM($P$3:P12)</f>
        <v>132771.05746305583</v>
      </c>
      <c r="R12" s="1">
        <f>'Hard Fork'!O12</f>
        <v>569642.54468088306</v>
      </c>
      <c r="S12" s="17">
        <f>'Hard Fork'!Q12</f>
        <v>130698.20588593336</v>
      </c>
    </row>
    <row r="13" spans="2:19" ht="15.75" thickBot="1" x14ac:dyDescent="0.3">
      <c r="B13">
        <f t="shared" si="5"/>
        <v>3</v>
      </c>
      <c r="C13">
        <f t="shared" si="6"/>
        <v>3</v>
      </c>
      <c r="D13" s="1">
        <f t="shared" si="0"/>
        <v>657450</v>
      </c>
      <c r="H13" s="6"/>
      <c r="J13" s="1">
        <f t="shared" ref="J13:J55" si="7">J12/(2^((M13-$M$3)*$I$11))</f>
        <v>521569.62616890529</v>
      </c>
      <c r="M13">
        <v>2019</v>
      </c>
      <c r="N13" s="1">
        <f t="shared" si="3"/>
        <v>657450</v>
      </c>
      <c r="O13" s="1">
        <f t="shared" si="4"/>
        <v>521569.62616890529</v>
      </c>
      <c r="P13" s="1">
        <f t="shared" si="2"/>
        <v>135880.37383109471</v>
      </c>
      <c r="Q13" s="17">
        <f>SUM($P$3:P13)</f>
        <v>268651.43129415053</v>
      </c>
      <c r="R13" s="1">
        <f>'Hard Fork'!O13</f>
        <v>523574.76317966665</v>
      </c>
      <c r="S13" s="17">
        <f>'Hard Fork'!Q13</f>
        <v>264573.44270626671</v>
      </c>
    </row>
    <row r="14" spans="2:19" x14ac:dyDescent="0.25">
      <c r="B14">
        <f t="shared" si="5"/>
        <v>3</v>
      </c>
      <c r="C14">
        <f t="shared" si="6"/>
        <v>4</v>
      </c>
      <c r="D14" s="1">
        <f t="shared" si="0"/>
        <v>657450</v>
      </c>
      <c r="F14" s="39" t="s">
        <v>16</v>
      </c>
      <c r="G14" s="40"/>
      <c r="H14" s="7"/>
      <c r="J14" s="1">
        <f t="shared" si="7"/>
        <v>474621.38143108384</v>
      </c>
      <c r="M14">
        <v>2020</v>
      </c>
      <c r="N14" s="1">
        <f t="shared" si="3"/>
        <v>657450</v>
      </c>
      <c r="O14" s="1">
        <f t="shared" si="4"/>
        <v>474621.38143108384</v>
      </c>
      <c r="P14" s="1">
        <f t="shared" si="2"/>
        <v>182828.61856891616</v>
      </c>
      <c r="Q14" s="17">
        <f>SUM($P$3:P14)</f>
        <v>451480.0498630667</v>
      </c>
      <c r="R14" s="1">
        <f>'Hard Fork'!O14</f>
        <v>477191.41388996626</v>
      </c>
      <c r="S14" s="17">
        <f>'Hard Fork'!Q14</f>
        <v>444832.02881630044</v>
      </c>
    </row>
    <row r="15" spans="2:19" x14ac:dyDescent="0.25">
      <c r="B15">
        <f t="shared" si="5"/>
        <v>4</v>
      </c>
      <c r="C15">
        <f t="shared" si="6"/>
        <v>1</v>
      </c>
      <c r="D15" s="1">
        <f t="shared" si="0"/>
        <v>328725</v>
      </c>
      <c r="F15" s="41"/>
      <c r="G15" s="42"/>
      <c r="H15" s="7"/>
      <c r="J15" s="1">
        <f t="shared" si="7"/>
        <v>428211.39075488452</v>
      </c>
      <c r="M15">
        <v>2021</v>
      </c>
      <c r="N15" s="1">
        <f t="shared" si="3"/>
        <v>328725</v>
      </c>
      <c r="O15" s="1">
        <f t="shared" si="4"/>
        <v>428211.39075488452</v>
      </c>
      <c r="P15" s="1">
        <f t="shared" si="2"/>
        <v>-99486.390754884516</v>
      </c>
      <c r="Q15" s="17">
        <f>SUM($P$3:P15)</f>
        <v>351993.65910818218</v>
      </c>
      <c r="R15" s="1">
        <f>'Hard Fork'!O15</f>
        <v>431264.95198312553</v>
      </c>
      <c r="S15" s="17">
        <f>'Hard Fork'!Q15</f>
        <v>342292.07683317491</v>
      </c>
    </row>
    <row r="16" spans="2:19" x14ac:dyDescent="0.25">
      <c r="B16">
        <f t="shared" si="5"/>
        <v>4</v>
      </c>
      <c r="C16">
        <f t="shared" si="6"/>
        <v>2</v>
      </c>
      <c r="D16" s="1">
        <f t="shared" si="0"/>
        <v>328725</v>
      </c>
      <c r="F16" s="41"/>
      <c r="G16" s="42"/>
      <c r="H16" s="7"/>
      <c r="J16" s="1">
        <f t="shared" si="7"/>
        <v>383040.80552256742</v>
      </c>
      <c r="M16">
        <v>2022</v>
      </c>
      <c r="N16" s="1">
        <f t="shared" si="3"/>
        <v>328725</v>
      </c>
      <c r="O16" s="1">
        <f t="shared" si="4"/>
        <v>383040.80552256742</v>
      </c>
      <c r="P16" s="1">
        <f t="shared" si="2"/>
        <v>-54315.805522567418</v>
      </c>
      <c r="Q16" s="17">
        <f>SUM($P$3:P16)</f>
        <v>297677.85358561476</v>
      </c>
      <c r="R16" s="1">
        <f>'Hard Fork'!O16</f>
        <v>386485.61902238824</v>
      </c>
      <c r="S16" s="17">
        <f>'Hard Fork'!Q16</f>
        <v>284531.45781078667</v>
      </c>
    </row>
    <row r="17" spans="2:19" ht="15.75" thickBot="1" x14ac:dyDescent="0.3">
      <c r="B17">
        <f t="shared" si="5"/>
        <v>4</v>
      </c>
      <c r="C17">
        <f t="shared" si="6"/>
        <v>3</v>
      </c>
      <c r="D17" s="1">
        <f t="shared" si="0"/>
        <v>328725</v>
      </c>
      <c r="F17" s="41"/>
      <c r="G17" s="42"/>
      <c r="H17" s="7"/>
      <c r="J17" s="1">
        <f t="shared" si="7"/>
        <v>339709.56726335408</v>
      </c>
      <c r="M17">
        <v>2023</v>
      </c>
      <c r="N17" s="1">
        <f t="shared" si="3"/>
        <v>328725</v>
      </c>
      <c r="O17" s="1">
        <f t="shared" si="4"/>
        <v>339709.56726335408</v>
      </c>
      <c r="P17" s="1">
        <f t="shared" si="2"/>
        <v>-10984.567263354082</v>
      </c>
      <c r="Q17" s="17">
        <f>SUM($P$3:P17)</f>
        <v>286693.28632226068</v>
      </c>
      <c r="R17" s="1">
        <f>'Hard Fork'!O17</f>
        <v>343447.32694844523</v>
      </c>
      <c r="S17" s="17">
        <f>'Hard Fork'!Q17</f>
        <v>269809.13086234144</v>
      </c>
    </row>
    <row r="18" spans="2:19" ht="15.75" thickBot="1" x14ac:dyDescent="0.3">
      <c r="B18">
        <f t="shared" si="5"/>
        <v>4</v>
      </c>
      <c r="C18">
        <f t="shared" si="6"/>
        <v>4</v>
      </c>
      <c r="D18" s="1">
        <f t="shared" si="0"/>
        <v>328725</v>
      </c>
      <c r="F18" s="4" t="s">
        <v>17</v>
      </c>
      <c r="G18" s="5" t="s">
        <v>18</v>
      </c>
      <c r="H18" s="9" t="s">
        <v>12</v>
      </c>
      <c r="J18" s="1">
        <f t="shared" si="7"/>
        <v>298707.70414993836</v>
      </c>
      <c r="M18">
        <v>2024</v>
      </c>
      <c r="N18" s="1">
        <f t="shared" si="3"/>
        <v>328725</v>
      </c>
      <c r="O18" s="1">
        <f t="shared" si="4"/>
        <v>298707.70414993836</v>
      </c>
      <c r="P18" s="1">
        <f t="shared" si="2"/>
        <v>30017.295850061637</v>
      </c>
      <c r="Q18" s="17">
        <f>SUM($P$3:P18)</f>
        <v>316710.58217232232</v>
      </c>
      <c r="R18" s="1">
        <f>'Hard Fork'!O18</f>
        <v>302638.77564376133</v>
      </c>
      <c r="S18" s="17">
        <f>'Hard Fork'!Q18</f>
        <v>295895.35521858011</v>
      </c>
    </row>
    <row r="19" spans="2:19" ht="15.75" thickBot="1" x14ac:dyDescent="0.3">
      <c r="B19">
        <f t="shared" si="5"/>
        <v>5</v>
      </c>
      <c r="C19">
        <f t="shared" si="6"/>
        <v>1</v>
      </c>
      <c r="D19" s="1">
        <f t="shared" si="0"/>
        <v>164362.5</v>
      </c>
      <c r="F19" s="12">
        <f>NPV(H19,D11:D55)</f>
        <v>3960210.7617430952</v>
      </c>
      <c r="G19" s="13">
        <f>NPV(H19,J11:J55)</f>
        <v>3841130.4509484638</v>
      </c>
      <c r="H19" s="6">
        <v>0.05</v>
      </c>
      <c r="J19" s="1">
        <f t="shared" si="7"/>
        <v>260411.99184761551</v>
      </c>
      <c r="M19">
        <v>2025</v>
      </c>
      <c r="N19" s="1">
        <f t="shared" si="3"/>
        <v>164362.5</v>
      </c>
      <c r="O19" s="1">
        <f t="shared" si="4"/>
        <v>260411.99184761551</v>
      </c>
      <c r="P19" s="1">
        <f t="shared" si="2"/>
        <v>-96049.491847615514</v>
      </c>
      <c r="Q19" s="17">
        <f>SUM($P$3:P19)</f>
        <v>220661.09032470681</v>
      </c>
      <c r="R19" s="1">
        <f>'Hard Fork'!O19</f>
        <v>264439.6847288686</v>
      </c>
      <c r="S19" s="17">
        <f>'Hard Fork'!Q19</f>
        <v>195818.17048971151</v>
      </c>
    </row>
    <row r="20" spans="2:19" x14ac:dyDescent="0.25">
      <c r="B20">
        <f t="shared" si="5"/>
        <v>5</v>
      </c>
      <c r="C20">
        <f t="shared" si="6"/>
        <v>2</v>
      </c>
      <c r="D20" s="1">
        <f t="shared" si="0"/>
        <v>164362.5</v>
      </c>
      <c r="J20" s="1">
        <f t="shared" si="7"/>
        <v>225087.53475713948</v>
      </c>
      <c r="M20">
        <v>2026</v>
      </c>
      <c r="N20" s="1">
        <f t="shared" si="3"/>
        <v>164362.5</v>
      </c>
      <c r="O20" s="1">
        <f t="shared" si="4"/>
        <v>225087.53475713948</v>
      </c>
      <c r="P20" s="1">
        <f t="shared" si="2"/>
        <v>-60725.034757139481</v>
      </c>
      <c r="Q20" s="17">
        <f>SUM($P$3:P20)</f>
        <v>159936.05556756732</v>
      </c>
      <c r="R20" s="1">
        <f>'Hard Fork'!O20</f>
        <v>229121.75058721297</v>
      </c>
      <c r="S20" s="17">
        <f>'Hard Fork'!Q20</f>
        <v>131058.91990249854</v>
      </c>
    </row>
    <row r="21" spans="2:19" x14ac:dyDescent="0.25">
      <c r="B21">
        <f t="shared" si="5"/>
        <v>5</v>
      </c>
      <c r="C21">
        <f t="shared" si="6"/>
        <v>3</v>
      </c>
      <c r="D21" s="1">
        <f t="shared" si="0"/>
        <v>164362.5</v>
      </c>
      <c r="J21" s="1">
        <f t="shared" si="7"/>
        <v>192893.60050023784</v>
      </c>
      <c r="M21">
        <v>2027</v>
      </c>
      <c r="N21" s="1">
        <f t="shared" si="3"/>
        <v>164362.5</v>
      </c>
      <c r="O21" s="1">
        <f t="shared" si="4"/>
        <v>192893.60050023784</v>
      </c>
      <c r="P21" s="1">
        <f t="shared" si="2"/>
        <v>-28531.100500237837</v>
      </c>
      <c r="Q21" s="17">
        <f>SUM($P$3:P21)</f>
        <v>131404.95506732949</v>
      </c>
      <c r="R21" s="1">
        <f>'Hard Fork'!O21</f>
        <v>196853.72429685734</v>
      </c>
      <c r="S21" s="17">
        <f>'Hard Fork'!Q21</f>
        <v>98567.695605641202</v>
      </c>
    </row>
    <row r="22" spans="2:19" ht="15.75" thickBot="1" x14ac:dyDescent="0.3">
      <c r="B22">
        <f t="shared" si="5"/>
        <v>5</v>
      </c>
      <c r="C22">
        <f t="shared" si="6"/>
        <v>4</v>
      </c>
      <c r="D22" s="1">
        <f t="shared" si="0"/>
        <v>164362.5</v>
      </c>
      <c r="J22" s="1">
        <f t="shared" si="7"/>
        <v>163892.88654331007</v>
      </c>
      <c r="M22">
        <v>2028</v>
      </c>
      <c r="N22" s="1">
        <f t="shared" si="3"/>
        <v>164362.5</v>
      </c>
      <c r="O22" s="1">
        <f t="shared" si="4"/>
        <v>163892.88654331007</v>
      </c>
      <c r="P22" s="1">
        <f t="shared" si="2"/>
        <v>469.61345668992726</v>
      </c>
      <c r="Q22" s="17">
        <f>SUM($P$3:P22)</f>
        <v>131874.56852401941</v>
      </c>
      <c r="R22" s="1">
        <f>'Hard Fork'!O22</f>
        <v>167709.85413501333</v>
      </c>
      <c r="S22" s="17">
        <f>'Hard Fork'!Q22</f>
        <v>95220.341470627871</v>
      </c>
    </row>
    <row r="23" spans="2:19" x14ac:dyDescent="0.25">
      <c r="B23">
        <f t="shared" si="5"/>
        <v>6</v>
      </c>
      <c r="C23">
        <f t="shared" si="6"/>
        <v>1</v>
      </c>
      <c r="D23" s="1">
        <f t="shared" si="0"/>
        <v>82181.25</v>
      </c>
      <c r="F23" s="10" t="s">
        <v>8</v>
      </c>
      <c r="G23" s="11" t="s">
        <v>7</v>
      </c>
      <c r="H23" s="45" t="s">
        <v>6</v>
      </c>
      <c r="I23" s="46"/>
      <c r="J23" s="1">
        <f t="shared" si="7"/>
        <v>138063.31555528726</v>
      </c>
      <c r="M23">
        <v>2029</v>
      </c>
      <c r="N23" s="1">
        <f t="shared" si="3"/>
        <v>82181.25</v>
      </c>
      <c r="O23" s="1">
        <f t="shared" si="4"/>
        <v>138063.31555528726</v>
      </c>
      <c r="P23" s="1">
        <f t="shared" si="2"/>
        <v>-55882.065555287263</v>
      </c>
      <c r="Q23" s="17">
        <f>SUM($P$3:P23)</f>
        <v>75992.502968732151</v>
      </c>
      <c r="R23" s="1">
        <f>'Hard Fork'!O23</f>
        <v>141680.85058041618</v>
      </c>
      <c r="S23" s="17">
        <f>'Hard Fork'!Q23</f>
        <v>35720.740890211688</v>
      </c>
    </row>
    <row r="24" spans="2:19" ht="15.75" thickBot="1" x14ac:dyDescent="0.3">
      <c r="B24">
        <f t="shared" si="5"/>
        <v>6</v>
      </c>
      <c r="C24">
        <f t="shared" si="6"/>
        <v>2</v>
      </c>
      <c r="D24" s="1">
        <f t="shared" si="0"/>
        <v>82181.25</v>
      </c>
      <c r="F24" s="12">
        <f>G19-F19</f>
        <v>-119080.31079463148</v>
      </c>
      <c r="G24" s="14">
        <f>O164-N164</f>
        <v>-65345.388974186033</v>
      </c>
      <c r="H24" s="47">
        <f>SUM(ABS(F24)^2,ABS(G24))*100</f>
        <v>1418018576433.5</v>
      </c>
      <c r="I24" s="48"/>
      <c r="J24" s="1">
        <f t="shared" si="7"/>
        <v>115311.44189842316</v>
      </c>
      <c r="M24">
        <v>2030</v>
      </c>
      <c r="N24" s="1">
        <f t="shared" si="3"/>
        <v>82181.25</v>
      </c>
      <c r="O24" s="1">
        <f t="shared" si="4"/>
        <v>115311.44189842316</v>
      </c>
      <c r="P24" s="1">
        <f t="shared" si="2"/>
        <v>-33130.19189842316</v>
      </c>
      <c r="Q24" s="17">
        <f>SUM($P$3:P24)</f>
        <v>42862.311070308991</v>
      </c>
      <c r="R24" s="1">
        <f>'Hard Fork'!O24</f>
        <v>118686.50970842903</v>
      </c>
      <c r="S24" s="17">
        <f>'Hard Fork'!Q24</f>
        <v>-784.51881821734423</v>
      </c>
    </row>
    <row r="25" spans="2:19" x14ac:dyDescent="0.25">
      <c r="B25">
        <f t="shared" si="5"/>
        <v>6</v>
      </c>
      <c r="C25">
        <f t="shared" si="6"/>
        <v>3</v>
      </c>
      <c r="D25" s="1">
        <f t="shared" si="0"/>
        <v>82181.25</v>
      </c>
      <c r="J25" s="1">
        <f t="shared" si="7"/>
        <v>95486.597126729379</v>
      </c>
      <c r="M25">
        <v>2031</v>
      </c>
      <c r="N25" s="1">
        <f t="shared" si="3"/>
        <v>82181.25</v>
      </c>
      <c r="O25" s="1">
        <f t="shared" si="4"/>
        <v>95486.597126729379</v>
      </c>
      <c r="P25" s="1">
        <f t="shared" si="2"/>
        <v>-13305.347126729379</v>
      </c>
      <c r="Q25" s="17">
        <f>SUM($P$3:P25)</f>
        <v>29556.963943579613</v>
      </c>
      <c r="R25" s="1">
        <f>'Hard Fork'!O25</f>
        <v>98589.165398927769</v>
      </c>
      <c r="S25" s="17">
        <f>'Hard Fork'!Q25</f>
        <v>-17192.434217145114</v>
      </c>
    </row>
    <row r="26" spans="2:19" x14ac:dyDescent="0.25">
      <c r="B26">
        <f t="shared" si="5"/>
        <v>6</v>
      </c>
      <c r="C26">
        <f t="shared" si="6"/>
        <v>4</v>
      </c>
      <c r="D26" s="1">
        <f t="shared" si="0"/>
        <v>82181.25</v>
      </c>
      <c r="F26" t="s">
        <v>13</v>
      </c>
      <c r="J26" s="1">
        <f t="shared" si="7"/>
        <v>78394.995610512822</v>
      </c>
      <c r="M26">
        <v>2032</v>
      </c>
      <c r="N26" s="1">
        <f t="shared" si="3"/>
        <v>82181.25</v>
      </c>
      <c r="O26" s="1">
        <f t="shared" si="4"/>
        <v>78394.995610512822</v>
      </c>
      <c r="P26" s="1">
        <f t="shared" si="2"/>
        <v>3786.2543894871778</v>
      </c>
      <c r="Q26" s="17">
        <f>SUM($P$3:P26)</f>
        <v>33343.21833306679</v>
      </c>
      <c r="R26" s="1">
        <f>'Hard Fork'!O26</f>
        <v>81207.221340488439</v>
      </c>
      <c r="S26" s="17">
        <f>'Hard Fork'!Q26</f>
        <v>-16218.405557633552</v>
      </c>
    </row>
    <row r="27" spans="2:19" x14ac:dyDescent="0.25">
      <c r="B27">
        <f t="shared" si="5"/>
        <v>7</v>
      </c>
      <c r="C27">
        <f t="shared" si="6"/>
        <v>1</v>
      </c>
      <c r="D27" s="1">
        <f t="shared" si="0"/>
        <v>41090.625</v>
      </c>
      <c r="G27" t="s">
        <v>14</v>
      </c>
      <c r="J27" s="1">
        <f t="shared" si="7"/>
        <v>63813.148563957984</v>
      </c>
      <c r="M27">
        <v>2033</v>
      </c>
      <c r="N27" s="1">
        <f t="shared" si="3"/>
        <v>41090.625</v>
      </c>
      <c r="O27" s="1">
        <f t="shared" si="4"/>
        <v>63813.148563957984</v>
      </c>
      <c r="P27" s="1">
        <f t="shared" si="2"/>
        <v>-22722.523563957984</v>
      </c>
      <c r="Q27" s="17">
        <f>SUM($P$3:P27)</f>
        <v>10620.694769108806</v>
      </c>
      <c r="R27" s="1">
        <f>'Hard Fork'!O27</f>
        <v>66328.127909223593</v>
      </c>
      <c r="S27" s="17">
        <f>'Hard Fork'!Q27</f>
        <v>-41455.908466857145</v>
      </c>
    </row>
    <row r="28" spans="2:19" x14ac:dyDescent="0.25">
      <c r="B28">
        <f t="shared" si="5"/>
        <v>7</v>
      </c>
      <c r="C28">
        <f t="shared" si="6"/>
        <v>2</v>
      </c>
      <c r="D28" s="1">
        <f t="shared" si="0"/>
        <v>41090.625</v>
      </c>
      <c r="H28" t="s">
        <v>15</v>
      </c>
      <c r="J28" s="1">
        <f t="shared" si="7"/>
        <v>51500.081507429764</v>
      </c>
      <c r="M28">
        <v>2034</v>
      </c>
      <c r="N28" s="1">
        <f t="shared" si="3"/>
        <v>41090.625</v>
      </c>
      <c r="O28" s="1">
        <f t="shared" si="4"/>
        <v>51500.081507429764</v>
      </c>
      <c r="P28" s="1">
        <f t="shared" si="2"/>
        <v>-10409.456507429764</v>
      </c>
      <c r="Q28" s="17">
        <f>SUM($P$3:P28)</f>
        <v>211.2382616790419</v>
      </c>
      <c r="R28" s="1">
        <f>'Hard Fork'!O28</f>
        <v>53720.303482877571</v>
      </c>
      <c r="S28" s="17">
        <f>'Hard Fork'!Q28</f>
        <v>-54085.586949734716</v>
      </c>
    </row>
    <row r="29" spans="2:19" x14ac:dyDescent="0.25">
      <c r="B29">
        <f t="shared" si="5"/>
        <v>7</v>
      </c>
      <c r="C29">
        <f t="shared" si="6"/>
        <v>3</v>
      </c>
      <c r="D29" s="1">
        <f t="shared" si="0"/>
        <v>41090.625</v>
      </c>
      <c r="J29" s="1">
        <f t="shared" si="7"/>
        <v>41208.003056994377</v>
      </c>
      <c r="M29">
        <v>2035</v>
      </c>
      <c r="N29" s="1">
        <f t="shared" si="3"/>
        <v>41090.625</v>
      </c>
      <c r="O29" s="1">
        <f t="shared" si="4"/>
        <v>41208.003056994377</v>
      </c>
      <c r="P29" s="1">
        <f t="shared" si="2"/>
        <v>-117.3780569943774</v>
      </c>
      <c r="Q29" s="17">
        <f>SUM($P$3:P29)</f>
        <v>93.860204684664495</v>
      </c>
      <c r="R29" s="1">
        <f>'Hard Fork'!O29</f>
        <v>43143.642042546548</v>
      </c>
      <c r="S29" s="17">
        <f>'Hard Fork'!Q29</f>
        <v>-56138.603992281263</v>
      </c>
    </row>
    <row r="30" spans="2:19" x14ac:dyDescent="0.25">
      <c r="B30">
        <f t="shared" si="5"/>
        <v>7</v>
      </c>
      <c r="C30">
        <f t="shared" si="6"/>
        <v>4</v>
      </c>
      <c r="D30" s="1">
        <f t="shared" si="0"/>
        <v>41090.625</v>
      </c>
      <c r="J30" s="1">
        <f t="shared" si="7"/>
        <v>32691.220244282704</v>
      </c>
      <c r="M30">
        <v>2036</v>
      </c>
      <c r="N30" s="1">
        <f t="shared" si="3"/>
        <v>41090.625</v>
      </c>
      <c r="O30" s="1">
        <f t="shared" si="4"/>
        <v>32691.220244282704</v>
      </c>
      <c r="P30" s="1">
        <f t="shared" si="2"/>
        <v>8399.4047557172962</v>
      </c>
      <c r="Q30" s="17">
        <f>SUM($P$3:P30)</f>
        <v>8493.2649604019607</v>
      </c>
      <c r="R30" s="1">
        <f>'Hard Fork'!O30</f>
        <v>34358.387961266446</v>
      </c>
      <c r="S30" s="17">
        <f>'Hard Fork'!Q30</f>
        <v>-49406.366953547709</v>
      </c>
    </row>
    <row r="31" spans="2:19" x14ac:dyDescent="0.25">
      <c r="B31">
        <f t="shared" si="5"/>
        <v>8</v>
      </c>
      <c r="C31">
        <f t="shared" si="6"/>
        <v>1</v>
      </c>
      <c r="D31" s="1">
        <f t="shared" si="0"/>
        <v>20545.3125</v>
      </c>
      <c r="J31" s="1">
        <f t="shared" si="7"/>
        <v>25713.228172764098</v>
      </c>
      <c r="M31">
        <v>2037</v>
      </c>
      <c r="N31" s="1">
        <f t="shared" si="3"/>
        <v>20545.3125</v>
      </c>
      <c r="O31" s="1">
        <f t="shared" si="4"/>
        <v>25713.228172764098</v>
      </c>
      <c r="P31" s="1">
        <f t="shared" si="2"/>
        <v>-5167.9156727640984</v>
      </c>
      <c r="Q31" s="17">
        <f>SUM($P$3:P31)</f>
        <v>3325.3492876378623</v>
      </c>
      <c r="R31" s="1">
        <f>'Hard Fork'!O31</f>
        <v>27132.285808199886</v>
      </c>
      <c r="S31" s="17">
        <f>'Hard Fork'!Q31</f>
        <v>-55993.340261747595</v>
      </c>
    </row>
    <row r="32" spans="2:19" x14ac:dyDescent="0.25">
      <c r="B32">
        <f t="shared" si="5"/>
        <v>8</v>
      </c>
      <c r="C32">
        <f t="shared" si="6"/>
        <v>2</v>
      </c>
      <c r="D32" s="1">
        <f t="shared" si="0"/>
        <v>20545.3125</v>
      </c>
      <c r="J32" s="1">
        <f t="shared" si="7"/>
        <v>20052.013370458928</v>
      </c>
      <c r="M32">
        <v>2038</v>
      </c>
      <c r="N32" s="1">
        <f t="shared" si="3"/>
        <v>20545.3125</v>
      </c>
      <c r="O32" s="1">
        <f t="shared" si="4"/>
        <v>20052.013370458928</v>
      </c>
      <c r="P32" s="1">
        <f t="shared" si="2"/>
        <v>493.29912954107203</v>
      </c>
      <c r="Q32" s="17">
        <f>SUM($P$3:P32)</f>
        <v>3818.6484171789343</v>
      </c>
      <c r="R32" s="1">
        <f>'Hard Fork'!O32</f>
        <v>21246.021464344714</v>
      </c>
      <c r="S32" s="17">
        <f>'Hard Fork'!Q32</f>
        <v>-56694.049226092306</v>
      </c>
    </row>
    <row r="33" spans="2:19" x14ac:dyDescent="0.25">
      <c r="B33">
        <f t="shared" si="5"/>
        <v>8</v>
      </c>
      <c r="C33">
        <f t="shared" si="6"/>
        <v>3</v>
      </c>
      <c r="D33" s="1">
        <f t="shared" si="0"/>
        <v>20545.3125</v>
      </c>
      <c r="J33" s="1">
        <f t="shared" si="7"/>
        <v>15503.697180268608</v>
      </c>
      <c r="M33">
        <v>2039</v>
      </c>
      <c r="N33" s="1">
        <f t="shared" si="3"/>
        <v>20545.3125</v>
      </c>
      <c r="O33" s="1">
        <f t="shared" si="4"/>
        <v>15503.697180268608</v>
      </c>
      <c r="P33" s="1">
        <f t="shared" si="2"/>
        <v>5041.6153197313924</v>
      </c>
      <c r="Q33" s="17">
        <f>SUM($P$3:P33)</f>
        <v>8860.2637369103268</v>
      </c>
      <c r="R33" s="1">
        <f>'Hard Fork'!O33</f>
        <v>16497.057088406091</v>
      </c>
      <c r="S33" s="17">
        <f>'Hard Fork'!Q33</f>
        <v>-52645.793814498393</v>
      </c>
    </row>
    <row r="34" spans="2:19" x14ac:dyDescent="0.25">
      <c r="B34">
        <f t="shared" si="5"/>
        <v>8</v>
      </c>
      <c r="C34">
        <f t="shared" si="6"/>
        <v>4</v>
      </c>
      <c r="D34" s="1">
        <f t="shared" si="0"/>
        <v>20545.3125</v>
      </c>
      <c r="F34" s="19" t="s">
        <v>20</v>
      </c>
      <c r="G34" s="23" t="s">
        <v>21</v>
      </c>
      <c r="H34" s="26">
        <v>0.04</v>
      </c>
      <c r="J34" s="1">
        <f t="shared" si="7"/>
        <v>11884.706975550449</v>
      </c>
      <c r="M34">
        <v>2040</v>
      </c>
      <c r="N34" s="1">
        <f t="shared" si="3"/>
        <v>20545.3125</v>
      </c>
      <c r="O34" s="1">
        <f t="shared" si="4"/>
        <v>11884.706975550449</v>
      </c>
      <c r="P34" s="1">
        <f t="shared" si="2"/>
        <v>8660.605524449551</v>
      </c>
      <c r="Q34" s="17">
        <f>SUM($P$3:P34)</f>
        <v>17520.869261359876</v>
      </c>
      <c r="R34" s="1">
        <f>'Hard Fork'!O34</f>
        <v>12702.025123250132</v>
      </c>
      <c r="S34" s="17">
        <f>'Hard Fork'!Q34</f>
        <v>-44802.506437748525</v>
      </c>
    </row>
    <row r="35" spans="2:19" x14ac:dyDescent="0.25">
      <c r="B35">
        <f t="shared" si="5"/>
        <v>9</v>
      </c>
      <c r="C35">
        <f t="shared" si="6"/>
        <v>1</v>
      </c>
      <c r="D35" s="1">
        <f t="shared" si="0"/>
        <v>10272.65625</v>
      </c>
      <c r="F35" s="16"/>
      <c r="G35" s="30" t="s">
        <v>24</v>
      </c>
      <c r="H35" s="29">
        <f>H34+1</f>
        <v>1.04</v>
      </c>
      <c r="J35" s="1">
        <f t="shared" si="7"/>
        <v>9032.7000631349056</v>
      </c>
      <c r="M35">
        <v>2041</v>
      </c>
      <c r="N35" s="1">
        <f t="shared" si="3"/>
        <v>10272.65625</v>
      </c>
      <c r="O35" s="1">
        <f t="shared" si="4"/>
        <v>9032.7000631349056</v>
      </c>
      <c r="P35" s="1">
        <f t="shared" si="2"/>
        <v>1239.9561868650944</v>
      </c>
      <c r="Q35" s="17">
        <f>SUM($P$3:P35)</f>
        <v>18760.825448224969</v>
      </c>
      <c r="R35" s="1">
        <f>'Hard Fork'!O35</f>
        <v>9697.8862588186275</v>
      </c>
      <c r="S35" s="17">
        <f>'Hard Fork'!Q35</f>
        <v>-44227.736446567156</v>
      </c>
    </row>
    <row r="36" spans="2:19" x14ac:dyDescent="0.25">
      <c r="B36">
        <f t="shared" si="5"/>
        <v>9</v>
      </c>
      <c r="C36">
        <f t="shared" si="6"/>
        <v>2</v>
      </c>
      <c r="D36" s="1">
        <f t="shared" si="0"/>
        <v>10272.65625</v>
      </c>
      <c r="F36" s="16"/>
      <c r="G36" s="24" t="s">
        <v>22</v>
      </c>
      <c r="H36" s="25">
        <v>100</v>
      </c>
      <c r="J36" s="1">
        <f t="shared" si="7"/>
        <v>6806.4805867582882</v>
      </c>
      <c r="M36">
        <v>2042</v>
      </c>
      <c r="N36" s="1">
        <f t="shared" si="3"/>
        <v>10272.65625</v>
      </c>
      <c r="O36" s="1">
        <f t="shared" si="4"/>
        <v>6806.4805867582882</v>
      </c>
      <c r="P36" s="1">
        <f t="shared" si="2"/>
        <v>3466.1756632417118</v>
      </c>
      <c r="Q36" s="17">
        <f>SUM($P$3:P36)</f>
        <v>22227.001111466681</v>
      </c>
      <c r="R36" s="1">
        <f>'Hard Fork'!O36</f>
        <v>7342.0752905494601</v>
      </c>
      <c r="S36" s="17">
        <f>'Hard Fork'!Q36</f>
        <v>-41297.155487116615</v>
      </c>
    </row>
    <row r="37" spans="2:19" x14ac:dyDescent="0.25">
      <c r="B37">
        <f t="shared" si="5"/>
        <v>9</v>
      </c>
      <c r="C37">
        <f t="shared" si="6"/>
        <v>3</v>
      </c>
      <c r="D37" s="1">
        <f t="shared" si="0"/>
        <v>10272.65625</v>
      </c>
      <c r="F37" s="27">
        <f>H36</f>
        <v>100</v>
      </c>
      <c r="G37" s="18"/>
      <c r="H37" s="20"/>
      <c r="J37" s="1">
        <f t="shared" si="7"/>
        <v>5085.1473364229241</v>
      </c>
      <c r="M37">
        <v>2043</v>
      </c>
      <c r="N37" s="1">
        <f t="shared" si="3"/>
        <v>10272.65625</v>
      </c>
      <c r="O37" s="1">
        <f t="shared" si="4"/>
        <v>5085.1473364229241</v>
      </c>
      <c r="P37" s="1">
        <f t="shared" si="2"/>
        <v>5187.5089135770759</v>
      </c>
      <c r="Q37" s="17">
        <f>SUM($P$3:P37)</f>
        <v>27414.510025043757</v>
      </c>
      <c r="R37" s="1">
        <f>'Hard Fork'!O37</f>
        <v>5511.8604051245529</v>
      </c>
      <c r="S37" s="17">
        <f>'Hard Fork'!Q37</f>
        <v>-36536.359642241165</v>
      </c>
    </row>
    <row r="38" spans="2:19" x14ac:dyDescent="0.25">
      <c r="B38">
        <f t="shared" si="5"/>
        <v>9</v>
      </c>
      <c r="C38">
        <f t="shared" si="6"/>
        <v>4</v>
      </c>
      <c r="D38" s="1">
        <f t="shared" si="0"/>
        <v>10272.65625</v>
      </c>
      <c r="F38" s="33">
        <f>F37*$H$35</f>
        <v>104</v>
      </c>
      <c r="G38" s="24" t="s">
        <v>23</v>
      </c>
      <c r="H38" s="35">
        <f>(1+$H$34)^(1/12) - 1</f>
        <v>3.2737397821989145E-3</v>
      </c>
      <c r="J38" s="1">
        <f t="shared" si="7"/>
        <v>3766.6943516594956</v>
      </c>
      <c r="M38">
        <v>2044</v>
      </c>
      <c r="N38" s="1">
        <f t="shared" si="3"/>
        <v>10272.65625</v>
      </c>
      <c r="O38" s="1">
        <f t="shared" si="4"/>
        <v>3766.6943516594956</v>
      </c>
      <c r="P38" s="1">
        <f t="shared" si="2"/>
        <v>6505.9618983405044</v>
      </c>
      <c r="Q38" s="17">
        <f>SUM($P$3:P38)</f>
        <v>33920.471923384262</v>
      </c>
      <c r="R38" s="1">
        <f>'Hard Fork'!O38</f>
        <v>4103.1294136719325</v>
      </c>
      <c r="S38" s="17">
        <f>'Hard Fork'!Q38</f>
        <v>-30366.832805913098</v>
      </c>
    </row>
    <row r="39" spans="2:19" x14ac:dyDescent="0.25">
      <c r="B39">
        <f t="shared" si="5"/>
        <v>10</v>
      </c>
      <c r="C39">
        <f t="shared" si="6"/>
        <v>1</v>
      </c>
      <c r="D39" s="1">
        <f t="shared" si="0"/>
        <v>5136.328125</v>
      </c>
      <c r="F39" s="31">
        <f t="shared" ref="F39:F40" si="8">F38*$H$35</f>
        <v>108.16</v>
      </c>
      <c r="G39" s="24" t="s">
        <v>25</v>
      </c>
      <c r="H39" s="25">
        <f>1+H38</f>
        <v>1.0032737397821989</v>
      </c>
      <c r="J39" s="1">
        <f t="shared" si="7"/>
        <v>2766.2608522945729</v>
      </c>
      <c r="M39">
        <v>2045</v>
      </c>
      <c r="N39" s="1">
        <f t="shared" si="3"/>
        <v>5136.328125</v>
      </c>
      <c r="O39" s="1">
        <f t="shared" si="4"/>
        <v>2766.2608522945729</v>
      </c>
      <c r="P39" s="1">
        <f t="shared" si="2"/>
        <v>2370.0672727054271</v>
      </c>
      <c r="Q39" s="17">
        <f>SUM($P$3:P39)</f>
        <v>36290.539196089689</v>
      </c>
      <c r="R39" s="1">
        <f>'Hard Fork'!O39</f>
        <v>3028.7947832729901</v>
      </c>
      <c r="S39" s="17">
        <f>'Hard Fork'!Q39</f>
        <v>-28259.29946418609</v>
      </c>
    </row>
    <row r="40" spans="2:19" x14ac:dyDescent="0.25">
      <c r="B40">
        <f t="shared" si="5"/>
        <v>10</v>
      </c>
      <c r="C40">
        <f t="shared" si="6"/>
        <v>2</v>
      </c>
      <c r="D40" s="1">
        <f t="shared" si="0"/>
        <v>5136.328125</v>
      </c>
      <c r="F40" s="28">
        <f t="shared" si="8"/>
        <v>112.4864</v>
      </c>
      <c r="G40" s="18"/>
      <c r="H40" s="20"/>
      <c r="J40" s="1">
        <f t="shared" si="7"/>
        <v>2014.1962836968441</v>
      </c>
      <c r="M40">
        <v>2046</v>
      </c>
      <c r="N40" s="1">
        <f t="shared" si="3"/>
        <v>5136.328125</v>
      </c>
      <c r="O40" s="1">
        <f t="shared" si="4"/>
        <v>2014.1962836968441</v>
      </c>
      <c r="P40" s="1">
        <f t="shared" si="2"/>
        <v>3122.1318413031559</v>
      </c>
      <c r="Q40" s="17">
        <f>SUM($P$3:P40)</f>
        <v>39412.671037392844</v>
      </c>
      <c r="R40" s="1">
        <f>'Hard Fork'!O40</f>
        <v>2216.9817138956123</v>
      </c>
      <c r="S40" s="17">
        <f>'Hard Fork'!Q40</f>
        <v>-25339.953053081703</v>
      </c>
    </row>
    <row r="41" spans="2:19" x14ac:dyDescent="0.25">
      <c r="B41">
        <f t="shared" si="5"/>
        <v>10</v>
      </c>
      <c r="C41">
        <f t="shared" si="6"/>
        <v>3</v>
      </c>
      <c r="D41" s="1">
        <f t="shared" si="0"/>
        <v>5136.328125</v>
      </c>
      <c r="F41" s="16"/>
      <c r="G41" s="18"/>
      <c r="H41" s="20"/>
      <c r="J41" s="1">
        <f t="shared" si="7"/>
        <v>1454.0735001012265</v>
      </c>
      <c r="M41">
        <v>2047</v>
      </c>
      <c r="N41" s="1">
        <f t="shared" si="3"/>
        <v>5136.328125</v>
      </c>
      <c r="O41" s="1">
        <f t="shared" si="4"/>
        <v>1454.0735001012265</v>
      </c>
      <c r="P41" s="1">
        <f t="shared" si="2"/>
        <v>3682.2546248987737</v>
      </c>
      <c r="Q41" s="17">
        <f>SUM($P$3:P41)</f>
        <v>43094.925662291615</v>
      </c>
      <c r="R41" s="1">
        <f>'Hard Fork'!O41</f>
        <v>1609.1332247654545</v>
      </c>
      <c r="S41" s="17">
        <f>'Hard Fork'!Q41</f>
        <v>-21812.758152847156</v>
      </c>
    </row>
    <row r="42" spans="2:19" x14ac:dyDescent="0.25">
      <c r="B42">
        <f t="shared" si="5"/>
        <v>10</v>
      </c>
      <c r="C42">
        <f t="shared" si="6"/>
        <v>4</v>
      </c>
      <c r="D42" s="1">
        <f t="shared" si="0"/>
        <v>5136.328125</v>
      </c>
      <c r="F42" s="16">
        <v>0</v>
      </c>
      <c r="G42" s="18">
        <f>H36</f>
        <v>100</v>
      </c>
      <c r="H42" s="20"/>
      <c r="J42" s="1">
        <f t="shared" si="7"/>
        <v>1040.7510045145805</v>
      </c>
      <c r="M42">
        <v>2048</v>
      </c>
      <c r="N42" s="1">
        <f t="shared" si="3"/>
        <v>5136.328125</v>
      </c>
      <c r="O42" s="1">
        <f t="shared" si="4"/>
        <v>1040.7510045145805</v>
      </c>
      <c r="P42" s="1">
        <f t="shared" si="2"/>
        <v>4095.5771204854195</v>
      </c>
      <c r="Q42" s="17">
        <f>SUM($P$3:P42)</f>
        <v>47190.502782777032</v>
      </c>
      <c r="R42" s="1">
        <f>'Hard Fork'!O42</f>
        <v>1158.1358940315322</v>
      </c>
      <c r="S42" s="17">
        <f>'Hard Fork'!Q42</f>
        <v>-17834.56592187869</v>
      </c>
    </row>
    <row r="43" spans="2:19" x14ac:dyDescent="0.25">
      <c r="B43">
        <f t="shared" si="5"/>
        <v>11</v>
      </c>
      <c r="C43">
        <f t="shared" si="6"/>
        <v>1</v>
      </c>
      <c r="D43" s="1">
        <f t="shared" si="0"/>
        <v>2568.1640625</v>
      </c>
      <c r="F43" s="16">
        <v>1</v>
      </c>
      <c r="G43" s="18">
        <f>G42*(1+$H$38)</f>
        <v>100.3273739782199</v>
      </c>
      <c r="H43" s="20"/>
      <c r="J43" s="1">
        <f t="shared" si="7"/>
        <v>738.55565448791049</v>
      </c>
      <c r="M43">
        <v>2049</v>
      </c>
      <c r="N43" s="1">
        <f t="shared" si="3"/>
        <v>2568.1640625</v>
      </c>
      <c r="O43" s="1">
        <f t="shared" si="4"/>
        <v>738.55565448791049</v>
      </c>
      <c r="P43" s="1">
        <f t="shared" si="2"/>
        <v>1829.6084080120895</v>
      </c>
      <c r="Q43" s="17">
        <f>SUM($P$3:P43)</f>
        <v>49020.111190789125</v>
      </c>
      <c r="R43" s="1">
        <f>'Hard Fork'!O43</f>
        <v>826.54151210985719</v>
      </c>
      <c r="S43" s="17">
        <f>'Hard Fork'!Q43</f>
        <v>-16092.943371488547</v>
      </c>
    </row>
    <row r="44" spans="2:19" x14ac:dyDescent="0.25">
      <c r="B44">
        <f t="shared" si="5"/>
        <v>11</v>
      </c>
      <c r="C44">
        <f t="shared" si="6"/>
        <v>2</v>
      </c>
      <c r="D44" s="1">
        <f t="shared" si="0"/>
        <v>2568.1640625</v>
      </c>
      <c r="F44" s="16">
        <v>2</v>
      </c>
      <c r="G44" s="18">
        <f t="shared" ref="G44:G64" si="9">G43*(1+$H$38)</f>
        <v>100.65581969365594</v>
      </c>
      <c r="H44" s="20"/>
      <c r="J44" s="1">
        <f t="shared" si="7"/>
        <v>519.63156691812435</v>
      </c>
      <c r="M44">
        <v>2050</v>
      </c>
      <c r="N44" s="1">
        <f t="shared" si="3"/>
        <v>2568.1640625</v>
      </c>
      <c r="O44" s="1">
        <f t="shared" si="4"/>
        <v>519.63156691812435</v>
      </c>
      <c r="P44" s="1">
        <f t="shared" si="2"/>
        <v>2048.5324955818755</v>
      </c>
      <c r="Q44" s="17">
        <f>SUM($P$3:P44)</f>
        <v>51068.643686370997</v>
      </c>
      <c r="R44" s="1">
        <f>'Hard Fork'!O44</f>
        <v>584.93478339365913</v>
      </c>
      <c r="S44" s="17">
        <f>'Hard Fork'!Q44</f>
        <v>-14109.714092382206</v>
      </c>
    </row>
    <row r="45" spans="2:19" x14ac:dyDescent="0.25">
      <c r="B45">
        <f t="shared" si="5"/>
        <v>11</v>
      </c>
      <c r="C45">
        <f t="shared" si="6"/>
        <v>3</v>
      </c>
      <c r="D45" s="1">
        <f t="shared" si="0"/>
        <v>2568.1640625</v>
      </c>
      <c r="F45" s="16">
        <v>3</v>
      </c>
      <c r="G45" s="18">
        <f t="shared" si="9"/>
        <v>100.9853406548969</v>
      </c>
      <c r="H45" s="20"/>
      <c r="J45" s="1">
        <f t="shared" si="7"/>
        <v>362.4797371324421</v>
      </c>
      <c r="M45">
        <v>2051</v>
      </c>
      <c r="N45" s="1">
        <f t="shared" si="3"/>
        <v>2568.1640625</v>
      </c>
      <c r="O45" s="1">
        <f t="shared" si="4"/>
        <v>362.4797371324421</v>
      </c>
      <c r="P45" s="1">
        <f t="shared" si="2"/>
        <v>2205.6843253675579</v>
      </c>
      <c r="Q45" s="17">
        <f>SUM($P$3:P45)</f>
        <v>53274.328011738558</v>
      </c>
      <c r="R45" s="1">
        <f>'Hard Fork'!O45</f>
        <v>410.47607941169372</v>
      </c>
      <c r="S45" s="17">
        <f>'Hard Fork'!Q45</f>
        <v>-11952.0261092939</v>
      </c>
    </row>
    <row r="46" spans="2:19" x14ac:dyDescent="0.25">
      <c r="B46">
        <f t="shared" si="5"/>
        <v>11</v>
      </c>
      <c r="C46">
        <f t="shared" si="6"/>
        <v>4</v>
      </c>
      <c r="D46" s="1">
        <f t="shared" si="0"/>
        <v>2568.1640625</v>
      </c>
      <c r="F46" s="16">
        <v>4</v>
      </c>
      <c r="G46" s="18">
        <f t="shared" si="9"/>
        <v>101.31594038201774</v>
      </c>
      <c r="H46" s="20"/>
      <c r="J46" s="1">
        <f t="shared" si="7"/>
        <v>250.69625835769497</v>
      </c>
      <c r="M46">
        <v>2052</v>
      </c>
      <c r="N46" s="1">
        <f t="shared" si="3"/>
        <v>2568.1640625</v>
      </c>
      <c r="O46" s="1">
        <f t="shared" si="4"/>
        <v>250.69625835769497</v>
      </c>
      <c r="P46" s="1">
        <f t="shared" si="2"/>
        <v>2317.4678041423049</v>
      </c>
      <c r="Q46" s="17">
        <f>SUM($P$3:P46)</f>
        <v>55591.795815880861</v>
      </c>
      <c r="R46" s="1">
        <f>'Hard Fork'!O46</f>
        <v>285.63136034007294</v>
      </c>
      <c r="S46" s="17">
        <f>'Hard Fork'!Q46</f>
        <v>-9669.493407133974</v>
      </c>
    </row>
    <row r="47" spans="2:19" x14ac:dyDescent="0.25">
      <c r="B47">
        <f t="shared" si="5"/>
        <v>12</v>
      </c>
      <c r="C47">
        <f t="shared" si="6"/>
        <v>1</v>
      </c>
      <c r="D47" s="1">
        <f t="shared" si="0"/>
        <v>1284.08203125</v>
      </c>
      <c r="F47" s="16">
        <v>5</v>
      </c>
      <c r="G47" s="18">
        <f t="shared" si="9"/>
        <v>101.64762240661724</v>
      </c>
      <c r="H47" s="20"/>
      <c r="J47" s="1">
        <f t="shared" si="7"/>
        <v>171.9047510766313</v>
      </c>
      <c r="M47">
        <v>2053</v>
      </c>
      <c r="N47" s="1">
        <f t="shared" si="3"/>
        <v>1284.08203125</v>
      </c>
      <c r="O47" s="1">
        <f t="shared" si="4"/>
        <v>171.9047510766313</v>
      </c>
      <c r="P47" s="1">
        <f t="shared" si="2"/>
        <v>1112.1772801733687</v>
      </c>
      <c r="Q47" s="17">
        <f>SUM($P$3:P47)</f>
        <v>56703.973096054229</v>
      </c>
      <c r="R47" s="1">
        <f>'Hard Fork'!O47</f>
        <v>197.0886213612165</v>
      </c>
      <c r="S47" s="17">
        <f>'Hard Fork'!Q47</f>
        <v>-8582.4999972451915</v>
      </c>
    </row>
    <row r="48" spans="2:19" x14ac:dyDescent="0.25">
      <c r="B48">
        <f t="shared" si="5"/>
        <v>12</v>
      </c>
      <c r="C48">
        <f t="shared" si="6"/>
        <v>2</v>
      </c>
      <c r="D48" s="1">
        <f t="shared" si="0"/>
        <v>1284.08203125</v>
      </c>
      <c r="F48" s="16">
        <v>6</v>
      </c>
      <c r="G48" s="18">
        <f t="shared" si="9"/>
        <v>101.98039027185573</v>
      </c>
      <c r="H48" s="20"/>
      <c r="J48" s="1">
        <f t="shared" si="7"/>
        <v>116.87020805749802</v>
      </c>
      <c r="M48">
        <v>2054</v>
      </c>
      <c r="N48" s="1">
        <f t="shared" si="3"/>
        <v>1284.08203125</v>
      </c>
      <c r="O48" s="1">
        <f t="shared" si="4"/>
        <v>116.87020805749802</v>
      </c>
      <c r="P48" s="1">
        <f t="shared" si="2"/>
        <v>1167.2118231925019</v>
      </c>
      <c r="Q48" s="17">
        <f>SUM($P$3:P48)</f>
        <v>57871.184919246734</v>
      </c>
      <c r="R48" s="1">
        <f>'Hard Fork'!O48</f>
        <v>134.85120876745574</v>
      </c>
      <c r="S48" s="17">
        <f>'Hard Fork'!Q48</f>
        <v>-7433.2691747626468</v>
      </c>
    </row>
    <row r="49" spans="2:19" x14ac:dyDescent="0.25">
      <c r="B49">
        <f t="shared" si="5"/>
        <v>12</v>
      </c>
      <c r="C49">
        <f t="shared" si="6"/>
        <v>3</v>
      </c>
      <c r="D49" s="1">
        <f t="shared" si="0"/>
        <v>1284.08203125</v>
      </c>
      <c r="F49" s="16">
        <v>7</v>
      </c>
      <c r="G49" s="18">
        <f t="shared" si="9"/>
        <v>102.31424753249287</v>
      </c>
      <c r="H49" s="20"/>
      <c r="J49" s="1">
        <f t="shared" si="7"/>
        <v>78.776315502974313</v>
      </c>
      <c r="M49">
        <v>2055</v>
      </c>
      <c r="N49" s="1">
        <f t="shared" si="3"/>
        <v>1284.08203125</v>
      </c>
      <c r="O49" s="1">
        <f t="shared" si="4"/>
        <v>78.776315502974313</v>
      </c>
      <c r="P49" s="1">
        <f t="shared" si="2"/>
        <v>1205.3057157470257</v>
      </c>
      <c r="Q49" s="17">
        <f>SUM($P$3:P49)</f>
        <v>59076.490634993759</v>
      </c>
      <c r="R49" s="1">
        <f>'Hard Fork'!O49</f>
        <v>91.492556837734568</v>
      </c>
      <c r="S49" s="17">
        <f>'Hard Fork'!Q49</f>
        <v>-6240.6797003503816</v>
      </c>
    </row>
    <row r="50" spans="2:19" x14ac:dyDescent="0.25">
      <c r="B50">
        <f t="shared" si="5"/>
        <v>12</v>
      </c>
      <c r="C50">
        <f t="shared" si="6"/>
        <v>4</v>
      </c>
      <c r="D50" s="1">
        <f t="shared" si="0"/>
        <v>1284.08203125</v>
      </c>
      <c r="F50" s="16">
        <v>8</v>
      </c>
      <c r="G50" s="18">
        <f t="shared" si="9"/>
        <v>102.64919775492574</v>
      </c>
      <c r="H50" s="20"/>
      <c r="J50" s="1">
        <f t="shared" si="7"/>
        <v>52.645762607298302</v>
      </c>
      <c r="M50">
        <v>2056</v>
      </c>
      <c r="N50" s="1">
        <f t="shared" si="3"/>
        <v>1284.08203125</v>
      </c>
      <c r="O50" s="1">
        <f t="shared" si="4"/>
        <v>52.645762607298302</v>
      </c>
      <c r="P50" s="1">
        <f t="shared" si="2"/>
        <v>1231.4362686427016</v>
      </c>
      <c r="Q50" s="17">
        <f>SUM($P$3:P50)</f>
        <v>60307.926903636464</v>
      </c>
      <c r="R50" s="1">
        <f>'Hard Fork'!O50</f>
        <v>61.553721325458824</v>
      </c>
      <c r="S50" s="17">
        <f>'Hard Fork'!Q50</f>
        <v>-5018.1513904258409</v>
      </c>
    </row>
    <row r="51" spans="2:19" x14ac:dyDescent="0.25">
      <c r="B51">
        <f t="shared" si="5"/>
        <v>13</v>
      </c>
      <c r="C51">
        <f t="shared" si="6"/>
        <v>1</v>
      </c>
      <c r="D51" s="1">
        <f t="shared" si="0"/>
        <v>642.041015625</v>
      </c>
      <c r="F51" s="16">
        <v>9</v>
      </c>
      <c r="G51" s="18">
        <f t="shared" si="9"/>
        <v>102.98524451722685</v>
      </c>
      <c r="H51" s="20"/>
      <c r="J51" s="1">
        <f t="shared" si="7"/>
        <v>34.882458613536585</v>
      </c>
      <c r="M51">
        <v>2057</v>
      </c>
      <c r="N51" s="1">
        <f t="shared" si="3"/>
        <v>642.041015625</v>
      </c>
      <c r="O51" s="1">
        <f t="shared" si="4"/>
        <v>34.882458613536585</v>
      </c>
      <c r="P51" s="1">
        <f t="shared" si="2"/>
        <v>607.15855701146347</v>
      </c>
      <c r="Q51" s="17">
        <f>SUM($P$3:P51)</f>
        <v>60915.085460647926</v>
      </c>
      <c r="R51" s="1">
        <f>'Hard Fork'!O51</f>
        <v>41.063928231893421</v>
      </c>
      <c r="S51" s="17">
        <f>'Hard Fork'!Q51</f>
        <v>-4417.1743030327343</v>
      </c>
    </row>
    <row r="52" spans="2:19" x14ac:dyDescent="0.25">
      <c r="B52">
        <f t="shared" si="5"/>
        <v>13</v>
      </c>
      <c r="C52">
        <f t="shared" si="6"/>
        <v>2</v>
      </c>
      <c r="D52" s="1">
        <f t="shared" si="0"/>
        <v>642.041015625</v>
      </c>
      <c r="F52" s="16">
        <v>10</v>
      </c>
      <c r="G52" s="18">
        <f t="shared" si="9"/>
        <v>103.32239140918237</v>
      </c>
      <c r="H52" s="20"/>
      <c r="J52" s="1">
        <f t="shared" si="7"/>
        <v>22.915358917830911</v>
      </c>
      <c r="M52">
        <v>2058</v>
      </c>
      <c r="N52" s="1">
        <f t="shared" si="3"/>
        <v>642.041015625</v>
      </c>
      <c r="O52" s="1">
        <f t="shared" si="4"/>
        <v>22.915358917830911</v>
      </c>
      <c r="P52" s="1">
        <f t="shared" si="2"/>
        <v>619.12565670716913</v>
      </c>
      <c r="Q52" s="17">
        <f>SUM($P$3:P52)</f>
        <v>61534.211117355095</v>
      </c>
      <c r="R52" s="1">
        <f>'Hard Fork'!O52</f>
        <v>27.16466159539144</v>
      </c>
      <c r="S52" s="17">
        <f>'Hard Fork'!Q52</f>
        <v>-3802.2979490031257</v>
      </c>
    </row>
    <row r="53" spans="2:19" x14ac:dyDescent="0.25">
      <c r="B53">
        <f t="shared" si="5"/>
        <v>13</v>
      </c>
      <c r="C53">
        <f t="shared" si="6"/>
        <v>3</v>
      </c>
      <c r="D53" s="1">
        <f t="shared" si="0"/>
        <v>642.041015625</v>
      </c>
      <c r="F53" s="16">
        <v>11</v>
      </c>
      <c r="G53" s="18">
        <f t="shared" si="9"/>
        <v>103.66064203233054</v>
      </c>
      <c r="H53" s="20"/>
      <c r="J53" s="1">
        <f t="shared" si="7"/>
        <v>14.925268403455348</v>
      </c>
      <c r="M53">
        <v>2059</v>
      </c>
      <c r="N53" s="1">
        <f t="shared" si="3"/>
        <v>642.041015625</v>
      </c>
      <c r="O53" s="1">
        <f t="shared" si="4"/>
        <v>14.925268403455348</v>
      </c>
      <c r="P53" s="1">
        <f t="shared" si="2"/>
        <v>627.11574722154467</v>
      </c>
      <c r="Q53" s="17">
        <f>SUM($P$3:P53)</f>
        <v>62161.326864576637</v>
      </c>
      <c r="R53" s="1">
        <f>'Hard Fork'!O53</f>
        <v>17.819098758193544</v>
      </c>
      <c r="S53" s="17">
        <f>'Hard Fork'!Q53</f>
        <v>-3178.0760321363191</v>
      </c>
    </row>
    <row r="54" spans="2:19" x14ac:dyDescent="0.25">
      <c r="B54">
        <f t="shared" si="5"/>
        <v>13</v>
      </c>
      <c r="C54">
        <f t="shared" si="6"/>
        <v>4</v>
      </c>
      <c r="D54" s="1">
        <f t="shared" si="0"/>
        <v>642.041015625</v>
      </c>
      <c r="F54" s="16">
        <v>12</v>
      </c>
      <c r="G54" s="34">
        <f t="shared" si="9"/>
        <v>104.00000000000007</v>
      </c>
      <c r="H54" s="20"/>
      <c r="J54" s="1">
        <f t="shared" si="7"/>
        <v>9.6381469937909952</v>
      </c>
      <c r="M54">
        <v>2060</v>
      </c>
      <c r="N54" s="1">
        <f t="shared" si="3"/>
        <v>642.041015625</v>
      </c>
      <c r="O54" s="1">
        <f t="shared" si="4"/>
        <v>9.6381469937909952</v>
      </c>
      <c r="P54" s="1">
        <f t="shared" si="2"/>
        <v>632.402868631209</v>
      </c>
      <c r="Q54" s="17">
        <f>SUM($P$3:P54)</f>
        <v>62793.729733207845</v>
      </c>
      <c r="R54" s="1">
        <f>'Hard Fork'!O54</f>
        <v>11.590570133329232</v>
      </c>
      <c r="S54" s="17">
        <f>'Hard Fork'!Q54</f>
        <v>-2547.6255866446481</v>
      </c>
    </row>
    <row r="55" spans="2:19" x14ac:dyDescent="0.25">
      <c r="B55">
        <f t="shared" si="5"/>
        <v>14</v>
      </c>
      <c r="C55">
        <f t="shared" si="6"/>
        <v>1</v>
      </c>
      <c r="D55" s="1">
        <f t="shared" si="0"/>
        <v>321.0205078125</v>
      </c>
      <c r="F55" s="16">
        <v>13</v>
      </c>
      <c r="G55" s="18">
        <f t="shared" si="9"/>
        <v>104.34046893734876</v>
      </c>
      <c r="H55" s="20"/>
      <c r="J55" s="1">
        <f t="shared" si="7"/>
        <v>6.1707911921183083</v>
      </c>
      <c r="M55">
        <v>2061</v>
      </c>
      <c r="N55" s="1">
        <f t="shared" si="3"/>
        <v>321.0205078125</v>
      </c>
      <c r="O55" s="1">
        <f t="shared" si="4"/>
        <v>6.1707911921183083</v>
      </c>
      <c r="P55" s="1">
        <f t="shared" si="2"/>
        <v>314.84971662038168</v>
      </c>
      <c r="Q55" s="17">
        <f>SUM($P$3:P55)</f>
        <v>63108.579449828227</v>
      </c>
      <c r="R55" s="1">
        <f>'Hard Fork'!O55</f>
        <v>7.4758657232451577</v>
      </c>
      <c r="S55" s="17">
        <f>'Hard Fork'!Q55</f>
        <v>-2234.0809445553932</v>
      </c>
    </row>
    <row r="56" spans="2:19" x14ac:dyDescent="0.25">
      <c r="B56">
        <f t="shared" ref="B56:B119" si="10">IF(C56=1,B55+1,B55)</f>
        <v>14</v>
      </c>
      <c r="C56">
        <f t="shared" si="6"/>
        <v>2</v>
      </c>
      <c r="D56" s="1">
        <f t="shared" ref="D56:D119" si="11">$F$4/(2^(B56-1))</f>
        <v>321.0205078125</v>
      </c>
      <c r="F56" s="16">
        <v>14</v>
      </c>
      <c r="G56" s="18">
        <f t="shared" si="9"/>
        <v>104.68205248140225</v>
      </c>
      <c r="H56" s="20"/>
      <c r="J56" s="1">
        <f t="shared" ref="J56:J119" si="12">J55/(2^((M56-$M$3)*$I$11))</f>
        <v>3.9170946538000408</v>
      </c>
      <c r="M56">
        <v>2062</v>
      </c>
      <c r="N56" s="1">
        <f t="shared" ref="N56:N119" si="13">D56</f>
        <v>321.0205078125</v>
      </c>
      <c r="O56" s="1">
        <f t="shared" ref="O56:O119" si="14">J56</f>
        <v>3.9170946538000408</v>
      </c>
      <c r="P56" s="1">
        <f t="shared" si="2"/>
        <v>317.10341315869994</v>
      </c>
      <c r="Q56" s="17">
        <f>SUM($P$3:P56)</f>
        <v>63425.682862986927</v>
      </c>
      <c r="R56" s="1">
        <f>'Hard Fork'!O56</f>
        <v>4.7814081122505234</v>
      </c>
      <c r="S56" s="17">
        <f>'Hard Fork'!Q56</f>
        <v>-1917.8418448551438</v>
      </c>
    </row>
    <row r="57" spans="2:19" x14ac:dyDescent="0.25">
      <c r="B57">
        <f t="shared" si="10"/>
        <v>14</v>
      </c>
      <c r="C57">
        <f t="shared" si="6"/>
        <v>3</v>
      </c>
      <c r="D57" s="1">
        <f t="shared" si="11"/>
        <v>321.0205078125</v>
      </c>
      <c r="F57" s="16">
        <v>15</v>
      </c>
      <c r="G57" s="18">
        <f t="shared" si="9"/>
        <v>105.02475428109285</v>
      </c>
      <c r="H57" s="20"/>
      <c r="J57" s="1">
        <f t="shared" si="12"/>
        <v>2.4652626214322888</v>
      </c>
      <c r="M57">
        <v>2063</v>
      </c>
      <c r="N57" s="1">
        <f t="shared" si="13"/>
        <v>321.0205078125</v>
      </c>
      <c r="O57" s="1">
        <f t="shared" si="14"/>
        <v>2.4652626214322888</v>
      </c>
      <c r="P57" s="1">
        <f t="shared" si="2"/>
        <v>318.55524519106768</v>
      </c>
      <c r="Q57" s="17">
        <f>SUM($P$3:P57)</f>
        <v>63744.238108177997</v>
      </c>
      <c r="R57" s="1">
        <f>'Hard Fork'!O57</f>
        <v>3.0324089135399106</v>
      </c>
      <c r="S57" s="17">
        <f>'Hard Fork'!Q57</f>
        <v>-1599.8537459561837</v>
      </c>
    </row>
    <row r="58" spans="2:19" x14ac:dyDescent="0.25">
      <c r="B58">
        <f t="shared" si="10"/>
        <v>14</v>
      </c>
      <c r="C58">
        <f t="shared" si="6"/>
        <v>4</v>
      </c>
      <c r="D58" s="1">
        <f t="shared" si="11"/>
        <v>321.0205078125</v>
      </c>
      <c r="F58" s="16">
        <v>16</v>
      </c>
      <c r="G58" s="18">
        <f t="shared" si="9"/>
        <v>105.36857799729853</v>
      </c>
      <c r="H58" s="20"/>
      <c r="J58" s="1">
        <f t="shared" si="12"/>
        <v>1.5382900307739038</v>
      </c>
      <c r="M58">
        <v>2064</v>
      </c>
      <c r="N58" s="1">
        <f t="shared" si="13"/>
        <v>321.0205078125</v>
      </c>
      <c r="O58" s="1">
        <f t="shared" si="14"/>
        <v>1.5382900307739038</v>
      </c>
      <c r="P58" s="1">
        <f t="shared" si="2"/>
        <v>319.48221778172609</v>
      </c>
      <c r="Q58" s="17">
        <f>SUM($P$3:P58)</f>
        <v>64063.720325959723</v>
      </c>
      <c r="R58" s="1">
        <f>'Hard Fork'!O58</f>
        <v>1.9070292037088623</v>
      </c>
      <c r="S58" s="17">
        <f>'Hard Fork'!Q58</f>
        <v>-1280.7402673473925</v>
      </c>
    </row>
    <row r="59" spans="2:19" x14ac:dyDescent="0.25">
      <c r="B59">
        <f t="shared" si="10"/>
        <v>15</v>
      </c>
      <c r="C59">
        <f t="shared" si="6"/>
        <v>1</v>
      </c>
      <c r="D59" s="1">
        <f t="shared" si="11"/>
        <v>160.51025390625</v>
      </c>
      <c r="F59" s="16">
        <v>17</v>
      </c>
      <c r="G59" s="18">
        <f t="shared" si="9"/>
        <v>105.71352730288201</v>
      </c>
      <c r="H59" s="20"/>
      <c r="J59" s="1">
        <f t="shared" si="12"/>
        <v>0.95167611543407327</v>
      </c>
      <c r="M59">
        <v>2065</v>
      </c>
      <c r="N59" s="1">
        <f t="shared" si="13"/>
        <v>160.51025390625</v>
      </c>
      <c r="O59" s="1">
        <f t="shared" si="14"/>
        <v>0.95167611543407327</v>
      </c>
      <c r="P59" s="1">
        <f t="shared" si="2"/>
        <v>159.55857779081592</v>
      </c>
      <c r="Q59" s="17">
        <f>SUM($P$3:P59)</f>
        <v>64223.278903750535</v>
      </c>
      <c r="R59" s="1">
        <f>'Hard Fork'!O59</f>
        <v>1.1892264274173177</v>
      </c>
      <c r="S59" s="17">
        <f>'Hard Fork'!Q59</f>
        <v>-1121.4192398685598</v>
      </c>
    </row>
    <row r="60" spans="2:19" x14ac:dyDescent="0.25">
      <c r="B60">
        <f t="shared" si="10"/>
        <v>15</v>
      </c>
      <c r="C60">
        <f t="shared" si="6"/>
        <v>2</v>
      </c>
      <c r="D60" s="1">
        <f t="shared" si="11"/>
        <v>160.51025390625</v>
      </c>
      <c r="F60" s="16">
        <v>18</v>
      </c>
      <c r="G60" s="18">
        <f t="shared" si="9"/>
        <v>106.05960588273003</v>
      </c>
      <c r="H60" s="20"/>
      <c r="J60" s="1">
        <f t="shared" si="12"/>
        <v>0.58373538976012473</v>
      </c>
      <c r="M60">
        <v>2066</v>
      </c>
      <c r="N60" s="1">
        <f t="shared" si="13"/>
        <v>160.51025390625</v>
      </c>
      <c r="O60" s="1">
        <f t="shared" si="14"/>
        <v>0.58373538976012473</v>
      </c>
      <c r="P60" s="1">
        <f t="shared" si="2"/>
        <v>159.92651851648986</v>
      </c>
      <c r="Q60" s="17">
        <f>SUM($P$3:P60)</f>
        <v>64383.205422267027</v>
      </c>
      <c r="R60" s="1">
        <f>'Hard Fork'!O60</f>
        <v>0.73537589223796029</v>
      </c>
      <c r="S60" s="17">
        <f>'Hard Fork'!Q60</f>
        <v>-961.6443618545477</v>
      </c>
    </row>
    <row r="61" spans="2:19" x14ac:dyDescent="0.25">
      <c r="B61">
        <f t="shared" si="10"/>
        <v>15</v>
      </c>
      <c r="C61">
        <f t="shared" si="6"/>
        <v>3</v>
      </c>
      <c r="D61" s="1">
        <f t="shared" si="11"/>
        <v>160.51025390625</v>
      </c>
      <c r="F61" s="16">
        <v>19</v>
      </c>
      <c r="G61" s="18">
        <f t="shared" si="9"/>
        <v>106.40681743379265</v>
      </c>
      <c r="H61" s="20"/>
      <c r="J61" s="1">
        <f t="shared" si="12"/>
        <v>0.35499218106132158</v>
      </c>
      <c r="M61">
        <v>2067</v>
      </c>
      <c r="N61" s="1">
        <f t="shared" si="13"/>
        <v>160.51025390625</v>
      </c>
      <c r="O61" s="1">
        <f t="shared" si="14"/>
        <v>0.35499218106132158</v>
      </c>
      <c r="P61" s="1">
        <f t="shared" si="2"/>
        <v>160.15526172518867</v>
      </c>
      <c r="Q61" s="17">
        <f>SUM($P$3:P61)</f>
        <v>64543.360683992214</v>
      </c>
      <c r="R61" s="1">
        <f>'Hard Fork'!O61</f>
        <v>0.45091206277347934</v>
      </c>
      <c r="S61" s="17">
        <f>'Hard Fork'!Q61</f>
        <v>-801.58502001107115</v>
      </c>
    </row>
    <row r="62" spans="2:19" x14ac:dyDescent="0.25">
      <c r="B62">
        <f t="shared" si="10"/>
        <v>15</v>
      </c>
      <c r="C62">
        <f t="shared" si="6"/>
        <v>4</v>
      </c>
      <c r="D62" s="1">
        <f t="shared" si="11"/>
        <v>160.51025390625</v>
      </c>
      <c r="F62" s="16">
        <v>20</v>
      </c>
      <c r="G62" s="18">
        <f t="shared" si="9"/>
        <v>106.75516566512283</v>
      </c>
      <c r="H62" s="20"/>
      <c r="J62" s="1">
        <f t="shared" si="12"/>
        <v>0.21404124132369429</v>
      </c>
      <c r="M62">
        <v>2068</v>
      </c>
      <c r="N62" s="1">
        <f t="shared" si="13"/>
        <v>160.51025390625</v>
      </c>
      <c r="O62" s="1">
        <f t="shared" si="14"/>
        <v>0.21404124132369429</v>
      </c>
      <c r="P62" s="1">
        <f t="shared" si="2"/>
        <v>160.29621266492632</v>
      </c>
      <c r="Q62" s="17">
        <f>SUM($P$3:P62)</f>
        <v>64703.656896657143</v>
      </c>
      <c r="R62" s="1">
        <f>'Hard Fork'!O62</f>
        <v>0.2741649595618264</v>
      </c>
      <c r="S62" s="17">
        <f>'Hard Fork'!Q62</f>
        <v>-641.34893106438301</v>
      </c>
    </row>
    <row r="63" spans="2:19" x14ac:dyDescent="0.25">
      <c r="B63">
        <f t="shared" si="10"/>
        <v>16</v>
      </c>
      <c r="C63">
        <f t="shared" si="6"/>
        <v>1</v>
      </c>
      <c r="D63" s="1">
        <f t="shared" si="11"/>
        <v>80.255126953125</v>
      </c>
      <c r="F63" s="16">
        <v>21</v>
      </c>
      <c r="G63" s="18">
        <f t="shared" si="9"/>
        <v>107.10465429791599</v>
      </c>
      <c r="H63" s="20"/>
      <c r="J63" s="1">
        <f t="shared" si="12"/>
        <v>0.1279534629389279</v>
      </c>
      <c r="M63">
        <v>2069</v>
      </c>
      <c r="N63" s="1">
        <f t="shared" si="13"/>
        <v>80.255126953125</v>
      </c>
      <c r="O63" s="1">
        <f t="shared" si="14"/>
        <v>0.1279534629389279</v>
      </c>
      <c r="P63" s="1">
        <f t="shared" si="2"/>
        <v>80.127173490186067</v>
      </c>
      <c r="Q63" s="17">
        <f>SUM($P$3:P63)</f>
        <v>64783.784070147332</v>
      </c>
      <c r="R63" s="1">
        <f>'Hard Fork'!O63</f>
        <v>0.16529878848355242</v>
      </c>
      <c r="S63" s="17">
        <f>'Hard Fork'!Q63</f>
        <v>-561.25910289974161</v>
      </c>
    </row>
    <row r="64" spans="2:19" x14ac:dyDescent="0.25">
      <c r="B64">
        <f t="shared" si="10"/>
        <v>16</v>
      </c>
      <c r="C64">
        <f t="shared" si="6"/>
        <v>2</v>
      </c>
      <c r="D64" s="1">
        <f t="shared" si="11"/>
        <v>80.255126953125</v>
      </c>
      <c r="F64" s="16">
        <v>22</v>
      </c>
      <c r="G64" s="18">
        <f t="shared" si="9"/>
        <v>107.45528706554974</v>
      </c>
      <c r="H64" s="20"/>
      <c r="J64" s="1">
        <f t="shared" si="12"/>
        <v>7.5837243145689584E-2</v>
      </c>
      <c r="M64">
        <v>2070</v>
      </c>
      <c r="N64" s="1">
        <f t="shared" si="13"/>
        <v>80.255126953125</v>
      </c>
      <c r="O64" s="1">
        <f t="shared" si="14"/>
        <v>7.5837243145689584E-2</v>
      </c>
      <c r="P64" s="1">
        <f t="shared" si="2"/>
        <v>80.179289709979315</v>
      </c>
      <c r="Q64" s="17">
        <f>SUM($P$3:P64)</f>
        <v>64863.963359857313</v>
      </c>
      <c r="R64" s="1">
        <f>'Hard Fork'!O64</f>
        <v>9.882459017960192E-2</v>
      </c>
      <c r="S64" s="17">
        <f>'Hard Fork'!Q64</f>
        <v>-481.10280053679622</v>
      </c>
    </row>
    <row r="65" spans="2:19" x14ac:dyDescent="0.25">
      <c r="B65">
        <f t="shared" si="10"/>
        <v>16</v>
      </c>
      <c r="C65">
        <f t="shared" si="6"/>
        <v>3</v>
      </c>
      <c r="D65" s="1">
        <f t="shared" si="11"/>
        <v>80.255126953125</v>
      </c>
      <c r="F65" s="16">
        <v>23</v>
      </c>
      <c r="G65" s="18">
        <f t="shared" ref="G65:G66" si="15">G64*(1+$H$38)</f>
        <v>107.80706771362384</v>
      </c>
      <c r="H65" s="20"/>
      <c r="J65" s="1">
        <f t="shared" si="12"/>
        <v>4.4564489882880996E-2</v>
      </c>
      <c r="M65">
        <v>2071</v>
      </c>
      <c r="N65" s="1">
        <f t="shared" si="13"/>
        <v>80.255126953125</v>
      </c>
      <c r="O65" s="1">
        <f t="shared" si="14"/>
        <v>4.4564489882880996E-2</v>
      </c>
      <c r="P65" s="1">
        <f t="shared" si="2"/>
        <v>80.210562463242113</v>
      </c>
      <c r="Q65" s="17">
        <f>SUM($P$3:P65)</f>
        <v>64944.173922320551</v>
      </c>
      <c r="R65" s="1">
        <f>'Hard Fork'!O65</f>
        <v>5.8586560504603508E-2</v>
      </c>
      <c r="S65" s="17">
        <f>'Hard Fork'!Q65</f>
        <v>-400.9062601441758</v>
      </c>
    </row>
    <row r="66" spans="2:19" x14ac:dyDescent="0.25">
      <c r="B66">
        <f t="shared" si="10"/>
        <v>16</v>
      </c>
      <c r="C66">
        <f t="shared" si="6"/>
        <v>4</v>
      </c>
      <c r="D66" s="1">
        <f t="shared" si="11"/>
        <v>80.255126953125</v>
      </c>
      <c r="F66" s="21">
        <v>24</v>
      </c>
      <c r="G66" s="32">
        <f t="shared" si="15"/>
        <v>108.16000000000014</v>
      </c>
      <c r="H66" s="22"/>
      <c r="J66" s="1">
        <f t="shared" si="12"/>
        <v>2.5963979165626348E-2</v>
      </c>
      <c r="M66">
        <v>2072</v>
      </c>
      <c r="N66" s="1">
        <f t="shared" si="13"/>
        <v>80.255126953125</v>
      </c>
      <c r="O66" s="1">
        <f t="shared" si="14"/>
        <v>2.5963979165626348E-2</v>
      </c>
      <c r="P66" s="1">
        <f t="shared" si="2"/>
        <v>80.229162973959376</v>
      </c>
      <c r="Q66" s="17">
        <f>SUM($P$3:P66)</f>
        <v>65024.403085294514</v>
      </c>
      <c r="R66" s="1">
        <f>'Hard Fork'!O66</f>
        <v>3.4440433649728944E-2</v>
      </c>
      <c r="S66" s="17">
        <f>'Hard Fork'!Q66</f>
        <v>-320.68557362470051</v>
      </c>
    </row>
    <row r="67" spans="2:19" x14ac:dyDescent="0.25">
      <c r="B67">
        <f t="shared" si="10"/>
        <v>17</v>
      </c>
      <c r="C67">
        <f t="shared" si="6"/>
        <v>1</v>
      </c>
      <c r="D67" s="1">
        <f t="shared" si="11"/>
        <v>40.1275634765625</v>
      </c>
      <c r="J67" s="1">
        <f t="shared" si="12"/>
        <v>1.4997866171951197E-2</v>
      </c>
      <c r="M67">
        <v>2073</v>
      </c>
      <c r="N67" s="1">
        <f t="shared" si="13"/>
        <v>40.1275634765625</v>
      </c>
      <c r="O67" s="1">
        <f t="shared" si="14"/>
        <v>1.4997866171951197E-2</v>
      </c>
      <c r="P67" s="1">
        <f t="shared" si="2"/>
        <v>40.112565610390547</v>
      </c>
      <c r="Q67" s="17">
        <f>SUM($P$3:P67)</f>
        <v>65064.515650904905</v>
      </c>
      <c r="R67" s="1">
        <f>'Hard Fork'!O67</f>
        <v>2.0075984364685842E-2</v>
      </c>
      <c r="S67" s="17">
        <f>'Hard Fork'!Q67</f>
        <v>-280.57808613250268</v>
      </c>
    </row>
    <row r="68" spans="2:19" x14ac:dyDescent="0.25">
      <c r="B68">
        <f t="shared" si="10"/>
        <v>17</v>
      </c>
      <c r="C68">
        <f t="shared" si="6"/>
        <v>2</v>
      </c>
      <c r="D68" s="1">
        <f t="shared" si="11"/>
        <v>40.1275634765625</v>
      </c>
      <c r="J68" s="1">
        <f t="shared" si="12"/>
        <v>8.5894153850147106E-3</v>
      </c>
      <c r="M68">
        <v>2074</v>
      </c>
      <c r="N68" s="1">
        <f t="shared" si="13"/>
        <v>40.1275634765625</v>
      </c>
      <c r="O68" s="1">
        <f t="shared" si="14"/>
        <v>8.5894153850147106E-3</v>
      </c>
      <c r="P68" s="1">
        <f t="shared" ref="P68:P131" si="16">N68-O68</f>
        <v>40.118974061177482</v>
      </c>
      <c r="Q68" s="17">
        <f>SUM($P$3:P68)</f>
        <v>65104.634624966086</v>
      </c>
      <c r="R68" s="1">
        <f>'Hard Fork'!O68</f>
        <v>1.160440066108934E-2</v>
      </c>
      <c r="S68" s="17">
        <f>'Hard Fork'!Q68</f>
        <v>-240.46212705660128</v>
      </c>
    </row>
    <row r="69" spans="2:19" x14ac:dyDescent="0.25">
      <c r="B69">
        <f t="shared" si="10"/>
        <v>17</v>
      </c>
      <c r="C69">
        <f t="shared" si="6"/>
        <v>3</v>
      </c>
      <c r="D69" s="1">
        <f t="shared" si="11"/>
        <v>40.1275634765625</v>
      </c>
      <c r="J69" s="1">
        <f t="shared" si="12"/>
        <v>4.8772346129515518E-3</v>
      </c>
      <c r="M69">
        <v>2075</v>
      </c>
      <c r="N69" s="1">
        <f t="shared" si="13"/>
        <v>40.1275634765625</v>
      </c>
      <c r="O69" s="1">
        <f t="shared" si="14"/>
        <v>4.8772346129515518E-3</v>
      </c>
      <c r="P69" s="1">
        <f t="shared" si="16"/>
        <v>40.122686241949552</v>
      </c>
      <c r="Q69" s="17">
        <f>SUM($P$3:P69)</f>
        <v>65144.757311208035</v>
      </c>
      <c r="R69" s="1">
        <f>'Hard Fork'!O69</f>
        <v>6.651294999629612E-3</v>
      </c>
      <c r="S69" s="17">
        <f>'Hard Fork'!Q69</f>
        <v>-200.34121487503842</v>
      </c>
    </row>
    <row r="70" spans="2:19" x14ac:dyDescent="0.25">
      <c r="B70">
        <f t="shared" si="10"/>
        <v>17</v>
      </c>
      <c r="C70">
        <f t="shared" si="6"/>
        <v>4</v>
      </c>
      <c r="D70" s="1">
        <f t="shared" si="11"/>
        <v>40.1275634765625</v>
      </c>
      <c r="J70" s="1">
        <f t="shared" si="12"/>
        <v>2.7457411878849254E-3</v>
      </c>
      <c r="M70">
        <v>2076</v>
      </c>
      <c r="N70" s="1">
        <f t="shared" si="13"/>
        <v>40.1275634765625</v>
      </c>
      <c r="O70" s="1">
        <f t="shared" si="14"/>
        <v>2.7457411878849254E-3</v>
      </c>
      <c r="P70" s="1">
        <f t="shared" si="16"/>
        <v>40.124817735374613</v>
      </c>
      <c r="Q70" s="17">
        <f>SUM($P$3:P70)</f>
        <v>65184.882128943413</v>
      </c>
      <c r="R70" s="1">
        <f>'Hard Fork'!O70</f>
        <v>3.7803092934735388E-3</v>
      </c>
      <c r="S70" s="17">
        <f>'Hard Fork'!Q70</f>
        <v>-160.21743170776938</v>
      </c>
    </row>
    <row r="71" spans="2:19" x14ac:dyDescent="0.25">
      <c r="B71">
        <f t="shared" si="10"/>
        <v>18</v>
      </c>
      <c r="C71">
        <f t="shared" si="6"/>
        <v>1</v>
      </c>
      <c r="D71" s="1">
        <f t="shared" si="11"/>
        <v>20.06378173828125</v>
      </c>
      <c r="J71" s="1">
        <f t="shared" si="12"/>
        <v>1.5325740207247295E-3</v>
      </c>
      <c r="M71">
        <v>2077</v>
      </c>
      <c r="N71" s="1">
        <f t="shared" si="13"/>
        <v>20.06378173828125</v>
      </c>
      <c r="O71" s="1">
        <f t="shared" si="14"/>
        <v>1.5325740207247295E-3</v>
      </c>
      <c r="P71" s="1">
        <f t="shared" si="16"/>
        <v>20.062249164260525</v>
      </c>
      <c r="Q71" s="17">
        <f>SUM($P$3:P71)</f>
        <v>65204.94437810767</v>
      </c>
      <c r="R71" s="1">
        <f>'Hard Fork'!O71</f>
        <v>2.1305223105530817E-3</v>
      </c>
      <c r="S71" s="17">
        <f>'Hard Fork'!Q71</f>
        <v>-140.15578049179868</v>
      </c>
    </row>
    <row r="72" spans="2:19" x14ac:dyDescent="0.25">
      <c r="B72">
        <f t="shared" si="10"/>
        <v>18</v>
      </c>
      <c r="C72">
        <f t="shared" si="6"/>
        <v>2</v>
      </c>
      <c r="D72" s="1">
        <f t="shared" si="11"/>
        <v>20.06378173828125</v>
      </c>
      <c r="J72" s="1">
        <f t="shared" si="12"/>
        <v>8.4812375996407474E-4</v>
      </c>
      <c r="M72">
        <v>2078</v>
      </c>
      <c r="N72" s="1">
        <f t="shared" si="13"/>
        <v>20.06378173828125</v>
      </c>
      <c r="O72" s="1">
        <f t="shared" si="14"/>
        <v>8.4812375996407474E-4</v>
      </c>
      <c r="P72" s="1">
        <f t="shared" si="16"/>
        <v>20.062933614521285</v>
      </c>
      <c r="Q72" s="17">
        <f>SUM($P$3:P72)</f>
        <v>65225.007311722191</v>
      </c>
      <c r="R72" s="1">
        <f>'Hard Fork'!O72</f>
        <v>1.1906454800547849E-3</v>
      </c>
      <c r="S72" s="17">
        <f>'Hard Fork'!Q72</f>
        <v>-120.09318939899748</v>
      </c>
    </row>
    <row r="73" spans="2:19" x14ac:dyDescent="0.25">
      <c r="B73">
        <f t="shared" si="10"/>
        <v>18</v>
      </c>
      <c r="C73">
        <f t="shared" si="6"/>
        <v>3</v>
      </c>
      <c r="D73" s="1">
        <f t="shared" si="11"/>
        <v>20.06378173828125</v>
      </c>
      <c r="J73" s="1">
        <f t="shared" si="12"/>
        <v>4.6534270537831499E-4</v>
      </c>
      <c r="M73">
        <v>2079</v>
      </c>
      <c r="N73" s="1">
        <f t="shared" si="13"/>
        <v>20.06378173828125</v>
      </c>
      <c r="O73" s="1">
        <f t="shared" si="14"/>
        <v>4.6534270537831499E-4</v>
      </c>
      <c r="P73" s="1">
        <f t="shared" si="16"/>
        <v>20.063316395575871</v>
      </c>
      <c r="Q73" s="17">
        <f>SUM($P$3:P73)</f>
        <v>65245.07062811777</v>
      </c>
      <c r="R73" s="1">
        <f>'Hard Fork'!O73</f>
        <v>6.5980632971351125E-4</v>
      </c>
      <c r="S73" s="17">
        <f>'Hard Fork'!Q73</f>
        <v>-100.03006746704594</v>
      </c>
    </row>
    <row r="74" spans="2:19" x14ac:dyDescent="0.25">
      <c r="B74">
        <f t="shared" si="10"/>
        <v>18</v>
      </c>
      <c r="C74">
        <f t="shared" si="6"/>
        <v>4</v>
      </c>
      <c r="D74" s="1">
        <f t="shared" si="11"/>
        <v>20.06378173828125</v>
      </c>
      <c r="J74" s="1">
        <f t="shared" si="12"/>
        <v>2.5314100528980632E-4</v>
      </c>
      <c r="M74">
        <v>2080</v>
      </c>
      <c r="N74" s="1">
        <f t="shared" si="13"/>
        <v>20.06378173828125</v>
      </c>
      <c r="O74" s="1">
        <f t="shared" si="14"/>
        <v>2.5314100528980632E-4</v>
      </c>
      <c r="P74" s="1">
        <f t="shared" si="16"/>
        <v>20.063528597275962</v>
      </c>
      <c r="Q74" s="17">
        <f>SUM($P$3:P74)</f>
        <v>65265.134156715045</v>
      </c>
      <c r="R74" s="1">
        <f>'Hard Fork'!O74</f>
        <v>3.6256686899196295E-4</v>
      </c>
      <c r="S74" s="17">
        <f>'Hard Fork'!Q74</f>
        <v>-79.966648295633689</v>
      </c>
    </row>
    <row r="75" spans="2:19" x14ac:dyDescent="0.25">
      <c r="B75">
        <f t="shared" si="10"/>
        <v>19</v>
      </c>
      <c r="C75">
        <f t="shared" si="6"/>
        <v>1</v>
      </c>
      <c r="D75" s="1">
        <f t="shared" si="11"/>
        <v>10.031890869140625</v>
      </c>
      <c r="J75" s="1">
        <f t="shared" si="12"/>
        <v>1.3652997171943805E-4</v>
      </c>
      <c r="M75">
        <v>2081</v>
      </c>
      <c r="N75" s="1">
        <f t="shared" si="13"/>
        <v>10.031890869140625</v>
      </c>
      <c r="O75" s="1">
        <f t="shared" si="14"/>
        <v>1.3652997171943805E-4</v>
      </c>
      <c r="P75" s="1">
        <f t="shared" si="16"/>
        <v>10.031754339168906</v>
      </c>
      <c r="Q75" s="17">
        <f>SUM($P$3:P75)</f>
        <v>65275.165911054217</v>
      </c>
      <c r="R75" s="1">
        <f>'Hard Fork'!O75</f>
        <v>1.9755925670202285E-4</v>
      </c>
      <c r="S75" s="17">
        <f>'Hard Fork'!Q75</f>
        <v>-69.934954985749769</v>
      </c>
    </row>
    <row r="76" spans="2:19" x14ac:dyDescent="0.25">
      <c r="B76">
        <f t="shared" si="10"/>
        <v>19</v>
      </c>
      <c r="C76">
        <f t="shared" ref="C76:C139" si="17">C68</f>
        <v>2</v>
      </c>
      <c r="D76" s="1">
        <f t="shared" si="11"/>
        <v>10.031890869140625</v>
      </c>
      <c r="J76" s="1">
        <f t="shared" si="12"/>
        <v>7.3007824892766047E-5</v>
      </c>
      <c r="M76">
        <v>2082</v>
      </c>
      <c r="N76" s="1">
        <f t="shared" si="13"/>
        <v>10.031890869140625</v>
      </c>
      <c r="O76" s="1">
        <f t="shared" si="14"/>
        <v>7.3007824892766047E-5</v>
      </c>
      <c r="P76" s="1">
        <f t="shared" si="16"/>
        <v>10.031817861315732</v>
      </c>
      <c r="Q76" s="17">
        <f>SUM($P$3:P76)</f>
        <v>65285.197728915533</v>
      </c>
      <c r="R76" s="1">
        <f>'Hard Fork'!O76</f>
        <v>1.0674419823556977E-4</v>
      </c>
      <c r="S76" s="17">
        <f>'Hard Fork'!Q76</f>
        <v>-59.903170860807379</v>
      </c>
    </row>
    <row r="77" spans="2:19" x14ac:dyDescent="0.25">
      <c r="B77">
        <f t="shared" si="10"/>
        <v>19</v>
      </c>
      <c r="C77">
        <f t="shared" si="17"/>
        <v>3</v>
      </c>
      <c r="D77" s="1">
        <f t="shared" si="11"/>
        <v>10.031890869140625</v>
      </c>
      <c r="J77" s="1">
        <f t="shared" si="12"/>
        <v>3.8706751922827813E-5</v>
      </c>
      <c r="M77">
        <v>2083</v>
      </c>
      <c r="N77" s="1">
        <f t="shared" si="13"/>
        <v>10.031890869140625</v>
      </c>
      <c r="O77" s="1">
        <f t="shared" si="14"/>
        <v>3.8706751922827813E-5</v>
      </c>
      <c r="P77" s="1">
        <f t="shared" si="16"/>
        <v>10.031852162388702</v>
      </c>
      <c r="Q77" s="17">
        <f>SUM($P$3:P77)</f>
        <v>65295.229581077925</v>
      </c>
      <c r="R77" s="1">
        <f>'Hard Fork'!O77</f>
        <v>5.7191146692095044E-5</v>
      </c>
      <c r="S77" s="17">
        <f>'Hard Fork'!Q77</f>
        <v>-49.871337182813448</v>
      </c>
    </row>
    <row r="78" spans="2:19" x14ac:dyDescent="0.25">
      <c r="B78">
        <f t="shared" si="10"/>
        <v>19</v>
      </c>
      <c r="C78">
        <f t="shared" si="17"/>
        <v>4</v>
      </c>
      <c r="D78" s="1">
        <f t="shared" si="11"/>
        <v>10.031890869140625</v>
      </c>
      <c r="J78" s="1">
        <f t="shared" si="12"/>
        <v>2.0346042998544641E-5</v>
      </c>
      <c r="M78">
        <v>2084</v>
      </c>
      <c r="N78" s="1">
        <f t="shared" si="13"/>
        <v>10.031890869140625</v>
      </c>
      <c r="O78" s="1">
        <f t="shared" si="14"/>
        <v>2.0346042998544641E-5</v>
      </c>
      <c r="P78" s="1">
        <f t="shared" si="16"/>
        <v>10.031870523097627</v>
      </c>
      <c r="Q78" s="17">
        <f>SUM($P$3:P78)</f>
        <v>65305.261451601022</v>
      </c>
      <c r="R78" s="1">
        <f>'Hard Fork'!O78</f>
        <v>3.0384420500499268E-5</v>
      </c>
      <c r="S78" s="17">
        <f>'Hard Fork'!Q78</f>
        <v>-39.839476698093321</v>
      </c>
    </row>
    <row r="79" spans="2:19" x14ac:dyDescent="0.25">
      <c r="B79">
        <f t="shared" si="10"/>
        <v>20</v>
      </c>
      <c r="C79">
        <f t="shared" si="17"/>
        <v>1</v>
      </c>
      <c r="D79" s="1">
        <f t="shared" si="11"/>
        <v>5.0159454345703125</v>
      </c>
      <c r="J79" s="1">
        <f t="shared" si="12"/>
        <v>1.060349648282661E-5</v>
      </c>
      <c r="M79">
        <v>2085</v>
      </c>
      <c r="N79" s="1">
        <f t="shared" si="13"/>
        <v>5.0159454345703125</v>
      </c>
      <c r="O79" s="1">
        <f t="shared" si="14"/>
        <v>1.060349648282661E-5</v>
      </c>
      <c r="P79" s="1">
        <f t="shared" si="16"/>
        <v>5.0159348310738299</v>
      </c>
      <c r="Q79" s="17">
        <f>SUM($P$3:P79)</f>
        <v>65310.277386432099</v>
      </c>
      <c r="R79" s="1">
        <f>'Hard Fork'!O79</f>
        <v>1.6007029302947033E-5</v>
      </c>
      <c r="S79" s="17">
        <f>'Hard Fork'!Q79</f>
        <v>-34.823547270552311</v>
      </c>
    </row>
    <row r="80" spans="2:19" x14ac:dyDescent="0.25">
      <c r="B80">
        <f t="shared" si="10"/>
        <v>20</v>
      </c>
      <c r="C80">
        <f t="shared" si="17"/>
        <v>2</v>
      </c>
      <c r="D80" s="1">
        <f t="shared" si="11"/>
        <v>5.0159454345703125</v>
      </c>
      <c r="J80" s="1">
        <f t="shared" si="12"/>
        <v>5.4789097294996192E-6</v>
      </c>
      <c r="M80">
        <v>2086</v>
      </c>
      <c r="N80" s="1">
        <f t="shared" si="13"/>
        <v>5.0159454345703125</v>
      </c>
      <c r="O80" s="1">
        <f t="shared" si="14"/>
        <v>5.4789097294996192E-6</v>
      </c>
      <c r="P80" s="1">
        <f t="shared" si="16"/>
        <v>5.015939955660583</v>
      </c>
      <c r="Q80" s="17">
        <f>SUM($P$3:P80)</f>
        <v>65315.293326387757</v>
      </c>
      <c r="R80" s="1">
        <f>'Hard Fork'!O80</f>
        <v>8.3619612540612871E-6</v>
      </c>
      <c r="S80" s="17">
        <f>'Hard Fork'!Q80</f>
        <v>-29.807610197943252</v>
      </c>
    </row>
    <row r="81" spans="2:19" x14ac:dyDescent="0.25">
      <c r="B81">
        <f t="shared" si="10"/>
        <v>20</v>
      </c>
      <c r="C81">
        <f t="shared" si="17"/>
        <v>3</v>
      </c>
      <c r="D81" s="1">
        <f t="shared" si="11"/>
        <v>5.0159454345703125</v>
      </c>
      <c r="J81" s="1">
        <f t="shared" si="12"/>
        <v>2.80682349478645E-6</v>
      </c>
      <c r="M81">
        <v>2087</v>
      </c>
      <c r="N81" s="1">
        <f t="shared" si="13"/>
        <v>5.0159454345703125</v>
      </c>
      <c r="O81" s="1">
        <f t="shared" si="14"/>
        <v>2.80682349478645E-6</v>
      </c>
      <c r="P81" s="1">
        <f t="shared" si="16"/>
        <v>5.015942627746818</v>
      </c>
      <c r="Q81" s="17">
        <f>SUM($P$3:P81)</f>
        <v>65320.309269015503</v>
      </c>
      <c r="R81" s="1">
        <f>'Hard Fork'!O81</f>
        <v>4.331548589420739E-6</v>
      </c>
      <c r="S81" s="17">
        <f>'Hard Fork'!Q81</f>
        <v>-24.791669094921527</v>
      </c>
    </row>
    <row r="82" spans="2:19" x14ac:dyDescent="0.25">
      <c r="B82">
        <f t="shared" si="10"/>
        <v>20</v>
      </c>
      <c r="C82">
        <f t="shared" si="17"/>
        <v>4</v>
      </c>
      <c r="D82" s="1">
        <f t="shared" si="11"/>
        <v>5.0159454345703125</v>
      </c>
      <c r="J82" s="1">
        <f t="shared" si="12"/>
        <v>1.4256468899816533E-6</v>
      </c>
      <c r="M82">
        <v>2088</v>
      </c>
      <c r="N82" s="1">
        <f t="shared" si="13"/>
        <v>5.0159454345703125</v>
      </c>
      <c r="O82" s="1">
        <f t="shared" si="14"/>
        <v>1.4256468899816533E-6</v>
      </c>
      <c r="P82" s="1">
        <f t="shared" si="16"/>
        <v>5.0159440089234222</v>
      </c>
      <c r="Q82" s="17">
        <f>SUM($P$3:P82)</f>
        <v>65325.325213024429</v>
      </c>
      <c r="R82" s="1">
        <f>'Hard Fork'!O82</f>
        <v>2.2249274738572275E-6</v>
      </c>
      <c r="S82" s="17">
        <f>'Hard Fork'!Q82</f>
        <v>-19.775725885278689</v>
      </c>
    </row>
    <row r="83" spans="2:19" x14ac:dyDescent="0.25">
      <c r="B83">
        <f t="shared" si="10"/>
        <v>21</v>
      </c>
      <c r="C83">
        <f t="shared" si="17"/>
        <v>1</v>
      </c>
      <c r="D83" s="1">
        <f t="shared" si="11"/>
        <v>2.5079727172851563</v>
      </c>
      <c r="J83" s="1">
        <f t="shared" si="12"/>
        <v>7.1793437588289951E-7</v>
      </c>
      <c r="M83">
        <v>2089</v>
      </c>
      <c r="N83" s="1">
        <f t="shared" si="13"/>
        <v>2.5079727172851563</v>
      </c>
      <c r="O83" s="1">
        <f t="shared" si="14"/>
        <v>7.1793437588289951E-7</v>
      </c>
      <c r="P83" s="1">
        <f t="shared" si="16"/>
        <v>2.5079719993507803</v>
      </c>
      <c r="Q83" s="17">
        <f>SUM($P$3:P83)</f>
        <v>65327.833185023781</v>
      </c>
      <c r="R83" s="1">
        <f>'Hard Fork'!O83</f>
        <v>1.1332511171491285E-6</v>
      </c>
      <c r="S83" s="17">
        <f>'Hard Fork'!Q83</f>
        <v>-17.267754301244651</v>
      </c>
    </row>
    <row r="84" spans="2:19" x14ac:dyDescent="0.25">
      <c r="B84">
        <f t="shared" si="10"/>
        <v>21</v>
      </c>
      <c r="C84">
        <f t="shared" si="17"/>
        <v>2</v>
      </c>
      <c r="D84" s="1">
        <f t="shared" si="11"/>
        <v>2.5079727172851563</v>
      </c>
      <c r="J84" s="1">
        <f t="shared" si="12"/>
        <v>3.5845400395113457E-7</v>
      </c>
      <c r="M84">
        <v>2090</v>
      </c>
      <c r="N84" s="1">
        <f t="shared" si="13"/>
        <v>2.5079727172851563</v>
      </c>
      <c r="O84" s="1">
        <f t="shared" si="14"/>
        <v>3.5845400395113457E-7</v>
      </c>
      <c r="P84" s="1">
        <f t="shared" si="16"/>
        <v>2.5079723588311524</v>
      </c>
      <c r="Q84" s="17">
        <f>SUM($P$3:P84)</f>
        <v>65330.341157382609</v>
      </c>
      <c r="R84" s="1">
        <f>'Hard Fork'!O84</f>
        <v>5.7236633469042606E-7</v>
      </c>
      <c r="S84" s="17">
        <f>'Hard Fork'!Q84</f>
        <v>-14.75978215632583</v>
      </c>
    </row>
    <row r="85" spans="2:19" x14ac:dyDescent="0.25">
      <c r="B85">
        <f t="shared" si="10"/>
        <v>21</v>
      </c>
      <c r="C85">
        <f t="shared" si="17"/>
        <v>3</v>
      </c>
      <c r="D85" s="1">
        <f t="shared" si="11"/>
        <v>2.5079727172851563</v>
      </c>
      <c r="J85" s="1">
        <f t="shared" si="12"/>
        <v>1.7744265737682077E-7</v>
      </c>
      <c r="M85">
        <v>2091</v>
      </c>
      <c r="N85" s="1">
        <f t="shared" si="13"/>
        <v>2.5079727172851563</v>
      </c>
      <c r="O85" s="1">
        <f t="shared" si="14"/>
        <v>1.7744265737682077E-7</v>
      </c>
      <c r="P85" s="1">
        <f t="shared" si="16"/>
        <v>2.5079725398424988</v>
      </c>
      <c r="Q85" s="17">
        <f>SUM($P$3:P85)</f>
        <v>65332.849129922448</v>
      </c>
      <c r="R85" s="1">
        <f>'Hard Fork'!O85</f>
        <v>2.8665507569710396E-7</v>
      </c>
      <c r="S85" s="17">
        <f>'Hard Fork'!Q85</f>
        <v>-12.25180972569575</v>
      </c>
    </row>
    <row r="86" spans="2:19" x14ac:dyDescent="0.25">
      <c r="B86">
        <f t="shared" si="10"/>
        <v>21</v>
      </c>
      <c r="C86">
        <f t="shared" si="17"/>
        <v>4</v>
      </c>
      <c r="D86" s="1">
        <f t="shared" si="11"/>
        <v>2.5079727172851563</v>
      </c>
      <c r="J86" s="1">
        <f t="shared" si="12"/>
        <v>8.7088044633046451E-8</v>
      </c>
      <c r="M86">
        <v>2092</v>
      </c>
      <c r="N86" s="1">
        <f t="shared" si="13"/>
        <v>2.5079727172851563</v>
      </c>
      <c r="O86" s="1">
        <f t="shared" si="14"/>
        <v>8.7088044633046451E-8</v>
      </c>
      <c r="P86" s="1">
        <f t="shared" si="16"/>
        <v>2.5079726301971115</v>
      </c>
      <c r="Q86" s="17">
        <f>SUM($P$3:P86)</f>
        <v>65335.357102552647</v>
      </c>
      <c r="R86" s="1">
        <f>'Hard Fork'!O86</f>
        <v>1.4235830855640129E-7</v>
      </c>
      <c r="S86" s="17">
        <f>'Hard Fork'!Q86</f>
        <v>-9.7438371507689023</v>
      </c>
    </row>
    <row r="87" spans="2:19" x14ac:dyDescent="0.25">
      <c r="B87">
        <f t="shared" si="10"/>
        <v>22</v>
      </c>
      <c r="C87">
        <f t="shared" si="17"/>
        <v>1</v>
      </c>
      <c r="D87" s="1">
        <f t="shared" si="11"/>
        <v>1.2539863586425781</v>
      </c>
      <c r="J87" s="1">
        <f t="shared" si="12"/>
        <v>4.2377463255710149E-8</v>
      </c>
      <c r="M87">
        <v>2093</v>
      </c>
      <c r="N87" s="1">
        <f t="shared" si="13"/>
        <v>1.2539863586425781</v>
      </c>
      <c r="O87" s="1">
        <f t="shared" si="14"/>
        <v>4.2377463255710149E-8</v>
      </c>
      <c r="P87" s="1">
        <f t="shared" si="16"/>
        <v>1.2539863162651148</v>
      </c>
      <c r="Q87" s="17">
        <f>SUM($P$3:P87)</f>
        <v>65336.611088868915</v>
      </c>
      <c r="R87" s="1">
        <f>'Hard Fork'!O87</f>
        <v>7.0104134375916147E-8</v>
      </c>
      <c r="S87" s="17">
        <f>'Hard Fork'!Q87</f>
        <v>-8.4898508622304583</v>
      </c>
    </row>
    <row r="88" spans="2:19" x14ac:dyDescent="0.25">
      <c r="B88">
        <f t="shared" si="10"/>
        <v>22</v>
      </c>
      <c r="C88">
        <f t="shared" si="17"/>
        <v>2</v>
      </c>
      <c r="D88" s="1">
        <f t="shared" si="11"/>
        <v>1.2539863586425781</v>
      </c>
      <c r="J88" s="1">
        <f t="shared" si="12"/>
        <v>2.0445007873378846E-8</v>
      </c>
      <c r="M88">
        <v>2094</v>
      </c>
      <c r="N88" s="1">
        <f t="shared" si="13"/>
        <v>1.2539863586425781</v>
      </c>
      <c r="O88" s="1">
        <f t="shared" si="14"/>
        <v>2.0445007873378846E-8</v>
      </c>
      <c r="P88" s="1">
        <f t="shared" si="16"/>
        <v>1.2539863381975702</v>
      </c>
      <c r="Q88" s="17">
        <f>SUM($P$3:P88)</f>
        <v>65337.865075207112</v>
      </c>
      <c r="R88" s="1">
        <f>'Hard Fork'!O88</f>
        <v>3.4232772329048106E-8</v>
      </c>
      <c r="S88" s="17">
        <f>'Hard Fork'!Q88</f>
        <v>-7.2358645378206523</v>
      </c>
    </row>
    <row r="89" spans="2:19" x14ac:dyDescent="0.25">
      <c r="B89">
        <f t="shared" si="10"/>
        <v>22</v>
      </c>
      <c r="C89">
        <f t="shared" si="17"/>
        <v>3</v>
      </c>
      <c r="D89" s="1">
        <f t="shared" si="11"/>
        <v>1.2539863586425781</v>
      </c>
      <c r="J89" s="1">
        <f t="shared" si="12"/>
        <v>9.7794744866299325E-9</v>
      </c>
      <c r="M89">
        <v>2095</v>
      </c>
      <c r="N89" s="1">
        <f t="shared" si="13"/>
        <v>1.2539863586425781</v>
      </c>
      <c r="O89" s="1">
        <f t="shared" si="14"/>
        <v>9.7794744866299325E-9</v>
      </c>
      <c r="P89" s="1">
        <f t="shared" si="16"/>
        <v>1.2539863488631036</v>
      </c>
      <c r="Q89" s="17">
        <f>SUM($P$3:P89)</f>
        <v>65339.119061555975</v>
      </c>
      <c r="R89" s="1">
        <f>'Hard Fork'!O89</f>
        <v>1.6575939046405619E-8</v>
      </c>
      <c r="S89" s="17">
        <f>'Hard Fork'!Q89</f>
        <v>-5.981878195754013</v>
      </c>
    </row>
    <row r="90" spans="2:19" x14ac:dyDescent="0.25">
      <c r="B90">
        <f t="shared" si="10"/>
        <v>22</v>
      </c>
      <c r="C90">
        <f t="shared" si="17"/>
        <v>4</v>
      </c>
      <c r="D90" s="1">
        <f t="shared" si="11"/>
        <v>1.2539863586425781</v>
      </c>
      <c r="J90" s="1">
        <f t="shared" si="12"/>
        <v>4.637881666389905E-9</v>
      </c>
      <c r="M90">
        <v>2096</v>
      </c>
      <c r="N90" s="1">
        <f t="shared" si="13"/>
        <v>1.2539863586425781</v>
      </c>
      <c r="O90" s="1">
        <f t="shared" si="14"/>
        <v>4.637881666389905E-9</v>
      </c>
      <c r="P90" s="1">
        <f t="shared" si="16"/>
        <v>1.2539863540046965</v>
      </c>
      <c r="Q90" s="17">
        <f>SUM($P$3:P90)</f>
        <v>65340.373047909983</v>
      </c>
      <c r="R90" s="1">
        <f>'Hard Fork'!O90</f>
        <v>7.9588778452227957E-9</v>
      </c>
      <c r="S90" s="17">
        <f>'Hard Fork'!Q90</f>
        <v>-4.7278918450703129</v>
      </c>
    </row>
    <row r="91" spans="2:19" x14ac:dyDescent="0.25">
      <c r="B91">
        <f t="shared" si="10"/>
        <v>23</v>
      </c>
      <c r="C91">
        <f t="shared" si="17"/>
        <v>1</v>
      </c>
      <c r="D91" s="1">
        <f t="shared" si="11"/>
        <v>0.62699317932128906</v>
      </c>
      <c r="J91" s="1">
        <f t="shared" si="12"/>
        <v>2.1807190574023967E-9</v>
      </c>
      <c r="M91">
        <v>2097</v>
      </c>
      <c r="N91" s="1">
        <f t="shared" si="13"/>
        <v>0.62699317932128906</v>
      </c>
      <c r="O91" s="1">
        <f t="shared" si="14"/>
        <v>2.1807190574023967E-9</v>
      </c>
      <c r="P91" s="1">
        <f t="shared" si="16"/>
        <v>0.62699317714057001</v>
      </c>
      <c r="Q91" s="17">
        <f>SUM($P$3:P91)</f>
        <v>65341.000041087122</v>
      </c>
      <c r="R91" s="1">
        <f>'Hard Fork'!O91</f>
        <v>3.7893364363922914E-9</v>
      </c>
      <c r="S91" s="17">
        <f>'Hard Fork'!Q91</f>
        <v>-4.1008986695383598</v>
      </c>
    </row>
    <row r="92" spans="2:19" x14ac:dyDescent="0.25">
      <c r="B92">
        <f t="shared" si="10"/>
        <v>23</v>
      </c>
      <c r="C92">
        <f t="shared" si="17"/>
        <v>2</v>
      </c>
      <c r="D92" s="1">
        <f t="shared" si="11"/>
        <v>0.62699317932128906</v>
      </c>
      <c r="J92" s="1">
        <f t="shared" si="12"/>
        <v>1.0166130584602968E-9</v>
      </c>
      <c r="M92">
        <v>2098</v>
      </c>
      <c r="N92" s="1">
        <f t="shared" si="13"/>
        <v>0.62699317932128906</v>
      </c>
      <c r="O92" s="1">
        <f t="shared" si="14"/>
        <v>1.0166130584602968E-9</v>
      </c>
      <c r="P92" s="1">
        <f t="shared" si="16"/>
        <v>0.62699317830467605</v>
      </c>
      <c r="Q92" s="17">
        <f>SUM($P$3:P92)</f>
        <v>65341.627034265424</v>
      </c>
      <c r="R92" s="1">
        <f>'Hard Fork'!O92</f>
        <v>1.7890073354188791E-9</v>
      </c>
      <c r="S92" s="17">
        <f>'Hard Fork'!Q92</f>
        <v>-3.4739054920060779</v>
      </c>
    </row>
    <row r="93" spans="2:19" x14ac:dyDescent="0.25">
      <c r="B93">
        <f t="shared" si="10"/>
        <v>23</v>
      </c>
      <c r="C93">
        <f t="shared" si="17"/>
        <v>3</v>
      </c>
      <c r="D93" s="1">
        <f t="shared" si="11"/>
        <v>0.62699317932128906</v>
      </c>
      <c r="J93" s="1">
        <f t="shared" si="12"/>
        <v>4.6988064766276172E-10</v>
      </c>
      <c r="M93">
        <v>2099</v>
      </c>
      <c r="N93" s="1">
        <f t="shared" si="13"/>
        <v>0.62699317932128906</v>
      </c>
      <c r="O93" s="1">
        <f t="shared" si="14"/>
        <v>4.6988064766276172E-10</v>
      </c>
      <c r="P93" s="1">
        <f t="shared" si="16"/>
        <v>0.62699317885140837</v>
      </c>
      <c r="Q93" s="17">
        <f>SUM($P$3:P93)</f>
        <v>65342.254027444273</v>
      </c>
      <c r="R93" s="1">
        <f>'Hard Fork'!O93</f>
        <v>8.3752678564596824E-10</v>
      </c>
      <c r="S93" s="17">
        <f>'Hard Fork'!Q93</f>
        <v>-2.8469123135223158</v>
      </c>
    </row>
    <row r="94" spans="2:19" x14ac:dyDescent="0.25">
      <c r="B94">
        <f t="shared" si="10"/>
        <v>23</v>
      </c>
      <c r="C94">
        <f t="shared" si="17"/>
        <v>4</v>
      </c>
      <c r="D94" s="1">
        <f t="shared" si="11"/>
        <v>0.62699317932128906</v>
      </c>
      <c r="J94" s="1">
        <f t="shared" si="12"/>
        <v>2.1532543991482206E-10</v>
      </c>
      <c r="M94">
        <v>2100</v>
      </c>
      <c r="N94" s="1">
        <f t="shared" si="13"/>
        <v>0.62699317932128906</v>
      </c>
      <c r="O94" s="1">
        <f t="shared" si="14"/>
        <v>2.1532543991482206E-10</v>
      </c>
      <c r="P94" s="1">
        <f t="shared" si="16"/>
        <v>0.62699317910596364</v>
      </c>
      <c r="Q94" s="17">
        <f>SUM($P$3:P94)</f>
        <v>65342.881020623376</v>
      </c>
      <c r="R94" s="1">
        <f>'Hard Fork'!O94</f>
        <v>3.8879701176862455E-10</v>
      </c>
      <c r="S94" s="17">
        <f>'Hard Fork'!Q94</f>
        <v>-2.2199191345898237</v>
      </c>
    </row>
    <row r="95" spans="2:19" x14ac:dyDescent="0.25">
      <c r="B95">
        <f t="shared" si="10"/>
        <v>24</v>
      </c>
      <c r="C95">
        <f t="shared" si="17"/>
        <v>1</v>
      </c>
      <c r="D95" s="1">
        <f t="shared" si="11"/>
        <v>0.31349658966064453</v>
      </c>
      <c r="J95" s="1">
        <f t="shared" si="12"/>
        <v>9.7831573202573595E-11</v>
      </c>
      <c r="M95">
        <v>2101</v>
      </c>
      <c r="N95" s="1">
        <f t="shared" si="13"/>
        <v>0.31349658966064453</v>
      </c>
      <c r="O95" s="1">
        <f t="shared" si="14"/>
        <v>9.7831573202573595E-11</v>
      </c>
      <c r="P95" s="1">
        <f t="shared" si="16"/>
        <v>0.31349658956281296</v>
      </c>
      <c r="Q95" s="17">
        <f>SUM($P$3:P95)</f>
        <v>65343.194517212942</v>
      </c>
      <c r="R95" s="1">
        <f>'Hard Fork'!O95</f>
        <v>1.7897186343540893E-10</v>
      </c>
      <c r="S95" s="17">
        <f>'Hard Fork'!Q95</f>
        <v>-1.9064225451081511</v>
      </c>
    </row>
    <row r="96" spans="2:19" x14ac:dyDescent="0.25">
      <c r="B96">
        <f t="shared" si="10"/>
        <v>24</v>
      </c>
      <c r="C96">
        <f t="shared" si="17"/>
        <v>2</v>
      </c>
      <c r="D96" s="1">
        <f t="shared" si="11"/>
        <v>0.31349658966064453</v>
      </c>
      <c r="J96" s="1">
        <f t="shared" si="12"/>
        <v>4.4069552573974225E-11</v>
      </c>
      <c r="M96">
        <v>2102</v>
      </c>
      <c r="N96" s="1">
        <f t="shared" si="13"/>
        <v>0.31349658966064453</v>
      </c>
      <c r="O96" s="1">
        <f t="shared" si="14"/>
        <v>4.4069552573974225E-11</v>
      </c>
      <c r="P96" s="1">
        <f t="shared" si="16"/>
        <v>0.31349658961657501</v>
      </c>
      <c r="Q96" s="17">
        <f>SUM($P$3:P96)</f>
        <v>65343.508013802559</v>
      </c>
      <c r="R96" s="1">
        <f>'Hard Fork'!O96</f>
        <v>8.1692884384881144E-11</v>
      </c>
      <c r="S96" s="17">
        <f>'Hard Fork'!Q96</f>
        <v>-1.5929259555291995</v>
      </c>
    </row>
    <row r="97" spans="2:19" x14ac:dyDescent="0.25">
      <c r="B97">
        <f t="shared" si="10"/>
        <v>24</v>
      </c>
      <c r="C97">
        <f t="shared" si="17"/>
        <v>3</v>
      </c>
      <c r="D97" s="1">
        <f t="shared" si="11"/>
        <v>0.31349658966064453</v>
      </c>
      <c r="J97" s="1">
        <f t="shared" si="12"/>
        <v>1.9682223309243608E-11</v>
      </c>
      <c r="M97">
        <v>2103</v>
      </c>
      <c r="N97" s="1">
        <f t="shared" si="13"/>
        <v>0.31349658966064453</v>
      </c>
      <c r="O97" s="1">
        <f t="shared" si="14"/>
        <v>1.9682223309243608E-11</v>
      </c>
      <c r="P97" s="1">
        <f t="shared" si="16"/>
        <v>0.31349658964096233</v>
      </c>
      <c r="Q97" s="17">
        <f>SUM($P$3:P97)</f>
        <v>65343.821510392198</v>
      </c>
      <c r="R97" s="1">
        <f>'Hard Fork'!O97</f>
        <v>3.6976119293832196E-11</v>
      </c>
      <c r="S97" s="17">
        <f>'Hard Fork'!Q97</f>
        <v>-1.2794293659055311</v>
      </c>
    </row>
    <row r="98" spans="2:19" x14ac:dyDescent="0.25">
      <c r="B98">
        <f t="shared" si="10"/>
        <v>24</v>
      </c>
      <c r="C98">
        <f t="shared" si="17"/>
        <v>4</v>
      </c>
      <c r="D98" s="1">
        <f t="shared" si="11"/>
        <v>0.31349658966064453</v>
      </c>
      <c r="J98" s="1">
        <f t="shared" si="12"/>
        <v>8.7153649624696263E-12</v>
      </c>
      <c r="M98">
        <v>2104</v>
      </c>
      <c r="N98" s="1">
        <f t="shared" si="13"/>
        <v>0.31349658966064453</v>
      </c>
      <c r="O98" s="1">
        <f t="shared" si="14"/>
        <v>8.7153649624696263E-12</v>
      </c>
      <c r="P98" s="1">
        <f t="shared" si="16"/>
        <v>0.31349658965192917</v>
      </c>
      <c r="Q98" s="17">
        <f>SUM($P$3:P98)</f>
        <v>65344.135006981851</v>
      </c>
      <c r="R98" s="1">
        <f>'Hard Fork'!O98</f>
        <v>1.6595718400008934E-11</v>
      </c>
      <c r="S98" s="17">
        <f>'Hard Fork'!Q98</f>
        <v>-0.96593277626148233</v>
      </c>
    </row>
    <row r="99" spans="2:19" x14ac:dyDescent="0.25">
      <c r="B99">
        <f t="shared" si="10"/>
        <v>25</v>
      </c>
      <c r="C99">
        <f t="shared" si="17"/>
        <v>1</v>
      </c>
      <c r="D99" s="1">
        <f t="shared" si="11"/>
        <v>0.15674829483032227</v>
      </c>
      <c r="J99" s="1">
        <f t="shared" si="12"/>
        <v>3.8262462001038087E-12</v>
      </c>
      <c r="M99">
        <v>2105</v>
      </c>
      <c r="N99" s="1">
        <f t="shared" si="13"/>
        <v>0.15674829483032227</v>
      </c>
      <c r="O99" s="1">
        <f t="shared" si="14"/>
        <v>3.8262462001038087E-12</v>
      </c>
      <c r="P99" s="1">
        <f t="shared" si="16"/>
        <v>0.15674829482649602</v>
      </c>
      <c r="Q99" s="17">
        <f>SUM($P$3:P99)</f>
        <v>65344.291755276674</v>
      </c>
      <c r="R99" s="1">
        <f>'Hard Fork'!O99</f>
        <v>7.3859848663101894E-12</v>
      </c>
      <c r="S99" s="17">
        <f>'Hard Fork'!Q99</f>
        <v>-0.80918448143854604</v>
      </c>
    </row>
    <row r="100" spans="2:19" x14ac:dyDescent="0.25">
      <c r="B100">
        <f t="shared" si="10"/>
        <v>25</v>
      </c>
      <c r="C100">
        <f t="shared" si="17"/>
        <v>2</v>
      </c>
      <c r="D100" s="1">
        <f t="shared" si="11"/>
        <v>0.15674829483032227</v>
      </c>
      <c r="J100" s="1">
        <f t="shared" si="12"/>
        <v>1.6654674686241578E-12</v>
      </c>
      <c r="M100">
        <v>2106</v>
      </c>
      <c r="N100" s="1">
        <f t="shared" si="13"/>
        <v>0.15674829483032227</v>
      </c>
      <c r="O100" s="1">
        <f t="shared" si="14"/>
        <v>1.6654674686241578E-12</v>
      </c>
      <c r="P100" s="1">
        <f t="shared" si="16"/>
        <v>0.15674829482865679</v>
      </c>
      <c r="Q100" s="17">
        <f>SUM($P$3:P100)</f>
        <v>65344.448503571504</v>
      </c>
      <c r="R100" s="1">
        <f>'Hard Fork'!O100</f>
        <v>3.2595556389052036E-12</v>
      </c>
      <c r="S100" s="17">
        <f>'Hard Fork'!Q100</f>
        <v>-0.65243618661148339</v>
      </c>
    </row>
    <row r="101" spans="2:19" x14ac:dyDescent="0.25">
      <c r="B101">
        <f t="shared" si="10"/>
        <v>25</v>
      </c>
      <c r="C101">
        <f t="shared" si="17"/>
        <v>3</v>
      </c>
      <c r="D101" s="1">
        <f t="shared" si="11"/>
        <v>0.15674829483032227</v>
      </c>
      <c r="J101" s="1">
        <f t="shared" si="12"/>
        <v>7.1874577797869165E-13</v>
      </c>
      <c r="M101">
        <v>2107</v>
      </c>
      <c r="N101" s="1">
        <f t="shared" si="13"/>
        <v>0.15674829483032227</v>
      </c>
      <c r="O101" s="1">
        <f t="shared" si="14"/>
        <v>7.1874577797869165E-13</v>
      </c>
      <c r="P101" s="1">
        <f t="shared" si="16"/>
        <v>0.15674829482960351</v>
      </c>
      <c r="Q101" s="17">
        <f>SUM($P$3:P101)</f>
        <v>65344.605251866335</v>
      </c>
      <c r="R101" s="1">
        <f>'Hard Fork'!O101</f>
        <v>1.4264153787452554E-12</v>
      </c>
      <c r="S101" s="17">
        <f>'Hard Fork'!Q101</f>
        <v>-0.49568789178258754</v>
      </c>
    </row>
    <row r="102" spans="2:19" x14ac:dyDescent="0.25">
      <c r="B102">
        <f t="shared" si="10"/>
        <v>25</v>
      </c>
      <c r="C102">
        <f t="shared" si="17"/>
        <v>4</v>
      </c>
      <c r="D102" s="1">
        <f t="shared" si="11"/>
        <v>0.15674829483032227</v>
      </c>
      <c r="J102" s="1">
        <f t="shared" si="12"/>
        <v>3.0753203978630577E-13</v>
      </c>
      <c r="M102">
        <v>2108</v>
      </c>
      <c r="N102" s="1">
        <f t="shared" si="13"/>
        <v>0.15674829483032227</v>
      </c>
      <c r="O102" s="1">
        <f t="shared" si="14"/>
        <v>3.0753203978630577E-13</v>
      </c>
      <c r="P102" s="1">
        <f t="shared" si="16"/>
        <v>0.15674829483001473</v>
      </c>
      <c r="Q102" s="17">
        <f>SUM($P$3:P102)</f>
        <v>65344.762000161165</v>
      </c>
      <c r="R102" s="1">
        <f>'Hard Fork'!O102</f>
        <v>6.1897235842932848E-13</v>
      </c>
      <c r="S102" s="17">
        <f>'Hard Fork'!Q102</f>
        <v>-0.33893959695288423</v>
      </c>
    </row>
    <row r="103" spans="2:19" x14ac:dyDescent="0.25">
      <c r="B103">
        <f t="shared" si="10"/>
        <v>26</v>
      </c>
      <c r="C103">
        <f t="shared" si="17"/>
        <v>1</v>
      </c>
      <c r="D103" s="1">
        <f t="shared" si="11"/>
        <v>7.8374147415161133E-2</v>
      </c>
      <c r="J103" s="1">
        <f t="shared" si="12"/>
        <v>1.3046119154630291E-13</v>
      </c>
      <c r="M103">
        <v>2109</v>
      </c>
      <c r="N103" s="1">
        <f t="shared" si="13"/>
        <v>7.8374147415161133E-2</v>
      </c>
      <c r="O103" s="1">
        <f t="shared" si="14"/>
        <v>1.3046119154630291E-13</v>
      </c>
      <c r="P103" s="1">
        <f t="shared" si="16"/>
        <v>7.8374147415030668E-2</v>
      </c>
      <c r="Q103" s="17">
        <f>SUM($P$3:P103)</f>
        <v>65344.84037430858</v>
      </c>
      <c r="R103" s="1">
        <f>'Hard Fork'!O103</f>
        <v>2.6633860847412343E-13</v>
      </c>
      <c r="S103" s="17">
        <f>'Hard Fork'!Q103</f>
        <v>-0.26056544953798944</v>
      </c>
    </row>
    <row r="104" spans="2:19" x14ac:dyDescent="0.25">
      <c r="B104">
        <f t="shared" si="10"/>
        <v>26</v>
      </c>
      <c r="C104">
        <f t="shared" si="17"/>
        <v>2</v>
      </c>
      <c r="D104" s="1">
        <f t="shared" si="11"/>
        <v>7.8374147415161133E-2</v>
      </c>
      <c r="J104" s="1">
        <f t="shared" si="12"/>
        <v>5.4871675613598118E-14</v>
      </c>
      <c r="M104">
        <v>2110</v>
      </c>
      <c r="N104" s="1">
        <f t="shared" si="13"/>
        <v>7.8374147415161133E-2</v>
      </c>
      <c r="O104" s="1">
        <f t="shared" si="14"/>
        <v>5.4871675613598118E-14</v>
      </c>
      <c r="P104" s="1">
        <f t="shared" si="16"/>
        <v>7.837414741510626E-2</v>
      </c>
      <c r="Q104" s="17">
        <f>SUM($P$3:P104)</f>
        <v>65344.918748455995</v>
      </c>
      <c r="R104" s="1">
        <f>'Hard Fork'!O104</f>
        <v>1.1364089001780031E-13</v>
      </c>
      <c r="S104" s="17">
        <f>'Hard Fork'!Q104</f>
        <v>-0.18219130212294193</v>
      </c>
    </row>
    <row r="105" spans="2:19" x14ac:dyDescent="0.25">
      <c r="B105">
        <f t="shared" si="10"/>
        <v>26</v>
      </c>
      <c r="C105">
        <f t="shared" si="17"/>
        <v>3</v>
      </c>
      <c r="D105" s="1">
        <f t="shared" si="11"/>
        <v>7.8374147415161133E-2</v>
      </c>
      <c r="J105" s="1">
        <f t="shared" si="12"/>
        <v>2.2881843651974393E-14</v>
      </c>
      <c r="M105">
        <v>2111</v>
      </c>
      <c r="N105" s="1">
        <f t="shared" si="13"/>
        <v>7.8374147415161133E-2</v>
      </c>
      <c r="O105" s="1">
        <f t="shared" si="14"/>
        <v>2.2881843651974393E-14</v>
      </c>
      <c r="P105" s="1">
        <f t="shared" si="16"/>
        <v>7.8374147415138248E-2</v>
      </c>
      <c r="Q105" s="17">
        <f>SUM($P$3:P105)</f>
        <v>65344.99712260341</v>
      </c>
      <c r="R105" s="1">
        <f>'Hard Fork'!O105</f>
        <v>4.8080918458275983E-14</v>
      </c>
      <c r="S105" s="17">
        <f>'Hard Fork'!Q105</f>
        <v>-0.10381715470782889</v>
      </c>
    </row>
    <row r="106" spans="2:19" x14ac:dyDescent="0.25">
      <c r="B106">
        <f t="shared" si="10"/>
        <v>26</v>
      </c>
      <c r="C106">
        <f t="shared" si="17"/>
        <v>4</v>
      </c>
      <c r="D106" s="1">
        <f t="shared" si="11"/>
        <v>7.8374147415161133E-2</v>
      </c>
      <c r="J106" s="1">
        <f t="shared" si="12"/>
        <v>9.4604046942527882E-15</v>
      </c>
      <c r="M106">
        <v>2112</v>
      </c>
      <c r="N106" s="1">
        <f t="shared" si="13"/>
        <v>7.8374147415161133E-2</v>
      </c>
      <c r="O106" s="1">
        <f t="shared" si="14"/>
        <v>9.4604046942527882E-15</v>
      </c>
      <c r="P106" s="1">
        <f t="shared" si="16"/>
        <v>7.8374147415151668E-2</v>
      </c>
      <c r="Q106" s="17">
        <f>SUM($P$3:P106)</f>
        <v>65345.075496750826</v>
      </c>
      <c r="R106" s="1">
        <f>'Hard Fork'!O106</f>
        <v>2.0171979241042749E-14</v>
      </c>
      <c r="S106" s="17">
        <f>'Hard Fork'!Q106</f>
        <v>-2.5443007292687933E-2</v>
      </c>
    </row>
    <row r="107" spans="2:19" x14ac:dyDescent="0.25">
      <c r="B107">
        <f t="shared" si="10"/>
        <v>27</v>
      </c>
      <c r="C107">
        <f t="shared" si="17"/>
        <v>1</v>
      </c>
      <c r="D107" s="1">
        <f t="shared" si="11"/>
        <v>3.9187073707580566E-2</v>
      </c>
      <c r="J107" s="1">
        <f t="shared" si="12"/>
        <v>3.8779689345941519E-15</v>
      </c>
      <c r="M107">
        <v>2113</v>
      </c>
      <c r="N107" s="1">
        <f t="shared" si="13"/>
        <v>3.9187073707580566E-2</v>
      </c>
      <c r="O107" s="1">
        <f t="shared" si="14"/>
        <v>3.8779689345941519E-15</v>
      </c>
      <c r="P107" s="1">
        <f t="shared" si="16"/>
        <v>3.9187073707576688E-2</v>
      </c>
      <c r="Q107" s="17">
        <f>SUM($P$3:P107)</f>
        <v>65345.114683824533</v>
      </c>
      <c r="R107" s="1">
        <f>'Hard Fork'!O107</f>
        <v>8.3919308909404079E-15</v>
      </c>
      <c r="S107" s="17">
        <f>'Hard Fork'!Q107</f>
        <v>1.3744066414884244E-2</v>
      </c>
    </row>
    <row r="108" spans="2:19" x14ac:dyDescent="0.25">
      <c r="B108">
        <f t="shared" si="10"/>
        <v>27</v>
      </c>
      <c r="C108">
        <f t="shared" si="17"/>
        <v>2</v>
      </c>
      <c r="D108" s="1">
        <f t="shared" si="11"/>
        <v>3.9187073707580566E-2</v>
      </c>
      <c r="J108" s="1">
        <f t="shared" si="12"/>
        <v>1.5760676187121033E-15</v>
      </c>
      <c r="M108">
        <v>2114</v>
      </c>
      <c r="N108" s="1">
        <f t="shared" si="13"/>
        <v>3.9187073707580566E-2</v>
      </c>
      <c r="O108" s="1">
        <f t="shared" si="14"/>
        <v>1.5760676187121033E-15</v>
      </c>
      <c r="P108" s="1">
        <f t="shared" si="16"/>
        <v>3.9187073707578991E-2</v>
      </c>
      <c r="Q108" s="17">
        <f>SUM($P$3:P108)</f>
        <v>65345.153870898241</v>
      </c>
      <c r="R108" s="1">
        <f>'Hard Fork'!O108</f>
        <v>3.4618872046687495E-15</v>
      </c>
      <c r="S108" s="17">
        <f>'Hard Fork'!Q108</f>
        <v>5.2931140122461348E-2</v>
      </c>
    </row>
    <row r="109" spans="2:19" x14ac:dyDescent="0.25">
      <c r="B109">
        <f t="shared" si="10"/>
        <v>27</v>
      </c>
      <c r="C109">
        <f t="shared" si="17"/>
        <v>3</v>
      </c>
      <c r="D109" s="1">
        <f t="shared" si="11"/>
        <v>3.9187073707580566E-2</v>
      </c>
      <c r="J109" s="1">
        <f t="shared" si="12"/>
        <v>6.350695304594087E-16</v>
      </c>
      <c r="M109">
        <v>2115</v>
      </c>
      <c r="N109" s="1">
        <f t="shared" si="13"/>
        <v>3.9187073707580566E-2</v>
      </c>
      <c r="O109" s="1">
        <f t="shared" si="14"/>
        <v>6.350695304594087E-16</v>
      </c>
      <c r="P109" s="1">
        <f t="shared" si="16"/>
        <v>3.9187073707579928E-2</v>
      </c>
      <c r="Q109" s="17">
        <f>SUM($P$3:P109)</f>
        <v>65345.193057971948</v>
      </c>
      <c r="R109" s="1">
        <f>'Hard Fork'!O109</f>
        <v>1.4161248935198862E-15</v>
      </c>
      <c r="S109" s="17">
        <f>'Hard Fork'!Q109</f>
        <v>9.2118213830040499E-2</v>
      </c>
    </row>
    <row r="110" spans="2:19" x14ac:dyDescent="0.25">
      <c r="B110">
        <f t="shared" si="10"/>
        <v>27</v>
      </c>
      <c r="C110">
        <f t="shared" si="17"/>
        <v>4</v>
      </c>
      <c r="D110" s="1">
        <f t="shared" si="11"/>
        <v>3.9187073707580566E-2</v>
      </c>
      <c r="J110" s="1">
        <f t="shared" si="12"/>
        <v>2.5371352338932263E-16</v>
      </c>
      <c r="M110">
        <v>2116</v>
      </c>
      <c r="N110" s="1">
        <f t="shared" si="13"/>
        <v>3.9187073707580566E-2</v>
      </c>
      <c r="O110" s="1">
        <f t="shared" si="14"/>
        <v>2.5371352338932263E-16</v>
      </c>
      <c r="P110" s="1">
        <f t="shared" si="16"/>
        <v>3.918707370758031E-2</v>
      </c>
      <c r="Q110" s="17">
        <f>SUM($P$3:P110)</f>
        <v>65345.232245045656</v>
      </c>
      <c r="R110" s="1">
        <f>'Hard Fork'!O110</f>
        <v>5.7441772080563583E-16</v>
      </c>
      <c r="S110" s="17">
        <f>'Hard Fork'!Q110</f>
        <v>0.1313052875376205</v>
      </c>
    </row>
    <row r="111" spans="2:19" x14ac:dyDescent="0.25">
      <c r="B111">
        <f t="shared" si="10"/>
        <v>28</v>
      </c>
      <c r="C111">
        <f t="shared" si="17"/>
        <v>1</v>
      </c>
      <c r="D111" s="1">
        <f t="shared" si="11"/>
        <v>1.9593536853790283E-2</v>
      </c>
      <c r="J111" s="1">
        <f t="shared" si="12"/>
        <v>1.0049440107154931E-16</v>
      </c>
      <c r="M111">
        <v>2117</v>
      </c>
      <c r="N111" s="1">
        <f t="shared" si="13"/>
        <v>1.9593536853790283E-2</v>
      </c>
      <c r="O111" s="1">
        <f t="shared" si="14"/>
        <v>1.0049440107154931E-16</v>
      </c>
      <c r="P111" s="1">
        <f t="shared" si="16"/>
        <v>1.9593536853790183E-2</v>
      </c>
      <c r="Q111" s="17">
        <f>SUM($P$3:P111)</f>
        <v>65345.25183858251</v>
      </c>
      <c r="R111" s="1">
        <f>'Hard Fork'!O111</f>
        <v>2.3104242298656572E-16</v>
      </c>
      <c r="S111" s="17">
        <f>'Hard Fork'!Q111</f>
        <v>0.15089882439141056</v>
      </c>
    </row>
    <row r="112" spans="2:19" x14ac:dyDescent="0.25">
      <c r="B112">
        <f t="shared" si="10"/>
        <v>28</v>
      </c>
      <c r="C112">
        <f t="shared" si="17"/>
        <v>2</v>
      </c>
      <c r="D112" s="1">
        <f t="shared" si="11"/>
        <v>1.9593536853790283E-2</v>
      </c>
      <c r="J112" s="1">
        <f t="shared" si="12"/>
        <v>3.9465356081448948E-17</v>
      </c>
      <c r="M112">
        <v>2118</v>
      </c>
      <c r="N112" s="1">
        <f t="shared" si="13"/>
        <v>1.9593536853790283E-2</v>
      </c>
      <c r="O112" s="1">
        <f t="shared" si="14"/>
        <v>3.9465356081448948E-17</v>
      </c>
      <c r="P112" s="1">
        <f t="shared" si="16"/>
        <v>1.9593536853790245E-2</v>
      </c>
      <c r="Q112" s="17">
        <f>SUM($P$3:P112)</f>
        <v>65345.271432119363</v>
      </c>
      <c r="R112" s="1">
        <f>'Hard Fork'!O112</f>
        <v>9.2149558788373729E-17</v>
      </c>
      <c r="S112" s="17">
        <f>'Hard Fork'!Q112</f>
        <v>0.17049236124520076</v>
      </c>
    </row>
    <row r="113" spans="2:19" x14ac:dyDescent="0.25">
      <c r="B113">
        <f t="shared" si="10"/>
        <v>28</v>
      </c>
      <c r="C113">
        <f t="shared" si="17"/>
        <v>3</v>
      </c>
      <c r="D113" s="1">
        <f t="shared" si="11"/>
        <v>1.9593536853790283E-2</v>
      </c>
      <c r="J113" s="1">
        <f t="shared" si="12"/>
        <v>1.5366186317607472E-17</v>
      </c>
      <c r="M113">
        <v>2119</v>
      </c>
      <c r="N113" s="1">
        <f t="shared" si="13"/>
        <v>1.9593536853790283E-2</v>
      </c>
      <c r="O113" s="1">
        <f t="shared" si="14"/>
        <v>1.5366186317607472E-17</v>
      </c>
      <c r="P113" s="1">
        <f t="shared" si="16"/>
        <v>1.9593536853790269E-2</v>
      </c>
      <c r="Q113" s="17">
        <f>SUM($P$3:P113)</f>
        <v>65345.291025656217</v>
      </c>
      <c r="R113" s="1">
        <f>'Hard Fork'!O113</f>
        <v>3.6444535436619452E-17</v>
      </c>
      <c r="S113" s="17">
        <f>'Hard Fork'!Q113</f>
        <v>0.19008589809899101</v>
      </c>
    </row>
    <row r="114" spans="2:19" x14ac:dyDescent="0.25">
      <c r="B114">
        <f t="shared" si="10"/>
        <v>28</v>
      </c>
      <c r="C114">
        <f t="shared" si="17"/>
        <v>4</v>
      </c>
      <c r="D114" s="1">
        <f t="shared" si="11"/>
        <v>1.9593536853790283E-2</v>
      </c>
      <c r="J114" s="1">
        <f t="shared" si="12"/>
        <v>5.9318761322397065E-18</v>
      </c>
      <c r="M114">
        <v>2120</v>
      </c>
      <c r="N114" s="1">
        <f t="shared" si="13"/>
        <v>1.9593536853790283E-2</v>
      </c>
      <c r="O114" s="1">
        <f t="shared" si="14"/>
        <v>5.9318761322397065E-18</v>
      </c>
      <c r="P114" s="1">
        <f t="shared" si="16"/>
        <v>1.9593536853790276E-2</v>
      </c>
      <c r="Q114" s="17">
        <f>SUM($P$3:P114)</f>
        <v>65345.310619193071</v>
      </c>
      <c r="R114" s="1">
        <f>'Hard Fork'!O114</f>
        <v>1.4292533069222681E-17</v>
      </c>
      <c r="S114" s="17">
        <f>'Hard Fork'!Q114</f>
        <v>0.2096794349527813</v>
      </c>
    </row>
    <row r="115" spans="2:19" x14ac:dyDescent="0.25">
      <c r="B115">
        <f t="shared" si="10"/>
        <v>29</v>
      </c>
      <c r="C115">
        <f t="shared" si="17"/>
        <v>1</v>
      </c>
      <c r="D115" s="1">
        <f t="shared" si="11"/>
        <v>9.7967684268951416E-3</v>
      </c>
      <c r="J115" s="1">
        <f t="shared" si="12"/>
        <v>2.2703560038799401E-18</v>
      </c>
      <c r="M115">
        <v>2121</v>
      </c>
      <c r="N115" s="1">
        <f t="shared" si="13"/>
        <v>9.7967684268951416E-3</v>
      </c>
      <c r="O115" s="1">
        <f t="shared" si="14"/>
        <v>2.2703560038799401E-18</v>
      </c>
      <c r="P115" s="1">
        <f t="shared" si="16"/>
        <v>9.7967684268951399E-3</v>
      </c>
      <c r="Q115" s="17">
        <f>SUM($P$3:P115)</f>
        <v>65345.320415961498</v>
      </c>
      <c r="R115" s="1">
        <f>'Hard Fork'!O115</f>
        <v>5.558065002121897E-18</v>
      </c>
      <c r="S115" s="17">
        <f>'Hard Fork'!Q115</f>
        <v>0.21947620337967644</v>
      </c>
    </row>
    <row r="116" spans="2:19" x14ac:dyDescent="0.25">
      <c r="B116">
        <f t="shared" si="10"/>
        <v>29</v>
      </c>
      <c r="C116">
        <f t="shared" si="17"/>
        <v>2</v>
      </c>
      <c r="D116" s="1">
        <f t="shared" si="11"/>
        <v>9.7967684268951416E-3</v>
      </c>
      <c r="J116" s="1">
        <f t="shared" si="12"/>
        <v>8.6153268909397601E-19</v>
      </c>
      <c r="M116">
        <v>2122</v>
      </c>
      <c r="N116" s="1">
        <f t="shared" si="13"/>
        <v>9.7967684268951416E-3</v>
      </c>
      <c r="O116" s="1">
        <f t="shared" si="14"/>
        <v>8.6153268909397601E-19</v>
      </c>
      <c r="P116" s="1">
        <f t="shared" si="16"/>
        <v>9.7967684268951416E-3</v>
      </c>
      <c r="Q116" s="17">
        <f>SUM($P$3:P116)</f>
        <v>65345.330212729925</v>
      </c>
      <c r="R116" s="1">
        <f>'Hard Fork'!O116</f>
        <v>2.1432639846851324E-18</v>
      </c>
      <c r="S116" s="17">
        <f>'Hard Fork'!Q116</f>
        <v>0.22927297180657158</v>
      </c>
    </row>
    <row r="117" spans="2:19" x14ac:dyDescent="0.25">
      <c r="B117">
        <f t="shared" si="10"/>
        <v>29</v>
      </c>
      <c r="C117">
        <f t="shared" si="17"/>
        <v>3</v>
      </c>
      <c r="D117" s="1">
        <f t="shared" si="11"/>
        <v>9.7967684268951416E-3</v>
      </c>
      <c r="J117" s="1">
        <f t="shared" si="12"/>
        <v>3.2413465666224232E-19</v>
      </c>
      <c r="M117">
        <v>2123</v>
      </c>
      <c r="N117" s="1">
        <f t="shared" si="13"/>
        <v>9.7967684268951416E-3</v>
      </c>
      <c r="O117" s="1">
        <f t="shared" si="14"/>
        <v>3.2413465666224232E-19</v>
      </c>
      <c r="P117" s="1">
        <f t="shared" si="16"/>
        <v>9.7967684268951416E-3</v>
      </c>
      <c r="Q117" s="17">
        <f>SUM($P$3:P117)</f>
        <v>65345.340009498352</v>
      </c>
      <c r="R117" s="1">
        <f>'Hard Fork'!O117</f>
        <v>8.1953091201728218E-19</v>
      </c>
      <c r="S117" s="17">
        <f>'Hard Fork'!Q117</f>
        <v>0.23906974023346672</v>
      </c>
    </row>
    <row r="118" spans="2:19" x14ac:dyDescent="0.25">
      <c r="B118">
        <f t="shared" si="10"/>
        <v>29</v>
      </c>
      <c r="C118">
        <f t="shared" si="17"/>
        <v>4</v>
      </c>
      <c r="D118" s="1">
        <f t="shared" si="11"/>
        <v>9.7967684268951416E-3</v>
      </c>
      <c r="J118" s="1">
        <f t="shared" si="12"/>
        <v>1.2090801361932797E-19</v>
      </c>
      <c r="M118">
        <v>2124</v>
      </c>
      <c r="N118" s="1">
        <f t="shared" si="13"/>
        <v>9.7967684268951416E-3</v>
      </c>
      <c r="O118" s="1">
        <f t="shared" si="14"/>
        <v>1.2090801361932797E-19</v>
      </c>
      <c r="P118" s="1">
        <f t="shared" si="16"/>
        <v>9.7967684268951416E-3</v>
      </c>
      <c r="Q118" s="17">
        <f>SUM($P$3:P118)</f>
        <v>65345.349806266779</v>
      </c>
      <c r="R118" s="1">
        <f>'Hard Fork'!O118</f>
        <v>3.1073676595539328E-19</v>
      </c>
      <c r="S118" s="17">
        <f>'Hard Fork'!Q118</f>
        <v>0.24886650866036186</v>
      </c>
    </row>
    <row r="119" spans="2:19" x14ac:dyDescent="0.25">
      <c r="B119">
        <f t="shared" si="10"/>
        <v>30</v>
      </c>
      <c r="C119">
        <f t="shared" si="17"/>
        <v>1</v>
      </c>
      <c r="D119" s="1">
        <f t="shared" si="11"/>
        <v>4.8983842134475708E-3</v>
      </c>
      <c r="J119" s="1">
        <f t="shared" si="12"/>
        <v>4.4715759711074953E-20</v>
      </c>
      <c r="M119">
        <v>2125</v>
      </c>
      <c r="N119" s="1">
        <f t="shared" si="13"/>
        <v>4.8983842134475708E-3</v>
      </c>
      <c r="O119" s="1">
        <f t="shared" si="14"/>
        <v>4.4715759711074953E-20</v>
      </c>
      <c r="P119" s="1">
        <f t="shared" si="16"/>
        <v>4.8983842134475708E-3</v>
      </c>
      <c r="Q119" s="17">
        <f>SUM($P$3:P119)</f>
        <v>65345.354704650992</v>
      </c>
      <c r="R119" s="1">
        <f>'Hard Fork'!O119</f>
        <v>1.16830859613624E-19</v>
      </c>
      <c r="S119" s="17">
        <f>'Hard Fork'!Q119</f>
        <v>0.25376489287380943</v>
      </c>
    </row>
    <row r="120" spans="2:19" x14ac:dyDescent="0.25">
      <c r="B120">
        <f t="shared" ref="B120:B162" si="18">IF(C120=1,B119+1,B119)</f>
        <v>30</v>
      </c>
      <c r="C120">
        <f t="shared" si="17"/>
        <v>2</v>
      </c>
      <c r="D120" s="1">
        <f t="shared" ref="D120:D162" si="19">$F$4/(2^(B120-1))</f>
        <v>4.8983842134475708E-3</v>
      </c>
      <c r="J120" s="1">
        <f t="shared" ref="J120:J162" si="20">J119/(2^((M120-$M$3)*$I$11))</f>
        <v>1.6396156346154639E-20</v>
      </c>
      <c r="M120">
        <v>2126</v>
      </c>
      <c r="N120" s="1">
        <f t="shared" ref="N120:N162" si="21">D120</f>
        <v>4.8983842134475708E-3</v>
      </c>
      <c r="O120" s="1">
        <f t="shared" ref="O120:O162" si="22">J120</f>
        <v>1.6396156346154639E-20</v>
      </c>
      <c r="P120" s="1">
        <f t="shared" si="16"/>
        <v>4.8983842134475708E-3</v>
      </c>
      <c r="Q120" s="17">
        <f>SUM($P$3:P120)</f>
        <v>65345.359603035206</v>
      </c>
      <c r="R120" s="1">
        <f>'Hard Fork'!O120</f>
        <v>4.355721779791192E-20</v>
      </c>
      <c r="S120" s="17">
        <f>'Hard Fork'!Q120</f>
        <v>0.258663277087257</v>
      </c>
    </row>
    <row r="121" spans="2:19" x14ac:dyDescent="0.25">
      <c r="B121">
        <f t="shared" si="18"/>
        <v>30</v>
      </c>
      <c r="C121">
        <f t="shared" si="17"/>
        <v>3</v>
      </c>
      <c r="D121" s="1">
        <f t="shared" si="19"/>
        <v>4.8983842134475708E-3</v>
      </c>
      <c r="J121" s="1">
        <f t="shared" si="20"/>
        <v>5.9607292797043595E-21</v>
      </c>
      <c r="M121">
        <v>2127</v>
      </c>
      <c r="N121" s="1">
        <f t="shared" si="21"/>
        <v>4.8983842134475708E-3</v>
      </c>
      <c r="O121" s="1">
        <f t="shared" si="22"/>
        <v>5.9607292797043595E-21</v>
      </c>
      <c r="P121" s="1">
        <f t="shared" si="16"/>
        <v>4.8983842134475708E-3</v>
      </c>
      <c r="Q121" s="17">
        <f>SUM($P$3:P121)</f>
        <v>65345.364501419419</v>
      </c>
      <c r="R121" s="1">
        <f>'Hard Fork'!O121</f>
        <v>1.6102759983724264E-20</v>
      </c>
      <c r="S121" s="17">
        <f>'Hard Fork'!Q121</f>
        <v>0.26356166130070457</v>
      </c>
    </row>
    <row r="122" spans="2:19" x14ac:dyDescent="0.25">
      <c r="B122">
        <f t="shared" si="18"/>
        <v>30</v>
      </c>
      <c r="C122">
        <f t="shared" si="17"/>
        <v>4</v>
      </c>
      <c r="D122" s="1">
        <f t="shared" si="19"/>
        <v>4.8983842134475708E-3</v>
      </c>
      <c r="J122" s="1">
        <f t="shared" si="20"/>
        <v>2.1484866249712847E-21</v>
      </c>
      <c r="M122">
        <v>2128</v>
      </c>
      <c r="N122" s="1">
        <f t="shared" si="21"/>
        <v>4.8983842134475708E-3</v>
      </c>
      <c r="O122" s="1">
        <f t="shared" si="22"/>
        <v>2.1484866249712847E-21</v>
      </c>
      <c r="P122" s="1">
        <f t="shared" si="16"/>
        <v>4.8983842134475708E-3</v>
      </c>
      <c r="Q122" s="17">
        <f>SUM($P$3:P122)</f>
        <v>65345.369399803632</v>
      </c>
      <c r="R122" s="1">
        <f>'Hard Fork'!O122</f>
        <v>5.9030727636315578E-21</v>
      </c>
      <c r="S122" s="17">
        <f>'Hard Fork'!Q122</f>
        <v>0.26846004551415215</v>
      </c>
    </row>
    <row r="123" spans="2:19" x14ac:dyDescent="0.25">
      <c r="B123">
        <f t="shared" si="18"/>
        <v>31</v>
      </c>
      <c r="C123">
        <f t="shared" si="17"/>
        <v>1</v>
      </c>
      <c r="D123" s="1">
        <f t="shared" si="19"/>
        <v>2.4491921067237854E-3</v>
      </c>
      <c r="J123" s="1">
        <f t="shared" si="20"/>
        <v>7.6778888505893307E-22</v>
      </c>
      <c r="M123">
        <v>2129</v>
      </c>
      <c r="N123" s="1">
        <f t="shared" si="21"/>
        <v>2.4491921067237854E-3</v>
      </c>
      <c r="O123" s="1">
        <f t="shared" si="22"/>
        <v>7.6778888505893307E-22</v>
      </c>
      <c r="P123" s="1">
        <f t="shared" si="16"/>
        <v>2.4491921067237854E-3</v>
      </c>
      <c r="Q123" s="17">
        <f>SUM($P$3:P123)</f>
        <v>65345.371848995739</v>
      </c>
      <c r="R123" s="1">
        <f>'Hard Fork'!O123</f>
        <v>2.1458214492184926E-21</v>
      </c>
      <c r="S123" s="17">
        <f>'Hard Fork'!Q123</f>
        <v>0.27090923762087593</v>
      </c>
    </row>
    <row r="124" spans="2:19" x14ac:dyDescent="0.25">
      <c r="B124">
        <f t="shared" si="18"/>
        <v>31</v>
      </c>
      <c r="C124">
        <f t="shared" si="17"/>
        <v>2</v>
      </c>
      <c r="D124" s="1">
        <f t="shared" si="19"/>
        <v>2.4491921067237854E-3</v>
      </c>
      <c r="J124" s="1">
        <f t="shared" si="20"/>
        <v>2.7203632347055786E-22</v>
      </c>
      <c r="M124">
        <v>2130</v>
      </c>
      <c r="N124" s="1">
        <f t="shared" si="21"/>
        <v>2.4491921067237854E-3</v>
      </c>
      <c r="O124" s="1">
        <f t="shared" si="22"/>
        <v>2.7203632347055786E-22</v>
      </c>
      <c r="P124" s="1">
        <f t="shared" si="16"/>
        <v>2.4491921067237854E-3</v>
      </c>
      <c r="Q124" s="17">
        <f>SUM($P$3:P124)</f>
        <v>65345.374298187846</v>
      </c>
      <c r="R124" s="1">
        <f>'Hard Fork'!O124</f>
        <v>7.7347566828574153E-22</v>
      </c>
      <c r="S124" s="17">
        <f>'Hard Fork'!Q124</f>
        <v>0.27335842972759972</v>
      </c>
    </row>
    <row r="125" spans="2:19" x14ac:dyDescent="0.25">
      <c r="B125">
        <f t="shared" si="18"/>
        <v>31</v>
      </c>
      <c r="C125">
        <f t="shared" si="17"/>
        <v>3</v>
      </c>
      <c r="D125" s="1">
        <f t="shared" si="19"/>
        <v>2.4491921067237854E-3</v>
      </c>
      <c r="J125" s="1">
        <f t="shared" si="20"/>
        <v>9.5562583572848653E-23</v>
      </c>
      <c r="M125">
        <v>2131</v>
      </c>
      <c r="N125" s="1">
        <f t="shared" si="21"/>
        <v>2.4491921067237854E-3</v>
      </c>
      <c r="O125" s="1">
        <f t="shared" si="22"/>
        <v>9.5562583572848653E-23</v>
      </c>
      <c r="P125" s="1">
        <f t="shared" si="16"/>
        <v>2.4491921067237854E-3</v>
      </c>
      <c r="Q125" s="17">
        <f>SUM($P$3:P125)</f>
        <v>65345.376747379953</v>
      </c>
      <c r="R125" s="1">
        <f>'Hard Fork'!O125</f>
        <v>2.7646321832316388E-22</v>
      </c>
      <c r="S125" s="17">
        <f>'Hard Fork'!Q125</f>
        <v>0.2758076218343235</v>
      </c>
    </row>
    <row r="126" spans="2:19" x14ac:dyDescent="0.25">
      <c r="B126">
        <f t="shared" si="18"/>
        <v>31</v>
      </c>
      <c r="C126">
        <f t="shared" si="17"/>
        <v>4</v>
      </c>
      <c r="D126" s="1">
        <f t="shared" si="19"/>
        <v>2.4491921067237854E-3</v>
      </c>
      <c r="J126" s="1">
        <f t="shared" si="20"/>
        <v>3.3283177266150718E-23</v>
      </c>
      <c r="M126">
        <v>2132</v>
      </c>
      <c r="N126" s="1">
        <f t="shared" si="21"/>
        <v>2.4491921067237854E-3</v>
      </c>
      <c r="O126" s="1">
        <f t="shared" si="22"/>
        <v>3.3283177266150718E-23</v>
      </c>
      <c r="P126" s="1">
        <f t="shared" si="16"/>
        <v>2.4491921067237854E-3</v>
      </c>
      <c r="Q126" s="17">
        <f>SUM($P$3:P126)</f>
        <v>65345.379196572059</v>
      </c>
      <c r="R126" s="1">
        <f>'Hard Fork'!O126</f>
        <v>9.7986374952766722E-23</v>
      </c>
      <c r="S126" s="17">
        <f>'Hard Fork'!Q126</f>
        <v>0.27825681394104729</v>
      </c>
    </row>
    <row r="127" spans="2:19" x14ac:dyDescent="0.25">
      <c r="B127">
        <f t="shared" si="18"/>
        <v>32</v>
      </c>
      <c r="C127">
        <f t="shared" si="17"/>
        <v>1</v>
      </c>
      <c r="D127" s="1">
        <f t="shared" si="19"/>
        <v>1.2245960533618927E-3</v>
      </c>
      <c r="J127" s="1">
        <f t="shared" si="20"/>
        <v>1.1493110527457722E-23</v>
      </c>
      <c r="M127">
        <v>2133</v>
      </c>
      <c r="N127" s="1">
        <f t="shared" si="21"/>
        <v>1.2245960533618927E-3</v>
      </c>
      <c r="O127" s="1">
        <f t="shared" si="22"/>
        <v>1.1493110527457722E-23</v>
      </c>
      <c r="P127" s="1">
        <f t="shared" si="16"/>
        <v>1.2245960533618927E-3</v>
      </c>
      <c r="Q127" s="17">
        <f>SUM($P$3:P127)</f>
        <v>65345.380421168113</v>
      </c>
      <c r="R127" s="1">
        <f>'Hard Fork'!O127</f>
        <v>3.443750279701495E-23</v>
      </c>
      <c r="S127" s="17">
        <f>'Hard Fork'!Q127</f>
        <v>0.27948140999440918</v>
      </c>
    </row>
    <row r="128" spans="2:19" x14ac:dyDescent="0.25">
      <c r="B128">
        <f t="shared" si="18"/>
        <v>32</v>
      </c>
      <c r="C128">
        <f t="shared" si="17"/>
        <v>2</v>
      </c>
      <c r="D128" s="1">
        <f t="shared" si="19"/>
        <v>1.2245960533618927E-3</v>
      </c>
      <c r="J128" s="1">
        <f t="shared" si="20"/>
        <v>3.9348329383478367E-24</v>
      </c>
      <c r="M128">
        <v>2134</v>
      </c>
      <c r="N128" s="1">
        <f t="shared" si="21"/>
        <v>1.2245960533618927E-3</v>
      </c>
      <c r="O128" s="1">
        <f t="shared" si="22"/>
        <v>3.9348329383478367E-24</v>
      </c>
      <c r="P128" s="1">
        <f t="shared" si="16"/>
        <v>1.2245960533618927E-3</v>
      </c>
      <c r="Q128" s="17">
        <f>SUM($P$3:P128)</f>
        <v>65345.381645764166</v>
      </c>
      <c r="R128" s="1">
        <f>'Hard Fork'!O128</f>
        <v>1.2001492017193872E-23</v>
      </c>
      <c r="S128" s="17">
        <f>'Hard Fork'!Q128</f>
        <v>0.28070600604777107</v>
      </c>
    </row>
    <row r="129" spans="2:19" x14ac:dyDescent="0.25">
      <c r="B129">
        <f t="shared" si="18"/>
        <v>32</v>
      </c>
      <c r="C129">
        <f t="shared" si="17"/>
        <v>3</v>
      </c>
      <c r="D129" s="1">
        <f t="shared" si="19"/>
        <v>1.2245960533618927E-3</v>
      </c>
      <c r="J129" s="1">
        <f t="shared" si="20"/>
        <v>1.3356446313993589E-24</v>
      </c>
      <c r="M129">
        <v>2135</v>
      </c>
      <c r="N129" s="1">
        <f t="shared" si="21"/>
        <v>1.2245960533618927E-3</v>
      </c>
      <c r="O129" s="1">
        <f t="shared" si="22"/>
        <v>1.3356446313993589E-24</v>
      </c>
      <c r="P129" s="1">
        <f t="shared" si="16"/>
        <v>1.2245960533618927E-3</v>
      </c>
      <c r="Q129" s="17">
        <f>SUM($P$3:P129)</f>
        <v>65345.382870360219</v>
      </c>
      <c r="R129" s="1">
        <f>'Hard Fork'!O129</f>
        <v>4.1474051100363723E-24</v>
      </c>
      <c r="S129" s="17">
        <f>'Hard Fork'!Q129</f>
        <v>0.28193060210113297</v>
      </c>
    </row>
    <row r="130" spans="2:19" x14ac:dyDescent="0.25">
      <c r="B130">
        <f t="shared" si="18"/>
        <v>32</v>
      </c>
      <c r="C130">
        <f t="shared" si="17"/>
        <v>4</v>
      </c>
      <c r="D130" s="1">
        <f t="shared" si="19"/>
        <v>1.2245960533618927E-3</v>
      </c>
      <c r="J130" s="1">
        <f t="shared" si="20"/>
        <v>4.4950182281134312E-25</v>
      </c>
      <c r="M130">
        <v>2136</v>
      </c>
      <c r="N130" s="1">
        <f t="shared" si="21"/>
        <v>1.2245960533618927E-3</v>
      </c>
      <c r="O130" s="1">
        <f t="shared" si="22"/>
        <v>4.4950182281134312E-25</v>
      </c>
      <c r="P130" s="1">
        <f t="shared" si="16"/>
        <v>1.2245960533618927E-3</v>
      </c>
      <c r="Q130" s="17">
        <f>SUM($P$3:P130)</f>
        <v>65345.384094956273</v>
      </c>
      <c r="R130" s="1">
        <f>'Hard Fork'!O130</f>
        <v>1.4212003474169792E-24</v>
      </c>
      <c r="S130" s="17">
        <f>'Hard Fork'!Q130</f>
        <v>0.28315519815449486</v>
      </c>
    </row>
    <row r="131" spans="2:19" x14ac:dyDescent="0.25">
      <c r="B131">
        <f t="shared" si="18"/>
        <v>33</v>
      </c>
      <c r="C131">
        <f t="shared" si="17"/>
        <v>1</v>
      </c>
      <c r="D131" s="1">
        <f t="shared" si="19"/>
        <v>6.1229802668094635E-4</v>
      </c>
      <c r="J131" s="1">
        <f t="shared" si="20"/>
        <v>1.4998502551081269E-25</v>
      </c>
      <c r="M131">
        <v>2137</v>
      </c>
      <c r="N131" s="1">
        <f t="shared" si="21"/>
        <v>6.1229802668094635E-4</v>
      </c>
      <c r="O131" s="1">
        <f t="shared" si="22"/>
        <v>1.4998502551081269E-25</v>
      </c>
      <c r="P131" s="1">
        <f t="shared" si="16"/>
        <v>6.1229802668094635E-4</v>
      </c>
      <c r="Q131" s="17">
        <f>SUM($P$3:P131)</f>
        <v>65345.384707254299</v>
      </c>
      <c r="R131" s="1">
        <f>'Hard Fork'!O131</f>
        <v>4.8291620630963732E-25</v>
      </c>
      <c r="S131" s="17">
        <f>'Hard Fork'!Q131</f>
        <v>0.2837674961811758</v>
      </c>
    </row>
    <row r="132" spans="2:19" x14ac:dyDescent="0.25">
      <c r="B132">
        <f t="shared" si="18"/>
        <v>33</v>
      </c>
      <c r="C132">
        <f t="shared" si="17"/>
        <v>2</v>
      </c>
      <c r="D132" s="1">
        <f t="shared" si="19"/>
        <v>6.1229802668094635E-4</v>
      </c>
      <c r="J132" s="1">
        <f t="shared" si="20"/>
        <v>4.9618114289274815E-26</v>
      </c>
      <c r="M132">
        <v>2138</v>
      </c>
      <c r="N132" s="1">
        <f t="shared" si="21"/>
        <v>6.1229802668094635E-4</v>
      </c>
      <c r="O132" s="1">
        <f t="shared" si="22"/>
        <v>4.9618114289274815E-26</v>
      </c>
      <c r="P132" s="1">
        <f t="shared" ref="P132:P162" si="23">N132-O132</f>
        <v>6.1229802668094635E-4</v>
      </c>
      <c r="Q132" s="17">
        <f>SUM($P$3:P132)</f>
        <v>65345.385319552326</v>
      </c>
      <c r="R132" s="1">
        <f>'Hard Fork'!O132</f>
        <v>1.6271436070592033E-25</v>
      </c>
      <c r="S132" s="17">
        <f>'Hard Fork'!Q132</f>
        <v>0.28437979420785675</v>
      </c>
    </row>
    <row r="133" spans="2:19" x14ac:dyDescent="0.25">
      <c r="B133">
        <f t="shared" si="18"/>
        <v>33</v>
      </c>
      <c r="C133">
        <f t="shared" si="17"/>
        <v>3</v>
      </c>
      <c r="D133" s="1">
        <f t="shared" si="19"/>
        <v>6.1229802668094635E-4</v>
      </c>
      <c r="J133" s="1">
        <f t="shared" si="20"/>
        <v>1.6274532376545205E-26</v>
      </c>
      <c r="M133">
        <v>2139</v>
      </c>
      <c r="N133" s="1">
        <f t="shared" si="21"/>
        <v>6.1229802668094635E-4</v>
      </c>
      <c r="O133" s="1">
        <f t="shared" si="22"/>
        <v>1.6274532376545205E-26</v>
      </c>
      <c r="P133" s="1">
        <f t="shared" si="23"/>
        <v>6.1229802668094635E-4</v>
      </c>
      <c r="Q133" s="17">
        <f>SUM($P$3:P133)</f>
        <v>65345.385931850353</v>
      </c>
      <c r="R133" s="1">
        <f>'Hard Fork'!O133</f>
        <v>5.436477774877903E-26</v>
      </c>
      <c r="S133" s="17">
        <f>'Hard Fork'!Q133</f>
        <v>0.2849920922345377</v>
      </c>
    </row>
    <row r="134" spans="2:19" x14ac:dyDescent="0.25">
      <c r="B134">
        <f t="shared" si="18"/>
        <v>33</v>
      </c>
      <c r="C134">
        <f t="shared" si="17"/>
        <v>4</v>
      </c>
      <c r="D134" s="1">
        <f t="shared" si="19"/>
        <v>6.1229802668094635E-4</v>
      </c>
      <c r="J134" s="1">
        <f t="shared" si="20"/>
        <v>5.2924003792574481E-27</v>
      </c>
      <c r="M134">
        <v>2140</v>
      </c>
      <c r="N134" s="1">
        <f t="shared" si="21"/>
        <v>6.1229802668094635E-4</v>
      </c>
      <c r="O134" s="1">
        <f t="shared" si="22"/>
        <v>5.2924003792574481E-27</v>
      </c>
      <c r="P134" s="1">
        <f t="shared" si="23"/>
        <v>6.1229802668094635E-4</v>
      </c>
      <c r="Q134" s="17">
        <f>SUM($P$3:P134)</f>
        <v>65345.386544148379</v>
      </c>
      <c r="R134" s="1">
        <f>'Hard Fork'!O134</f>
        <v>1.8011379558179269E-26</v>
      </c>
      <c r="S134" s="17">
        <f>'Hard Fork'!Q134</f>
        <v>0.28560439026121864</v>
      </c>
    </row>
    <row r="135" spans="2:19" x14ac:dyDescent="0.25">
      <c r="B135">
        <f t="shared" si="18"/>
        <v>34</v>
      </c>
      <c r="C135">
        <f t="shared" si="17"/>
        <v>1</v>
      </c>
      <c r="D135" s="1">
        <f t="shared" si="19"/>
        <v>3.0614901334047318E-4</v>
      </c>
      <c r="J135" s="1">
        <f t="shared" si="20"/>
        <v>1.7063683016891074E-27</v>
      </c>
      <c r="M135">
        <v>2141</v>
      </c>
      <c r="N135" s="1">
        <f t="shared" si="21"/>
        <v>3.0614901334047318E-4</v>
      </c>
      <c r="O135" s="1">
        <f t="shared" si="22"/>
        <v>1.7063683016891074E-27</v>
      </c>
      <c r="P135" s="1">
        <f t="shared" si="23"/>
        <v>3.0614901334047318E-4</v>
      </c>
      <c r="Q135" s="17">
        <f>SUM($P$3:P135)</f>
        <v>65345.386850297393</v>
      </c>
      <c r="R135" s="1">
        <f>'Hard Fork'!O135</f>
        <v>5.9171689333785897E-27</v>
      </c>
      <c r="S135" s="17">
        <f>'Hard Fork'!Q135</f>
        <v>0.28591053927455912</v>
      </c>
    </row>
    <row r="136" spans="2:19" x14ac:dyDescent="0.25">
      <c r="B136">
        <f t="shared" si="18"/>
        <v>34</v>
      </c>
      <c r="C136">
        <f t="shared" si="17"/>
        <v>2</v>
      </c>
      <c r="D136" s="1">
        <f t="shared" si="19"/>
        <v>3.0614901334047318E-4</v>
      </c>
      <c r="J136" s="1">
        <f t="shared" si="20"/>
        <v>5.4546735925974891E-28</v>
      </c>
      <c r="M136">
        <v>2142</v>
      </c>
      <c r="N136" s="1">
        <f t="shared" si="21"/>
        <v>3.0614901334047318E-4</v>
      </c>
      <c r="O136" s="1">
        <f t="shared" si="22"/>
        <v>5.4546735925974891E-28</v>
      </c>
      <c r="P136" s="1">
        <f t="shared" si="23"/>
        <v>3.0614901334047318E-4</v>
      </c>
      <c r="Q136" s="17">
        <f>SUM($P$3:P136)</f>
        <v>65345.387156446406</v>
      </c>
      <c r="R136" s="1">
        <f>'Hard Fork'!O136</f>
        <v>1.927607410601434E-27</v>
      </c>
      <c r="S136" s="17">
        <f>'Hard Fork'!Q136</f>
        <v>0.28621668828789959</v>
      </c>
    </row>
    <row r="137" spans="2:19" x14ac:dyDescent="0.25">
      <c r="B137">
        <f t="shared" si="18"/>
        <v>34</v>
      </c>
      <c r="C137">
        <f t="shared" si="17"/>
        <v>3</v>
      </c>
      <c r="D137" s="1">
        <f t="shared" si="19"/>
        <v>3.0614901334047318E-4</v>
      </c>
      <c r="J137" s="1">
        <f t="shared" si="20"/>
        <v>1.7287837431458055E-28</v>
      </c>
      <c r="M137">
        <v>2143</v>
      </c>
      <c r="N137" s="1">
        <f t="shared" si="21"/>
        <v>3.0614901334047318E-4</v>
      </c>
      <c r="O137" s="1">
        <f t="shared" si="22"/>
        <v>1.7287837431458055E-28</v>
      </c>
      <c r="P137" s="1">
        <f t="shared" si="23"/>
        <v>3.0614901334047318E-4</v>
      </c>
      <c r="Q137" s="17">
        <f>SUM($P$3:P137)</f>
        <v>65345.387462595419</v>
      </c>
      <c r="R137" s="1">
        <f>'Hard Fork'!O137</f>
        <v>6.2267414744547142E-28</v>
      </c>
      <c r="S137" s="17">
        <f>'Hard Fork'!Q137</f>
        <v>0.28652283730124006</v>
      </c>
    </row>
    <row r="138" spans="2:19" x14ac:dyDescent="0.25">
      <c r="B138">
        <f t="shared" si="18"/>
        <v>34</v>
      </c>
      <c r="C138">
        <f t="shared" si="17"/>
        <v>4</v>
      </c>
      <c r="D138" s="1">
        <f t="shared" si="19"/>
        <v>3.0614901334047318E-4</v>
      </c>
      <c r="J138" s="1">
        <f t="shared" si="20"/>
        <v>5.4323592413634717E-29</v>
      </c>
      <c r="M138">
        <v>2144</v>
      </c>
      <c r="N138" s="1">
        <f t="shared" si="21"/>
        <v>3.0614901334047318E-4</v>
      </c>
      <c r="O138" s="1">
        <f t="shared" si="22"/>
        <v>5.4323592413634717E-29</v>
      </c>
      <c r="P138" s="1">
        <f t="shared" si="23"/>
        <v>3.0614901334047318E-4</v>
      </c>
      <c r="Q138" s="17">
        <f>SUM($P$3:P138)</f>
        <v>65345.387768744433</v>
      </c>
      <c r="R138" s="1">
        <f>'Hard Fork'!O138</f>
        <v>1.9945306341262429E-28</v>
      </c>
      <c r="S138" s="17">
        <f>'Hard Fork'!Q138</f>
        <v>0.28682898631458054</v>
      </c>
    </row>
    <row r="139" spans="2:19" x14ac:dyDescent="0.25">
      <c r="B139">
        <f t="shared" si="18"/>
        <v>35</v>
      </c>
      <c r="C139">
        <f t="shared" si="17"/>
        <v>1</v>
      </c>
      <c r="D139" s="1">
        <f t="shared" si="19"/>
        <v>1.5307450667023659E-4</v>
      </c>
      <c r="J139" s="1">
        <f t="shared" si="20"/>
        <v>1.692435802155675E-29</v>
      </c>
      <c r="M139">
        <v>2145</v>
      </c>
      <c r="N139" s="1">
        <f t="shared" si="21"/>
        <v>1.5307450667023659E-4</v>
      </c>
      <c r="O139" s="1">
        <f t="shared" si="22"/>
        <v>1.692435802155675E-29</v>
      </c>
      <c r="P139" s="1">
        <f t="shared" si="23"/>
        <v>1.5307450667023659E-4</v>
      </c>
      <c r="Q139" s="17">
        <f>SUM($P$3:P139)</f>
        <v>65345.38792181894</v>
      </c>
      <c r="R139" s="1">
        <f>'Hard Fork'!O139</f>
        <v>6.335169163384631E-29</v>
      </c>
      <c r="S139" s="17">
        <f>'Hard Fork'!Q139</f>
        <v>0.28698206082125077</v>
      </c>
    </row>
    <row r="140" spans="2:19" x14ac:dyDescent="0.25">
      <c r="B140">
        <f t="shared" si="18"/>
        <v>35</v>
      </c>
      <c r="C140">
        <f t="shared" ref="C140:C162" si="24">C132</f>
        <v>2</v>
      </c>
      <c r="D140" s="1">
        <f t="shared" si="19"/>
        <v>1.5307450667023659E-4</v>
      </c>
      <c r="J140" s="1">
        <f t="shared" si="20"/>
        <v>5.2277141864480917E-30</v>
      </c>
      <c r="M140">
        <v>2146</v>
      </c>
      <c r="N140" s="1">
        <f t="shared" si="21"/>
        <v>1.5307450667023659E-4</v>
      </c>
      <c r="O140" s="1">
        <f t="shared" si="22"/>
        <v>5.2277141864480917E-30</v>
      </c>
      <c r="P140" s="1">
        <f t="shared" si="23"/>
        <v>1.5307450667023659E-4</v>
      </c>
      <c r="Q140" s="17">
        <f>SUM($P$3:P140)</f>
        <v>65345.388074893446</v>
      </c>
      <c r="R140" s="1">
        <f>'Hard Fork'!O140</f>
        <v>1.9953236479323971E-29</v>
      </c>
      <c r="S140" s="17">
        <f>'Hard Fork'!Q140</f>
        <v>0.28713513532792101</v>
      </c>
    </row>
    <row r="141" spans="2:19" x14ac:dyDescent="0.25">
      <c r="B141">
        <f t="shared" si="18"/>
        <v>35</v>
      </c>
      <c r="C141">
        <f t="shared" si="24"/>
        <v>3</v>
      </c>
      <c r="D141" s="1">
        <f t="shared" si="19"/>
        <v>1.5307450667023659E-4</v>
      </c>
      <c r="J141" s="1">
        <f t="shared" si="20"/>
        <v>1.6009854196284905E-30</v>
      </c>
      <c r="M141">
        <v>2147</v>
      </c>
      <c r="N141" s="1">
        <f t="shared" si="21"/>
        <v>1.5307450667023659E-4</v>
      </c>
      <c r="O141" s="1">
        <f t="shared" si="22"/>
        <v>1.6009854196284905E-30</v>
      </c>
      <c r="P141" s="1">
        <f t="shared" si="23"/>
        <v>1.5307450667023659E-4</v>
      </c>
      <c r="Q141" s="17">
        <f>SUM($P$3:P141)</f>
        <v>65345.388227967953</v>
      </c>
      <c r="R141" s="1">
        <f>'Hard Fork'!O141</f>
        <v>6.2316938913398559E-30</v>
      </c>
      <c r="S141" s="17">
        <f>'Hard Fork'!Q141</f>
        <v>0.28728820983459125</v>
      </c>
    </row>
    <row r="142" spans="2:19" x14ac:dyDescent="0.25">
      <c r="B142">
        <f t="shared" si="18"/>
        <v>35</v>
      </c>
      <c r="C142">
        <f t="shared" si="24"/>
        <v>4</v>
      </c>
      <c r="D142" s="1">
        <f t="shared" si="19"/>
        <v>1.5307450667023659E-4</v>
      </c>
      <c r="J142" s="1">
        <f t="shared" si="20"/>
        <v>4.8611478229864338E-31</v>
      </c>
      <c r="M142">
        <v>2148</v>
      </c>
      <c r="N142" s="1">
        <f t="shared" si="21"/>
        <v>1.5307450667023659E-4</v>
      </c>
      <c r="O142" s="1">
        <f t="shared" si="22"/>
        <v>4.8611478229864338E-31</v>
      </c>
      <c r="P142" s="1">
        <f t="shared" si="23"/>
        <v>1.5307450667023659E-4</v>
      </c>
      <c r="Q142" s="17">
        <f>SUM($P$3:P142)</f>
        <v>65345.38838104246</v>
      </c>
      <c r="R142" s="1">
        <f>'Hard Fork'!O142</f>
        <v>1.9299075414402311E-30</v>
      </c>
      <c r="S142" s="17">
        <f>'Hard Fork'!Q142</f>
        <v>0.28744128434126148</v>
      </c>
    </row>
    <row r="143" spans="2:19" x14ac:dyDescent="0.25">
      <c r="B143">
        <f t="shared" si="18"/>
        <v>36</v>
      </c>
      <c r="C143">
        <f t="shared" si="24"/>
        <v>1</v>
      </c>
      <c r="D143" s="1">
        <f t="shared" si="19"/>
        <v>7.6537253335118294E-5</v>
      </c>
      <c r="J143" s="1">
        <f t="shared" si="20"/>
        <v>1.4634105731508574E-31</v>
      </c>
      <c r="M143">
        <v>2149</v>
      </c>
      <c r="N143" s="1">
        <f t="shared" si="21"/>
        <v>7.6537253335118294E-5</v>
      </c>
      <c r="O143" s="1">
        <f t="shared" si="22"/>
        <v>1.4634105731508574E-31</v>
      </c>
      <c r="P143" s="1">
        <f t="shared" si="23"/>
        <v>7.6537253335118294E-5</v>
      </c>
      <c r="Q143" s="17">
        <f>SUM($P$3:P143)</f>
        <v>65345.388457579713</v>
      </c>
      <c r="R143" s="1">
        <f>'Hard Fork'!O143</f>
        <v>5.9265850753491514E-31</v>
      </c>
      <c r="S143" s="17">
        <f>'Hard Fork'!Q143</f>
        <v>0.2875178215945966</v>
      </c>
    </row>
    <row r="144" spans="2:19" x14ac:dyDescent="0.25">
      <c r="B144">
        <f t="shared" si="18"/>
        <v>36</v>
      </c>
      <c r="C144">
        <f t="shared" si="24"/>
        <v>2</v>
      </c>
      <c r="D144" s="1">
        <f t="shared" si="19"/>
        <v>7.6537253335118294E-5</v>
      </c>
      <c r="J144" s="1">
        <f t="shared" si="20"/>
        <v>4.3678675345073617E-32</v>
      </c>
      <c r="M144">
        <v>2150</v>
      </c>
      <c r="N144" s="1">
        <f t="shared" si="21"/>
        <v>7.6537253335118294E-5</v>
      </c>
      <c r="O144" s="1">
        <f t="shared" si="22"/>
        <v>4.3678675345073617E-32</v>
      </c>
      <c r="P144" s="1">
        <f t="shared" si="23"/>
        <v>7.6537253335118294E-5</v>
      </c>
      <c r="Q144" s="17">
        <f>SUM($P$3:P144)</f>
        <v>65345.388534116966</v>
      </c>
      <c r="R144" s="1">
        <f>'Hard Fork'!O144</f>
        <v>1.8047214142071634E-31</v>
      </c>
      <c r="S144" s="17">
        <f>'Hard Fork'!Q144</f>
        <v>0.28759435884793172</v>
      </c>
    </row>
    <row r="145" spans="2:19" x14ac:dyDescent="0.25">
      <c r="B145">
        <f t="shared" si="18"/>
        <v>36</v>
      </c>
      <c r="C145">
        <f t="shared" si="24"/>
        <v>3</v>
      </c>
      <c r="D145" s="1">
        <f t="shared" si="19"/>
        <v>7.6537253335118294E-5</v>
      </c>
      <c r="J145" s="1">
        <f t="shared" si="20"/>
        <v>1.2925538306537526E-32</v>
      </c>
      <c r="M145">
        <v>2151</v>
      </c>
      <c r="N145" s="1">
        <f t="shared" si="21"/>
        <v>7.6537253335118294E-5</v>
      </c>
      <c r="O145" s="1">
        <f t="shared" si="22"/>
        <v>1.2925538306537526E-32</v>
      </c>
      <c r="P145" s="1">
        <f t="shared" si="23"/>
        <v>7.6537253335118294E-5</v>
      </c>
      <c r="Q145" s="17">
        <f>SUM($P$3:P145)</f>
        <v>65345.38861065422</v>
      </c>
      <c r="R145" s="1">
        <f>'Hard Fork'!O145</f>
        <v>5.4494597448805038E-32</v>
      </c>
      <c r="S145" s="17">
        <f>'Hard Fork'!Q145</f>
        <v>0.28767089610126684</v>
      </c>
    </row>
    <row r="146" spans="2:19" x14ac:dyDescent="0.25">
      <c r="B146">
        <f t="shared" si="18"/>
        <v>36</v>
      </c>
      <c r="C146">
        <f t="shared" si="24"/>
        <v>4</v>
      </c>
      <c r="D146" s="1">
        <f t="shared" si="19"/>
        <v>7.6537253335118294E-5</v>
      </c>
      <c r="J146" s="1">
        <f t="shared" si="20"/>
        <v>3.7923091069309756E-33</v>
      </c>
      <c r="M146">
        <v>2152</v>
      </c>
      <c r="N146" s="1">
        <f t="shared" si="21"/>
        <v>7.6537253335118294E-5</v>
      </c>
      <c r="O146" s="1">
        <f t="shared" si="22"/>
        <v>3.7923091069309756E-33</v>
      </c>
      <c r="P146" s="1">
        <f t="shared" si="23"/>
        <v>7.6537253335118294E-5</v>
      </c>
      <c r="Q146" s="17">
        <f>SUM($P$3:P146)</f>
        <v>65345.388687191473</v>
      </c>
      <c r="R146" s="1">
        <f>'Hard Fork'!O146</f>
        <v>1.6316776122678978E-32</v>
      </c>
      <c r="S146" s="17">
        <f>'Hard Fork'!Q146</f>
        <v>0.28774743335460196</v>
      </c>
    </row>
    <row r="147" spans="2:19" x14ac:dyDescent="0.25">
      <c r="B147">
        <f t="shared" si="18"/>
        <v>37</v>
      </c>
      <c r="C147">
        <f t="shared" si="24"/>
        <v>1</v>
      </c>
      <c r="D147" s="1">
        <f t="shared" si="19"/>
        <v>3.8268626667559147E-5</v>
      </c>
      <c r="J147" s="1">
        <f t="shared" si="20"/>
        <v>1.1031504045070625E-33</v>
      </c>
      <c r="M147">
        <v>2153</v>
      </c>
      <c r="N147" s="1">
        <f t="shared" si="21"/>
        <v>3.8268626667559147E-5</v>
      </c>
      <c r="O147" s="1">
        <f t="shared" si="22"/>
        <v>1.1031504045070625E-33</v>
      </c>
      <c r="P147" s="1">
        <f t="shared" si="23"/>
        <v>3.8268626667559147E-5</v>
      </c>
      <c r="Q147" s="17">
        <f>SUM($P$3:P147)</f>
        <v>65345.3887254601</v>
      </c>
      <c r="R147" s="1">
        <f>'Hard Fork'!O147</f>
        <v>4.8445438297941512E-33</v>
      </c>
      <c r="S147" s="17">
        <f>'Hard Fork'!Q147</f>
        <v>0.28778570198126951</v>
      </c>
    </row>
    <row r="148" spans="2:19" x14ac:dyDescent="0.25">
      <c r="B148">
        <f t="shared" si="18"/>
        <v>37</v>
      </c>
      <c r="C148">
        <f t="shared" si="24"/>
        <v>2</v>
      </c>
      <c r="D148" s="1">
        <f t="shared" si="19"/>
        <v>3.8268626667559147E-5</v>
      </c>
      <c r="J148" s="1">
        <f t="shared" si="20"/>
        <v>3.1815711354401758E-34</v>
      </c>
      <c r="M148">
        <v>2154</v>
      </c>
      <c r="N148" s="1">
        <f t="shared" si="21"/>
        <v>3.8268626667559147E-5</v>
      </c>
      <c r="O148" s="1">
        <f t="shared" si="22"/>
        <v>3.1815711354401758E-34</v>
      </c>
      <c r="P148" s="1">
        <f t="shared" si="23"/>
        <v>3.8268626667559147E-5</v>
      </c>
      <c r="Q148" s="17">
        <f>SUM($P$3:P148)</f>
        <v>65345.388763728726</v>
      </c>
      <c r="R148" s="1">
        <f>'Hard Fork'!O148</f>
        <v>1.4262939919640491E-33</v>
      </c>
      <c r="S148" s="17">
        <f>'Hard Fork'!Q148</f>
        <v>0.28782397060793707</v>
      </c>
    </row>
    <row r="149" spans="2:19" x14ac:dyDescent="0.25">
      <c r="B149">
        <f t="shared" si="18"/>
        <v>37</v>
      </c>
      <c r="C149">
        <f t="shared" si="24"/>
        <v>3</v>
      </c>
      <c r="D149" s="1">
        <f t="shared" si="19"/>
        <v>3.8268626667559147E-5</v>
      </c>
      <c r="J149" s="1">
        <f t="shared" si="20"/>
        <v>9.0975501213005016E-35</v>
      </c>
      <c r="M149">
        <v>2155</v>
      </c>
      <c r="N149" s="1">
        <f t="shared" si="21"/>
        <v>3.8268626667559147E-5</v>
      </c>
      <c r="O149" s="1">
        <f t="shared" si="22"/>
        <v>9.0975501213005016E-35</v>
      </c>
      <c r="P149" s="1">
        <f t="shared" si="23"/>
        <v>3.8268626667559147E-5</v>
      </c>
      <c r="Q149" s="17">
        <f>SUM($P$3:P149)</f>
        <v>65345.388801997353</v>
      </c>
      <c r="R149" s="1">
        <f>'Hard Fork'!O149</f>
        <v>4.163924486583295E-34</v>
      </c>
      <c r="S149" s="17">
        <f>'Hard Fork'!Q149</f>
        <v>0.28786223923460463</v>
      </c>
    </row>
    <row r="150" spans="2:19" x14ac:dyDescent="0.25">
      <c r="B150">
        <f t="shared" si="18"/>
        <v>37</v>
      </c>
      <c r="C150">
        <f t="shared" si="24"/>
        <v>4</v>
      </c>
      <c r="D150" s="1">
        <f t="shared" si="19"/>
        <v>3.8268626667559147E-5</v>
      </c>
      <c r="J150" s="1">
        <f t="shared" si="20"/>
        <v>2.5791891056294434E-35</v>
      </c>
      <c r="M150">
        <v>2156</v>
      </c>
      <c r="N150" s="1">
        <f t="shared" si="21"/>
        <v>3.8268626667559147E-5</v>
      </c>
      <c r="O150" s="1">
        <f t="shared" si="22"/>
        <v>2.5791891056294434E-35</v>
      </c>
      <c r="P150" s="1">
        <f t="shared" si="23"/>
        <v>3.8268626667559147E-5</v>
      </c>
      <c r="Q150" s="17">
        <f>SUM($P$3:P150)</f>
        <v>65345.38884026598</v>
      </c>
      <c r="R150" s="1">
        <f>'Hard Fork'!O150</f>
        <v>1.2054085447698154E-34</v>
      </c>
      <c r="S150" s="17">
        <f>'Hard Fork'!Q150</f>
        <v>0.28790050786127219</v>
      </c>
    </row>
    <row r="151" spans="2:19" x14ac:dyDescent="0.25">
      <c r="B151">
        <f t="shared" si="18"/>
        <v>38</v>
      </c>
      <c r="C151">
        <f t="shared" si="24"/>
        <v>1</v>
      </c>
      <c r="D151" s="1">
        <f t="shared" si="19"/>
        <v>1.9134313333779573E-5</v>
      </c>
      <c r="J151" s="1">
        <f t="shared" si="20"/>
        <v>7.2496630879979089E-36</v>
      </c>
      <c r="M151">
        <v>2157</v>
      </c>
      <c r="N151" s="1">
        <f t="shared" si="21"/>
        <v>1.9134313333779573E-5</v>
      </c>
      <c r="O151" s="1">
        <f t="shared" si="22"/>
        <v>7.2496630879979089E-36</v>
      </c>
      <c r="P151" s="1">
        <f t="shared" si="23"/>
        <v>1.9134313333779573E-5</v>
      </c>
      <c r="Q151" s="17">
        <f>SUM($P$3:P151)</f>
        <v>65345.388859400293</v>
      </c>
      <c r="R151" s="1">
        <f>'Hard Fork'!O151</f>
        <v>3.4602168387652428E-35</v>
      </c>
      <c r="S151" s="17">
        <f>'Hard Fork'!Q151</f>
        <v>0.28791964217460597</v>
      </c>
    </row>
    <row r="152" spans="2:19" x14ac:dyDescent="0.25">
      <c r="B152">
        <f t="shared" si="18"/>
        <v>38</v>
      </c>
      <c r="C152">
        <f t="shared" si="24"/>
        <v>2</v>
      </c>
      <c r="D152" s="1">
        <f t="shared" si="19"/>
        <v>1.9134313333779573E-5</v>
      </c>
      <c r="J152" s="1">
        <f t="shared" si="20"/>
        <v>2.0203581894135099E-36</v>
      </c>
      <c r="M152">
        <v>2158</v>
      </c>
      <c r="N152" s="1">
        <f t="shared" si="21"/>
        <v>1.9134313333779573E-5</v>
      </c>
      <c r="O152" s="1">
        <f t="shared" si="22"/>
        <v>2.0203581894135099E-36</v>
      </c>
      <c r="P152" s="1">
        <f t="shared" si="23"/>
        <v>1.9134313333779573E-5</v>
      </c>
      <c r="Q152" s="17">
        <f>SUM($P$3:P152)</f>
        <v>65345.388878534606</v>
      </c>
      <c r="R152" s="1">
        <f>'Hard Fork'!O152</f>
        <v>9.8494049503214411E-36</v>
      </c>
      <c r="S152" s="17">
        <f>'Hard Fork'!Q152</f>
        <v>0.28793877648793975</v>
      </c>
    </row>
    <row r="153" spans="2:19" x14ac:dyDescent="0.25">
      <c r="B153">
        <f t="shared" si="18"/>
        <v>38</v>
      </c>
      <c r="C153">
        <f t="shared" si="24"/>
        <v>3</v>
      </c>
      <c r="D153" s="1">
        <f t="shared" si="19"/>
        <v>1.9134313333779573E-5</v>
      </c>
      <c r="J153" s="1">
        <f t="shared" si="20"/>
        <v>5.5823213109526278E-37</v>
      </c>
      <c r="M153">
        <v>2159</v>
      </c>
      <c r="N153" s="1">
        <f t="shared" si="21"/>
        <v>1.9134313333779573E-5</v>
      </c>
      <c r="O153" s="1">
        <f t="shared" si="22"/>
        <v>5.5823213109526278E-37</v>
      </c>
      <c r="P153" s="1">
        <f t="shared" si="23"/>
        <v>1.9134313333779573E-5</v>
      </c>
      <c r="Q153" s="17">
        <f>SUM($P$3:P153)</f>
        <v>65345.38889766892</v>
      </c>
      <c r="R153" s="1">
        <f>'Hard Fork'!O153</f>
        <v>2.7800608408329318E-36</v>
      </c>
      <c r="S153" s="17">
        <f>'Hard Fork'!Q153</f>
        <v>0.28795791080127353</v>
      </c>
    </row>
    <row r="154" spans="2:19" x14ac:dyDescent="0.25">
      <c r="B154">
        <f t="shared" si="18"/>
        <v>38</v>
      </c>
      <c r="C154">
        <f t="shared" si="24"/>
        <v>4</v>
      </c>
      <c r="D154" s="1">
        <f t="shared" si="19"/>
        <v>1.9134313333779573E-5</v>
      </c>
      <c r="J154" s="1">
        <f t="shared" si="20"/>
        <v>1.5292454532147112E-37</v>
      </c>
      <c r="M154">
        <v>2160</v>
      </c>
      <c r="N154" s="1">
        <f t="shared" si="21"/>
        <v>1.9134313333779573E-5</v>
      </c>
      <c r="O154" s="1">
        <f t="shared" si="22"/>
        <v>1.5292454532147112E-37</v>
      </c>
      <c r="P154" s="1">
        <f t="shared" si="23"/>
        <v>1.9134313333779573E-5</v>
      </c>
      <c r="Q154" s="17">
        <f>SUM($P$3:P154)</f>
        <v>65345.388916803233</v>
      </c>
      <c r="R154" s="1">
        <f>'Hard Fork'!O154</f>
        <v>7.7810147054350225E-37</v>
      </c>
      <c r="S154" s="17">
        <f>'Hard Fork'!Q154</f>
        <v>0.28797704511460731</v>
      </c>
    </row>
    <row r="155" spans="2:19" x14ac:dyDescent="0.25">
      <c r="B155">
        <f t="shared" si="18"/>
        <v>39</v>
      </c>
      <c r="C155">
        <f t="shared" si="24"/>
        <v>1</v>
      </c>
      <c r="D155" s="1">
        <f t="shared" si="19"/>
        <v>9.5671566668897867E-6</v>
      </c>
      <c r="J155" s="1">
        <f t="shared" si="20"/>
        <v>4.1535120549085188E-38</v>
      </c>
      <c r="M155">
        <v>2161</v>
      </c>
      <c r="N155" s="1">
        <f t="shared" si="21"/>
        <v>9.5671566668897867E-6</v>
      </c>
      <c r="O155" s="1">
        <f t="shared" si="22"/>
        <v>4.1535120549085188E-38</v>
      </c>
      <c r="P155" s="1">
        <f t="shared" si="23"/>
        <v>9.5671566668897867E-6</v>
      </c>
      <c r="Q155" s="17">
        <f>SUM($P$3:P155)</f>
        <v>65345.38892637039</v>
      </c>
      <c r="R155" s="1">
        <f>'Hard Fork'!O155</f>
        <v>2.1595128890137021E-37</v>
      </c>
      <c r="S155" s="17">
        <f>'Hard Fork'!Q155</f>
        <v>0.2879866122712742</v>
      </c>
    </row>
    <row r="156" spans="2:19" x14ac:dyDescent="0.25">
      <c r="B156">
        <f t="shared" si="18"/>
        <v>39</v>
      </c>
      <c r="C156">
        <f t="shared" si="24"/>
        <v>2</v>
      </c>
      <c r="D156" s="1">
        <f t="shared" si="19"/>
        <v>9.5671566668897867E-6</v>
      </c>
      <c r="J156" s="1">
        <f t="shared" si="20"/>
        <v>1.1184837076605036E-38</v>
      </c>
      <c r="M156">
        <v>2162</v>
      </c>
      <c r="N156" s="1">
        <f t="shared" si="21"/>
        <v>9.5671566668897867E-6</v>
      </c>
      <c r="O156" s="1">
        <f t="shared" si="22"/>
        <v>1.1184837076605036E-38</v>
      </c>
      <c r="P156" s="1">
        <f t="shared" si="23"/>
        <v>9.5671566668897867E-6</v>
      </c>
      <c r="Q156" s="17">
        <f>SUM($P$3:P156)</f>
        <v>65345.388935937546</v>
      </c>
      <c r="R156" s="1">
        <f>'Hard Fork'!O156</f>
        <v>5.9430993937441758E-38</v>
      </c>
      <c r="S156" s="17">
        <f>'Hard Fork'!Q156</f>
        <v>0.28799617942794109</v>
      </c>
    </row>
    <row r="157" spans="2:19" x14ac:dyDescent="0.25">
      <c r="B157">
        <f t="shared" si="18"/>
        <v>39</v>
      </c>
      <c r="C157">
        <f t="shared" si="24"/>
        <v>3</v>
      </c>
      <c r="D157" s="1">
        <f t="shared" si="19"/>
        <v>9.5671566668897867E-6</v>
      </c>
      <c r="J157" s="1">
        <f t="shared" si="20"/>
        <v>2.9862059684648365E-39</v>
      </c>
      <c r="M157">
        <v>2163</v>
      </c>
      <c r="N157" s="1">
        <f t="shared" si="21"/>
        <v>9.5671566668897867E-6</v>
      </c>
      <c r="O157" s="1">
        <f t="shared" si="22"/>
        <v>2.9862059684648365E-39</v>
      </c>
      <c r="P157" s="1">
        <f t="shared" si="23"/>
        <v>9.5671566668897867E-6</v>
      </c>
      <c r="Q157" s="17">
        <f>SUM($P$3:P157)</f>
        <v>65345.388945504703</v>
      </c>
      <c r="R157" s="1">
        <f>'Hard Fork'!O157</f>
        <v>1.6218392829560487E-38</v>
      </c>
      <c r="S157" s="17">
        <f>'Hard Fork'!Q157</f>
        <v>0.28800574658460798</v>
      </c>
    </row>
    <row r="158" spans="2:19" x14ac:dyDescent="0.25">
      <c r="B158">
        <f t="shared" si="18"/>
        <v>39</v>
      </c>
      <c r="C158">
        <f t="shared" si="24"/>
        <v>4</v>
      </c>
      <c r="D158" s="1">
        <f t="shared" si="19"/>
        <v>9.5671566668897867E-6</v>
      </c>
      <c r="J158" s="1">
        <f t="shared" si="20"/>
        <v>7.9047067975489866E-40</v>
      </c>
      <c r="M158">
        <v>2164</v>
      </c>
      <c r="N158" s="1">
        <f t="shared" si="21"/>
        <v>9.5671566668897867E-6</v>
      </c>
      <c r="O158" s="1">
        <f t="shared" si="22"/>
        <v>7.9047067975489866E-40</v>
      </c>
      <c r="P158" s="1">
        <f t="shared" si="23"/>
        <v>9.5671566668897867E-6</v>
      </c>
      <c r="Q158" s="17">
        <f>SUM($P$3:P158)</f>
        <v>65345.38895507186</v>
      </c>
      <c r="R158" s="1">
        <f>'Hard Fork'!O158</f>
        <v>4.3887441732002302E-39</v>
      </c>
      <c r="S158" s="17">
        <f>'Hard Fork'!Q158</f>
        <v>0.28801531374127487</v>
      </c>
    </row>
    <row r="159" spans="2:19" x14ac:dyDescent="0.25">
      <c r="B159">
        <f t="shared" si="18"/>
        <v>40</v>
      </c>
      <c r="C159">
        <f t="shared" si="24"/>
        <v>1</v>
      </c>
      <c r="D159" s="1">
        <f t="shared" si="19"/>
        <v>4.7835783334448934E-6</v>
      </c>
      <c r="J159" s="1">
        <f t="shared" si="20"/>
        <v>2.0745680345264424E-40</v>
      </c>
      <c r="M159">
        <v>2165</v>
      </c>
      <c r="N159" s="1">
        <f t="shared" si="21"/>
        <v>4.7835783334448934E-6</v>
      </c>
      <c r="O159" s="1">
        <f t="shared" si="22"/>
        <v>2.0745680345264424E-40</v>
      </c>
      <c r="P159" s="1">
        <f t="shared" si="23"/>
        <v>4.7835783334448934E-6</v>
      </c>
      <c r="Q159" s="17">
        <f>SUM($P$3:P159)</f>
        <v>65345.388959855438</v>
      </c>
      <c r="R159" s="1">
        <f>'Hard Fork'!O159</f>
        <v>1.1776340249914602E-39</v>
      </c>
      <c r="S159" s="17">
        <f>'Hard Fork'!Q159</f>
        <v>0.28802009731960831</v>
      </c>
    </row>
    <row r="160" spans="2:19" x14ac:dyDescent="0.25">
      <c r="B160">
        <f t="shared" si="18"/>
        <v>40</v>
      </c>
      <c r="C160">
        <f t="shared" si="24"/>
        <v>2</v>
      </c>
      <c r="D160" s="1">
        <f t="shared" si="19"/>
        <v>4.7835783334448934E-6</v>
      </c>
      <c r="J160" s="1">
        <f t="shared" si="20"/>
        <v>5.3981569554862645E-41</v>
      </c>
      <c r="M160">
        <v>2166</v>
      </c>
      <c r="N160" s="1">
        <f t="shared" si="21"/>
        <v>4.7835783334448934E-6</v>
      </c>
      <c r="O160" s="1">
        <f t="shared" si="22"/>
        <v>5.3981569554862645E-41</v>
      </c>
      <c r="P160" s="1">
        <f t="shared" si="23"/>
        <v>4.7835783334448934E-6</v>
      </c>
      <c r="Q160" s="17">
        <f>SUM($P$3:P160)</f>
        <v>65345.388964639016</v>
      </c>
      <c r="R160" s="1">
        <f>'Hard Fork'!O160</f>
        <v>3.1334159735313267E-40</v>
      </c>
      <c r="S160" s="17">
        <f>'Hard Fork'!Q160</f>
        <v>0.28802488089794176</v>
      </c>
    </row>
    <row r="161" spans="2:19" x14ac:dyDescent="0.25">
      <c r="B161">
        <f t="shared" si="18"/>
        <v>40</v>
      </c>
      <c r="C161">
        <f t="shared" si="24"/>
        <v>3</v>
      </c>
      <c r="D161" s="1">
        <f t="shared" si="19"/>
        <v>4.7835783334448934E-6</v>
      </c>
      <c r="J161" s="1">
        <f t="shared" si="20"/>
        <v>1.3926412137455252E-41</v>
      </c>
      <c r="M161">
        <v>2167</v>
      </c>
      <c r="N161" s="1">
        <f t="shared" si="21"/>
        <v>4.7835783334448934E-6</v>
      </c>
      <c r="O161" s="1">
        <f t="shared" si="22"/>
        <v>1.3926412137455252E-41</v>
      </c>
      <c r="P161" s="1">
        <f t="shared" si="23"/>
        <v>4.7835783334448934E-6</v>
      </c>
      <c r="Q161" s="17">
        <f>SUM($P$3:P161)</f>
        <v>65345.388969422595</v>
      </c>
      <c r="R161" s="1">
        <f>'Hard Fork'!O161</f>
        <v>8.2672941426258367E-41</v>
      </c>
      <c r="S161" s="17">
        <f>'Hard Fork'!Q161</f>
        <v>0.2880296644762752</v>
      </c>
    </row>
    <row r="162" spans="2:19" x14ac:dyDescent="0.25">
      <c r="B162">
        <f t="shared" si="18"/>
        <v>40</v>
      </c>
      <c r="C162">
        <f t="shared" si="24"/>
        <v>4</v>
      </c>
      <c r="D162" s="1">
        <f t="shared" si="19"/>
        <v>4.7835783334448934E-6</v>
      </c>
      <c r="J162" s="1">
        <f t="shared" si="20"/>
        <v>3.5621228141930823E-42</v>
      </c>
      <c r="M162">
        <v>2168</v>
      </c>
      <c r="N162" s="1">
        <f t="shared" si="21"/>
        <v>4.7835783334448934E-6</v>
      </c>
      <c r="O162" s="1">
        <f t="shared" si="22"/>
        <v>3.5621228141930823E-42</v>
      </c>
      <c r="P162" s="1">
        <f t="shared" si="23"/>
        <v>4.7835783334448934E-6</v>
      </c>
      <c r="Q162" s="17">
        <f>SUM($P$3:P162)</f>
        <v>65345.388974206173</v>
      </c>
      <c r="R162" s="1">
        <f>'Hard Fork'!O162</f>
        <v>2.1629493769996212E-41</v>
      </c>
      <c r="S162" s="17">
        <f>'Hard Fork'!Q162</f>
        <v>0.28803444805460865</v>
      </c>
    </row>
    <row r="163" spans="2:19" x14ac:dyDescent="0.25">
      <c r="D163" s="1"/>
      <c r="J163" s="1"/>
      <c r="N163" s="1"/>
      <c r="O163" s="1"/>
    </row>
    <row r="164" spans="2:19" x14ac:dyDescent="0.25">
      <c r="D164" s="1"/>
      <c r="J164" s="1"/>
      <c r="N164" s="15">
        <f>SUM(N3:N162)</f>
        <v>21038399.999980852</v>
      </c>
      <c r="O164" s="15">
        <f>SUM(O3:O162)</f>
        <v>20973054.611006666</v>
      </c>
    </row>
    <row r="165" spans="2:19" x14ac:dyDescent="0.25">
      <c r="N165" s="16"/>
      <c r="O165" s="16"/>
    </row>
    <row r="166" spans="2:19" x14ac:dyDescent="0.25">
      <c r="N166" s="37">
        <f>N164</f>
        <v>21038399.999980852</v>
      </c>
      <c r="O166" s="38"/>
    </row>
    <row r="167" spans="2:19" x14ac:dyDescent="0.25">
      <c r="N167" s="3"/>
      <c r="O167" s="37">
        <f>O164</f>
        <v>20973054.611006666</v>
      </c>
      <c r="P167" s="38"/>
    </row>
  </sheetData>
  <mergeCells count="6">
    <mergeCell ref="O167:P167"/>
    <mergeCell ref="F14:G17"/>
    <mergeCell ref="I9:I10"/>
    <mergeCell ref="H23:I23"/>
    <mergeCell ref="H24:I24"/>
    <mergeCell ref="N166:O1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T167"/>
  <sheetViews>
    <sheetView topLeftCell="J1" workbookViewId="0">
      <selection activeCell="U2" sqref="U2"/>
    </sheetView>
  </sheetViews>
  <sheetFormatPr defaultRowHeight="15" x14ac:dyDescent="0.25"/>
  <cols>
    <col min="6" max="7" width="17.5703125" customWidth="1"/>
    <col min="8" max="8" width="10.5703125" customWidth="1"/>
    <col min="9" max="9" width="13.85546875" customWidth="1"/>
    <col min="14" max="15" width="10.140625" customWidth="1"/>
    <col min="17" max="17" width="10.85546875" customWidth="1"/>
    <col min="22" max="22" width="11.140625" customWidth="1"/>
  </cols>
  <sheetData>
    <row r="2" spans="2:20" x14ac:dyDescent="0.25">
      <c r="D2" t="s">
        <v>10</v>
      </c>
      <c r="J2" t="s">
        <v>9</v>
      </c>
      <c r="M2" t="s">
        <v>0</v>
      </c>
      <c r="N2" t="s">
        <v>1</v>
      </c>
      <c r="O2" t="s">
        <v>2</v>
      </c>
      <c r="P2" t="s">
        <v>4</v>
      </c>
      <c r="Q2" t="s">
        <v>5</v>
      </c>
      <c r="T2" t="s">
        <v>19</v>
      </c>
    </row>
    <row r="3" spans="2:20" x14ac:dyDescent="0.25">
      <c r="B3">
        <v>1</v>
      </c>
      <c r="C3">
        <v>1</v>
      </c>
      <c r="D3" s="1">
        <f>$F$4/(2^(B3-1))</f>
        <v>2629800</v>
      </c>
      <c r="F3" t="s">
        <v>3</v>
      </c>
      <c r="G3" s="30" t="s">
        <v>26</v>
      </c>
      <c r="J3" s="1">
        <f>D3</f>
        <v>2629800</v>
      </c>
      <c r="M3">
        <v>2009</v>
      </c>
      <c r="N3" s="1">
        <f>D3</f>
        <v>2629800</v>
      </c>
      <c r="O3" s="1">
        <f>J3</f>
        <v>2629800</v>
      </c>
      <c r="P3" s="1">
        <f>N3-O3</f>
        <v>0</v>
      </c>
      <c r="Q3" s="17">
        <f>SUM($P$3:P3)</f>
        <v>0</v>
      </c>
    </row>
    <row r="4" spans="2:20" x14ac:dyDescent="0.25">
      <c r="B4">
        <f>IF(C4=1,B3+1,B3)</f>
        <v>1</v>
      </c>
      <c r="C4">
        <v>2</v>
      </c>
      <c r="D4" s="1">
        <f t="shared" ref="D4:D67" si="0">$F$4/(2^(B4-1))</f>
        <v>2629800</v>
      </c>
      <c r="F4">
        <f>50*6*24*365.25</f>
        <v>2629800</v>
      </c>
      <c r="G4" s="30">
        <f>6*24*365.25</f>
        <v>52596</v>
      </c>
      <c r="J4" s="1">
        <f t="shared" ref="J4:J10" si="1">D4</f>
        <v>2629800</v>
      </c>
      <c r="M4">
        <v>2010</v>
      </c>
      <c r="N4" s="1">
        <f>D4</f>
        <v>2629800</v>
      </c>
      <c r="O4" s="1">
        <f>J4</f>
        <v>2629800</v>
      </c>
      <c r="P4" s="1">
        <f t="shared" ref="P4:P67" si="2">N4-O4</f>
        <v>0</v>
      </c>
      <c r="Q4" s="17">
        <f>SUM($P$3:P4)</f>
        <v>0</v>
      </c>
    </row>
    <row r="5" spans="2:20" x14ac:dyDescent="0.25">
      <c r="B5">
        <f>IF(C5=1,B4+1,B4)</f>
        <v>1</v>
      </c>
      <c r="C5">
        <v>3</v>
      </c>
      <c r="D5" s="1">
        <f t="shared" si="0"/>
        <v>2629800</v>
      </c>
      <c r="J5" s="1">
        <f t="shared" si="1"/>
        <v>2629800</v>
      </c>
      <c r="M5">
        <v>2011</v>
      </c>
      <c r="N5" s="1">
        <f t="shared" ref="N5:N68" si="3">D5</f>
        <v>2629800</v>
      </c>
      <c r="O5" s="1">
        <f t="shared" ref="O5:O68" si="4">J5</f>
        <v>2629800</v>
      </c>
      <c r="P5" s="1">
        <f t="shared" si="2"/>
        <v>0</v>
      </c>
      <c r="Q5" s="17">
        <f>SUM($P$3:P5)</f>
        <v>0</v>
      </c>
    </row>
    <row r="6" spans="2:20" x14ac:dyDescent="0.25">
      <c r="B6">
        <f t="shared" ref="B6:B69" si="5">IF(C6=1,B5+1,B5)</f>
        <v>1</v>
      </c>
      <c r="C6">
        <v>4</v>
      </c>
      <c r="D6" s="1">
        <f t="shared" si="0"/>
        <v>2629800</v>
      </c>
      <c r="J6" s="1">
        <f t="shared" si="1"/>
        <v>2629800</v>
      </c>
      <c r="M6">
        <v>2012</v>
      </c>
      <c r="N6" s="1">
        <f t="shared" si="3"/>
        <v>2629800</v>
      </c>
      <c r="O6" s="1">
        <f t="shared" si="4"/>
        <v>2629800</v>
      </c>
      <c r="P6" s="1">
        <f t="shared" si="2"/>
        <v>0</v>
      </c>
      <c r="Q6" s="17">
        <f>SUM($P$3:P6)</f>
        <v>0</v>
      </c>
    </row>
    <row r="7" spans="2:20" ht="15" customHeight="1" x14ac:dyDescent="0.25">
      <c r="B7">
        <f t="shared" si="5"/>
        <v>2</v>
      </c>
      <c r="C7">
        <v>1</v>
      </c>
      <c r="D7" s="1">
        <f t="shared" si="0"/>
        <v>1314900</v>
      </c>
      <c r="J7" s="1">
        <f t="shared" si="1"/>
        <v>1314900</v>
      </c>
      <c r="M7">
        <v>2013</v>
      </c>
      <c r="N7" s="1">
        <f t="shared" si="3"/>
        <v>1314900</v>
      </c>
      <c r="O7" s="1">
        <f t="shared" si="4"/>
        <v>1314900</v>
      </c>
      <c r="P7" s="1">
        <f t="shared" si="2"/>
        <v>0</v>
      </c>
      <c r="Q7" s="17">
        <f>SUM($P$3:P7)</f>
        <v>0</v>
      </c>
    </row>
    <row r="8" spans="2:20" ht="15.75" thickBot="1" x14ac:dyDescent="0.3">
      <c r="B8">
        <f t="shared" si="5"/>
        <v>2</v>
      </c>
      <c r="C8">
        <v>2</v>
      </c>
      <c r="D8" s="1">
        <f t="shared" si="0"/>
        <v>1314900</v>
      </c>
      <c r="J8" s="1">
        <f t="shared" si="1"/>
        <v>1314900</v>
      </c>
      <c r="M8">
        <v>2014</v>
      </c>
      <c r="N8" s="1">
        <f t="shared" si="3"/>
        <v>1314900</v>
      </c>
      <c r="O8" s="1">
        <f t="shared" si="4"/>
        <v>1314900</v>
      </c>
      <c r="P8" s="1">
        <f t="shared" si="2"/>
        <v>0</v>
      </c>
      <c r="Q8" s="17">
        <f>SUM($P$3:P8)</f>
        <v>0</v>
      </c>
    </row>
    <row r="9" spans="2:20" ht="14.25" customHeight="1" x14ac:dyDescent="0.25">
      <c r="B9">
        <f t="shared" si="5"/>
        <v>2</v>
      </c>
      <c r="C9">
        <v>3</v>
      </c>
      <c r="D9" s="1">
        <f t="shared" si="0"/>
        <v>1314900</v>
      </c>
      <c r="I9" s="43" t="s">
        <v>11</v>
      </c>
      <c r="J9" s="1">
        <f t="shared" si="1"/>
        <v>1314900</v>
      </c>
      <c r="M9">
        <v>2015</v>
      </c>
      <c r="N9" s="1">
        <f t="shared" si="3"/>
        <v>1314900</v>
      </c>
      <c r="O9" s="1">
        <f t="shared" si="4"/>
        <v>1314900</v>
      </c>
      <c r="P9" s="1">
        <f t="shared" si="2"/>
        <v>0</v>
      </c>
      <c r="Q9" s="17">
        <f>SUM($P$3:P9)</f>
        <v>0</v>
      </c>
    </row>
    <row r="10" spans="2:20" ht="16.5" customHeight="1" thickBot="1" x14ac:dyDescent="0.3">
      <c r="B10">
        <f t="shared" si="5"/>
        <v>2</v>
      </c>
      <c r="C10">
        <v>4</v>
      </c>
      <c r="D10" s="1">
        <f t="shared" si="0"/>
        <v>1314900</v>
      </c>
      <c r="G10" t="s">
        <v>27</v>
      </c>
      <c r="I10" s="44"/>
      <c r="J10" s="1">
        <f t="shared" si="1"/>
        <v>1314900</v>
      </c>
      <c r="M10">
        <v>2016</v>
      </c>
      <c r="N10" s="1">
        <f t="shared" si="3"/>
        <v>1314900</v>
      </c>
      <c r="O10" s="1">
        <f t="shared" si="4"/>
        <v>1314900</v>
      </c>
      <c r="P10" s="1">
        <f t="shared" si="2"/>
        <v>0</v>
      </c>
      <c r="Q10" s="17">
        <f>SUM($P$3:P10)</f>
        <v>0</v>
      </c>
    </row>
    <row r="11" spans="2:20" ht="15.75" thickBot="1" x14ac:dyDescent="0.3">
      <c r="B11">
        <f t="shared" si="5"/>
        <v>3</v>
      </c>
      <c r="C11">
        <f>C3</f>
        <v>1</v>
      </c>
      <c r="D11" s="1">
        <f t="shared" si="0"/>
        <v>657450</v>
      </c>
      <c r="G11">
        <f>(1+$I$11)^(1/$G$4) - 1</f>
        <v>2.2991715886711006E-7</v>
      </c>
      <c r="I11" s="8">
        <v>1.2166134072205431E-2</v>
      </c>
      <c r="J11" s="1">
        <f>D11/(2^((M11-$M$3)*$I$11))</f>
        <v>614559.24943318358</v>
      </c>
      <c r="M11">
        <v>2017</v>
      </c>
      <c r="N11" s="1">
        <f t="shared" si="3"/>
        <v>657450</v>
      </c>
      <c r="O11" s="1">
        <f t="shared" si="4"/>
        <v>614559.24943318358</v>
      </c>
      <c r="P11" s="1">
        <f t="shared" si="2"/>
        <v>42890.750566816423</v>
      </c>
      <c r="Q11" s="17">
        <f>SUM($P$3:P11)</f>
        <v>42890.750566816423</v>
      </c>
    </row>
    <row r="12" spans="2:20" x14ac:dyDescent="0.25">
      <c r="B12">
        <f t="shared" si="5"/>
        <v>3</v>
      </c>
      <c r="C12">
        <f t="shared" ref="C12:C75" si="6">C4</f>
        <v>2</v>
      </c>
      <c r="D12" s="1">
        <f t="shared" si="0"/>
        <v>657450</v>
      </c>
      <c r="I12" s="2"/>
      <c r="J12" s="1">
        <f>J11/(2^((M12-$M$3)*$I$11))</f>
        <v>569642.54468088306</v>
      </c>
      <c r="M12">
        <v>2018</v>
      </c>
      <c r="N12" s="1">
        <f t="shared" si="3"/>
        <v>657450</v>
      </c>
      <c r="O12" s="1">
        <f t="shared" si="4"/>
        <v>569642.54468088306</v>
      </c>
      <c r="P12" s="1">
        <f t="shared" si="2"/>
        <v>87807.45531911694</v>
      </c>
      <c r="Q12" s="17">
        <f>SUM($P$3:P12)</f>
        <v>130698.20588593336</v>
      </c>
    </row>
    <row r="13" spans="2:20" ht="15.75" thickBot="1" x14ac:dyDescent="0.3">
      <c r="B13">
        <f t="shared" si="5"/>
        <v>3</v>
      </c>
      <c r="C13">
        <f t="shared" si="6"/>
        <v>3</v>
      </c>
      <c r="D13" s="1">
        <f t="shared" si="0"/>
        <v>657450</v>
      </c>
      <c r="H13" s="6"/>
      <c r="J13" s="1">
        <f t="shared" ref="J13:J76" si="7">J12/(2^((M13-$M$3)*$I$11))</f>
        <v>523574.76317966665</v>
      </c>
      <c r="M13">
        <v>2019</v>
      </c>
      <c r="N13" s="1">
        <f t="shared" si="3"/>
        <v>657450</v>
      </c>
      <c r="O13" s="1">
        <f t="shared" si="4"/>
        <v>523574.76317966665</v>
      </c>
      <c r="P13" s="1">
        <f t="shared" si="2"/>
        <v>133875.23682033335</v>
      </c>
      <c r="Q13" s="17">
        <f>SUM($P$3:P13)</f>
        <v>264573.44270626671</v>
      </c>
    </row>
    <row r="14" spans="2:20" x14ac:dyDescent="0.25">
      <c r="B14">
        <f t="shared" si="5"/>
        <v>3</v>
      </c>
      <c r="C14">
        <f t="shared" si="6"/>
        <v>4</v>
      </c>
      <c r="D14" s="1">
        <f t="shared" si="0"/>
        <v>657450</v>
      </c>
      <c r="F14" s="39" t="s">
        <v>16</v>
      </c>
      <c r="G14" s="40"/>
      <c r="H14" s="7"/>
      <c r="J14" s="1">
        <f t="shared" si="7"/>
        <v>477191.41388996626</v>
      </c>
      <c r="M14">
        <v>2020</v>
      </c>
      <c r="N14" s="1">
        <f t="shared" si="3"/>
        <v>657450</v>
      </c>
      <c r="O14" s="1">
        <f t="shared" si="4"/>
        <v>477191.41388996626</v>
      </c>
      <c r="P14" s="1">
        <f t="shared" si="2"/>
        <v>180258.58611003374</v>
      </c>
      <c r="Q14" s="17">
        <f>SUM($P$3:P14)</f>
        <v>444832.02881630044</v>
      </c>
    </row>
    <row r="15" spans="2:20" x14ac:dyDescent="0.25">
      <c r="B15">
        <f t="shared" si="5"/>
        <v>4</v>
      </c>
      <c r="C15">
        <f t="shared" si="6"/>
        <v>1</v>
      </c>
      <c r="D15" s="1">
        <f t="shared" si="0"/>
        <v>328725</v>
      </c>
      <c r="F15" s="41"/>
      <c r="G15" s="42"/>
      <c r="H15" s="7"/>
      <c r="J15" s="1">
        <f t="shared" si="7"/>
        <v>431264.95198312553</v>
      </c>
      <c r="M15">
        <v>2021</v>
      </c>
      <c r="N15" s="1">
        <f t="shared" si="3"/>
        <v>328725</v>
      </c>
      <c r="O15" s="1">
        <f t="shared" si="4"/>
        <v>431264.95198312553</v>
      </c>
      <c r="P15" s="1">
        <f t="shared" si="2"/>
        <v>-102539.95198312553</v>
      </c>
      <c r="Q15" s="17">
        <f>SUM($P$3:P15)</f>
        <v>342292.07683317491</v>
      </c>
    </row>
    <row r="16" spans="2:20" x14ac:dyDescent="0.25">
      <c r="B16">
        <f t="shared" si="5"/>
        <v>4</v>
      </c>
      <c r="C16">
        <f t="shared" si="6"/>
        <v>2</v>
      </c>
      <c r="D16" s="1">
        <f t="shared" si="0"/>
        <v>328725</v>
      </c>
      <c r="F16" s="41"/>
      <c r="G16" s="42"/>
      <c r="H16" s="7"/>
      <c r="J16" s="1">
        <f t="shared" si="7"/>
        <v>386485.61902238824</v>
      </c>
      <c r="M16">
        <v>2022</v>
      </c>
      <c r="N16" s="1">
        <f t="shared" si="3"/>
        <v>328725</v>
      </c>
      <c r="O16" s="1">
        <f t="shared" si="4"/>
        <v>386485.61902238824</v>
      </c>
      <c r="P16" s="1">
        <f t="shared" si="2"/>
        <v>-57760.619022388244</v>
      </c>
      <c r="Q16" s="17">
        <f>SUM($P$3:P16)</f>
        <v>284531.45781078667</v>
      </c>
    </row>
    <row r="17" spans="2:17" ht="15.75" thickBot="1" x14ac:dyDescent="0.3">
      <c r="B17">
        <f t="shared" si="5"/>
        <v>4</v>
      </c>
      <c r="C17">
        <f t="shared" si="6"/>
        <v>3</v>
      </c>
      <c r="D17" s="1">
        <f t="shared" si="0"/>
        <v>328725</v>
      </c>
      <c r="F17" s="41"/>
      <c r="G17" s="42"/>
      <c r="H17" s="7"/>
      <c r="J17" s="1">
        <f t="shared" si="7"/>
        <v>343447.32694844523</v>
      </c>
      <c r="M17">
        <v>2023</v>
      </c>
      <c r="N17" s="1">
        <f t="shared" si="3"/>
        <v>328725</v>
      </c>
      <c r="O17" s="1">
        <f t="shared" si="4"/>
        <v>343447.32694844523</v>
      </c>
      <c r="P17" s="1">
        <f t="shared" si="2"/>
        <v>-14722.326948445232</v>
      </c>
      <c r="Q17" s="17">
        <f>SUM($P$3:P17)</f>
        <v>269809.13086234144</v>
      </c>
    </row>
    <row r="18" spans="2:17" ht="15.75" thickBot="1" x14ac:dyDescent="0.3">
      <c r="B18">
        <f t="shared" si="5"/>
        <v>4</v>
      </c>
      <c r="C18">
        <f t="shared" si="6"/>
        <v>4</v>
      </c>
      <c r="D18" s="1">
        <f t="shared" si="0"/>
        <v>328725</v>
      </c>
      <c r="F18" s="4" t="s">
        <v>17</v>
      </c>
      <c r="G18" s="5" t="s">
        <v>18</v>
      </c>
      <c r="H18" s="9" t="s">
        <v>12</v>
      </c>
      <c r="J18" s="1">
        <f t="shared" si="7"/>
        <v>302638.77564376133</v>
      </c>
      <c r="M18">
        <v>2024</v>
      </c>
      <c r="N18" s="1">
        <f t="shared" si="3"/>
        <v>328725</v>
      </c>
      <c r="O18" s="1">
        <f t="shared" si="4"/>
        <v>302638.77564376133</v>
      </c>
      <c r="P18" s="1">
        <f t="shared" si="2"/>
        <v>26086.224356238672</v>
      </c>
      <c r="Q18" s="17">
        <f>SUM($P$3:P18)</f>
        <v>295895.35521858011</v>
      </c>
    </row>
    <row r="19" spans="2:17" ht="15.75" thickBot="1" x14ac:dyDescent="0.3">
      <c r="B19">
        <f t="shared" si="5"/>
        <v>5</v>
      </c>
      <c r="C19">
        <f t="shared" si="6"/>
        <v>1</v>
      </c>
      <c r="D19" s="1">
        <f t="shared" si="0"/>
        <v>164362.5</v>
      </c>
      <c r="F19" s="12">
        <f>NPV(H19,D11:D55)</f>
        <v>3960210.7617430952</v>
      </c>
      <c r="G19" s="13">
        <f>NPV(H19,J11:J55)</f>
        <v>3878768.6863345834</v>
      </c>
      <c r="H19" s="6">
        <v>0.05</v>
      </c>
      <c r="J19" s="1">
        <f t="shared" si="7"/>
        <v>264439.6847288686</v>
      </c>
      <c r="M19">
        <v>2025</v>
      </c>
      <c r="N19" s="1">
        <f t="shared" si="3"/>
        <v>164362.5</v>
      </c>
      <c r="O19" s="1">
        <f t="shared" si="4"/>
        <v>264439.6847288686</v>
      </c>
      <c r="P19" s="1">
        <f t="shared" si="2"/>
        <v>-100077.1847288686</v>
      </c>
      <c r="Q19" s="17">
        <f>SUM($P$3:P19)</f>
        <v>195818.17048971151</v>
      </c>
    </row>
    <row r="20" spans="2:17" x14ac:dyDescent="0.25">
      <c r="B20">
        <f t="shared" si="5"/>
        <v>5</v>
      </c>
      <c r="C20">
        <f t="shared" si="6"/>
        <v>2</v>
      </c>
      <c r="D20" s="1">
        <f t="shared" si="0"/>
        <v>164362.5</v>
      </c>
      <c r="J20" s="1">
        <f t="shared" si="7"/>
        <v>229121.75058721297</v>
      </c>
      <c r="M20">
        <v>2026</v>
      </c>
      <c r="N20" s="1">
        <f t="shared" si="3"/>
        <v>164362.5</v>
      </c>
      <c r="O20" s="1">
        <f t="shared" si="4"/>
        <v>229121.75058721297</v>
      </c>
      <c r="P20" s="1">
        <f t="shared" si="2"/>
        <v>-64759.25058721297</v>
      </c>
      <c r="Q20" s="17">
        <f>SUM($P$3:P20)</f>
        <v>131058.91990249854</v>
      </c>
    </row>
    <row r="21" spans="2:17" x14ac:dyDescent="0.25">
      <c r="B21">
        <f t="shared" si="5"/>
        <v>5</v>
      </c>
      <c r="C21">
        <f t="shared" si="6"/>
        <v>3</v>
      </c>
      <c r="D21" s="1">
        <f t="shared" si="0"/>
        <v>164362.5</v>
      </c>
      <c r="J21" s="1">
        <f t="shared" si="7"/>
        <v>196853.72429685734</v>
      </c>
      <c r="M21">
        <v>2027</v>
      </c>
      <c r="N21" s="1">
        <f t="shared" si="3"/>
        <v>164362.5</v>
      </c>
      <c r="O21" s="1">
        <f t="shared" si="4"/>
        <v>196853.72429685734</v>
      </c>
      <c r="P21" s="1">
        <f t="shared" si="2"/>
        <v>-32491.224296857341</v>
      </c>
      <c r="Q21" s="17">
        <f>SUM($P$3:P21)</f>
        <v>98567.695605641202</v>
      </c>
    </row>
    <row r="22" spans="2:17" ht="15.75" thickBot="1" x14ac:dyDescent="0.3">
      <c r="B22">
        <f t="shared" si="5"/>
        <v>5</v>
      </c>
      <c r="C22">
        <f t="shared" si="6"/>
        <v>4</v>
      </c>
      <c r="D22" s="1">
        <f t="shared" si="0"/>
        <v>164362.5</v>
      </c>
      <c r="J22" s="1">
        <f t="shared" si="7"/>
        <v>167709.85413501333</v>
      </c>
      <c r="M22">
        <v>2028</v>
      </c>
      <c r="N22" s="1">
        <f t="shared" si="3"/>
        <v>164362.5</v>
      </c>
      <c r="O22" s="1">
        <f t="shared" si="4"/>
        <v>167709.85413501333</v>
      </c>
      <c r="P22" s="1">
        <f t="shared" si="2"/>
        <v>-3347.354135013331</v>
      </c>
      <c r="Q22" s="17">
        <f>SUM($P$3:P22)</f>
        <v>95220.341470627871</v>
      </c>
    </row>
    <row r="23" spans="2:17" x14ac:dyDescent="0.25">
      <c r="B23">
        <f t="shared" si="5"/>
        <v>6</v>
      </c>
      <c r="C23">
        <f t="shared" si="6"/>
        <v>1</v>
      </c>
      <c r="D23" s="1">
        <f t="shared" si="0"/>
        <v>82181.25</v>
      </c>
      <c r="F23" s="10" t="s">
        <v>8</v>
      </c>
      <c r="G23" s="11" t="s">
        <v>7</v>
      </c>
      <c r="H23" s="45" t="s">
        <v>6</v>
      </c>
      <c r="I23" s="46"/>
      <c r="J23" s="1">
        <f t="shared" si="7"/>
        <v>141680.85058041618</v>
      </c>
      <c r="M23">
        <v>2029</v>
      </c>
      <c r="N23" s="1">
        <f t="shared" si="3"/>
        <v>82181.25</v>
      </c>
      <c r="O23" s="1">
        <f t="shared" si="4"/>
        <v>141680.85058041618</v>
      </c>
      <c r="P23" s="1">
        <f t="shared" si="2"/>
        <v>-59499.600580416183</v>
      </c>
      <c r="Q23" s="17">
        <f>SUM($P$3:P23)</f>
        <v>35720.740890211688</v>
      </c>
    </row>
    <row r="24" spans="2:17" ht="15.75" thickBot="1" x14ac:dyDescent="0.3">
      <c r="B24">
        <f t="shared" si="5"/>
        <v>6</v>
      </c>
      <c r="C24">
        <f t="shared" si="6"/>
        <v>2</v>
      </c>
      <c r="D24" s="1">
        <f t="shared" si="0"/>
        <v>82181.25</v>
      </c>
      <c r="F24" s="12">
        <f>G19-F19</f>
        <v>-81442.075408511795</v>
      </c>
      <c r="G24" s="14">
        <f>O164-N164</f>
        <v>-0.28803443908691406</v>
      </c>
      <c r="H24" s="47">
        <f>SUM(ABS(F24),G24^2)*100</f>
        <v>8144215.8372349888</v>
      </c>
      <c r="I24" s="48"/>
      <c r="J24" s="1">
        <f t="shared" si="7"/>
        <v>118686.50970842903</v>
      </c>
      <c r="M24">
        <v>2030</v>
      </c>
      <c r="N24" s="1">
        <f t="shared" si="3"/>
        <v>82181.25</v>
      </c>
      <c r="O24" s="1">
        <f t="shared" si="4"/>
        <v>118686.50970842903</v>
      </c>
      <c r="P24" s="1">
        <f t="shared" si="2"/>
        <v>-36505.259708429032</v>
      </c>
      <c r="Q24" s="17">
        <f>SUM($P$3:P24)</f>
        <v>-784.51881821734423</v>
      </c>
    </row>
    <row r="25" spans="2:17" x14ac:dyDescent="0.25">
      <c r="B25">
        <f t="shared" si="5"/>
        <v>6</v>
      </c>
      <c r="C25">
        <f t="shared" si="6"/>
        <v>3</v>
      </c>
      <c r="D25" s="1">
        <f t="shared" si="0"/>
        <v>82181.25</v>
      </c>
      <c r="J25" s="1">
        <f t="shared" si="7"/>
        <v>98589.165398927769</v>
      </c>
      <c r="M25">
        <v>2031</v>
      </c>
      <c r="N25" s="1">
        <f t="shared" si="3"/>
        <v>82181.25</v>
      </c>
      <c r="O25" s="1">
        <f t="shared" si="4"/>
        <v>98589.165398927769</v>
      </c>
      <c r="P25" s="1">
        <f t="shared" si="2"/>
        <v>-16407.915398927769</v>
      </c>
      <c r="Q25" s="17">
        <f>SUM($P$3:P25)</f>
        <v>-17192.434217145114</v>
      </c>
    </row>
    <row r="26" spans="2:17" x14ac:dyDescent="0.25">
      <c r="B26">
        <f t="shared" si="5"/>
        <v>6</v>
      </c>
      <c r="C26">
        <f t="shared" si="6"/>
        <v>4</v>
      </c>
      <c r="D26" s="1">
        <f t="shared" si="0"/>
        <v>82181.25</v>
      </c>
      <c r="F26" t="s">
        <v>13</v>
      </c>
      <c r="J26" s="1">
        <f t="shared" si="7"/>
        <v>81207.221340488439</v>
      </c>
      <c r="M26">
        <v>2032</v>
      </c>
      <c r="N26" s="1">
        <f t="shared" si="3"/>
        <v>82181.25</v>
      </c>
      <c r="O26" s="1">
        <f t="shared" si="4"/>
        <v>81207.221340488439</v>
      </c>
      <c r="P26" s="1">
        <f t="shared" si="2"/>
        <v>974.02865951156127</v>
      </c>
      <c r="Q26" s="17">
        <f>SUM($P$3:P26)</f>
        <v>-16218.405557633552</v>
      </c>
    </row>
    <row r="27" spans="2:17" x14ac:dyDescent="0.25">
      <c r="B27">
        <f t="shared" si="5"/>
        <v>7</v>
      </c>
      <c r="C27">
        <f t="shared" si="6"/>
        <v>1</v>
      </c>
      <c r="D27" s="1">
        <f t="shared" si="0"/>
        <v>41090.625</v>
      </c>
      <c r="G27" t="s">
        <v>14</v>
      </c>
      <c r="J27" s="1">
        <f t="shared" si="7"/>
        <v>66328.127909223593</v>
      </c>
      <c r="M27">
        <v>2033</v>
      </c>
      <c r="N27" s="1">
        <f t="shared" si="3"/>
        <v>41090.625</v>
      </c>
      <c r="O27" s="1">
        <f t="shared" si="4"/>
        <v>66328.127909223593</v>
      </c>
      <c r="P27" s="1">
        <f t="shared" si="2"/>
        <v>-25237.502909223593</v>
      </c>
      <c r="Q27" s="17">
        <f>SUM($P$3:P27)</f>
        <v>-41455.908466857145</v>
      </c>
    </row>
    <row r="28" spans="2:17" x14ac:dyDescent="0.25">
      <c r="B28">
        <f t="shared" si="5"/>
        <v>7</v>
      </c>
      <c r="C28">
        <f t="shared" si="6"/>
        <v>2</v>
      </c>
      <c r="D28" s="1">
        <f t="shared" si="0"/>
        <v>41090.625</v>
      </c>
      <c r="H28" t="s">
        <v>15</v>
      </c>
      <c r="J28" s="1">
        <f t="shared" si="7"/>
        <v>53720.303482877571</v>
      </c>
      <c r="M28">
        <v>2034</v>
      </c>
      <c r="N28" s="1">
        <f t="shared" si="3"/>
        <v>41090.625</v>
      </c>
      <c r="O28" s="1">
        <f t="shared" si="4"/>
        <v>53720.303482877571</v>
      </c>
      <c r="P28" s="1">
        <f t="shared" si="2"/>
        <v>-12629.678482877571</v>
      </c>
      <c r="Q28" s="17">
        <f>SUM($P$3:P28)</f>
        <v>-54085.586949734716</v>
      </c>
    </row>
    <row r="29" spans="2:17" x14ac:dyDescent="0.25">
      <c r="B29">
        <f t="shared" si="5"/>
        <v>7</v>
      </c>
      <c r="C29">
        <f t="shared" si="6"/>
        <v>3</v>
      </c>
      <c r="D29" s="1">
        <f t="shared" si="0"/>
        <v>41090.625</v>
      </c>
      <c r="J29" s="1">
        <f t="shared" si="7"/>
        <v>43143.642042546548</v>
      </c>
      <c r="M29">
        <v>2035</v>
      </c>
      <c r="N29" s="1">
        <f t="shared" si="3"/>
        <v>41090.625</v>
      </c>
      <c r="O29" s="1">
        <f t="shared" si="4"/>
        <v>43143.642042546548</v>
      </c>
      <c r="P29" s="1">
        <f t="shared" si="2"/>
        <v>-2053.0170425465476</v>
      </c>
      <c r="Q29" s="17">
        <f>SUM($P$3:P29)</f>
        <v>-56138.603992281263</v>
      </c>
    </row>
    <row r="30" spans="2:17" x14ac:dyDescent="0.25">
      <c r="B30">
        <f t="shared" si="5"/>
        <v>7</v>
      </c>
      <c r="C30">
        <f t="shared" si="6"/>
        <v>4</v>
      </c>
      <c r="D30" s="1">
        <f t="shared" si="0"/>
        <v>41090.625</v>
      </c>
      <c r="J30" s="1">
        <f t="shared" si="7"/>
        <v>34358.387961266446</v>
      </c>
      <c r="M30">
        <v>2036</v>
      </c>
      <c r="N30" s="1">
        <f t="shared" si="3"/>
        <v>41090.625</v>
      </c>
      <c r="O30" s="1">
        <f t="shared" si="4"/>
        <v>34358.387961266446</v>
      </c>
      <c r="P30" s="1">
        <f t="shared" si="2"/>
        <v>6732.2370387335541</v>
      </c>
      <c r="Q30" s="17">
        <f>SUM($P$3:P30)</f>
        <v>-49406.366953547709</v>
      </c>
    </row>
    <row r="31" spans="2:17" x14ac:dyDescent="0.25">
      <c r="B31">
        <f t="shared" si="5"/>
        <v>8</v>
      </c>
      <c r="C31">
        <f t="shared" si="6"/>
        <v>1</v>
      </c>
      <c r="D31" s="1">
        <f t="shared" si="0"/>
        <v>20545.3125</v>
      </c>
      <c r="J31" s="1">
        <f t="shared" si="7"/>
        <v>27132.285808199886</v>
      </c>
      <c r="M31">
        <v>2037</v>
      </c>
      <c r="N31" s="1">
        <f t="shared" si="3"/>
        <v>20545.3125</v>
      </c>
      <c r="O31" s="1">
        <f t="shared" si="4"/>
        <v>27132.285808199886</v>
      </c>
      <c r="P31" s="1">
        <f t="shared" si="2"/>
        <v>-6586.9733081998857</v>
      </c>
      <c r="Q31" s="17">
        <f>SUM($P$3:P31)</f>
        <v>-55993.340261747595</v>
      </c>
    </row>
    <row r="32" spans="2:17" x14ac:dyDescent="0.25">
      <c r="B32">
        <f t="shared" si="5"/>
        <v>8</v>
      </c>
      <c r="C32">
        <f t="shared" si="6"/>
        <v>2</v>
      </c>
      <c r="D32" s="1">
        <f t="shared" si="0"/>
        <v>20545.3125</v>
      </c>
      <c r="J32" s="1">
        <f t="shared" si="7"/>
        <v>21246.021464344714</v>
      </c>
      <c r="M32">
        <v>2038</v>
      </c>
      <c r="N32" s="1">
        <f t="shared" si="3"/>
        <v>20545.3125</v>
      </c>
      <c r="O32" s="1">
        <f t="shared" si="4"/>
        <v>21246.021464344714</v>
      </c>
      <c r="P32" s="1">
        <f t="shared" si="2"/>
        <v>-700.70896434471433</v>
      </c>
      <c r="Q32" s="17">
        <f>SUM($P$3:P32)</f>
        <v>-56694.049226092306</v>
      </c>
    </row>
    <row r="33" spans="2:17" x14ac:dyDescent="0.25">
      <c r="B33">
        <f t="shared" si="5"/>
        <v>8</v>
      </c>
      <c r="C33">
        <f t="shared" si="6"/>
        <v>3</v>
      </c>
      <c r="D33" s="1">
        <f t="shared" si="0"/>
        <v>20545.3125</v>
      </c>
      <c r="J33" s="1">
        <f t="shared" si="7"/>
        <v>16497.057088406091</v>
      </c>
      <c r="M33">
        <v>2039</v>
      </c>
      <c r="N33" s="1">
        <f t="shared" si="3"/>
        <v>20545.3125</v>
      </c>
      <c r="O33" s="1">
        <f t="shared" si="4"/>
        <v>16497.057088406091</v>
      </c>
      <c r="P33" s="1">
        <f t="shared" si="2"/>
        <v>4048.2554115939092</v>
      </c>
      <c r="Q33" s="17">
        <f>SUM($P$3:P33)</f>
        <v>-52645.793814498393</v>
      </c>
    </row>
    <row r="34" spans="2:17" x14ac:dyDescent="0.25">
      <c r="B34">
        <f t="shared" si="5"/>
        <v>8</v>
      </c>
      <c r="C34">
        <f t="shared" si="6"/>
        <v>4</v>
      </c>
      <c r="D34" s="1">
        <f t="shared" si="0"/>
        <v>20545.3125</v>
      </c>
      <c r="J34" s="1">
        <f t="shared" si="7"/>
        <v>12702.025123250132</v>
      </c>
      <c r="M34">
        <v>2040</v>
      </c>
      <c r="N34" s="1">
        <f t="shared" si="3"/>
        <v>20545.3125</v>
      </c>
      <c r="O34" s="1">
        <f t="shared" si="4"/>
        <v>12702.025123250132</v>
      </c>
      <c r="P34" s="1">
        <f t="shared" si="2"/>
        <v>7843.2873767498677</v>
      </c>
      <c r="Q34" s="17">
        <f>SUM($P$3:P34)</f>
        <v>-44802.506437748525</v>
      </c>
    </row>
    <row r="35" spans="2:17" x14ac:dyDescent="0.25">
      <c r="B35">
        <f t="shared" si="5"/>
        <v>9</v>
      </c>
      <c r="C35">
        <f t="shared" si="6"/>
        <v>1</v>
      </c>
      <c r="D35" s="1">
        <f t="shared" si="0"/>
        <v>10272.65625</v>
      </c>
      <c r="J35" s="1">
        <f t="shared" si="7"/>
        <v>9697.8862588186275</v>
      </c>
      <c r="M35">
        <v>2041</v>
      </c>
      <c r="N35" s="1">
        <f t="shared" si="3"/>
        <v>10272.65625</v>
      </c>
      <c r="O35" s="1">
        <f t="shared" si="4"/>
        <v>9697.8862588186275</v>
      </c>
      <c r="P35" s="1">
        <f t="shared" si="2"/>
        <v>574.76999118137246</v>
      </c>
      <c r="Q35" s="17">
        <f>SUM($P$3:P35)</f>
        <v>-44227.736446567156</v>
      </c>
    </row>
    <row r="36" spans="2:17" x14ac:dyDescent="0.25">
      <c r="B36">
        <f t="shared" si="5"/>
        <v>9</v>
      </c>
      <c r="C36">
        <f t="shared" si="6"/>
        <v>2</v>
      </c>
      <c r="D36" s="1">
        <f t="shared" si="0"/>
        <v>10272.65625</v>
      </c>
      <c r="J36" s="1">
        <f t="shared" si="7"/>
        <v>7342.0752905494601</v>
      </c>
      <c r="M36">
        <v>2042</v>
      </c>
      <c r="N36" s="1">
        <f t="shared" si="3"/>
        <v>10272.65625</v>
      </c>
      <c r="O36" s="1">
        <f t="shared" si="4"/>
        <v>7342.0752905494601</v>
      </c>
      <c r="P36" s="1">
        <f t="shared" si="2"/>
        <v>2930.5809594505399</v>
      </c>
      <c r="Q36" s="17">
        <f>SUM($P$3:P36)</f>
        <v>-41297.155487116615</v>
      </c>
    </row>
    <row r="37" spans="2:17" x14ac:dyDescent="0.25">
      <c r="B37">
        <f t="shared" si="5"/>
        <v>9</v>
      </c>
      <c r="C37">
        <f t="shared" si="6"/>
        <v>3</v>
      </c>
      <c r="D37" s="1">
        <f t="shared" si="0"/>
        <v>10272.65625</v>
      </c>
      <c r="J37" s="1">
        <f t="shared" si="7"/>
        <v>5511.8604051245529</v>
      </c>
      <c r="M37">
        <v>2043</v>
      </c>
      <c r="N37" s="1">
        <f t="shared" si="3"/>
        <v>10272.65625</v>
      </c>
      <c r="O37" s="1">
        <f t="shared" si="4"/>
        <v>5511.8604051245529</v>
      </c>
      <c r="P37" s="1">
        <f t="shared" si="2"/>
        <v>4760.7958448754471</v>
      </c>
      <c r="Q37" s="17">
        <f>SUM($P$3:P37)</f>
        <v>-36536.359642241165</v>
      </c>
    </row>
    <row r="38" spans="2:17" x14ac:dyDescent="0.25">
      <c r="B38">
        <f t="shared" si="5"/>
        <v>9</v>
      </c>
      <c r="C38">
        <f t="shared" si="6"/>
        <v>4</v>
      </c>
      <c r="D38" s="1">
        <f t="shared" si="0"/>
        <v>10272.65625</v>
      </c>
      <c r="J38" s="1">
        <f t="shared" si="7"/>
        <v>4103.1294136719325</v>
      </c>
      <c r="M38">
        <v>2044</v>
      </c>
      <c r="N38" s="1">
        <f t="shared" si="3"/>
        <v>10272.65625</v>
      </c>
      <c r="O38" s="1">
        <f t="shared" si="4"/>
        <v>4103.1294136719325</v>
      </c>
      <c r="P38" s="1">
        <f t="shared" si="2"/>
        <v>6169.5268363280675</v>
      </c>
      <c r="Q38" s="17">
        <f>SUM($P$3:P38)</f>
        <v>-30366.832805913098</v>
      </c>
    </row>
    <row r="39" spans="2:17" x14ac:dyDescent="0.25">
      <c r="B39">
        <f t="shared" si="5"/>
        <v>10</v>
      </c>
      <c r="C39">
        <f t="shared" si="6"/>
        <v>1</v>
      </c>
      <c r="D39" s="1">
        <f t="shared" si="0"/>
        <v>5136.328125</v>
      </c>
      <c r="J39" s="1">
        <f t="shared" si="7"/>
        <v>3028.7947832729901</v>
      </c>
      <c r="M39">
        <v>2045</v>
      </c>
      <c r="N39" s="1">
        <f t="shared" si="3"/>
        <v>5136.328125</v>
      </c>
      <c r="O39" s="1">
        <f t="shared" si="4"/>
        <v>3028.7947832729901</v>
      </c>
      <c r="P39" s="1">
        <f t="shared" si="2"/>
        <v>2107.5333417270099</v>
      </c>
      <c r="Q39" s="17">
        <f>SUM($P$3:P39)</f>
        <v>-28259.29946418609</v>
      </c>
    </row>
    <row r="40" spans="2:17" x14ac:dyDescent="0.25">
      <c r="B40">
        <f t="shared" si="5"/>
        <v>10</v>
      </c>
      <c r="C40">
        <f t="shared" si="6"/>
        <v>2</v>
      </c>
      <c r="D40" s="1">
        <f t="shared" si="0"/>
        <v>5136.328125</v>
      </c>
      <c r="J40" s="1">
        <f t="shared" si="7"/>
        <v>2216.9817138956123</v>
      </c>
      <c r="M40">
        <v>2046</v>
      </c>
      <c r="N40" s="1">
        <f t="shared" si="3"/>
        <v>5136.328125</v>
      </c>
      <c r="O40" s="1">
        <f t="shared" si="4"/>
        <v>2216.9817138956123</v>
      </c>
      <c r="P40" s="1">
        <f t="shared" si="2"/>
        <v>2919.3464111043877</v>
      </c>
      <c r="Q40" s="17">
        <f>SUM($P$3:P40)</f>
        <v>-25339.953053081703</v>
      </c>
    </row>
    <row r="41" spans="2:17" x14ac:dyDescent="0.25">
      <c r="B41">
        <f t="shared" si="5"/>
        <v>10</v>
      </c>
      <c r="C41">
        <f t="shared" si="6"/>
        <v>3</v>
      </c>
      <c r="D41" s="1">
        <f t="shared" si="0"/>
        <v>5136.328125</v>
      </c>
      <c r="J41" s="1">
        <f t="shared" si="7"/>
        <v>1609.1332247654545</v>
      </c>
      <c r="M41">
        <v>2047</v>
      </c>
      <c r="N41" s="1">
        <f t="shared" si="3"/>
        <v>5136.328125</v>
      </c>
      <c r="O41" s="1">
        <f t="shared" si="4"/>
        <v>1609.1332247654545</v>
      </c>
      <c r="P41" s="1">
        <f t="shared" si="2"/>
        <v>3527.1949002345455</v>
      </c>
      <c r="Q41" s="17">
        <f>SUM($P$3:P41)</f>
        <v>-21812.758152847156</v>
      </c>
    </row>
    <row r="42" spans="2:17" x14ac:dyDescent="0.25">
      <c r="B42">
        <f t="shared" si="5"/>
        <v>10</v>
      </c>
      <c r="C42">
        <f t="shared" si="6"/>
        <v>4</v>
      </c>
      <c r="D42" s="1">
        <f t="shared" si="0"/>
        <v>5136.328125</v>
      </c>
      <c r="J42" s="1">
        <f t="shared" si="7"/>
        <v>1158.1358940315322</v>
      </c>
      <c r="M42">
        <v>2048</v>
      </c>
      <c r="N42" s="1">
        <f t="shared" si="3"/>
        <v>5136.328125</v>
      </c>
      <c r="O42" s="1">
        <f t="shared" si="4"/>
        <v>1158.1358940315322</v>
      </c>
      <c r="P42" s="1">
        <f t="shared" si="2"/>
        <v>3978.1922309684678</v>
      </c>
      <c r="Q42" s="17">
        <f>SUM($P$3:P42)</f>
        <v>-17834.56592187869</v>
      </c>
    </row>
    <row r="43" spans="2:17" x14ac:dyDescent="0.25">
      <c r="B43">
        <f t="shared" si="5"/>
        <v>11</v>
      </c>
      <c r="C43">
        <f t="shared" si="6"/>
        <v>1</v>
      </c>
      <c r="D43" s="1">
        <f t="shared" si="0"/>
        <v>2568.1640625</v>
      </c>
      <c r="J43" s="1">
        <f t="shared" si="7"/>
        <v>826.54151210985719</v>
      </c>
      <c r="M43">
        <v>2049</v>
      </c>
      <c r="N43" s="1">
        <f t="shared" si="3"/>
        <v>2568.1640625</v>
      </c>
      <c r="O43" s="1">
        <f t="shared" si="4"/>
        <v>826.54151210985719</v>
      </c>
      <c r="P43" s="1">
        <f t="shared" si="2"/>
        <v>1741.6225503901428</v>
      </c>
      <c r="Q43" s="17">
        <f>SUM($P$3:P43)</f>
        <v>-16092.943371488547</v>
      </c>
    </row>
    <row r="44" spans="2:17" x14ac:dyDescent="0.25">
      <c r="B44">
        <f t="shared" si="5"/>
        <v>11</v>
      </c>
      <c r="C44">
        <f t="shared" si="6"/>
        <v>2</v>
      </c>
      <c r="D44" s="1">
        <f t="shared" si="0"/>
        <v>2568.1640625</v>
      </c>
      <c r="J44" s="1">
        <f t="shared" si="7"/>
        <v>584.93478339365913</v>
      </c>
      <c r="M44">
        <v>2050</v>
      </c>
      <c r="N44" s="1">
        <f t="shared" si="3"/>
        <v>2568.1640625</v>
      </c>
      <c r="O44" s="1">
        <f t="shared" si="4"/>
        <v>584.93478339365913</v>
      </c>
      <c r="P44" s="1">
        <f t="shared" si="2"/>
        <v>1983.229279106341</v>
      </c>
      <c r="Q44" s="17">
        <f>SUM($P$3:P44)</f>
        <v>-14109.714092382206</v>
      </c>
    </row>
    <row r="45" spans="2:17" x14ac:dyDescent="0.25">
      <c r="B45">
        <f t="shared" si="5"/>
        <v>11</v>
      </c>
      <c r="C45">
        <f t="shared" si="6"/>
        <v>3</v>
      </c>
      <c r="D45" s="1">
        <f t="shared" si="0"/>
        <v>2568.1640625</v>
      </c>
      <c r="J45" s="1">
        <f t="shared" si="7"/>
        <v>410.47607941169372</v>
      </c>
      <c r="M45">
        <v>2051</v>
      </c>
      <c r="N45" s="1">
        <f t="shared" si="3"/>
        <v>2568.1640625</v>
      </c>
      <c r="O45" s="1">
        <f t="shared" si="4"/>
        <v>410.47607941169372</v>
      </c>
      <c r="P45" s="1">
        <f t="shared" si="2"/>
        <v>2157.6879830883063</v>
      </c>
      <c r="Q45" s="17">
        <f>SUM($P$3:P45)</f>
        <v>-11952.0261092939</v>
      </c>
    </row>
    <row r="46" spans="2:17" x14ac:dyDescent="0.25">
      <c r="B46">
        <f t="shared" si="5"/>
        <v>11</v>
      </c>
      <c r="C46">
        <f t="shared" si="6"/>
        <v>4</v>
      </c>
      <c r="D46" s="1">
        <f t="shared" si="0"/>
        <v>2568.1640625</v>
      </c>
      <c r="J46" s="1">
        <f t="shared" si="7"/>
        <v>285.63136034007294</v>
      </c>
      <c r="M46">
        <v>2052</v>
      </c>
      <c r="N46" s="1">
        <f t="shared" si="3"/>
        <v>2568.1640625</v>
      </c>
      <c r="O46" s="1">
        <f t="shared" si="4"/>
        <v>285.63136034007294</v>
      </c>
      <c r="P46" s="1">
        <f t="shared" si="2"/>
        <v>2282.5327021599269</v>
      </c>
      <c r="Q46" s="17">
        <f>SUM($P$3:P46)</f>
        <v>-9669.493407133974</v>
      </c>
    </row>
    <row r="47" spans="2:17" x14ac:dyDescent="0.25">
      <c r="B47">
        <f t="shared" si="5"/>
        <v>12</v>
      </c>
      <c r="C47">
        <f t="shared" si="6"/>
        <v>1</v>
      </c>
      <c r="D47" s="1">
        <f t="shared" si="0"/>
        <v>1284.08203125</v>
      </c>
      <c r="J47" s="1">
        <f t="shared" si="7"/>
        <v>197.0886213612165</v>
      </c>
      <c r="M47">
        <v>2053</v>
      </c>
      <c r="N47" s="1">
        <f t="shared" si="3"/>
        <v>1284.08203125</v>
      </c>
      <c r="O47" s="1">
        <f t="shared" si="4"/>
        <v>197.0886213612165</v>
      </c>
      <c r="P47" s="1">
        <f t="shared" si="2"/>
        <v>1086.9934098887834</v>
      </c>
      <c r="Q47" s="17">
        <f>SUM($P$3:P47)</f>
        <v>-8582.4999972451915</v>
      </c>
    </row>
    <row r="48" spans="2:17" x14ac:dyDescent="0.25">
      <c r="B48">
        <f t="shared" si="5"/>
        <v>12</v>
      </c>
      <c r="C48">
        <f t="shared" si="6"/>
        <v>2</v>
      </c>
      <c r="D48" s="1">
        <f t="shared" si="0"/>
        <v>1284.08203125</v>
      </c>
      <c r="J48" s="1">
        <f t="shared" si="7"/>
        <v>134.85120876745574</v>
      </c>
      <c r="M48">
        <v>2054</v>
      </c>
      <c r="N48" s="1">
        <f t="shared" si="3"/>
        <v>1284.08203125</v>
      </c>
      <c r="O48" s="1">
        <f t="shared" si="4"/>
        <v>134.85120876745574</v>
      </c>
      <c r="P48" s="1">
        <f t="shared" si="2"/>
        <v>1149.2308224825442</v>
      </c>
      <c r="Q48" s="17">
        <f>SUM($P$3:P48)</f>
        <v>-7433.2691747626468</v>
      </c>
    </row>
    <row r="49" spans="2:17" x14ac:dyDescent="0.25">
      <c r="B49">
        <f t="shared" si="5"/>
        <v>12</v>
      </c>
      <c r="C49">
        <f t="shared" si="6"/>
        <v>3</v>
      </c>
      <c r="D49" s="1">
        <f t="shared" si="0"/>
        <v>1284.08203125</v>
      </c>
      <c r="J49" s="1">
        <f t="shared" si="7"/>
        <v>91.492556837734568</v>
      </c>
      <c r="M49">
        <v>2055</v>
      </c>
      <c r="N49" s="1">
        <f t="shared" si="3"/>
        <v>1284.08203125</v>
      </c>
      <c r="O49" s="1">
        <f t="shared" si="4"/>
        <v>91.492556837734568</v>
      </c>
      <c r="P49" s="1">
        <f t="shared" si="2"/>
        <v>1192.5894744122654</v>
      </c>
      <c r="Q49" s="17">
        <f>SUM($P$3:P49)</f>
        <v>-6240.6797003503816</v>
      </c>
    </row>
    <row r="50" spans="2:17" x14ac:dyDescent="0.25">
      <c r="B50">
        <f t="shared" si="5"/>
        <v>12</v>
      </c>
      <c r="C50">
        <f t="shared" si="6"/>
        <v>4</v>
      </c>
      <c r="D50" s="1">
        <f t="shared" si="0"/>
        <v>1284.08203125</v>
      </c>
      <c r="J50" s="1">
        <f t="shared" si="7"/>
        <v>61.553721325458824</v>
      </c>
      <c r="M50">
        <v>2056</v>
      </c>
      <c r="N50" s="1">
        <f t="shared" si="3"/>
        <v>1284.08203125</v>
      </c>
      <c r="O50" s="1">
        <f t="shared" si="4"/>
        <v>61.553721325458824</v>
      </c>
      <c r="P50" s="1">
        <f t="shared" si="2"/>
        <v>1222.5283099245412</v>
      </c>
      <c r="Q50" s="17">
        <f>SUM($P$3:P50)</f>
        <v>-5018.1513904258409</v>
      </c>
    </row>
    <row r="51" spans="2:17" x14ac:dyDescent="0.25">
      <c r="B51">
        <f t="shared" si="5"/>
        <v>13</v>
      </c>
      <c r="C51">
        <f t="shared" si="6"/>
        <v>1</v>
      </c>
      <c r="D51" s="1">
        <f t="shared" si="0"/>
        <v>642.041015625</v>
      </c>
      <c r="J51" s="1">
        <f t="shared" si="7"/>
        <v>41.063928231893421</v>
      </c>
      <c r="M51">
        <v>2057</v>
      </c>
      <c r="N51" s="1">
        <f t="shared" si="3"/>
        <v>642.041015625</v>
      </c>
      <c r="O51" s="1">
        <f t="shared" si="4"/>
        <v>41.063928231893421</v>
      </c>
      <c r="P51" s="1">
        <f t="shared" si="2"/>
        <v>600.97708739310656</v>
      </c>
      <c r="Q51" s="17">
        <f>SUM($P$3:P51)</f>
        <v>-4417.1743030327343</v>
      </c>
    </row>
    <row r="52" spans="2:17" x14ac:dyDescent="0.25">
      <c r="B52">
        <f t="shared" si="5"/>
        <v>13</v>
      </c>
      <c r="C52">
        <f t="shared" si="6"/>
        <v>2</v>
      </c>
      <c r="D52" s="1">
        <f t="shared" si="0"/>
        <v>642.041015625</v>
      </c>
      <c r="J52" s="1">
        <f t="shared" si="7"/>
        <v>27.16466159539144</v>
      </c>
      <c r="M52">
        <v>2058</v>
      </c>
      <c r="N52" s="1">
        <f t="shared" si="3"/>
        <v>642.041015625</v>
      </c>
      <c r="O52" s="1">
        <f t="shared" si="4"/>
        <v>27.16466159539144</v>
      </c>
      <c r="P52" s="1">
        <f t="shared" si="2"/>
        <v>614.87635402960859</v>
      </c>
      <c r="Q52" s="17">
        <f>SUM($P$3:P52)</f>
        <v>-3802.2979490031257</v>
      </c>
    </row>
    <row r="53" spans="2:17" x14ac:dyDescent="0.25">
      <c r="B53">
        <f t="shared" si="5"/>
        <v>13</v>
      </c>
      <c r="C53">
        <f t="shared" si="6"/>
        <v>3</v>
      </c>
      <c r="D53" s="1">
        <f t="shared" si="0"/>
        <v>642.041015625</v>
      </c>
      <c r="J53" s="1">
        <f t="shared" si="7"/>
        <v>17.819098758193544</v>
      </c>
      <c r="M53">
        <v>2059</v>
      </c>
      <c r="N53" s="1">
        <f t="shared" si="3"/>
        <v>642.041015625</v>
      </c>
      <c r="O53" s="1">
        <f t="shared" si="4"/>
        <v>17.819098758193544</v>
      </c>
      <c r="P53" s="1">
        <f t="shared" si="2"/>
        <v>624.22191686680651</v>
      </c>
      <c r="Q53" s="17">
        <f>SUM($P$3:P53)</f>
        <v>-3178.0760321363191</v>
      </c>
    </row>
    <row r="54" spans="2:17" x14ac:dyDescent="0.25">
      <c r="B54">
        <f t="shared" si="5"/>
        <v>13</v>
      </c>
      <c r="C54">
        <f t="shared" si="6"/>
        <v>4</v>
      </c>
      <c r="D54" s="1">
        <f t="shared" si="0"/>
        <v>642.041015625</v>
      </c>
      <c r="J54" s="1">
        <f t="shared" si="7"/>
        <v>11.590570133329232</v>
      </c>
      <c r="M54">
        <v>2060</v>
      </c>
      <c r="N54" s="1">
        <f t="shared" si="3"/>
        <v>642.041015625</v>
      </c>
      <c r="O54" s="1">
        <f t="shared" si="4"/>
        <v>11.590570133329232</v>
      </c>
      <c r="P54" s="1">
        <f t="shared" si="2"/>
        <v>630.45044549167073</v>
      </c>
      <c r="Q54" s="17">
        <f>SUM($P$3:P54)</f>
        <v>-2547.6255866446481</v>
      </c>
    </row>
    <row r="55" spans="2:17" x14ac:dyDescent="0.25">
      <c r="B55">
        <f t="shared" si="5"/>
        <v>14</v>
      </c>
      <c r="C55">
        <f t="shared" si="6"/>
        <v>1</v>
      </c>
      <c r="D55" s="1">
        <f t="shared" si="0"/>
        <v>321.0205078125</v>
      </c>
      <c r="J55" s="1">
        <f t="shared" si="7"/>
        <v>7.4758657232451577</v>
      </c>
      <c r="M55">
        <v>2061</v>
      </c>
      <c r="N55" s="1">
        <f t="shared" si="3"/>
        <v>321.0205078125</v>
      </c>
      <c r="O55" s="1">
        <f t="shared" si="4"/>
        <v>7.4758657232451577</v>
      </c>
      <c r="P55" s="1">
        <f t="shared" si="2"/>
        <v>313.54464208925486</v>
      </c>
      <c r="Q55" s="17">
        <f>SUM($P$3:P55)</f>
        <v>-2234.0809445553932</v>
      </c>
    </row>
    <row r="56" spans="2:17" x14ac:dyDescent="0.25">
      <c r="B56">
        <f t="shared" si="5"/>
        <v>14</v>
      </c>
      <c r="C56">
        <f t="shared" si="6"/>
        <v>2</v>
      </c>
      <c r="D56" s="1">
        <f t="shared" si="0"/>
        <v>321.0205078125</v>
      </c>
      <c r="J56" s="1">
        <f t="shared" si="7"/>
        <v>4.7814081122505234</v>
      </c>
      <c r="M56">
        <v>2062</v>
      </c>
      <c r="N56" s="1">
        <f t="shared" si="3"/>
        <v>321.0205078125</v>
      </c>
      <c r="O56" s="1">
        <f t="shared" si="4"/>
        <v>4.7814081122505234</v>
      </c>
      <c r="P56" s="1">
        <f t="shared" si="2"/>
        <v>316.23909970024948</v>
      </c>
      <c r="Q56" s="17">
        <f>SUM($P$3:P56)</f>
        <v>-1917.8418448551438</v>
      </c>
    </row>
    <row r="57" spans="2:17" x14ac:dyDescent="0.25">
      <c r="B57">
        <f t="shared" si="5"/>
        <v>14</v>
      </c>
      <c r="C57">
        <f t="shared" si="6"/>
        <v>3</v>
      </c>
      <c r="D57" s="1">
        <f t="shared" si="0"/>
        <v>321.0205078125</v>
      </c>
      <c r="J57" s="1">
        <f t="shared" si="7"/>
        <v>3.0324089135399106</v>
      </c>
      <c r="M57">
        <v>2063</v>
      </c>
      <c r="N57" s="1">
        <f t="shared" si="3"/>
        <v>321.0205078125</v>
      </c>
      <c r="O57" s="1">
        <f t="shared" si="4"/>
        <v>3.0324089135399106</v>
      </c>
      <c r="P57" s="1">
        <f t="shared" si="2"/>
        <v>317.98809889896006</v>
      </c>
      <c r="Q57" s="17">
        <f>SUM($P$3:P57)</f>
        <v>-1599.8537459561837</v>
      </c>
    </row>
    <row r="58" spans="2:17" x14ac:dyDescent="0.25">
      <c r="B58">
        <f t="shared" si="5"/>
        <v>14</v>
      </c>
      <c r="C58">
        <f t="shared" si="6"/>
        <v>4</v>
      </c>
      <c r="D58" s="1">
        <f t="shared" si="0"/>
        <v>321.0205078125</v>
      </c>
      <c r="J58" s="1">
        <f t="shared" si="7"/>
        <v>1.9070292037088623</v>
      </c>
      <c r="M58">
        <v>2064</v>
      </c>
      <c r="N58" s="1">
        <f t="shared" si="3"/>
        <v>321.0205078125</v>
      </c>
      <c r="O58" s="1">
        <f t="shared" si="4"/>
        <v>1.9070292037088623</v>
      </c>
      <c r="P58" s="1">
        <f t="shared" si="2"/>
        <v>319.11347860879113</v>
      </c>
      <c r="Q58" s="17">
        <f>SUM($P$3:P58)</f>
        <v>-1280.7402673473925</v>
      </c>
    </row>
    <row r="59" spans="2:17" x14ac:dyDescent="0.25">
      <c r="B59">
        <f t="shared" si="5"/>
        <v>15</v>
      </c>
      <c r="C59">
        <f t="shared" si="6"/>
        <v>1</v>
      </c>
      <c r="D59" s="1">
        <f t="shared" si="0"/>
        <v>160.51025390625</v>
      </c>
      <c r="J59" s="1">
        <f t="shared" si="7"/>
        <v>1.1892264274173177</v>
      </c>
      <c r="M59">
        <v>2065</v>
      </c>
      <c r="N59" s="1">
        <f t="shared" si="3"/>
        <v>160.51025390625</v>
      </c>
      <c r="O59" s="1">
        <f t="shared" si="4"/>
        <v>1.1892264274173177</v>
      </c>
      <c r="P59" s="1">
        <f t="shared" si="2"/>
        <v>159.32102747883269</v>
      </c>
      <c r="Q59" s="17">
        <f>SUM($P$3:P59)</f>
        <v>-1121.4192398685598</v>
      </c>
    </row>
    <row r="60" spans="2:17" x14ac:dyDescent="0.25">
      <c r="B60">
        <f t="shared" si="5"/>
        <v>15</v>
      </c>
      <c r="C60">
        <f t="shared" si="6"/>
        <v>2</v>
      </c>
      <c r="D60" s="1">
        <f t="shared" si="0"/>
        <v>160.51025390625</v>
      </c>
      <c r="J60" s="1">
        <f t="shared" si="7"/>
        <v>0.73537589223796029</v>
      </c>
      <c r="M60">
        <v>2066</v>
      </c>
      <c r="N60" s="1">
        <f t="shared" si="3"/>
        <v>160.51025390625</v>
      </c>
      <c r="O60" s="1">
        <f t="shared" si="4"/>
        <v>0.73537589223796029</v>
      </c>
      <c r="P60" s="1">
        <f t="shared" si="2"/>
        <v>159.77487801401205</v>
      </c>
      <c r="Q60" s="17">
        <f>SUM($P$3:P60)</f>
        <v>-961.6443618545477</v>
      </c>
    </row>
    <row r="61" spans="2:17" x14ac:dyDescent="0.25">
      <c r="B61">
        <f t="shared" si="5"/>
        <v>15</v>
      </c>
      <c r="C61">
        <f t="shared" si="6"/>
        <v>3</v>
      </c>
      <c r="D61" s="1">
        <f t="shared" si="0"/>
        <v>160.51025390625</v>
      </c>
      <c r="J61" s="1">
        <f t="shared" si="7"/>
        <v>0.45091206277347934</v>
      </c>
      <c r="M61">
        <v>2067</v>
      </c>
      <c r="N61" s="1">
        <f t="shared" si="3"/>
        <v>160.51025390625</v>
      </c>
      <c r="O61" s="1">
        <f t="shared" si="4"/>
        <v>0.45091206277347934</v>
      </c>
      <c r="P61" s="1">
        <f t="shared" si="2"/>
        <v>160.05934184347652</v>
      </c>
      <c r="Q61" s="17">
        <f>SUM($P$3:P61)</f>
        <v>-801.58502001107115</v>
      </c>
    </row>
    <row r="62" spans="2:17" x14ac:dyDescent="0.25">
      <c r="B62">
        <f t="shared" si="5"/>
        <v>15</v>
      </c>
      <c r="C62">
        <f t="shared" si="6"/>
        <v>4</v>
      </c>
      <c r="D62" s="1">
        <f t="shared" si="0"/>
        <v>160.51025390625</v>
      </c>
      <c r="J62" s="1">
        <f t="shared" si="7"/>
        <v>0.2741649595618264</v>
      </c>
      <c r="M62">
        <v>2068</v>
      </c>
      <c r="N62" s="1">
        <f t="shared" si="3"/>
        <v>160.51025390625</v>
      </c>
      <c r="O62" s="1">
        <f t="shared" si="4"/>
        <v>0.2741649595618264</v>
      </c>
      <c r="P62" s="1">
        <f t="shared" si="2"/>
        <v>160.23608894668817</v>
      </c>
      <c r="Q62" s="17">
        <f>SUM($P$3:P62)</f>
        <v>-641.34893106438301</v>
      </c>
    </row>
    <row r="63" spans="2:17" x14ac:dyDescent="0.25">
      <c r="B63">
        <f t="shared" si="5"/>
        <v>16</v>
      </c>
      <c r="C63">
        <f t="shared" si="6"/>
        <v>1</v>
      </c>
      <c r="D63" s="1">
        <f t="shared" si="0"/>
        <v>80.255126953125</v>
      </c>
      <c r="J63" s="1">
        <f t="shared" si="7"/>
        <v>0.16529878848355242</v>
      </c>
      <c r="M63">
        <v>2069</v>
      </c>
      <c r="N63" s="1">
        <f t="shared" si="3"/>
        <v>80.255126953125</v>
      </c>
      <c r="O63" s="1">
        <f t="shared" si="4"/>
        <v>0.16529878848355242</v>
      </c>
      <c r="P63" s="1">
        <f t="shared" si="2"/>
        <v>80.089828164641446</v>
      </c>
      <c r="Q63" s="17">
        <f>SUM($P$3:P63)</f>
        <v>-561.25910289974161</v>
      </c>
    </row>
    <row r="64" spans="2:17" x14ac:dyDescent="0.25">
      <c r="B64">
        <f t="shared" si="5"/>
        <v>16</v>
      </c>
      <c r="C64">
        <f t="shared" si="6"/>
        <v>2</v>
      </c>
      <c r="D64" s="1">
        <f t="shared" si="0"/>
        <v>80.255126953125</v>
      </c>
      <c r="J64" s="1">
        <f t="shared" si="7"/>
        <v>9.882459017960192E-2</v>
      </c>
      <c r="M64">
        <v>2070</v>
      </c>
      <c r="N64" s="1">
        <f t="shared" si="3"/>
        <v>80.255126953125</v>
      </c>
      <c r="O64" s="1">
        <f t="shared" si="4"/>
        <v>9.882459017960192E-2</v>
      </c>
      <c r="P64" s="1">
        <f t="shared" si="2"/>
        <v>80.156302362945397</v>
      </c>
      <c r="Q64" s="17">
        <f>SUM($P$3:P64)</f>
        <v>-481.10280053679622</v>
      </c>
    </row>
    <row r="65" spans="2:17" x14ac:dyDescent="0.25">
      <c r="B65">
        <f t="shared" si="5"/>
        <v>16</v>
      </c>
      <c r="C65">
        <f t="shared" si="6"/>
        <v>3</v>
      </c>
      <c r="D65" s="1">
        <f t="shared" si="0"/>
        <v>80.255126953125</v>
      </c>
      <c r="J65" s="1">
        <f t="shared" si="7"/>
        <v>5.8586560504603508E-2</v>
      </c>
      <c r="M65">
        <v>2071</v>
      </c>
      <c r="N65" s="1">
        <f t="shared" si="3"/>
        <v>80.255126953125</v>
      </c>
      <c r="O65" s="1">
        <f t="shared" si="4"/>
        <v>5.8586560504603508E-2</v>
      </c>
      <c r="P65" s="1">
        <f t="shared" si="2"/>
        <v>80.196540392620392</v>
      </c>
      <c r="Q65" s="17">
        <f>SUM($P$3:P65)</f>
        <v>-400.9062601441758</v>
      </c>
    </row>
    <row r="66" spans="2:17" x14ac:dyDescent="0.25">
      <c r="B66">
        <f t="shared" si="5"/>
        <v>16</v>
      </c>
      <c r="C66">
        <f t="shared" si="6"/>
        <v>4</v>
      </c>
      <c r="D66" s="1">
        <f t="shared" si="0"/>
        <v>80.255126953125</v>
      </c>
      <c r="J66" s="1">
        <f t="shared" si="7"/>
        <v>3.4440433649728944E-2</v>
      </c>
      <c r="M66">
        <v>2072</v>
      </c>
      <c r="N66" s="1">
        <f t="shared" si="3"/>
        <v>80.255126953125</v>
      </c>
      <c r="O66" s="1">
        <f t="shared" si="4"/>
        <v>3.4440433649728944E-2</v>
      </c>
      <c r="P66" s="1">
        <f t="shared" si="2"/>
        <v>80.220686519475265</v>
      </c>
      <c r="Q66" s="17">
        <f>SUM($P$3:P66)</f>
        <v>-320.68557362470051</v>
      </c>
    </row>
    <row r="67" spans="2:17" x14ac:dyDescent="0.25">
      <c r="B67">
        <f t="shared" si="5"/>
        <v>17</v>
      </c>
      <c r="C67">
        <f t="shared" si="6"/>
        <v>1</v>
      </c>
      <c r="D67" s="1">
        <f t="shared" si="0"/>
        <v>40.1275634765625</v>
      </c>
      <c r="J67" s="1">
        <f t="shared" si="7"/>
        <v>2.0075984364685842E-2</v>
      </c>
      <c r="M67">
        <v>2073</v>
      </c>
      <c r="N67" s="1">
        <f t="shared" si="3"/>
        <v>40.1275634765625</v>
      </c>
      <c r="O67" s="1">
        <f t="shared" si="4"/>
        <v>2.0075984364685842E-2</v>
      </c>
      <c r="P67" s="1">
        <f t="shared" si="2"/>
        <v>40.107487492197812</v>
      </c>
      <c r="Q67" s="17">
        <f>SUM($P$3:P67)</f>
        <v>-280.57808613250268</v>
      </c>
    </row>
    <row r="68" spans="2:17" x14ac:dyDescent="0.25">
      <c r="B68">
        <f t="shared" si="5"/>
        <v>17</v>
      </c>
      <c r="C68">
        <f t="shared" si="6"/>
        <v>2</v>
      </c>
      <c r="D68" s="1">
        <f t="shared" ref="D68:D131" si="8">$F$4/(2^(B68-1))</f>
        <v>40.1275634765625</v>
      </c>
      <c r="J68" s="1">
        <f t="shared" si="7"/>
        <v>1.160440066108934E-2</v>
      </c>
      <c r="M68">
        <v>2074</v>
      </c>
      <c r="N68" s="1">
        <f t="shared" si="3"/>
        <v>40.1275634765625</v>
      </c>
      <c r="O68" s="1">
        <f t="shared" si="4"/>
        <v>1.160440066108934E-2</v>
      </c>
      <c r="P68" s="1">
        <f t="shared" ref="P68:P131" si="9">N68-O68</f>
        <v>40.115959075901408</v>
      </c>
      <c r="Q68" s="17">
        <f>SUM($P$3:P68)</f>
        <v>-240.46212705660128</v>
      </c>
    </row>
    <row r="69" spans="2:17" x14ac:dyDescent="0.25">
      <c r="B69">
        <f t="shared" si="5"/>
        <v>17</v>
      </c>
      <c r="C69">
        <f t="shared" si="6"/>
        <v>3</v>
      </c>
      <c r="D69" s="1">
        <f t="shared" si="8"/>
        <v>40.1275634765625</v>
      </c>
      <c r="J69" s="1">
        <f t="shared" si="7"/>
        <v>6.651294999629612E-3</v>
      </c>
      <c r="M69">
        <v>2075</v>
      </c>
      <c r="N69" s="1">
        <f t="shared" ref="N69:N132" si="10">D69</f>
        <v>40.1275634765625</v>
      </c>
      <c r="O69" s="1">
        <f t="shared" ref="O69:O132" si="11">J69</f>
        <v>6.651294999629612E-3</v>
      </c>
      <c r="P69" s="1">
        <f t="shared" si="9"/>
        <v>40.120912181562872</v>
      </c>
      <c r="Q69" s="17">
        <f>SUM($P$3:P69)</f>
        <v>-200.34121487503842</v>
      </c>
    </row>
    <row r="70" spans="2:17" x14ac:dyDescent="0.25">
      <c r="B70">
        <f t="shared" ref="B70:B133" si="12">IF(C70=1,B69+1,B69)</f>
        <v>17</v>
      </c>
      <c r="C70">
        <f t="shared" si="6"/>
        <v>4</v>
      </c>
      <c r="D70" s="1">
        <f t="shared" si="8"/>
        <v>40.1275634765625</v>
      </c>
      <c r="J70" s="1">
        <f t="shared" si="7"/>
        <v>3.7803092934735388E-3</v>
      </c>
      <c r="M70">
        <v>2076</v>
      </c>
      <c r="N70" s="1">
        <f t="shared" si="10"/>
        <v>40.1275634765625</v>
      </c>
      <c r="O70" s="1">
        <f t="shared" si="11"/>
        <v>3.7803092934735388E-3</v>
      </c>
      <c r="P70" s="1">
        <f t="shared" si="9"/>
        <v>40.123783167269025</v>
      </c>
      <c r="Q70" s="17">
        <f>SUM($P$3:P70)</f>
        <v>-160.21743170776938</v>
      </c>
    </row>
    <row r="71" spans="2:17" x14ac:dyDescent="0.25">
      <c r="B71">
        <f t="shared" si="12"/>
        <v>18</v>
      </c>
      <c r="C71">
        <f t="shared" si="6"/>
        <v>1</v>
      </c>
      <c r="D71" s="1">
        <f t="shared" si="8"/>
        <v>20.06378173828125</v>
      </c>
      <c r="J71" s="1">
        <f t="shared" si="7"/>
        <v>2.1305223105530817E-3</v>
      </c>
      <c r="M71">
        <v>2077</v>
      </c>
      <c r="N71" s="1">
        <f t="shared" si="10"/>
        <v>20.06378173828125</v>
      </c>
      <c r="O71" s="1">
        <f t="shared" si="11"/>
        <v>2.1305223105530817E-3</v>
      </c>
      <c r="P71" s="1">
        <f t="shared" si="9"/>
        <v>20.061651215970699</v>
      </c>
      <c r="Q71" s="17">
        <f>SUM($P$3:P71)</f>
        <v>-140.15578049179868</v>
      </c>
    </row>
    <row r="72" spans="2:17" x14ac:dyDescent="0.25">
      <c r="B72">
        <f t="shared" si="12"/>
        <v>18</v>
      </c>
      <c r="C72">
        <f t="shared" si="6"/>
        <v>2</v>
      </c>
      <c r="D72" s="1">
        <f t="shared" si="8"/>
        <v>20.06378173828125</v>
      </c>
      <c r="J72" s="1">
        <f t="shared" si="7"/>
        <v>1.1906454800547849E-3</v>
      </c>
      <c r="M72">
        <v>2078</v>
      </c>
      <c r="N72" s="1">
        <f t="shared" si="10"/>
        <v>20.06378173828125</v>
      </c>
      <c r="O72" s="1">
        <f t="shared" si="11"/>
        <v>1.1906454800547849E-3</v>
      </c>
      <c r="P72" s="1">
        <f t="shared" si="9"/>
        <v>20.062591092801195</v>
      </c>
      <c r="Q72" s="17">
        <f>SUM($P$3:P72)</f>
        <v>-120.09318939899748</v>
      </c>
    </row>
    <row r="73" spans="2:17" x14ac:dyDescent="0.25">
      <c r="B73">
        <f t="shared" si="12"/>
        <v>18</v>
      </c>
      <c r="C73">
        <f t="shared" si="6"/>
        <v>3</v>
      </c>
      <c r="D73" s="1">
        <f t="shared" si="8"/>
        <v>20.06378173828125</v>
      </c>
      <c r="J73" s="1">
        <f t="shared" si="7"/>
        <v>6.5980632971351125E-4</v>
      </c>
      <c r="M73">
        <v>2079</v>
      </c>
      <c r="N73" s="1">
        <f t="shared" si="10"/>
        <v>20.06378173828125</v>
      </c>
      <c r="O73" s="1">
        <f t="shared" si="11"/>
        <v>6.5980632971351125E-4</v>
      </c>
      <c r="P73" s="1">
        <f t="shared" si="9"/>
        <v>20.063121931951535</v>
      </c>
      <c r="Q73" s="17">
        <f>SUM($P$3:P73)</f>
        <v>-100.03006746704594</v>
      </c>
    </row>
    <row r="74" spans="2:17" x14ac:dyDescent="0.25">
      <c r="B74">
        <f t="shared" si="12"/>
        <v>18</v>
      </c>
      <c r="C74">
        <f t="shared" si="6"/>
        <v>4</v>
      </c>
      <c r="D74" s="1">
        <f t="shared" si="8"/>
        <v>20.06378173828125</v>
      </c>
      <c r="J74" s="1">
        <f t="shared" si="7"/>
        <v>3.6256686899196295E-4</v>
      </c>
      <c r="M74">
        <v>2080</v>
      </c>
      <c r="N74" s="1">
        <f t="shared" si="10"/>
        <v>20.06378173828125</v>
      </c>
      <c r="O74" s="1">
        <f t="shared" si="11"/>
        <v>3.6256686899196295E-4</v>
      </c>
      <c r="P74" s="1">
        <f t="shared" si="9"/>
        <v>20.063419171412257</v>
      </c>
      <c r="Q74" s="17">
        <f>SUM($P$3:P74)</f>
        <v>-79.966648295633689</v>
      </c>
    </row>
    <row r="75" spans="2:17" x14ac:dyDescent="0.25">
      <c r="B75">
        <f t="shared" si="12"/>
        <v>19</v>
      </c>
      <c r="C75">
        <f t="shared" si="6"/>
        <v>1</v>
      </c>
      <c r="D75" s="1">
        <f t="shared" si="8"/>
        <v>10.031890869140625</v>
      </c>
      <c r="J75" s="1">
        <f t="shared" si="7"/>
        <v>1.9755925670202285E-4</v>
      </c>
      <c r="M75">
        <v>2081</v>
      </c>
      <c r="N75" s="1">
        <f t="shared" si="10"/>
        <v>10.031890869140625</v>
      </c>
      <c r="O75" s="1">
        <f t="shared" si="11"/>
        <v>1.9755925670202285E-4</v>
      </c>
      <c r="P75" s="1">
        <f t="shared" si="9"/>
        <v>10.031693309883924</v>
      </c>
      <c r="Q75" s="17">
        <f>SUM($P$3:P75)</f>
        <v>-69.934954985749769</v>
      </c>
    </row>
    <row r="76" spans="2:17" x14ac:dyDescent="0.25">
      <c r="B76">
        <f t="shared" si="12"/>
        <v>19</v>
      </c>
      <c r="C76">
        <f t="shared" ref="C76:C139" si="13">C68</f>
        <v>2</v>
      </c>
      <c r="D76" s="1">
        <f t="shared" si="8"/>
        <v>10.031890869140625</v>
      </c>
      <c r="J76" s="1">
        <f t="shared" si="7"/>
        <v>1.0674419823556977E-4</v>
      </c>
      <c r="M76">
        <v>2082</v>
      </c>
      <c r="N76" s="1">
        <f t="shared" si="10"/>
        <v>10.031890869140625</v>
      </c>
      <c r="O76" s="1">
        <f t="shared" si="11"/>
        <v>1.0674419823556977E-4</v>
      </c>
      <c r="P76" s="1">
        <f t="shared" si="9"/>
        <v>10.031784124942389</v>
      </c>
      <c r="Q76" s="17">
        <f>SUM($P$3:P76)</f>
        <v>-59.903170860807379</v>
      </c>
    </row>
    <row r="77" spans="2:17" x14ac:dyDescent="0.25">
      <c r="B77">
        <f t="shared" si="12"/>
        <v>19</v>
      </c>
      <c r="C77">
        <f t="shared" si="13"/>
        <v>3</v>
      </c>
      <c r="D77" s="1">
        <f t="shared" si="8"/>
        <v>10.031890869140625</v>
      </c>
      <c r="J77" s="1">
        <f t="shared" ref="J77:J140" si="14">J76/(2^((M77-$M$3)*$I$11))</f>
        <v>5.7191146692095044E-5</v>
      </c>
      <c r="M77">
        <v>2083</v>
      </c>
      <c r="N77" s="1">
        <f t="shared" si="10"/>
        <v>10.031890869140625</v>
      </c>
      <c r="O77" s="1">
        <f t="shared" si="11"/>
        <v>5.7191146692095044E-5</v>
      </c>
      <c r="P77" s="1">
        <f t="shared" si="9"/>
        <v>10.031833677993934</v>
      </c>
      <c r="Q77" s="17">
        <f>SUM($P$3:P77)</f>
        <v>-49.871337182813448</v>
      </c>
    </row>
    <row r="78" spans="2:17" x14ac:dyDescent="0.25">
      <c r="B78">
        <f t="shared" si="12"/>
        <v>19</v>
      </c>
      <c r="C78">
        <f t="shared" si="13"/>
        <v>4</v>
      </c>
      <c r="D78" s="1">
        <f t="shared" si="8"/>
        <v>10.031890869140625</v>
      </c>
      <c r="J78" s="1">
        <f t="shared" si="14"/>
        <v>3.0384420500499268E-5</v>
      </c>
      <c r="M78">
        <v>2084</v>
      </c>
      <c r="N78" s="1">
        <f t="shared" si="10"/>
        <v>10.031890869140625</v>
      </c>
      <c r="O78" s="1">
        <f t="shared" si="11"/>
        <v>3.0384420500499268E-5</v>
      </c>
      <c r="P78" s="1">
        <f t="shared" si="9"/>
        <v>10.031860484720125</v>
      </c>
      <c r="Q78" s="17">
        <f>SUM($P$3:P78)</f>
        <v>-39.839476698093321</v>
      </c>
    </row>
    <row r="79" spans="2:17" x14ac:dyDescent="0.25">
      <c r="B79">
        <f t="shared" si="12"/>
        <v>20</v>
      </c>
      <c r="C79">
        <f t="shared" si="13"/>
        <v>1</v>
      </c>
      <c r="D79" s="1">
        <f t="shared" si="8"/>
        <v>5.0159454345703125</v>
      </c>
      <c r="J79" s="1">
        <f t="shared" si="14"/>
        <v>1.6007029302947033E-5</v>
      </c>
      <c r="M79">
        <v>2085</v>
      </c>
      <c r="N79" s="1">
        <f t="shared" si="10"/>
        <v>5.0159454345703125</v>
      </c>
      <c r="O79" s="1">
        <f t="shared" si="11"/>
        <v>1.6007029302947033E-5</v>
      </c>
      <c r="P79" s="1">
        <f t="shared" si="9"/>
        <v>5.0159294275410096</v>
      </c>
      <c r="Q79" s="17">
        <f>SUM($P$3:P79)</f>
        <v>-34.823547270552311</v>
      </c>
    </row>
    <row r="80" spans="2:17" x14ac:dyDescent="0.25">
      <c r="B80">
        <f t="shared" si="12"/>
        <v>20</v>
      </c>
      <c r="C80">
        <f t="shared" si="13"/>
        <v>2</v>
      </c>
      <c r="D80" s="1">
        <f t="shared" si="8"/>
        <v>5.0159454345703125</v>
      </c>
      <c r="J80" s="1">
        <f t="shared" si="14"/>
        <v>8.3619612540612871E-6</v>
      </c>
      <c r="M80">
        <v>2086</v>
      </c>
      <c r="N80" s="1">
        <f t="shared" si="10"/>
        <v>5.0159454345703125</v>
      </c>
      <c r="O80" s="1">
        <f t="shared" si="11"/>
        <v>8.3619612540612871E-6</v>
      </c>
      <c r="P80" s="1">
        <f t="shared" si="9"/>
        <v>5.0159370726090584</v>
      </c>
      <c r="Q80" s="17">
        <f>SUM($P$3:P80)</f>
        <v>-29.807610197943252</v>
      </c>
    </row>
    <row r="81" spans="2:17" x14ac:dyDescent="0.25">
      <c r="B81">
        <f t="shared" si="12"/>
        <v>20</v>
      </c>
      <c r="C81">
        <f t="shared" si="13"/>
        <v>3</v>
      </c>
      <c r="D81" s="1">
        <f t="shared" si="8"/>
        <v>5.0159454345703125</v>
      </c>
      <c r="J81" s="1">
        <f t="shared" si="14"/>
        <v>4.331548589420739E-6</v>
      </c>
      <c r="M81">
        <v>2087</v>
      </c>
      <c r="N81" s="1">
        <f t="shared" si="10"/>
        <v>5.0159454345703125</v>
      </c>
      <c r="O81" s="1">
        <f t="shared" si="11"/>
        <v>4.331548589420739E-6</v>
      </c>
      <c r="P81" s="1">
        <f t="shared" si="9"/>
        <v>5.0159411030217234</v>
      </c>
      <c r="Q81" s="17">
        <f>SUM($P$3:P81)</f>
        <v>-24.791669094921527</v>
      </c>
    </row>
    <row r="82" spans="2:17" x14ac:dyDescent="0.25">
      <c r="B82">
        <f t="shared" si="12"/>
        <v>20</v>
      </c>
      <c r="C82">
        <f t="shared" si="13"/>
        <v>4</v>
      </c>
      <c r="D82" s="1">
        <f t="shared" si="8"/>
        <v>5.0159454345703125</v>
      </c>
      <c r="J82" s="1">
        <f t="shared" si="14"/>
        <v>2.2249274738572275E-6</v>
      </c>
      <c r="M82">
        <v>2088</v>
      </c>
      <c r="N82" s="1">
        <f t="shared" si="10"/>
        <v>5.0159454345703125</v>
      </c>
      <c r="O82" s="1">
        <f t="shared" si="11"/>
        <v>2.2249274738572275E-6</v>
      </c>
      <c r="P82" s="1">
        <f t="shared" si="9"/>
        <v>5.0159432096428382</v>
      </c>
      <c r="Q82" s="17">
        <f>SUM($P$3:P82)</f>
        <v>-19.775725885278689</v>
      </c>
    </row>
    <row r="83" spans="2:17" x14ac:dyDescent="0.25">
      <c r="B83">
        <f t="shared" si="12"/>
        <v>21</v>
      </c>
      <c r="C83">
        <f t="shared" si="13"/>
        <v>1</v>
      </c>
      <c r="D83" s="1">
        <f t="shared" si="8"/>
        <v>2.5079727172851563</v>
      </c>
      <c r="J83" s="1">
        <f t="shared" si="14"/>
        <v>1.1332511171491285E-6</v>
      </c>
      <c r="M83">
        <v>2089</v>
      </c>
      <c r="N83" s="1">
        <f t="shared" si="10"/>
        <v>2.5079727172851563</v>
      </c>
      <c r="O83" s="1">
        <f t="shared" si="11"/>
        <v>1.1332511171491285E-6</v>
      </c>
      <c r="P83" s="1">
        <f t="shared" si="9"/>
        <v>2.5079715840340393</v>
      </c>
      <c r="Q83" s="17">
        <f>SUM($P$3:P83)</f>
        <v>-17.267754301244651</v>
      </c>
    </row>
    <row r="84" spans="2:17" x14ac:dyDescent="0.25">
      <c r="B84">
        <f t="shared" si="12"/>
        <v>21</v>
      </c>
      <c r="C84">
        <f t="shared" si="13"/>
        <v>2</v>
      </c>
      <c r="D84" s="1">
        <f t="shared" si="8"/>
        <v>2.5079727172851563</v>
      </c>
      <c r="J84" s="1">
        <f t="shared" si="14"/>
        <v>5.7236633469042606E-7</v>
      </c>
      <c r="M84">
        <v>2090</v>
      </c>
      <c r="N84" s="1">
        <f t="shared" si="10"/>
        <v>2.5079727172851563</v>
      </c>
      <c r="O84" s="1">
        <f t="shared" si="11"/>
        <v>5.7236633469042606E-7</v>
      </c>
      <c r="P84" s="1">
        <f t="shared" si="9"/>
        <v>2.5079721449188215</v>
      </c>
      <c r="Q84" s="17">
        <f>SUM($P$3:P84)</f>
        <v>-14.75978215632583</v>
      </c>
    </row>
    <row r="85" spans="2:17" x14ac:dyDescent="0.25">
      <c r="B85">
        <f t="shared" si="12"/>
        <v>21</v>
      </c>
      <c r="C85">
        <f t="shared" si="13"/>
        <v>3</v>
      </c>
      <c r="D85" s="1">
        <f t="shared" si="8"/>
        <v>2.5079727172851563</v>
      </c>
      <c r="J85" s="1">
        <f t="shared" si="14"/>
        <v>2.8665507569710396E-7</v>
      </c>
      <c r="M85">
        <v>2091</v>
      </c>
      <c r="N85" s="1">
        <f t="shared" si="10"/>
        <v>2.5079727172851563</v>
      </c>
      <c r="O85" s="1">
        <f t="shared" si="11"/>
        <v>2.8665507569710396E-7</v>
      </c>
      <c r="P85" s="1">
        <f t="shared" si="9"/>
        <v>2.5079724306300806</v>
      </c>
      <c r="Q85" s="17">
        <f>SUM($P$3:P85)</f>
        <v>-12.25180972569575</v>
      </c>
    </row>
    <row r="86" spans="2:17" x14ac:dyDescent="0.25">
      <c r="B86">
        <f t="shared" si="12"/>
        <v>21</v>
      </c>
      <c r="C86">
        <f t="shared" si="13"/>
        <v>4</v>
      </c>
      <c r="D86" s="1">
        <f t="shared" si="8"/>
        <v>2.5079727172851563</v>
      </c>
      <c r="J86" s="1">
        <f t="shared" si="14"/>
        <v>1.4235830855640129E-7</v>
      </c>
      <c r="M86">
        <v>2092</v>
      </c>
      <c r="N86" s="1">
        <f t="shared" si="10"/>
        <v>2.5079727172851563</v>
      </c>
      <c r="O86" s="1">
        <f t="shared" si="11"/>
        <v>1.4235830855640129E-7</v>
      </c>
      <c r="P86" s="1">
        <f t="shared" si="9"/>
        <v>2.5079725749268476</v>
      </c>
      <c r="Q86" s="17">
        <f>SUM($P$3:P86)</f>
        <v>-9.7438371507689023</v>
      </c>
    </row>
    <row r="87" spans="2:17" x14ac:dyDescent="0.25">
      <c r="B87">
        <f t="shared" si="12"/>
        <v>22</v>
      </c>
      <c r="C87">
        <f t="shared" si="13"/>
        <v>1</v>
      </c>
      <c r="D87" s="1">
        <f t="shared" si="8"/>
        <v>1.2539863586425781</v>
      </c>
      <c r="J87" s="1">
        <f t="shared" si="14"/>
        <v>7.0104134375916147E-8</v>
      </c>
      <c r="M87">
        <v>2093</v>
      </c>
      <c r="N87" s="1">
        <f t="shared" si="10"/>
        <v>1.2539863586425781</v>
      </c>
      <c r="O87" s="1">
        <f t="shared" si="11"/>
        <v>7.0104134375916147E-8</v>
      </c>
      <c r="P87" s="1">
        <f t="shared" si="9"/>
        <v>1.2539862885384438</v>
      </c>
      <c r="Q87" s="17">
        <f>SUM($P$3:P87)</f>
        <v>-8.4898508622304583</v>
      </c>
    </row>
    <row r="88" spans="2:17" x14ac:dyDescent="0.25">
      <c r="B88">
        <f t="shared" si="12"/>
        <v>22</v>
      </c>
      <c r="C88">
        <f t="shared" si="13"/>
        <v>2</v>
      </c>
      <c r="D88" s="1">
        <f t="shared" si="8"/>
        <v>1.2539863586425781</v>
      </c>
      <c r="J88" s="1">
        <f t="shared" si="14"/>
        <v>3.4232772329048106E-8</v>
      </c>
      <c r="M88">
        <v>2094</v>
      </c>
      <c r="N88" s="1">
        <f t="shared" si="10"/>
        <v>1.2539863586425781</v>
      </c>
      <c r="O88" s="1">
        <f t="shared" si="11"/>
        <v>3.4232772329048106E-8</v>
      </c>
      <c r="P88" s="1">
        <f t="shared" si="9"/>
        <v>1.2539863244098057</v>
      </c>
      <c r="Q88" s="17">
        <f>SUM($P$3:P88)</f>
        <v>-7.2358645378206523</v>
      </c>
    </row>
    <row r="89" spans="2:17" x14ac:dyDescent="0.25">
      <c r="B89">
        <f t="shared" si="12"/>
        <v>22</v>
      </c>
      <c r="C89">
        <f t="shared" si="13"/>
        <v>3</v>
      </c>
      <c r="D89" s="1">
        <f t="shared" si="8"/>
        <v>1.2539863586425781</v>
      </c>
      <c r="J89" s="1">
        <f t="shared" si="14"/>
        <v>1.6575939046405619E-8</v>
      </c>
      <c r="M89">
        <v>2095</v>
      </c>
      <c r="N89" s="1">
        <f t="shared" si="10"/>
        <v>1.2539863586425781</v>
      </c>
      <c r="O89" s="1">
        <f t="shared" si="11"/>
        <v>1.6575939046405619E-8</v>
      </c>
      <c r="P89" s="1">
        <f t="shared" si="9"/>
        <v>1.2539863420666391</v>
      </c>
      <c r="Q89" s="17">
        <f>SUM($P$3:P89)</f>
        <v>-5.981878195754013</v>
      </c>
    </row>
    <row r="90" spans="2:17" x14ac:dyDescent="0.25">
      <c r="B90">
        <f t="shared" si="12"/>
        <v>22</v>
      </c>
      <c r="C90">
        <f t="shared" si="13"/>
        <v>4</v>
      </c>
      <c r="D90" s="1">
        <f t="shared" si="8"/>
        <v>1.2539863586425781</v>
      </c>
      <c r="J90" s="1">
        <f t="shared" si="14"/>
        <v>7.9588778452227957E-9</v>
      </c>
      <c r="M90">
        <v>2096</v>
      </c>
      <c r="N90" s="1">
        <f t="shared" si="10"/>
        <v>1.2539863586425781</v>
      </c>
      <c r="O90" s="1">
        <f t="shared" si="11"/>
        <v>7.9588778452227957E-9</v>
      </c>
      <c r="P90" s="1">
        <f t="shared" si="9"/>
        <v>1.2539863506837003</v>
      </c>
      <c r="Q90" s="17">
        <f>SUM($P$3:P90)</f>
        <v>-4.7278918450703129</v>
      </c>
    </row>
    <row r="91" spans="2:17" x14ac:dyDescent="0.25">
      <c r="B91">
        <f t="shared" si="12"/>
        <v>23</v>
      </c>
      <c r="C91">
        <f t="shared" si="13"/>
        <v>1</v>
      </c>
      <c r="D91" s="1">
        <f t="shared" si="8"/>
        <v>0.62699317932128906</v>
      </c>
      <c r="J91" s="1">
        <f t="shared" si="14"/>
        <v>3.7893364363922914E-9</v>
      </c>
      <c r="M91">
        <v>2097</v>
      </c>
      <c r="N91" s="1">
        <f t="shared" si="10"/>
        <v>0.62699317932128906</v>
      </c>
      <c r="O91" s="1">
        <f t="shared" si="11"/>
        <v>3.7893364363922914E-9</v>
      </c>
      <c r="P91" s="1">
        <f t="shared" si="9"/>
        <v>0.62699317553195266</v>
      </c>
      <c r="Q91" s="17">
        <f>SUM($P$3:P91)</f>
        <v>-4.1008986695383598</v>
      </c>
    </row>
    <row r="92" spans="2:17" x14ac:dyDescent="0.25">
      <c r="B92">
        <f t="shared" si="12"/>
        <v>23</v>
      </c>
      <c r="C92">
        <f t="shared" si="13"/>
        <v>2</v>
      </c>
      <c r="D92" s="1">
        <f t="shared" si="8"/>
        <v>0.62699317932128906</v>
      </c>
      <c r="J92" s="1">
        <f t="shared" si="14"/>
        <v>1.7890073354188791E-9</v>
      </c>
      <c r="M92">
        <v>2098</v>
      </c>
      <c r="N92" s="1">
        <f t="shared" si="10"/>
        <v>0.62699317932128906</v>
      </c>
      <c r="O92" s="1">
        <f t="shared" si="11"/>
        <v>1.7890073354188791E-9</v>
      </c>
      <c r="P92" s="1">
        <f t="shared" si="9"/>
        <v>0.62699317753228168</v>
      </c>
      <c r="Q92" s="17">
        <f>SUM($P$3:P92)</f>
        <v>-3.4739054920060779</v>
      </c>
    </row>
    <row r="93" spans="2:17" x14ac:dyDescent="0.25">
      <c r="B93">
        <f t="shared" si="12"/>
        <v>23</v>
      </c>
      <c r="C93">
        <f t="shared" si="13"/>
        <v>3</v>
      </c>
      <c r="D93" s="1">
        <f t="shared" si="8"/>
        <v>0.62699317932128906</v>
      </c>
      <c r="J93" s="1">
        <f t="shared" si="14"/>
        <v>8.3752678564596824E-10</v>
      </c>
      <c r="M93">
        <v>2099</v>
      </c>
      <c r="N93" s="1">
        <f t="shared" si="10"/>
        <v>0.62699317932128906</v>
      </c>
      <c r="O93" s="1">
        <f t="shared" si="11"/>
        <v>8.3752678564596824E-10</v>
      </c>
      <c r="P93" s="1">
        <f t="shared" si="9"/>
        <v>0.62699317848376224</v>
      </c>
      <c r="Q93" s="17">
        <f>SUM($P$3:P93)</f>
        <v>-2.8469123135223158</v>
      </c>
    </row>
    <row r="94" spans="2:17" x14ac:dyDescent="0.25">
      <c r="B94">
        <f t="shared" si="12"/>
        <v>23</v>
      </c>
      <c r="C94">
        <f t="shared" si="13"/>
        <v>4</v>
      </c>
      <c r="D94" s="1">
        <f t="shared" si="8"/>
        <v>0.62699317932128906</v>
      </c>
      <c r="J94" s="1">
        <f t="shared" si="14"/>
        <v>3.8879701176862455E-10</v>
      </c>
      <c r="M94">
        <v>2100</v>
      </c>
      <c r="N94" s="1">
        <f t="shared" si="10"/>
        <v>0.62699317932128906</v>
      </c>
      <c r="O94" s="1">
        <f t="shared" si="11"/>
        <v>3.8879701176862455E-10</v>
      </c>
      <c r="P94" s="1">
        <f t="shared" si="9"/>
        <v>0.62699317893249207</v>
      </c>
      <c r="Q94" s="17">
        <f>SUM($P$3:P94)</f>
        <v>-2.2199191345898237</v>
      </c>
    </row>
    <row r="95" spans="2:17" x14ac:dyDescent="0.25">
      <c r="B95">
        <f t="shared" si="12"/>
        <v>24</v>
      </c>
      <c r="C95">
        <f t="shared" si="13"/>
        <v>1</v>
      </c>
      <c r="D95" s="1">
        <f t="shared" si="8"/>
        <v>0.31349658966064453</v>
      </c>
      <c r="J95" s="1">
        <f t="shared" si="14"/>
        <v>1.7897186343540893E-10</v>
      </c>
      <c r="M95">
        <v>2101</v>
      </c>
      <c r="N95" s="1">
        <f t="shared" si="10"/>
        <v>0.31349658966064453</v>
      </c>
      <c r="O95" s="1">
        <f t="shared" si="11"/>
        <v>1.7897186343540893E-10</v>
      </c>
      <c r="P95" s="1">
        <f t="shared" si="9"/>
        <v>0.31349658948167269</v>
      </c>
      <c r="Q95" s="17">
        <f>SUM($P$3:P95)</f>
        <v>-1.9064225451081511</v>
      </c>
    </row>
    <row r="96" spans="2:17" x14ac:dyDescent="0.25">
      <c r="B96">
        <f t="shared" si="12"/>
        <v>24</v>
      </c>
      <c r="C96">
        <f t="shared" si="13"/>
        <v>2</v>
      </c>
      <c r="D96" s="1">
        <f t="shared" si="8"/>
        <v>0.31349658966064453</v>
      </c>
      <c r="J96" s="1">
        <f t="shared" si="14"/>
        <v>8.1692884384881144E-11</v>
      </c>
      <c r="M96">
        <v>2102</v>
      </c>
      <c r="N96" s="1">
        <f t="shared" si="10"/>
        <v>0.31349658966064453</v>
      </c>
      <c r="O96" s="1">
        <f t="shared" si="11"/>
        <v>8.1692884384881144E-11</v>
      </c>
      <c r="P96" s="1">
        <f t="shared" si="9"/>
        <v>0.31349658957895166</v>
      </c>
      <c r="Q96" s="17">
        <f>SUM($P$3:P96)</f>
        <v>-1.5929259555291995</v>
      </c>
    </row>
    <row r="97" spans="2:17" x14ac:dyDescent="0.25">
      <c r="B97">
        <f t="shared" si="12"/>
        <v>24</v>
      </c>
      <c r="C97">
        <f t="shared" si="13"/>
        <v>3</v>
      </c>
      <c r="D97" s="1">
        <f t="shared" si="8"/>
        <v>0.31349658966064453</v>
      </c>
      <c r="J97" s="1">
        <f t="shared" si="14"/>
        <v>3.6976119293832196E-11</v>
      </c>
      <c r="M97">
        <v>2103</v>
      </c>
      <c r="N97" s="1">
        <f t="shared" si="10"/>
        <v>0.31349658966064453</v>
      </c>
      <c r="O97" s="1">
        <f t="shared" si="11"/>
        <v>3.6976119293832196E-11</v>
      </c>
      <c r="P97" s="1">
        <f t="shared" si="9"/>
        <v>0.31349658962366839</v>
      </c>
      <c r="Q97" s="17">
        <f>SUM($P$3:P97)</f>
        <v>-1.2794293659055311</v>
      </c>
    </row>
    <row r="98" spans="2:17" x14ac:dyDescent="0.25">
      <c r="B98">
        <f t="shared" si="12"/>
        <v>24</v>
      </c>
      <c r="C98">
        <f t="shared" si="13"/>
        <v>4</v>
      </c>
      <c r="D98" s="1">
        <f t="shared" si="8"/>
        <v>0.31349658966064453</v>
      </c>
      <c r="J98" s="1">
        <f t="shared" si="14"/>
        <v>1.6595718400008934E-11</v>
      </c>
      <c r="M98">
        <v>2104</v>
      </c>
      <c r="N98" s="1">
        <f t="shared" si="10"/>
        <v>0.31349658966064453</v>
      </c>
      <c r="O98" s="1">
        <f t="shared" si="11"/>
        <v>1.6595718400008934E-11</v>
      </c>
      <c r="P98" s="1">
        <f t="shared" si="9"/>
        <v>0.31349658964404881</v>
      </c>
      <c r="Q98" s="17">
        <f>SUM($P$3:P98)</f>
        <v>-0.96593277626148233</v>
      </c>
    </row>
    <row r="99" spans="2:17" x14ac:dyDescent="0.25">
      <c r="B99">
        <f t="shared" si="12"/>
        <v>25</v>
      </c>
      <c r="C99">
        <f t="shared" si="13"/>
        <v>1</v>
      </c>
      <c r="D99" s="1">
        <f t="shared" si="8"/>
        <v>0.15674829483032227</v>
      </c>
      <c r="J99" s="1">
        <f t="shared" si="14"/>
        <v>7.3859848663101894E-12</v>
      </c>
      <c r="M99">
        <v>2105</v>
      </c>
      <c r="N99" s="1">
        <f t="shared" si="10"/>
        <v>0.15674829483032227</v>
      </c>
      <c r="O99" s="1">
        <f t="shared" si="11"/>
        <v>7.3859848663101894E-12</v>
      </c>
      <c r="P99" s="1">
        <f t="shared" si="9"/>
        <v>0.15674829482293628</v>
      </c>
      <c r="Q99" s="17">
        <f>SUM($P$3:P99)</f>
        <v>-0.80918448143854604</v>
      </c>
    </row>
    <row r="100" spans="2:17" x14ac:dyDescent="0.25">
      <c r="B100">
        <f t="shared" si="12"/>
        <v>25</v>
      </c>
      <c r="C100">
        <f t="shared" si="13"/>
        <v>2</v>
      </c>
      <c r="D100" s="1">
        <f t="shared" si="8"/>
        <v>0.15674829483032227</v>
      </c>
      <c r="J100" s="1">
        <f t="shared" si="14"/>
        <v>3.2595556389052036E-12</v>
      </c>
      <c r="M100">
        <v>2106</v>
      </c>
      <c r="N100" s="1">
        <f t="shared" si="10"/>
        <v>0.15674829483032227</v>
      </c>
      <c r="O100" s="1">
        <f t="shared" si="11"/>
        <v>3.2595556389052036E-12</v>
      </c>
      <c r="P100" s="1">
        <f t="shared" si="9"/>
        <v>0.15674829482706271</v>
      </c>
      <c r="Q100" s="17">
        <f>SUM($P$3:P100)</f>
        <v>-0.65243618661148339</v>
      </c>
    </row>
    <row r="101" spans="2:17" x14ac:dyDescent="0.25">
      <c r="B101">
        <f t="shared" si="12"/>
        <v>25</v>
      </c>
      <c r="C101">
        <f t="shared" si="13"/>
        <v>3</v>
      </c>
      <c r="D101" s="1">
        <f t="shared" si="8"/>
        <v>0.15674829483032227</v>
      </c>
      <c r="J101" s="1">
        <f t="shared" si="14"/>
        <v>1.4264153787452554E-12</v>
      </c>
      <c r="M101">
        <v>2107</v>
      </c>
      <c r="N101" s="1">
        <f t="shared" si="10"/>
        <v>0.15674829483032227</v>
      </c>
      <c r="O101" s="1">
        <f t="shared" si="11"/>
        <v>1.4264153787452554E-12</v>
      </c>
      <c r="P101" s="1">
        <f t="shared" si="9"/>
        <v>0.15674829482889585</v>
      </c>
      <c r="Q101" s="17">
        <f>SUM($P$3:P101)</f>
        <v>-0.49568789178258754</v>
      </c>
    </row>
    <row r="102" spans="2:17" x14ac:dyDescent="0.25">
      <c r="B102">
        <f t="shared" si="12"/>
        <v>25</v>
      </c>
      <c r="C102">
        <f t="shared" si="13"/>
        <v>4</v>
      </c>
      <c r="D102" s="1">
        <f t="shared" si="8"/>
        <v>0.15674829483032227</v>
      </c>
      <c r="J102" s="1">
        <f t="shared" si="14"/>
        <v>6.1897235842932848E-13</v>
      </c>
      <c r="M102">
        <v>2108</v>
      </c>
      <c r="N102" s="1">
        <f t="shared" si="10"/>
        <v>0.15674829483032227</v>
      </c>
      <c r="O102" s="1">
        <f t="shared" si="11"/>
        <v>6.1897235842932848E-13</v>
      </c>
      <c r="P102" s="1">
        <f t="shared" si="9"/>
        <v>0.15674829482970329</v>
      </c>
      <c r="Q102" s="17">
        <f>SUM($P$3:P102)</f>
        <v>-0.33893959695288423</v>
      </c>
    </row>
    <row r="103" spans="2:17" x14ac:dyDescent="0.25">
      <c r="B103">
        <f t="shared" si="12"/>
        <v>26</v>
      </c>
      <c r="C103">
        <f t="shared" si="13"/>
        <v>1</v>
      </c>
      <c r="D103" s="1">
        <f t="shared" si="8"/>
        <v>7.8374147415161133E-2</v>
      </c>
      <c r="J103" s="1">
        <f t="shared" si="14"/>
        <v>2.6633860847412343E-13</v>
      </c>
      <c r="M103">
        <v>2109</v>
      </c>
      <c r="N103" s="1">
        <f t="shared" si="10"/>
        <v>7.8374147415161133E-2</v>
      </c>
      <c r="O103" s="1">
        <f t="shared" si="11"/>
        <v>2.6633860847412343E-13</v>
      </c>
      <c r="P103" s="1">
        <f t="shared" si="9"/>
        <v>7.837414741489479E-2</v>
      </c>
      <c r="Q103" s="17">
        <f>SUM($P$3:P103)</f>
        <v>-0.26056544953798944</v>
      </c>
    </row>
    <row r="104" spans="2:17" x14ac:dyDescent="0.25">
      <c r="B104">
        <f t="shared" si="12"/>
        <v>26</v>
      </c>
      <c r="C104">
        <f t="shared" si="13"/>
        <v>2</v>
      </c>
      <c r="D104" s="1">
        <f t="shared" si="8"/>
        <v>7.8374147415161133E-2</v>
      </c>
      <c r="J104" s="1">
        <f t="shared" si="14"/>
        <v>1.1364089001780031E-13</v>
      </c>
      <c r="M104">
        <v>2110</v>
      </c>
      <c r="N104" s="1">
        <f t="shared" si="10"/>
        <v>7.8374147415161133E-2</v>
      </c>
      <c r="O104" s="1">
        <f t="shared" si="11"/>
        <v>1.1364089001780031E-13</v>
      </c>
      <c r="P104" s="1">
        <f t="shared" si="9"/>
        <v>7.8374147415047488E-2</v>
      </c>
      <c r="Q104" s="17">
        <f>SUM($P$3:P104)</f>
        <v>-0.18219130212294193</v>
      </c>
    </row>
    <row r="105" spans="2:17" x14ac:dyDescent="0.25">
      <c r="B105">
        <f t="shared" si="12"/>
        <v>26</v>
      </c>
      <c r="C105">
        <f t="shared" si="13"/>
        <v>3</v>
      </c>
      <c r="D105" s="1">
        <f t="shared" si="8"/>
        <v>7.8374147415161133E-2</v>
      </c>
      <c r="J105" s="1">
        <f t="shared" si="14"/>
        <v>4.8080918458275983E-14</v>
      </c>
      <c r="M105">
        <v>2111</v>
      </c>
      <c r="N105" s="1">
        <f t="shared" si="10"/>
        <v>7.8374147415161133E-2</v>
      </c>
      <c r="O105" s="1">
        <f t="shared" si="11"/>
        <v>4.8080918458275983E-14</v>
      </c>
      <c r="P105" s="1">
        <f t="shared" si="9"/>
        <v>7.8374147415113046E-2</v>
      </c>
      <c r="Q105" s="17">
        <f>SUM($P$3:P105)</f>
        <v>-0.10381715470782889</v>
      </c>
    </row>
    <row r="106" spans="2:17" x14ac:dyDescent="0.25">
      <c r="B106">
        <f t="shared" si="12"/>
        <v>26</v>
      </c>
      <c r="C106">
        <f t="shared" si="13"/>
        <v>4</v>
      </c>
      <c r="D106" s="1">
        <f t="shared" si="8"/>
        <v>7.8374147415161133E-2</v>
      </c>
      <c r="J106" s="1">
        <f t="shared" si="14"/>
        <v>2.0171979241042749E-14</v>
      </c>
      <c r="M106">
        <v>2112</v>
      </c>
      <c r="N106" s="1">
        <f t="shared" si="10"/>
        <v>7.8374147415161133E-2</v>
      </c>
      <c r="O106" s="1">
        <f t="shared" si="11"/>
        <v>2.0171979241042749E-14</v>
      </c>
      <c r="P106" s="1">
        <f t="shared" si="9"/>
        <v>7.8374147415140955E-2</v>
      </c>
      <c r="Q106" s="17">
        <f>SUM($P$3:P106)</f>
        <v>-2.5443007292687933E-2</v>
      </c>
    </row>
    <row r="107" spans="2:17" x14ac:dyDescent="0.25">
      <c r="B107">
        <f t="shared" si="12"/>
        <v>27</v>
      </c>
      <c r="C107">
        <f t="shared" si="13"/>
        <v>1</v>
      </c>
      <c r="D107" s="1">
        <f t="shared" si="8"/>
        <v>3.9187073707580566E-2</v>
      </c>
      <c r="J107" s="1">
        <f t="shared" si="14"/>
        <v>8.3919308909404079E-15</v>
      </c>
      <c r="M107">
        <v>2113</v>
      </c>
      <c r="N107" s="1">
        <f t="shared" si="10"/>
        <v>3.9187073707580566E-2</v>
      </c>
      <c r="O107" s="1">
        <f t="shared" si="11"/>
        <v>8.3919308909404079E-15</v>
      </c>
      <c r="P107" s="1">
        <f t="shared" si="9"/>
        <v>3.9187073707572177E-2</v>
      </c>
      <c r="Q107" s="17">
        <f>SUM($P$3:P107)</f>
        <v>1.3744066414884244E-2</v>
      </c>
    </row>
    <row r="108" spans="2:17" x14ac:dyDescent="0.25">
      <c r="B108">
        <f t="shared" si="12"/>
        <v>27</v>
      </c>
      <c r="C108">
        <f t="shared" si="13"/>
        <v>2</v>
      </c>
      <c r="D108" s="1">
        <f t="shared" si="8"/>
        <v>3.9187073707580566E-2</v>
      </c>
      <c r="J108" s="1">
        <f t="shared" si="14"/>
        <v>3.4618872046687495E-15</v>
      </c>
      <c r="M108">
        <v>2114</v>
      </c>
      <c r="N108" s="1">
        <f t="shared" si="10"/>
        <v>3.9187073707580566E-2</v>
      </c>
      <c r="O108" s="1">
        <f t="shared" si="11"/>
        <v>3.4618872046687495E-15</v>
      </c>
      <c r="P108" s="1">
        <f t="shared" si="9"/>
        <v>3.9187073707577104E-2</v>
      </c>
      <c r="Q108" s="17">
        <f>SUM($P$3:P108)</f>
        <v>5.2931140122461348E-2</v>
      </c>
    </row>
    <row r="109" spans="2:17" x14ac:dyDescent="0.25">
      <c r="B109">
        <f t="shared" si="12"/>
        <v>27</v>
      </c>
      <c r="C109">
        <f t="shared" si="13"/>
        <v>3</v>
      </c>
      <c r="D109" s="1">
        <f t="shared" si="8"/>
        <v>3.9187073707580566E-2</v>
      </c>
      <c r="J109" s="1">
        <f t="shared" si="14"/>
        <v>1.4161248935198862E-15</v>
      </c>
      <c r="M109">
        <v>2115</v>
      </c>
      <c r="N109" s="1">
        <f t="shared" si="10"/>
        <v>3.9187073707580566E-2</v>
      </c>
      <c r="O109" s="1">
        <f t="shared" si="11"/>
        <v>1.4161248935198862E-15</v>
      </c>
      <c r="P109" s="1">
        <f t="shared" si="9"/>
        <v>3.9187073707579151E-2</v>
      </c>
      <c r="Q109" s="17">
        <f>SUM($P$3:P109)</f>
        <v>9.2118213830040499E-2</v>
      </c>
    </row>
    <row r="110" spans="2:17" x14ac:dyDescent="0.25">
      <c r="B110">
        <f t="shared" si="12"/>
        <v>27</v>
      </c>
      <c r="C110">
        <f t="shared" si="13"/>
        <v>4</v>
      </c>
      <c r="D110" s="1">
        <f t="shared" si="8"/>
        <v>3.9187073707580566E-2</v>
      </c>
      <c r="J110" s="1">
        <f t="shared" si="14"/>
        <v>5.7441772080563583E-16</v>
      </c>
      <c r="M110">
        <v>2116</v>
      </c>
      <c r="N110" s="1">
        <f t="shared" si="10"/>
        <v>3.9187073707580566E-2</v>
      </c>
      <c r="O110" s="1">
        <f t="shared" si="11"/>
        <v>5.7441772080563583E-16</v>
      </c>
      <c r="P110" s="1">
        <f t="shared" si="9"/>
        <v>3.918707370757999E-2</v>
      </c>
      <c r="Q110" s="17">
        <f>SUM($P$3:P110)</f>
        <v>0.1313052875376205</v>
      </c>
    </row>
    <row r="111" spans="2:17" x14ac:dyDescent="0.25">
      <c r="B111">
        <f t="shared" si="12"/>
        <v>28</v>
      </c>
      <c r="C111">
        <f t="shared" si="13"/>
        <v>1</v>
      </c>
      <c r="D111" s="1">
        <f t="shared" si="8"/>
        <v>1.9593536853790283E-2</v>
      </c>
      <c r="J111" s="1">
        <f t="shared" si="14"/>
        <v>2.3104242298656572E-16</v>
      </c>
      <c r="M111">
        <v>2117</v>
      </c>
      <c r="N111" s="1">
        <f t="shared" si="10"/>
        <v>1.9593536853790283E-2</v>
      </c>
      <c r="O111" s="1">
        <f t="shared" si="11"/>
        <v>2.3104242298656572E-16</v>
      </c>
      <c r="P111" s="1">
        <f t="shared" si="9"/>
        <v>1.9593536853790051E-2</v>
      </c>
      <c r="Q111" s="17">
        <f>SUM($P$3:P111)</f>
        <v>0.15089882439141056</v>
      </c>
    </row>
    <row r="112" spans="2:17" x14ac:dyDescent="0.25">
      <c r="B112">
        <f t="shared" si="12"/>
        <v>28</v>
      </c>
      <c r="C112">
        <f t="shared" si="13"/>
        <v>2</v>
      </c>
      <c r="D112" s="1">
        <f t="shared" si="8"/>
        <v>1.9593536853790283E-2</v>
      </c>
      <c r="J112" s="1">
        <f t="shared" si="14"/>
        <v>9.2149558788373729E-17</v>
      </c>
      <c r="M112">
        <v>2118</v>
      </c>
      <c r="N112" s="1">
        <f t="shared" si="10"/>
        <v>1.9593536853790283E-2</v>
      </c>
      <c r="O112" s="1">
        <f t="shared" si="11"/>
        <v>9.2149558788373729E-17</v>
      </c>
      <c r="P112" s="1">
        <f t="shared" si="9"/>
        <v>1.959353685379019E-2</v>
      </c>
      <c r="Q112" s="17">
        <f>SUM($P$3:P112)</f>
        <v>0.17049236124520076</v>
      </c>
    </row>
    <row r="113" spans="2:17" x14ac:dyDescent="0.25">
      <c r="B113">
        <f t="shared" si="12"/>
        <v>28</v>
      </c>
      <c r="C113">
        <f t="shared" si="13"/>
        <v>3</v>
      </c>
      <c r="D113" s="1">
        <f t="shared" si="8"/>
        <v>1.9593536853790283E-2</v>
      </c>
      <c r="J113" s="1">
        <f t="shared" si="14"/>
        <v>3.6444535436619452E-17</v>
      </c>
      <c r="M113">
        <v>2119</v>
      </c>
      <c r="N113" s="1">
        <f t="shared" si="10"/>
        <v>1.9593536853790283E-2</v>
      </c>
      <c r="O113" s="1">
        <f t="shared" si="11"/>
        <v>3.6444535436619452E-17</v>
      </c>
      <c r="P113" s="1">
        <f t="shared" si="9"/>
        <v>1.9593536853790245E-2</v>
      </c>
      <c r="Q113" s="17">
        <f>SUM($P$3:P113)</f>
        <v>0.19008589809899101</v>
      </c>
    </row>
    <row r="114" spans="2:17" x14ac:dyDescent="0.25">
      <c r="B114">
        <f t="shared" si="12"/>
        <v>28</v>
      </c>
      <c r="C114">
        <f t="shared" si="13"/>
        <v>4</v>
      </c>
      <c r="D114" s="1">
        <f t="shared" si="8"/>
        <v>1.9593536853790283E-2</v>
      </c>
      <c r="J114" s="1">
        <f t="shared" si="14"/>
        <v>1.4292533069222681E-17</v>
      </c>
      <c r="M114">
        <v>2120</v>
      </c>
      <c r="N114" s="1">
        <f t="shared" si="10"/>
        <v>1.9593536853790283E-2</v>
      </c>
      <c r="O114" s="1">
        <f t="shared" si="11"/>
        <v>1.4292533069222681E-17</v>
      </c>
      <c r="P114" s="1">
        <f t="shared" si="9"/>
        <v>1.9593536853790269E-2</v>
      </c>
      <c r="Q114" s="17">
        <f>SUM($P$3:P114)</f>
        <v>0.2096794349527813</v>
      </c>
    </row>
    <row r="115" spans="2:17" x14ac:dyDescent="0.25">
      <c r="B115">
        <f t="shared" si="12"/>
        <v>29</v>
      </c>
      <c r="C115">
        <f t="shared" si="13"/>
        <v>1</v>
      </c>
      <c r="D115" s="1">
        <f t="shared" si="8"/>
        <v>9.7967684268951416E-3</v>
      </c>
      <c r="J115" s="1">
        <f t="shared" si="14"/>
        <v>5.558065002121897E-18</v>
      </c>
      <c r="M115">
        <v>2121</v>
      </c>
      <c r="N115" s="1">
        <f t="shared" si="10"/>
        <v>9.7967684268951416E-3</v>
      </c>
      <c r="O115" s="1">
        <f t="shared" si="11"/>
        <v>5.558065002121897E-18</v>
      </c>
      <c r="P115" s="1">
        <f t="shared" si="9"/>
        <v>9.7967684268951364E-3</v>
      </c>
      <c r="Q115" s="17">
        <f>SUM($P$3:P115)</f>
        <v>0.21947620337967644</v>
      </c>
    </row>
    <row r="116" spans="2:17" x14ac:dyDescent="0.25">
      <c r="B116">
        <f t="shared" si="12"/>
        <v>29</v>
      </c>
      <c r="C116">
        <f t="shared" si="13"/>
        <v>2</v>
      </c>
      <c r="D116" s="1">
        <f t="shared" si="8"/>
        <v>9.7967684268951416E-3</v>
      </c>
      <c r="J116" s="1">
        <f t="shared" si="14"/>
        <v>2.1432639846851324E-18</v>
      </c>
      <c r="M116">
        <v>2122</v>
      </c>
      <c r="N116" s="1">
        <f t="shared" si="10"/>
        <v>9.7967684268951416E-3</v>
      </c>
      <c r="O116" s="1">
        <f t="shared" si="11"/>
        <v>2.1432639846851324E-18</v>
      </c>
      <c r="P116" s="1">
        <f t="shared" si="9"/>
        <v>9.7967684268951399E-3</v>
      </c>
      <c r="Q116" s="17">
        <f>SUM($P$3:P116)</f>
        <v>0.22927297180657158</v>
      </c>
    </row>
    <row r="117" spans="2:17" x14ac:dyDescent="0.25">
      <c r="B117">
        <f t="shared" si="12"/>
        <v>29</v>
      </c>
      <c r="C117">
        <f t="shared" si="13"/>
        <v>3</v>
      </c>
      <c r="D117" s="1">
        <f t="shared" si="8"/>
        <v>9.7967684268951416E-3</v>
      </c>
      <c r="J117" s="1">
        <f t="shared" si="14"/>
        <v>8.1953091201728218E-19</v>
      </c>
      <c r="M117">
        <v>2123</v>
      </c>
      <c r="N117" s="1">
        <f t="shared" si="10"/>
        <v>9.7967684268951416E-3</v>
      </c>
      <c r="O117" s="1">
        <f t="shared" si="11"/>
        <v>8.1953091201728218E-19</v>
      </c>
      <c r="P117" s="1">
        <f t="shared" si="9"/>
        <v>9.7967684268951416E-3</v>
      </c>
      <c r="Q117" s="17">
        <f>SUM($P$3:P117)</f>
        <v>0.23906974023346672</v>
      </c>
    </row>
    <row r="118" spans="2:17" x14ac:dyDescent="0.25">
      <c r="B118">
        <f t="shared" si="12"/>
        <v>29</v>
      </c>
      <c r="C118">
        <f t="shared" si="13"/>
        <v>4</v>
      </c>
      <c r="D118" s="1">
        <f t="shared" si="8"/>
        <v>9.7967684268951416E-3</v>
      </c>
      <c r="J118" s="1">
        <f t="shared" si="14"/>
        <v>3.1073676595539328E-19</v>
      </c>
      <c r="M118">
        <v>2124</v>
      </c>
      <c r="N118" s="1">
        <f t="shared" si="10"/>
        <v>9.7967684268951416E-3</v>
      </c>
      <c r="O118" s="1">
        <f t="shared" si="11"/>
        <v>3.1073676595539328E-19</v>
      </c>
      <c r="P118" s="1">
        <f t="shared" si="9"/>
        <v>9.7967684268951416E-3</v>
      </c>
      <c r="Q118" s="17">
        <f>SUM($P$3:P118)</f>
        <v>0.24886650866036186</v>
      </c>
    </row>
    <row r="119" spans="2:17" x14ac:dyDescent="0.25">
      <c r="B119">
        <f t="shared" si="12"/>
        <v>30</v>
      </c>
      <c r="C119">
        <f t="shared" si="13"/>
        <v>1</v>
      </c>
      <c r="D119" s="1">
        <f t="shared" si="8"/>
        <v>4.8983842134475708E-3</v>
      </c>
      <c r="J119" s="1">
        <f t="shared" si="14"/>
        <v>1.16830859613624E-19</v>
      </c>
      <c r="M119">
        <v>2125</v>
      </c>
      <c r="N119" s="1">
        <f t="shared" si="10"/>
        <v>4.8983842134475708E-3</v>
      </c>
      <c r="O119" s="1">
        <f t="shared" si="11"/>
        <v>1.16830859613624E-19</v>
      </c>
      <c r="P119" s="1">
        <f t="shared" si="9"/>
        <v>4.8983842134475708E-3</v>
      </c>
      <c r="Q119" s="17">
        <f>SUM($P$3:P119)</f>
        <v>0.25376489287380943</v>
      </c>
    </row>
    <row r="120" spans="2:17" x14ac:dyDescent="0.25">
      <c r="B120">
        <f t="shared" si="12"/>
        <v>30</v>
      </c>
      <c r="C120">
        <f t="shared" si="13"/>
        <v>2</v>
      </c>
      <c r="D120" s="1">
        <f t="shared" si="8"/>
        <v>4.8983842134475708E-3</v>
      </c>
      <c r="J120" s="1">
        <f t="shared" si="14"/>
        <v>4.355721779791192E-20</v>
      </c>
      <c r="M120">
        <v>2126</v>
      </c>
      <c r="N120" s="1">
        <f t="shared" si="10"/>
        <v>4.8983842134475708E-3</v>
      </c>
      <c r="O120" s="1">
        <f t="shared" si="11"/>
        <v>4.355721779791192E-20</v>
      </c>
      <c r="P120" s="1">
        <f t="shared" si="9"/>
        <v>4.8983842134475708E-3</v>
      </c>
      <c r="Q120" s="17">
        <f>SUM($P$3:P120)</f>
        <v>0.258663277087257</v>
      </c>
    </row>
    <row r="121" spans="2:17" x14ac:dyDescent="0.25">
      <c r="B121">
        <f t="shared" si="12"/>
        <v>30</v>
      </c>
      <c r="C121">
        <f t="shared" si="13"/>
        <v>3</v>
      </c>
      <c r="D121" s="1">
        <f t="shared" si="8"/>
        <v>4.8983842134475708E-3</v>
      </c>
      <c r="J121" s="1">
        <f t="shared" si="14"/>
        <v>1.6102759983724264E-20</v>
      </c>
      <c r="M121">
        <v>2127</v>
      </c>
      <c r="N121" s="1">
        <f t="shared" si="10"/>
        <v>4.8983842134475708E-3</v>
      </c>
      <c r="O121" s="1">
        <f t="shared" si="11"/>
        <v>1.6102759983724264E-20</v>
      </c>
      <c r="P121" s="1">
        <f t="shared" si="9"/>
        <v>4.8983842134475708E-3</v>
      </c>
      <c r="Q121" s="17">
        <f>SUM($P$3:P121)</f>
        <v>0.26356166130070457</v>
      </c>
    </row>
    <row r="122" spans="2:17" x14ac:dyDescent="0.25">
      <c r="B122">
        <f t="shared" si="12"/>
        <v>30</v>
      </c>
      <c r="C122">
        <f t="shared" si="13"/>
        <v>4</v>
      </c>
      <c r="D122" s="1">
        <f t="shared" si="8"/>
        <v>4.8983842134475708E-3</v>
      </c>
      <c r="J122" s="1">
        <f t="shared" si="14"/>
        <v>5.9030727636315578E-21</v>
      </c>
      <c r="M122">
        <v>2128</v>
      </c>
      <c r="N122" s="1">
        <f t="shared" si="10"/>
        <v>4.8983842134475708E-3</v>
      </c>
      <c r="O122" s="1">
        <f t="shared" si="11"/>
        <v>5.9030727636315578E-21</v>
      </c>
      <c r="P122" s="1">
        <f t="shared" si="9"/>
        <v>4.8983842134475708E-3</v>
      </c>
      <c r="Q122" s="17">
        <f>SUM($P$3:P122)</f>
        <v>0.26846004551415215</v>
      </c>
    </row>
    <row r="123" spans="2:17" x14ac:dyDescent="0.25">
      <c r="B123">
        <f t="shared" si="12"/>
        <v>31</v>
      </c>
      <c r="C123">
        <f t="shared" si="13"/>
        <v>1</v>
      </c>
      <c r="D123" s="1">
        <f t="shared" si="8"/>
        <v>2.4491921067237854E-3</v>
      </c>
      <c r="J123" s="1">
        <f t="shared" si="14"/>
        <v>2.1458214492184926E-21</v>
      </c>
      <c r="M123">
        <v>2129</v>
      </c>
      <c r="N123" s="1">
        <f t="shared" si="10"/>
        <v>2.4491921067237854E-3</v>
      </c>
      <c r="O123" s="1">
        <f t="shared" si="11"/>
        <v>2.1458214492184926E-21</v>
      </c>
      <c r="P123" s="1">
        <f t="shared" si="9"/>
        <v>2.4491921067237854E-3</v>
      </c>
      <c r="Q123" s="17">
        <f>SUM($P$3:P123)</f>
        <v>0.27090923762087593</v>
      </c>
    </row>
    <row r="124" spans="2:17" x14ac:dyDescent="0.25">
      <c r="B124">
        <f t="shared" si="12"/>
        <v>31</v>
      </c>
      <c r="C124">
        <f t="shared" si="13"/>
        <v>2</v>
      </c>
      <c r="D124" s="1">
        <f t="shared" si="8"/>
        <v>2.4491921067237854E-3</v>
      </c>
      <c r="J124" s="1">
        <f t="shared" si="14"/>
        <v>7.7347566828574153E-22</v>
      </c>
      <c r="M124">
        <v>2130</v>
      </c>
      <c r="N124" s="1">
        <f t="shared" si="10"/>
        <v>2.4491921067237854E-3</v>
      </c>
      <c r="O124" s="1">
        <f t="shared" si="11"/>
        <v>7.7347566828574153E-22</v>
      </c>
      <c r="P124" s="1">
        <f t="shared" si="9"/>
        <v>2.4491921067237854E-3</v>
      </c>
      <c r="Q124" s="17">
        <f>SUM($P$3:P124)</f>
        <v>0.27335842972759972</v>
      </c>
    </row>
    <row r="125" spans="2:17" x14ac:dyDescent="0.25">
      <c r="B125">
        <f t="shared" si="12"/>
        <v>31</v>
      </c>
      <c r="C125">
        <f t="shared" si="13"/>
        <v>3</v>
      </c>
      <c r="D125" s="1">
        <f t="shared" si="8"/>
        <v>2.4491921067237854E-3</v>
      </c>
      <c r="J125" s="1">
        <f t="shared" si="14"/>
        <v>2.7646321832316388E-22</v>
      </c>
      <c r="M125">
        <v>2131</v>
      </c>
      <c r="N125" s="1">
        <f t="shared" si="10"/>
        <v>2.4491921067237854E-3</v>
      </c>
      <c r="O125" s="1">
        <f t="shared" si="11"/>
        <v>2.7646321832316388E-22</v>
      </c>
      <c r="P125" s="1">
        <f t="shared" si="9"/>
        <v>2.4491921067237854E-3</v>
      </c>
      <c r="Q125" s="17">
        <f>SUM($P$3:P125)</f>
        <v>0.2758076218343235</v>
      </c>
    </row>
    <row r="126" spans="2:17" x14ac:dyDescent="0.25">
      <c r="B126">
        <f t="shared" si="12"/>
        <v>31</v>
      </c>
      <c r="C126">
        <f t="shared" si="13"/>
        <v>4</v>
      </c>
      <c r="D126" s="1">
        <f t="shared" si="8"/>
        <v>2.4491921067237854E-3</v>
      </c>
      <c r="J126" s="1">
        <f t="shared" si="14"/>
        <v>9.7986374952766722E-23</v>
      </c>
      <c r="M126">
        <v>2132</v>
      </c>
      <c r="N126" s="1">
        <f t="shared" si="10"/>
        <v>2.4491921067237854E-3</v>
      </c>
      <c r="O126" s="1">
        <f t="shared" si="11"/>
        <v>9.7986374952766722E-23</v>
      </c>
      <c r="P126" s="1">
        <f t="shared" si="9"/>
        <v>2.4491921067237854E-3</v>
      </c>
      <c r="Q126" s="17">
        <f>SUM($P$3:P126)</f>
        <v>0.27825681394104729</v>
      </c>
    </row>
    <row r="127" spans="2:17" x14ac:dyDescent="0.25">
      <c r="B127">
        <f t="shared" si="12"/>
        <v>32</v>
      </c>
      <c r="C127">
        <f t="shared" si="13"/>
        <v>1</v>
      </c>
      <c r="D127" s="1">
        <f t="shared" si="8"/>
        <v>1.2245960533618927E-3</v>
      </c>
      <c r="J127" s="1">
        <f t="shared" si="14"/>
        <v>3.443750279701495E-23</v>
      </c>
      <c r="M127">
        <v>2133</v>
      </c>
      <c r="N127" s="1">
        <f t="shared" si="10"/>
        <v>1.2245960533618927E-3</v>
      </c>
      <c r="O127" s="1">
        <f t="shared" si="11"/>
        <v>3.443750279701495E-23</v>
      </c>
      <c r="P127" s="1">
        <f t="shared" si="9"/>
        <v>1.2245960533618927E-3</v>
      </c>
      <c r="Q127" s="17">
        <f>SUM($P$3:P127)</f>
        <v>0.27948140999440918</v>
      </c>
    </row>
    <row r="128" spans="2:17" x14ac:dyDescent="0.25">
      <c r="B128">
        <f t="shared" si="12"/>
        <v>32</v>
      </c>
      <c r="C128">
        <f t="shared" si="13"/>
        <v>2</v>
      </c>
      <c r="D128" s="1">
        <f t="shared" si="8"/>
        <v>1.2245960533618927E-3</v>
      </c>
      <c r="J128" s="1">
        <f t="shared" si="14"/>
        <v>1.2001492017193872E-23</v>
      </c>
      <c r="M128">
        <v>2134</v>
      </c>
      <c r="N128" s="1">
        <f t="shared" si="10"/>
        <v>1.2245960533618927E-3</v>
      </c>
      <c r="O128" s="1">
        <f t="shared" si="11"/>
        <v>1.2001492017193872E-23</v>
      </c>
      <c r="P128" s="1">
        <f t="shared" si="9"/>
        <v>1.2245960533618927E-3</v>
      </c>
      <c r="Q128" s="17">
        <f>SUM($P$3:P128)</f>
        <v>0.28070600604777107</v>
      </c>
    </row>
    <row r="129" spans="2:17" x14ac:dyDescent="0.25">
      <c r="B129">
        <f t="shared" si="12"/>
        <v>32</v>
      </c>
      <c r="C129">
        <f t="shared" si="13"/>
        <v>3</v>
      </c>
      <c r="D129" s="1">
        <f t="shared" si="8"/>
        <v>1.2245960533618927E-3</v>
      </c>
      <c r="J129" s="1">
        <f t="shared" si="14"/>
        <v>4.1474051100363723E-24</v>
      </c>
      <c r="M129">
        <v>2135</v>
      </c>
      <c r="N129" s="1">
        <f t="shared" si="10"/>
        <v>1.2245960533618927E-3</v>
      </c>
      <c r="O129" s="1">
        <f t="shared" si="11"/>
        <v>4.1474051100363723E-24</v>
      </c>
      <c r="P129" s="1">
        <f t="shared" si="9"/>
        <v>1.2245960533618927E-3</v>
      </c>
      <c r="Q129" s="17">
        <f>SUM($P$3:P129)</f>
        <v>0.28193060210113297</v>
      </c>
    </row>
    <row r="130" spans="2:17" x14ac:dyDescent="0.25">
      <c r="B130">
        <f t="shared" si="12"/>
        <v>32</v>
      </c>
      <c r="C130">
        <f t="shared" si="13"/>
        <v>4</v>
      </c>
      <c r="D130" s="1">
        <f t="shared" si="8"/>
        <v>1.2245960533618927E-3</v>
      </c>
      <c r="J130" s="1">
        <f t="shared" si="14"/>
        <v>1.4212003474169792E-24</v>
      </c>
      <c r="M130">
        <v>2136</v>
      </c>
      <c r="N130" s="1">
        <f t="shared" si="10"/>
        <v>1.2245960533618927E-3</v>
      </c>
      <c r="O130" s="1">
        <f t="shared" si="11"/>
        <v>1.4212003474169792E-24</v>
      </c>
      <c r="P130" s="1">
        <f t="shared" si="9"/>
        <v>1.2245960533618927E-3</v>
      </c>
      <c r="Q130" s="17">
        <f>SUM($P$3:P130)</f>
        <v>0.28315519815449486</v>
      </c>
    </row>
    <row r="131" spans="2:17" x14ac:dyDescent="0.25">
      <c r="B131">
        <f t="shared" si="12"/>
        <v>33</v>
      </c>
      <c r="C131">
        <f t="shared" si="13"/>
        <v>1</v>
      </c>
      <c r="D131" s="1">
        <f t="shared" si="8"/>
        <v>6.1229802668094635E-4</v>
      </c>
      <c r="J131" s="1">
        <f t="shared" si="14"/>
        <v>4.8291620630963732E-25</v>
      </c>
      <c r="M131">
        <v>2137</v>
      </c>
      <c r="N131" s="1">
        <f t="shared" si="10"/>
        <v>6.1229802668094635E-4</v>
      </c>
      <c r="O131" s="1">
        <f t="shared" si="11"/>
        <v>4.8291620630963732E-25</v>
      </c>
      <c r="P131" s="1">
        <f t="shared" si="9"/>
        <v>6.1229802668094635E-4</v>
      </c>
      <c r="Q131" s="17">
        <f>SUM($P$3:P131)</f>
        <v>0.2837674961811758</v>
      </c>
    </row>
    <row r="132" spans="2:17" x14ac:dyDescent="0.25">
      <c r="B132">
        <f t="shared" si="12"/>
        <v>33</v>
      </c>
      <c r="C132">
        <f t="shared" si="13"/>
        <v>2</v>
      </c>
      <c r="D132" s="1">
        <f t="shared" ref="D132:D162" si="15">$F$4/(2^(B132-1))</f>
        <v>6.1229802668094635E-4</v>
      </c>
      <c r="J132" s="1">
        <f t="shared" si="14"/>
        <v>1.6271436070592033E-25</v>
      </c>
      <c r="M132">
        <v>2138</v>
      </c>
      <c r="N132" s="1">
        <f t="shared" si="10"/>
        <v>6.1229802668094635E-4</v>
      </c>
      <c r="O132" s="1">
        <f t="shared" si="11"/>
        <v>1.6271436070592033E-25</v>
      </c>
      <c r="P132" s="1">
        <f t="shared" ref="P132:P162" si="16">N132-O132</f>
        <v>6.1229802668094635E-4</v>
      </c>
      <c r="Q132" s="17">
        <f>SUM($P$3:P132)</f>
        <v>0.28437979420785675</v>
      </c>
    </row>
    <row r="133" spans="2:17" x14ac:dyDescent="0.25">
      <c r="B133">
        <f t="shared" si="12"/>
        <v>33</v>
      </c>
      <c r="C133">
        <f t="shared" si="13"/>
        <v>3</v>
      </c>
      <c r="D133" s="1">
        <f t="shared" si="15"/>
        <v>6.1229802668094635E-4</v>
      </c>
      <c r="J133" s="1">
        <f t="shared" si="14"/>
        <v>5.436477774877903E-26</v>
      </c>
      <c r="M133">
        <v>2139</v>
      </c>
      <c r="N133" s="1">
        <f t="shared" ref="N133:N162" si="17">D133</f>
        <v>6.1229802668094635E-4</v>
      </c>
      <c r="O133" s="1">
        <f t="shared" ref="O133:O162" si="18">J133</f>
        <v>5.436477774877903E-26</v>
      </c>
      <c r="P133" s="1">
        <f t="shared" si="16"/>
        <v>6.1229802668094635E-4</v>
      </c>
      <c r="Q133" s="17">
        <f>SUM($P$3:P133)</f>
        <v>0.2849920922345377</v>
      </c>
    </row>
    <row r="134" spans="2:17" x14ac:dyDescent="0.25">
      <c r="B134">
        <f t="shared" ref="B134:B162" si="19">IF(C134=1,B133+1,B133)</f>
        <v>33</v>
      </c>
      <c r="C134">
        <f t="shared" si="13"/>
        <v>4</v>
      </c>
      <c r="D134" s="1">
        <f t="shared" si="15"/>
        <v>6.1229802668094635E-4</v>
      </c>
      <c r="J134" s="1">
        <f t="shared" si="14"/>
        <v>1.8011379558179269E-26</v>
      </c>
      <c r="M134">
        <v>2140</v>
      </c>
      <c r="N134" s="1">
        <f t="shared" si="17"/>
        <v>6.1229802668094635E-4</v>
      </c>
      <c r="O134" s="1">
        <f t="shared" si="18"/>
        <v>1.8011379558179269E-26</v>
      </c>
      <c r="P134" s="1">
        <f t="shared" si="16"/>
        <v>6.1229802668094635E-4</v>
      </c>
      <c r="Q134" s="17">
        <f>SUM($P$3:P134)</f>
        <v>0.28560439026121864</v>
      </c>
    </row>
    <row r="135" spans="2:17" x14ac:dyDescent="0.25">
      <c r="B135">
        <f t="shared" si="19"/>
        <v>34</v>
      </c>
      <c r="C135">
        <f t="shared" si="13"/>
        <v>1</v>
      </c>
      <c r="D135" s="1">
        <f t="shared" si="15"/>
        <v>3.0614901334047318E-4</v>
      </c>
      <c r="J135" s="1">
        <f t="shared" si="14"/>
        <v>5.9171689333785897E-27</v>
      </c>
      <c r="M135">
        <v>2141</v>
      </c>
      <c r="N135" s="1">
        <f t="shared" si="17"/>
        <v>3.0614901334047318E-4</v>
      </c>
      <c r="O135" s="1">
        <f t="shared" si="18"/>
        <v>5.9171689333785897E-27</v>
      </c>
      <c r="P135" s="1">
        <f t="shared" si="16"/>
        <v>3.0614901334047318E-4</v>
      </c>
      <c r="Q135" s="17">
        <f>SUM($P$3:P135)</f>
        <v>0.28591053927455912</v>
      </c>
    </row>
    <row r="136" spans="2:17" x14ac:dyDescent="0.25">
      <c r="B136">
        <f t="shared" si="19"/>
        <v>34</v>
      </c>
      <c r="C136">
        <f t="shared" si="13"/>
        <v>2</v>
      </c>
      <c r="D136" s="1">
        <f t="shared" si="15"/>
        <v>3.0614901334047318E-4</v>
      </c>
      <c r="J136" s="1">
        <f t="shared" si="14"/>
        <v>1.927607410601434E-27</v>
      </c>
      <c r="M136">
        <v>2142</v>
      </c>
      <c r="N136" s="1">
        <f t="shared" si="17"/>
        <v>3.0614901334047318E-4</v>
      </c>
      <c r="O136" s="1">
        <f t="shared" si="18"/>
        <v>1.927607410601434E-27</v>
      </c>
      <c r="P136" s="1">
        <f t="shared" si="16"/>
        <v>3.0614901334047318E-4</v>
      </c>
      <c r="Q136" s="17">
        <f>SUM($P$3:P136)</f>
        <v>0.28621668828789959</v>
      </c>
    </row>
    <row r="137" spans="2:17" x14ac:dyDescent="0.25">
      <c r="B137">
        <f t="shared" si="19"/>
        <v>34</v>
      </c>
      <c r="C137">
        <f t="shared" si="13"/>
        <v>3</v>
      </c>
      <c r="D137" s="1">
        <f t="shared" si="15"/>
        <v>3.0614901334047318E-4</v>
      </c>
      <c r="J137" s="1">
        <f t="shared" si="14"/>
        <v>6.2267414744547142E-28</v>
      </c>
      <c r="M137">
        <v>2143</v>
      </c>
      <c r="N137" s="1">
        <f t="shared" si="17"/>
        <v>3.0614901334047318E-4</v>
      </c>
      <c r="O137" s="1">
        <f t="shared" si="18"/>
        <v>6.2267414744547142E-28</v>
      </c>
      <c r="P137" s="1">
        <f t="shared" si="16"/>
        <v>3.0614901334047318E-4</v>
      </c>
      <c r="Q137" s="17">
        <f>SUM($P$3:P137)</f>
        <v>0.28652283730124006</v>
      </c>
    </row>
    <row r="138" spans="2:17" x14ac:dyDescent="0.25">
      <c r="B138">
        <f t="shared" si="19"/>
        <v>34</v>
      </c>
      <c r="C138">
        <f t="shared" si="13"/>
        <v>4</v>
      </c>
      <c r="D138" s="1">
        <f t="shared" si="15"/>
        <v>3.0614901334047318E-4</v>
      </c>
      <c r="J138" s="1">
        <f t="shared" si="14"/>
        <v>1.9945306341262429E-28</v>
      </c>
      <c r="M138">
        <v>2144</v>
      </c>
      <c r="N138" s="1">
        <f t="shared" si="17"/>
        <v>3.0614901334047318E-4</v>
      </c>
      <c r="O138" s="1">
        <f t="shared" si="18"/>
        <v>1.9945306341262429E-28</v>
      </c>
      <c r="P138" s="1">
        <f t="shared" si="16"/>
        <v>3.0614901334047318E-4</v>
      </c>
      <c r="Q138" s="17">
        <f>SUM($P$3:P138)</f>
        <v>0.28682898631458054</v>
      </c>
    </row>
    <row r="139" spans="2:17" x14ac:dyDescent="0.25">
      <c r="B139">
        <f t="shared" si="19"/>
        <v>35</v>
      </c>
      <c r="C139">
        <f t="shared" si="13"/>
        <v>1</v>
      </c>
      <c r="D139" s="1">
        <f t="shared" si="15"/>
        <v>1.5307450667023659E-4</v>
      </c>
      <c r="J139" s="1">
        <f t="shared" si="14"/>
        <v>6.335169163384631E-29</v>
      </c>
      <c r="M139">
        <v>2145</v>
      </c>
      <c r="N139" s="1">
        <f t="shared" si="17"/>
        <v>1.5307450667023659E-4</v>
      </c>
      <c r="O139" s="1">
        <f t="shared" si="18"/>
        <v>6.335169163384631E-29</v>
      </c>
      <c r="P139" s="1">
        <f t="shared" si="16"/>
        <v>1.5307450667023659E-4</v>
      </c>
      <c r="Q139" s="17">
        <f>SUM($P$3:P139)</f>
        <v>0.28698206082125077</v>
      </c>
    </row>
    <row r="140" spans="2:17" x14ac:dyDescent="0.25">
      <c r="B140">
        <f t="shared" si="19"/>
        <v>35</v>
      </c>
      <c r="C140">
        <f t="shared" ref="C140:C162" si="20">C132</f>
        <v>2</v>
      </c>
      <c r="D140" s="1">
        <f t="shared" si="15"/>
        <v>1.5307450667023659E-4</v>
      </c>
      <c r="J140" s="1">
        <f t="shared" si="14"/>
        <v>1.9953236479323971E-29</v>
      </c>
      <c r="M140">
        <v>2146</v>
      </c>
      <c r="N140" s="1">
        <f t="shared" si="17"/>
        <v>1.5307450667023659E-4</v>
      </c>
      <c r="O140" s="1">
        <f t="shared" si="18"/>
        <v>1.9953236479323971E-29</v>
      </c>
      <c r="P140" s="1">
        <f t="shared" si="16"/>
        <v>1.5307450667023659E-4</v>
      </c>
      <c r="Q140" s="17">
        <f>SUM($P$3:P140)</f>
        <v>0.28713513532792101</v>
      </c>
    </row>
    <row r="141" spans="2:17" x14ac:dyDescent="0.25">
      <c r="B141">
        <f t="shared" si="19"/>
        <v>35</v>
      </c>
      <c r="C141">
        <f t="shared" si="20"/>
        <v>3</v>
      </c>
      <c r="D141" s="1">
        <f t="shared" si="15"/>
        <v>1.5307450667023659E-4</v>
      </c>
      <c r="J141" s="1">
        <f t="shared" ref="J141:J162" si="21">J140/(2^((M141-$M$3)*$I$11))</f>
        <v>6.2316938913398559E-30</v>
      </c>
      <c r="M141">
        <v>2147</v>
      </c>
      <c r="N141" s="1">
        <f t="shared" si="17"/>
        <v>1.5307450667023659E-4</v>
      </c>
      <c r="O141" s="1">
        <f t="shared" si="18"/>
        <v>6.2316938913398559E-30</v>
      </c>
      <c r="P141" s="1">
        <f t="shared" si="16"/>
        <v>1.5307450667023659E-4</v>
      </c>
      <c r="Q141" s="17">
        <f>SUM($P$3:P141)</f>
        <v>0.28728820983459125</v>
      </c>
    </row>
    <row r="142" spans="2:17" x14ac:dyDescent="0.25">
      <c r="B142">
        <f t="shared" si="19"/>
        <v>35</v>
      </c>
      <c r="C142">
        <f t="shared" si="20"/>
        <v>4</v>
      </c>
      <c r="D142" s="1">
        <f t="shared" si="15"/>
        <v>1.5307450667023659E-4</v>
      </c>
      <c r="J142" s="1">
        <f t="shared" si="21"/>
        <v>1.9299075414402311E-30</v>
      </c>
      <c r="M142">
        <v>2148</v>
      </c>
      <c r="N142" s="1">
        <f t="shared" si="17"/>
        <v>1.5307450667023659E-4</v>
      </c>
      <c r="O142" s="1">
        <f t="shared" si="18"/>
        <v>1.9299075414402311E-30</v>
      </c>
      <c r="P142" s="1">
        <f t="shared" si="16"/>
        <v>1.5307450667023659E-4</v>
      </c>
      <c r="Q142" s="17">
        <f>SUM($P$3:P142)</f>
        <v>0.28744128434126148</v>
      </c>
    </row>
    <row r="143" spans="2:17" x14ac:dyDescent="0.25">
      <c r="B143">
        <f t="shared" si="19"/>
        <v>36</v>
      </c>
      <c r="C143">
        <f t="shared" si="20"/>
        <v>1</v>
      </c>
      <c r="D143" s="1">
        <f t="shared" si="15"/>
        <v>7.6537253335118294E-5</v>
      </c>
      <c r="J143" s="1">
        <f t="shared" si="21"/>
        <v>5.9265850753491514E-31</v>
      </c>
      <c r="M143">
        <v>2149</v>
      </c>
      <c r="N143" s="1">
        <f t="shared" si="17"/>
        <v>7.6537253335118294E-5</v>
      </c>
      <c r="O143" s="1">
        <f t="shared" si="18"/>
        <v>5.9265850753491514E-31</v>
      </c>
      <c r="P143" s="1">
        <f t="shared" si="16"/>
        <v>7.6537253335118294E-5</v>
      </c>
      <c r="Q143" s="17">
        <f>SUM($P$3:P143)</f>
        <v>0.2875178215945966</v>
      </c>
    </row>
    <row r="144" spans="2:17" x14ac:dyDescent="0.25">
      <c r="B144">
        <f t="shared" si="19"/>
        <v>36</v>
      </c>
      <c r="C144">
        <f t="shared" si="20"/>
        <v>2</v>
      </c>
      <c r="D144" s="1">
        <f t="shared" si="15"/>
        <v>7.6537253335118294E-5</v>
      </c>
      <c r="J144" s="1">
        <f t="shared" si="21"/>
        <v>1.8047214142071634E-31</v>
      </c>
      <c r="M144">
        <v>2150</v>
      </c>
      <c r="N144" s="1">
        <f t="shared" si="17"/>
        <v>7.6537253335118294E-5</v>
      </c>
      <c r="O144" s="1">
        <f t="shared" si="18"/>
        <v>1.8047214142071634E-31</v>
      </c>
      <c r="P144" s="1">
        <f t="shared" si="16"/>
        <v>7.6537253335118294E-5</v>
      </c>
      <c r="Q144" s="17">
        <f>SUM($P$3:P144)</f>
        <v>0.28759435884793172</v>
      </c>
    </row>
    <row r="145" spans="2:17" x14ac:dyDescent="0.25">
      <c r="B145">
        <f t="shared" si="19"/>
        <v>36</v>
      </c>
      <c r="C145">
        <f t="shared" si="20"/>
        <v>3</v>
      </c>
      <c r="D145" s="1">
        <f t="shared" si="15"/>
        <v>7.6537253335118294E-5</v>
      </c>
      <c r="J145" s="1">
        <f t="shared" si="21"/>
        <v>5.4494597448805038E-32</v>
      </c>
      <c r="M145">
        <v>2151</v>
      </c>
      <c r="N145" s="1">
        <f t="shared" si="17"/>
        <v>7.6537253335118294E-5</v>
      </c>
      <c r="O145" s="1">
        <f t="shared" si="18"/>
        <v>5.4494597448805038E-32</v>
      </c>
      <c r="P145" s="1">
        <f t="shared" si="16"/>
        <v>7.6537253335118294E-5</v>
      </c>
      <c r="Q145" s="17">
        <f>SUM($P$3:P145)</f>
        <v>0.28767089610126684</v>
      </c>
    </row>
    <row r="146" spans="2:17" x14ac:dyDescent="0.25">
      <c r="B146">
        <f t="shared" si="19"/>
        <v>36</v>
      </c>
      <c r="C146">
        <f t="shared" si="20"/>
        <v>4</v>
      </c>
      <c r="D146" s="1">
        <f t="shared" si="15"/>
        <v>7.6537253335118294E-5</v>
      </c>
      <c r="J146" s="1">
        <f t="shared" si="21"/>
        <v>1.6316776122678978E-32</v>
      </c>
      <c r="M146">
        <v>2152</v>
      </c>
      <c r="N146" s="1">
        <f t="shared" si="17"/>
        <v>7.6537253335118294E-5</v>
      </c>
      <c r="O146" s="1">
        <f t="shared" si="18"/>
        <v>1.6316776122678978E-32</v>
      </c>
      <c r="P146" s="1">
        <f t="shared" si="16"/>
        <v>7.6537253335118294E-5</v>
      </c>
      <c r="Q146" s="17">
        <f>SUM($P$3:P146)</f>
        <v>0.28774743335460196</v>
      </c>
    </row>
    <row r="147" spans="2:17" x14ac:dyDescent="0.25">
      <c r="B147">
        <f t="shared" si="19"/>
        <v>37</v>
      </c>
      <c r="C147">
        <f t="shared" si="20"/>
        <v>1</v>
      </c>
      <c r="D147" s="1">
        <f t="shared" si="15"/>
        <v>3.8268626667559147E-5</v>
      </c>
      <c r="J147" s="1">
        <f t="shared" si="21"/>
        <v>4.8445438297941512E-33</v>
      </c>
      <c r="M147">
        <v>2153</v>
      </c>
      <c r="N147" s="1">
        <f t="shared" si="17"/>
        <v>3.8268626667559147E-5</v>
      </c>
      <c r="O147" s="1">
        <f t="shared" si="18"/>
        <v>4.8445438297941512E-33</v>
      </c>
      <c r="P147" s="1">
        <f t="shared" si="16"/>
        <v>3.8268626667559147E-5</v>
      </c>
      <c r="Q147" s="17">
        <f>SUM($P$3:P147)</f>
        <v>0.28778570198126951</v>
      </c>
    </row>
    <row r="148" spans="2:17" x14ac:dyDescent="0.25">
      <c r="B148">
        <f t="shared" si="19"/>
        <v>37</v>
      </c>
      <c r="C148">
        <f t="shared" si="20"/>
        <v>2</v>
      </c>
      <c r="D148" s="1">
        <f t="shared" si="15"/>
        <v>3.8268626667559147E-5</v>
      </c>
      <c r="J148" s="1">
        <f t="shared" si="21"/>
        <v>1.4262939919640491E-33</v>
      </c>
      <c r="M148">
        <v>2154</v>
      </c>
      <c r="N148" s="1">
        <f t="shared" si="17"/>
        <v>3.8268626667559147E-5</v>
      </c>
      <c r="O148" s="1">
        <f t="shared" si="18"/>
        <v>1.4262939919640491E-33</v>
      </c>
      <c r="P148" s="1">
        <f t="shared" si="16"/>
        <v>3.8268626667559147E-5</v>
      </c>
      <c r="Q148" s="17">
        <f>SUM($P$3:P148)</f>
        <v>0.28782397060793707</v>
      </c>
    </row>
    <row r="149" spans="2:17" x14ac:dyDescent="0.25">
      <c r="B149">
        <f t="shared" si="19"/>
        <v>37</v>
      </c>
      <c r="C149">
        <f t="shared" si="20"/>
        <v>3</v>
      </c>
      <c r="D149" s="1">
        <f t="shared" si="15"/>
        <v>3.8268626667559147E-5</v>
      </c>
      <c r="J149" s="1">
        <f t="shared" si="21"/>
        <v>4.163924486583295E-34</v>
      </c>
      <c r="M149">
        <v>2155</v>
      </c>
      <c r="N149" s="1">
        <f t="shared" si="17"/>
        <v>3.8268626667559147E-5</v>
      </c>
      <c r="O149" s="1">
        <f t="shared" si="18"/>
        <v>4.163924486583295E-34</v>
      </c>
      <c r="P149" s="1">
        <f t="shared" si="16"/>
        <v>3.8268626667559147E-5</v>
      </c>
      <c r="Q149" s="17">
        <f>SUM($P$3:P149)</f>
        <v>0.28786223923460463</v>
      </c>
    </row>
    <row r="150" spans="2:17" x14ac:dyDescent="0.25">
      <c r="B150">
        <f t="shared" si="19"/>
        <v>37</v>
      </c>
      <c r="C150">
        <f t="shared" si="20"/>
        <v>4</v>
      </c>
      <c r="D150" s="1">
        <f t="shared" si="15"/>
        <v>3.8268626667559147E-5</v>
      </c>
      <c r="J150" s="1">
        <f t="shared" si="21"/>
        <v>1.2054085447698154E-34</v>
      </c>
      <c r="M150">
        <v>2156</v>
      </c>
      <c r="N150" s="1">
        <f t="shared" si="17"/>
        <v>3.8268626667559147E-5</v>
      </c>
      <c r="O150" s="1">
        <f t="shared" si="18"/>
        <v>1.2054085447698154E-34</v>
      </c>
      <c r="P150" s="1">
        <f t="shared" si="16"/>
        <v>3.8268626667559147E-5</v>
      </c>
      <c r="Q150" s="17">
        <f>SUM($P$3:P150)</f>
        <v>0.28790050786127219</v>
      </c>
    </row>
    <row r="151" spans="2:17" x14ac:dyDescent="0.25">
      <c r="B151">
        <f t="shared" si="19"/>
        <v>38</v>
      </c>
      <c r="C151">
        <f t="shared" si="20"/>
        <v>1</v>
      </c>
      <c r="D151" s="1">
        <f t="shared" si="15"/>
        <v>1.9134313333779573E-5</v>
      </c>
      <c r="J151" s="1">
        <f t="shared" si="21"/>
        <v>3.4602168387652428E-35</v>
      </c>
      <c r="M151">
        <v>2157</v>
      </c>
      <c r="N151" s="1">
        <f t="shared" si="17"/>
        <v>1.9134313333779573E-5</v>
      </c>
      <c r="O151" s="1">
        <f t="shared" si="18"/>
        <v>3.4602168387652428E-35</v>
      </c>
      <c r="P151" s="1">
        <f t="shared" si="16"/>
        <v>1.9134313333779573E-5</v>
      </c>
      <c r="Q151" s="17">
        <f>SUM($P$3:P151)</f>
        <v>0.28791964217460597</v>
      </c>
    </row>
    <row r="152" spans="2:17" x14ac:dyDescent="0.25">
      <c r="B152">
        <f t="shared" si="19"/>
        <v>38</v>
      </c>
      <c r="C152">
        <f t="shared" si="20"/>
        <v>2</v>
      </c>
      <c r="D152" s="1">
        <f t="shared" si="15"/>
        <v>1.9134313333779573E-5</v>
      </c>
      <c r="J152" s="1">
        <f t="shared" si="21"/>
        <v>9.8494049503214411E-36</v>
      </c>
      <c r="M152">
        <v>2158</v>
      </c>
      <c r="N152" s="1">
        <f t="shared" si="17"/>
        <v>1.9134313333779573E-5</v>
      </c>
      <c r="O152" s="1">
        <f t="shared" si="18"/>
        <v>9.8494049503214411E-36</v>
      </c>
      <c r="P152" s="1">
        <f t="shared" si="16"/>
        <v>1.9134313333779573E-5</v>
      </c>
      <c r="Q152" s="17">
        <f>SUM($P$3:P152)</f>
        <v>0.28793877648793975</v>
      </c>
    </row>
    <row r="153" spans="2:17" x14ac:dyDescent="0.25">
      <c r="B153">
        <f t="shared" si="19"/>
        <v>38</v>
      </c>
      <c r="C153">
        <f t="shared" si="20"/>
        <v>3</v>
      </c>
      <c r="D153" s="1">
        <f t="shared" si="15"/>
        <v>1.9134313333779573E-5</v>
      </c>
      <c r="J153" s="1">
        <f t="shared" si="21"/>
        <v>2.7800608408329318E-36</v>
      </c>
      <c r="M153">
        <v>2159</v>
      </c>
      <c r="N153" s="1">
        <f t="shared" si="17"/>
        <v>1.9134313333779573E-5</v>
      </c>
      <c r="O153" s="1">
        <f t="shared" si="18"/>
        <v>2.7800608408329318E-36</v>
      </c>
      <c r="P153" s="1">
        <f t="shared" si="16"/>
        <v>1.9134313333779573E-5</v>
      </c>
      <c r="Q153" s="17">
        <f>SUM($P$3:P153)</f>
        <v>0.28795791080127353</v>
      </c>
    </row>
    <row r="154" spans="2:17" x14ac:dyDescent="0.25">
      <c r="B154">
        <f t="shared" si="19"/>
        <v>38</v>
      </c>
      <c r="C154">
        <f t="shared" si="20"/>
        <v>4</v>
      </c>
      <c r="D154" s="1">
        <f t="shared" si="15"/>
        <v>1.9134313333779573E-5</v>
      </c>
      <c r="J154" s="1">
        <f t="shared" si="21"/>
        <v>7.7810147054350225E-37</v>
      </c>
      <c r="M154">
        <v>2160</v>
      </c>
      <c r="N154" s="1">
        <f t="shared" si="17"/>
        <v>1.9134313333779573E-5</v>
      </c>
      <c r="O154" s="1">
        <f t="shared" si="18"/>
        <v>7.7810147054350225E-37</v>
      </c>
      <c r="P154" s="1">
        <f t="shared" si="16"/>
        <v>1.9134313333779573E-5</v>
      </c>
      <c r="Q154" s="17">
        <f>SUM($P$3:P154)</f>
        <v>0.28797704511460731</v>
      </c>
    </row>
    <row r="155" spans="2:17" x14ac:dyDescent="0.25">
      <c r="B155">
        <f t="shared" si="19"/>
        <v>39</v>
      </c>
      <c r="C155">
        <f t="shared" si="20"/>
        <v>1</v>
      </c>
      <c r="D155" s="1">
        <f t="shared" si="15"/>
        <v>9.5671566668897867E-6</v>
      </c>
      <c r="J155" s="1">
        <f t="shared" si="21"/>
        <v>2.1595128890137021E-37</v>
      </c>
      <c r="M155">
        <v>2161</v>
      </c>
      <c r="N155" s="1">
        <f t="shared" si="17"/>
        <v>9.5671566668897867E-6</v>
      </c>
      <c r="O155" s="1">
        <f t="shared" si="18"/>
        <v>2.1595128890137021E-37</v>
      </c>
      <c r="P155" s="1">
        <f t="shared" si="16"/>
        <v>9.5671566668897867E-6</v>
      </c>
      <c r="Q155" s="17">
        <f>SUM($P$3:P155)</f>
        <v>0.2879866122712742</v>
      </c>
    </row>
    <row r="156" spans="2:17" x14ac:dyDescent="0.25">
      <c r="B156">
        <f t="shared" si="19"/>
        <v>39</v>
      </c>
      <c r="C156">
        <f t="shared" si="20"/>
        <v>2</v>
      </c>
      <c r="D156" s="1">
        <f t="shared" si="15"/>
        <v>9.5671566668897867E-6</v>
      </c>
      <c r="J156" s="1">
        <f t="shared" si="21"/>
        <v>5.9430993937441758E-38</v>
      </c>
      <c r="M156">
        <v>2162</v>
      </c>
      <c r="N156" s="1">
        <f t="shared" si="17"/>
        <v>9.5671566668897867E-6</v>
      </c>
      <c r="O156" s="1">
        <f t="shared" si="18"/>
        <v>5.9430993937441758E-38</v>
      </c>
      <c r="P156" s="1">
        <f t="shared" si="16"/>
        <v>9.5671566668897867E-6</v>
      </c>
      <c r="Q156" s="17">
        <f>SUM($P$3:P156)</f>
        <v>0.28799617942794109</v>
      </c>
    </row>
    <row r="157" spans="2:17" x14ac:dyDescent="0.25">
      <c r="B157">
        <f t="shared" si="19"/>
        <v>39</v>
      </c>
      <c r="C157">
        <f t="shared" si="20"/>
        <v>3</v>
      </c>
      <c r="D157" s="1">
        <f t="shared" si="15"/>
        <v>9.5671566668897867E-6</v>
      </c>
      <c r="J157" s="1">
        <f t="shared" si="21"/>
        <v>1.6218392829560487E-38</v>
      </c>
      <c r="M157">
        <v>2163</v>
      </c>
      <c r="N157" s="1">
        <f t="shared" si="17"/>
        <v>9.5671566668897867E-6</v>
      </c>
      <c r="O157" s="1">
        <f t="shared" si="18"/>
        <v>1.6218392829560487E-38</v>
      </c>
      <c r="P157" s="1">
        <f t="shared" si="16"/>
        <v>9.5671566668897867E-6</v>
      </c>
      <c r="Q157" s="17">
        <f>SUM($P$3:P157)</f>
        <v>0.28800574658460798</v>
      </c>
    </row>
    <row r="158" spans="2:17" x14ac:dyDescent="0.25">
      <c r="B158">
        <f t="shared" si="19"/>
        <v>39</v>
      </c>
      <c r="C158">
        <f t="shared" si="20"/>
        <v>4</v>
      </c>
      <c r="D158" s="1">
        <f t="shared" si="15"/>
        <v>9.5671566668897867E-6</v>
      </c>
      <c r="J158" s="1">
        <f t="shared" si="21"/>
        <v>4.3887441732002302E-39</v>
      </c>
      <c r="M158">
        <v>2164</v>
      </c>
      <c r="N158" s="1">
        <f t="shared" si="17"/>
        <v>9.5671566668897867E-6</v>
      </c>
      <c r="O158" s="1">
        <f t="shared" si="18"/>
        <v>4.3887441732002302E-39</v>
      </c>
      <c r="P158" s="1">
        <f t="shared" si="16"/>
        <v>9.5671566668897867E-6</v>
      </c>
      <c r="Q158" s="17">
        <f>SUM($P$3:P158)</f>
        <v>0.28801531374127487</v>
      </c>
    </row>
    <row r="159" spans="2:17" x14ac:dyDescent="0.25">
      <c r="B159">
        <f t="shared" si="19"/>
        <v>40</v>
      </c>
      <c r="C159">
        <f t="shared" si="20"/>
        <v>1</v>
      </c>
      <c r="D159" s="1">
        <f t="shared" si="15"/>
        <v>4.7835783334448934E-6</v>
      </c>
      <c r="J159" s="1">
        <f t="shared" si="21"/>
        <v>1.1776340249914602E-39</v>
      </c>
      <c r="M159">
        <v>2165</v>
      </c>
      <c r="N159" s="1">
        <f t="shared" si="17"/>
        <v>4.7835783334448934E-6</v>
      </c>
      <c r="O159" s="1">
        <f t="shared" si="18"/>
        <v>1.1776340249914602E-39</v>
      </c>
      <c r="P159" s="1">
        <f t="shared" si="16"/>
        <v>4.7835783334448934E-6</v>
      </c>
      <c r="Q159" s="17">
        <f>SUM($P$3:P159)</f>
        <v>0.28802009731960831</v>
      </c>
    </row>
    <row r="160" spans="2:17" x14ac:dyDescent="0.25">
      <c r="B160">
        <f t="shared" si="19"/>
        <v>40</v>
      </c>
      <c r="C160">
        <f t="shared" si="20"/>
        <v>2</v>
      </c>
      <c r="D160" s="1">
        <f t="shared" si="15"/>
        <v>4.7835783334448934E-6</v>
      </c>
      <c r="J160" s="1">
        <f t="shared" si="21"/>
        <v>3.1334159735313267E-40</v>
      </c>
      <c r="M160">
        <v>2166</v>
      </c>
      <c r="N160" s="1">
        <f t="shared" si="17"/>
        <v>4.7835783334448934E-6</v>
      </c>
      <c r="O160" s="1">
        <f t="shared" si="18"/>
        <v>3.1334159735313267E-40</v>
      </c>
      <c r="P160" s="1">
        <f t="shared" si="16"/>
        <v>4.7835783334448934E-6</v>
      </c>
      <c r="Q160" s="17">
        <f>SUM($P$3:P160)</f>
        <v>0.28802488089794176</v>
      </c>
    </row>
    <row r="161" spans="2:17" x14ac:dyDescent="0.25">
      <c r="B161">
        <f t="shared" si="19"/>
        <v>40</v>
      </c>
      <c r="C161">
        <f t="shared" si="20"/>
        <v>3</v>
      </c>
      <c r="D161" s="1">
        <f t="shared" si="15"/>
        <v>4.7835783334448934E-6</v>
      </c>
      <c r="J161" s="1">
        <f t="shared" si="21"/>
        <v>8.2672941426258367E-41</v>
      </c>
      <c r="M161">
        <v>2167</v>
      </c>
      <c r="N161" s="1">
        <f t="shared" si="17"/>
        <v>4.7835783334448934E-6</v>
      </c>
      <c r="O161" s="1">
        <f t="shared" si="18"/>
        <v>8.2672941426258367E-41</v>
      </c>
      <c r="P161" s="1">
        <f t="shared" si="16"/>
        <v>4.7835783334448934E-6</v>
      </c>
      <c r="Q161" s="17">
        <f>SUM($P$3:P161)</f>
        <v>0.2880296644762752</v>
      </c>
    </row>
    <row r="162" spans="2:17" x14ac:dyDescent="0.25">
      <c r="B162">
        <f t="shared" si="19"/>
        <v>40</v>
      </c>
      <c r="C162">
        <f t="shared" si="20"/>
        <v>4</v>
      </c>
      <c r="D162" s="1">
        <f t="shared" si="15"/>
        <v>4.7835783334448934E-6</v>
      </c>
      <c r="J162" s="1">
        <f t="shared" si="21"/>
        <v>2.1629493769996212E-41</v>
      </c>
      <c r="M162">
        <v>2168</v>
      </c>
      <c r="N162" s="1">
        <f t="shared" si="17"/>
        <v>4.7835783334448934E-6</v>
      </c>
      <c r="O162" s="1">
        <f t="shared" si="18"/>
        <v>2.1629493769996212E-41</v>
      </c>
      <c r="P162" s="1">
        <f t="shared" si="16"/>
        <v>4.7835783334448934E-6</v>
      </c>
      <c r="Q162" s="17">
        <f>SUM($P$3:P162)</f>
        <v>0.28803444805460865</v>
      </c>
    </row>
    <row r="163" spans="2:17" x14ac:dyDescent="0.25">
      <c r="D163" s="1"/>
      <c r="J163" s="1"/>
      <c r="N163" s="1"/>
      <c r="O163" s="1"/>
    </row>
    <row r="164" spans="2:17" x14ac:dyDescent="0.25">
      <c r="D164" s="1"/>
      <c r="J164" s="1"/>
      <c r="N164" s="15">
        <f>SUM(N3:N162)</f>
        <v>21038399.999980852</v>
      </c>
      <c r="O164" s="15">
        <f>SUM(O3:O162)</f>
        <v>21038399.711946413</v>
      </c>
    </row>
    <row r="165" spans="2:17" x14ac:dyDescent="0.25">
      <c r="N165" s="16"/>
      <c r="O165" s="16"/>
    </row>
    <row r="166" spans="2:17" x14ac:dyDescent="0.25">
      <c r="N166" s="37">
        <f>N164</f>
        <v>21038399.999980852</v>
      </c>
      <c r="O166" s="38"/>
    </row>
    <row r="167" spans="2:17" x14ac:dyDescent="0.25">
      <c r="N167" s="3"/>
      <c r="O167" s="37">
        <f>O164</f>
        <v>21038399.711946413</v>
      </c>
      <c r="P167" s="38"/>
    </row>
  </sheetData>
  <mergeCells count="6">
    <mergeCell ref="O167:P167"/>
    <mergeCell ref="I9:I10"/>
    <mergeCell ref="F14:G17"/>
    <mergeCell ref="H23:I23"/>
    <mergeCell ref="H24:I24"/>
    <mergeCell ref="N166:O16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63"/>
  <sheetViews>
    <sheetView topLeftCell="A3" workbookViewId="0">
      <selection activeCell="C28" sqref="C28"/>
    </sheetView>
  </sheetViews>
  <sheetFormatPr defaultRowHeight="15" x14ac:dyDescent="0.25"/>
  <sheetData>
    <row r="3" spans="4:7" x14ac:dyDescent="0.25">
      <c r="D3" t="str">
        <f>'Soft Fork'!M2</f>
        <v>Year</v>
      </c>
      <c r="E3" t="str">
        <f>'Soft Fork'!N2</f>
        <v>Original</v>
      </c>
      <c r="F3" t="s">
        <v>28</v>
      </c>
      <c r="G3" t="s">
        <v>29</v>
      </c>
    </row>
    <row r="4" spans="4:7" x14ac:dyDescent="0.25">
      <c r="D4">
        <f>'Soft Fork'!M3</f>
        <v>2009</v>
      </c>
      <c r="E4">
        <f>'Soft Fork'!N3</f>
        <v>2629800</v>
      </c>
      <c r="F4">
        <f>'Soft Fork'!O3</f>
        <v>2629800</v>
      </c>
      <c r="G4">
        <f>'Hard Fork'!O3</f>
        <v>2629800</v>
      </c>
    </row>
    <row r="5" spans="4:7" x14ac:dyDescent="0.25">
      <c r="D5">
        <f>'Soft Fork'!M4</f>
        <v>2010</v>
      </c>
      <c r="E5">
        <f>'Soft Fork'!N4</f>
        <v>2629800</v>
      </c>
      <c r="F5">
        <f>'Soft Fork'!O4</f>
        <v>2629800</v>
      </c>
      <c r="G5">
        <f>'Hard Fork'!O4</f>
        <v>2629800</v>
      </c>
    </row>
    <row r="6" spans="4:7" x14ac:dyDescent="0.25">
      <c r="D6">
        <f>'Soft Fork'!M5</f>
        <v>2011</v>
      </c>
      <c r="E6">
        <f>'Soft Fork'!N5</f>
        <v>2629800</v>
      </c>
      <c r="F6">
        <f>'Soft Fork'!O5</f>
        <v>2629800</v>
      </c>
      <c r="G6">
        <f>'Hard Fork'!O5</f>
        <v>2629800</v>
      </c>
    </row>
    <row r="7" spans="4:7" x14ac:dyDescent="0.25">
      <c r="D7">
        <f>'Soft Fork'!M6</f>
        <v>2012</v>
      </c>
      <c r="E7">
        <f>'Soft Fork'!N6</f>
        <v>2629800</v>
      </c>
      <c r="F7">
        <f>'Soft Fork'!O6</f>
        <v>2629800</v>
      </c>
      <c r="G7">
        <f>'Hard Fork'!O6</f>
        <v>2629800</v>
      </c>
    </row>
    <row r="8" spans="4:7" x14ac:dyDescent="0.25">
      <c r="D8">
        <f>'Soft Fork'!M7</f>
        <v>2013</v>
      </c>
      <c r="E8">
        <f>'Soft Fork'!N7</f>
        <v>1314900</v>
      </c>
      <c r="F8">
        <f>'Soft Fork'!O7</f>
        <v>1314900</v>
      </c>
      <c r="G8">
        <f>'Hard Fork'!O7</f>
        <v>1314900</v>
      </c>
    </row>
    <row r="9" spans="4:7" x14ac:dyDescent="0.25">
      <c r="D9">
        <f>'Soft Fork'!M8</f>
        <v>2014</v>
      </c>
      <c r="E9">
        <f>'Soft Fork'!N8</f>
        <v>1314900</v>
      </c>
      <c r="F9">
        <f>'Soft Fork'!O8</f>
        <v>1314900</v>
      </c>
      <c r="G9">
        <f>'Hard Fork'!O8</f>
        <v>1314900</v>
      </c>
    </row>
    <row r="10" spans="4:7" x14ac:dyDescent="0.25">
      <c r="D10">
        <f>'Soft Fork'!M9</f>
        <v>2015</v>
      </c>
      <c r="E10">
        <f>'Soft Fork'!N9</f>
        <v>1314900</v>
      </c>
      <c r="F10">
        <f>'Soft Fork'!O9</f>
        <v>1314900</v>
      </c>
      <c r="G10">
        <f>'Hard Fork'!O9</f>
        <v>1314900</v>
      </c>
    </row>
    <row r="11" spans="4:7" x14ac:dyDescent="0.25">
      <c r="D11">
        <f>'Soft Fork'!M10</f>
        <v>2016</v>
      </c>
      <c r="E11">
        <f>'Soft Fork'!N10</f>
        <v>1314900</v>
      </c>
      <c r="F11">
        <f>'Soft Fork'!O10</f>
        <v>1314900</v>
      </c>
      <c r="G11">
        <f>'Hard Fork'!O10</f>
        <v>1314900</v>
      </c>
    </row>
    <row r="12" spans="4:7" x14ac:dyDescent="0.25">
      <c r="D12">
        <f>'Soft Fork'!M11</f>
        <v>2017</v>
      </c>
      <c r="E12">
        <f>'Soft Fork'!N11</f>
        <v>657450</v>
      </c>
      <c r="F12">
        <f>'Soft Fork'!O11</f>
        <v>613860.95043665508</v>
      </c>
      <c r="G12">
        <f>'Hard Fork'!O11</f>
        <v>614559.24943318358</v>
      </c>
    </row>
    <row r="13" spans="4:7" x14ac:dyDescent="0.25">
      <c r="D13">
        <f>'Soft Fork'!M12</f>
        <v>2018</v>
      </c>
      <c r="E13">
        <f>'Soft Fork'!N12</f>
        <v>657450</v>
      </c>
      <c r="F13">
        <f>'Soft Fork'!O12</f>
        <v>568267.99210028909</v>
      </c>
      <c r="G13">
        <f>'Hard Fork'!O12</f>
        <v>569642.54468088306</v>
      </c>
    </row>
    <row r="14" spans="4:7" x14ac:dyDescent="0.25">
      <c r="D14">
        <f>'Soft Fork'!M13</f>
        <v>2019</v>
      </c>
      <c r="E14">
        <f>'Soft Fork'!N13</f>
        <v>657450</v>
      </c>
      <c r="F14">
        <f>'Soft Fork'!O13</f>
        <v>521569.62616890529</v>
      </c>
      <c r="G14">
        <f>'Hard Fork'!O13</f>
        <v>523574.76317966665</v>
      </c>
    </row>
    <row r="15" spans="4:7" x14ac:dyDescent="0.25">
      <c r="D15">
        <f>'Soft Fork'!M14</f>
        <v>2020</v>
      </c>
      <c r="E15">
        <f>'Soft Fork'!N14</f>
        <v>657450</v>
      </c>
      <c r="F15">
        <f>'Soft Fork'!O14</f>
        <v>474621.38143108384</v>
      </c>
      <c r="G15">
        <f>'Hard Fork'!O14</f>
        <v>477191.41388996626</v>
      </c>
    </row>
    <row r="16" spans="4:7" x14ac:dyDescent="0.25">
      <c r="D16">
        <f>'Soft Fork'!M15</f>
        <v>2021</v>
      </c>
      <c r="E16">
        <f>'Soft Fork'!N15</f>
        <v>328725</v>
      </c>
      <c r="F16">
        <f>'Soft Fork'!O15</f>
        <v>428211.39075488452</v>
      </c>
      <c r="G16">
        <f>'Hard Fork'!O15</f>
        <v>431264.95198312553</v>
      </c>
    </row>
    <row r="17" spans="4:7" x14ac:dyDescent="0.25">
      <c r="D17">
        <f>'Soft Fork'!M16</f>
        <v>2022</v>
      </c>
      <c r="E17">
        <f>'Soft Fork'!N16</f>
        <v>328725</v>
      </c>
      <c r="F17">
        <f>'Soft Fork'!O16</f>
        <v>383040.80552256742</v>
      </c>
      <c r="G17">
        <f>'Hard Fork'!O16</f>
        <v>386485.61902238824</v>
      </c>
    </row>
    <row r="18" spans="4:7" x14ac:dyDescent="0.25">
      <c r="D18">
        <f>'Soft Fork'!M17</f>
        <v>2023</v>
      </c>
      <c r="E18">
        <f>'Soft Fork'!N17</f>
        <v>328725</v>
      </c>
      <c r="F18">
        <f>'Soft Fork'!O17</f>
        <v>339709.56726335408</v>
      </c>
      <c r="G18">
        <f>'Hard Fork'!O17</f>
        <v>343447.32694844523</v>
      </c>
    </row>
    <row r="19" spans="4:7" x14ac:dyDescent="0.25">
      <c r="D19">
        <f>'Soft Fork'!M18</f>
        <v>2024</v>
      </c>
      <c r="E19">
        <f>'Soft Fork'!N18</f>
        <v>328725</v>
      </c>
      <c r="F19">
        <f>'Soft Fork'!O18</f>
        <v>298707.70414993836</v>
      </c>
      <c r="G19">
        <f>'Hard Fork'!O18</f>
        <v>302638.77564376133</v>
      </c>
    </row>
    <row r="20" spans="4:7" x14ac:dyDescent="0.25">
      <c r="D20">
        <f>'Soft Fork'!M19</f>
        <v>2025</v>
      </c>
      <c r="E20">
        <f>'Soft Fork'!N19</f>
        <v>164362.5</v>
      </c>
      <c r="F20">
        <f>'Soft Fork'!O19</f>
        <v>260411.99184761551</v>
      </c>
      <c r="G20">
        <f>'Hard Fork'!O19</f>
        <v>264439.6847288686</v>
      </c>
    </row>
    <row r="21" spans="4:7" x14ac:dyDescent="0.25">
      <c r="D21">
        <f>'Soft Fork'!M20</f>
        <v>2026</v>
      </c>
      <c r="E21">
        <f>'Soft Fork'!N20</f>
        <v>164362.5</v>
      </c>
      <c r="F21">
        <f>'Soft Fork'!O20</f>
        <v>225087.53475713948</v>
      </c>
      <c r="G21">
        <f>'Hard Fork'!O20</f>
        <v>229121.75058721297</v>
      </c>
    </row>
    <row r="22" spans="4:7" x14ac:dyDescent="0.25">
      <c r="D22">
        <f>'Soft Fork'!M21</f>
        <v>2027</v>
      </c>
      <c r="E22">
        <f>'Soft Fork'!N21</f>
        <v>164362.5</v>
      </c>
      <c r="F22">
        <f>'Soft Fork'!O21</f>
        <v>192893.60050023784</v>
      </c>
      <c r="G22">
        <f>'Hard Fork'!O21</f>
        <v>196853.72429685734</v>
      </c>
    </row>
    <row r="23" spans="4:7" x14ac:dyDescent="0.25">
      <c r="D23">
        <f>'Soft Fork'!M22</f>
        <v>2028</v>
      </c>
      <c r="E23">
        <f>'Soft Fork'!N22</f>
        <v>164362.5</v>
      </c>
      <c r="F23">
        <f>'Soft Fork'!O22</f>
        <v>163892.88654331007</v>
      </c>
      <c r="G23">
        <f>'Hard Fork'!O22</f>
        <v>167709.85413501333</v>
      </c>
    </row>
    <row r="24" spans="4:7" x14ac:dyDescent="0.25">
      <c r="D24">
        <f>'Soft Fork'!M23</f>
        <v>2029</v>
      </c>
      <c r="E24">
        <f>'Soft Fork'!N23</f>
        <v>82181.25</v>
      </c>
      <c r="F24">
        <f>'Soft Fork'!O23</f>
        <v>138063.31555528726</v>
      </c>
      <c r="G24">
        <f>'Hard Fork'!O23</f>
        <v>141680.85058041618</v>
      </c>
    </row>
    <row r="25" spans="4:7" x14ac:dyDescent="0.25">
      <c r="D25">
        <f>'Soft Fork'!M24</f>
        <v>2030</v>
      </c>
      <c r="E25">
        <f>'Soft Fork'!N24</f>
        <v>82181.25</v>
      </c>
      <c r="F25">
        <f>'Soft Fork'!O24</f>
        <v>115311.44189842316</v>
      </c>
      <c r="G25">
        <f>'Hard Fork'!O24</f>
        <v>118686.50970842903</v>
      </c>
    </row>
    <row r="26" spans="4:7" x14ac:dyDescent="0.25">
      <c r="D26">
        <f>'Soft Fork'!M25</f>
        <v>2031</v>
      </c>
      <c r="E26">
        <f>'Soft Fork'!N25</f>
        <v>82181.25</v>
      </c>
      <c r="F26">
        <f>'Soft Fork'!O25</f>
        <v>95486.597126729379</v>
      </c>
      <c r="G26">
        <f>'Hard Fork'!O25</f>
        <v>98589.165398927769</v>
      </c>
    </row>
    <row r="27" spans="4:7" x14ac:dyDescent="0.25">
      <c r="D27">
        <f>'Soft Fork'!M26</f>
        <v>2032</v>
      </c>
      <c r="E27">
        <f>'Soft Fork'!N26</f>
        <v>82181.25</v>
      </c>
      <c r="F27">
        <f>'Soft Fork'!O26</f>
        <v>78394.995610512822</v>
      </c>
      <c r="G27">
        <f>'Hard Fork'!O26</f>
        <v>81207.221340488439</v>
      </c>
    </row>
    <row r="28" spans="4:7" x14ac:dyDescent="0.25">
      <c r="D28">
        <f>'Soft Fork'!M27</f>
        <v>2033</v>
      </c>
      <c r="E28">
        <f>'Soft Fork'!N27</f>
        <v>41090.625</v>
      </c>
      <c r="F28">
        <f>'Soft Fork'!O27</f>
        <v>63813.148563957984</v>
      </c>
      <c r="G28">
        <f>'Hard Fork'!O27</f>
        <v>66328.127909223593</v>
      </c>
    </row>
    <row r="29" spans="4:7" x14ac:dyDescent="0.25">
      <c r="D29">
        <f>'Soft Fork'!M28</f>
        <v>2034</v>
      </c>
      <c r="E29">
        <f>'Soft Fork'!N28</f>
        <v>41090.625</v>
      </c>
      <c r="F29">
        <f>'Soft Fork'!O28</f>
        <v>51500.081507429764</v>
      </c>
      <c r="G29">
        <f>'Hard Fork'!O28</f>
        <v>53720.303482877571</v>
      </c>
    </row>
    <row r="30" spans="4:7" x14ac:dyDescent="0.25">
      <c r="D30">
        <f>'Soft Fork'!M29</f>
        <v>2035</v>
      </c>
      <c r="E30">
        <f>'Soft Fork'!N29</f>
        <v>41090.625</v>
      </c>
      <c r="F30">
        <f>'Soft Fork'!O29</f>
        <v>41208.003056994377</v>
      </c>
      <c r="G30">
        <f>'Hard Fork'!O29</f>
        <v>43143.642042546548</v>
      </c>
    </row>
    <row r="31" spans="4:7" x14ac:dyDescent="0.25">
      <c r="D31">
        <f>'Soft Fork'!M30</f>
        <v>2036</v>
      </c>
      <c r="E31">
        <f>'Soft Fork'!N30</f>
        <v>41090.625</v>
      </c>
      <c r="F31">
        <f>'Soft Fork'!O30</f>
        <v>32691.220244282704</v>
      </c>
      <c r="G31">
        <f>'Hard Fork'!O30</f>
        <v>34358.387961266446</v>
      </c>
    </row>
    <row r="32" spans="4:7" x14ac:dyDescent="0.25">
      <c r="D32">
        <f>'Soft Fork'!M31</f>
        <v>2037</v>
      </c>
      <c r="E32">
        <f>'Soft Fork'!N31</f>
        <v>20545.3125</v>
      </c>
      <c r="F32">
        <f>'Soft Fork'!O31</f>
        <v>25713.228172764098</v>
      </c>
      <c r="G32">
        <f>'Hard Fork'!O31</f>
        <v>27132.285808199886</v>
      </c>
    </row>
    <row r="33" spans="4:7" x14ac:dyDescent="0.25">
      <c r="D33">
        <f>'Soft Fork'!M32</f>
        <v>2038</v>
      </c>
      <c r="E33">
        <f>'Soft Fork'!N32</f>
        <v>20545.3125</v>
      </c>
      <c r="F33">
        <f>'Soft Fork'!O32</f>
        <v>20052.013370458928</v>
      </c>
      <c r="G33">
        <f>'Hard Fork'!O32</f>
        <v>21246.021464344714</v>
      </c>
    </row>
    <row r="34" spans="4:7" x14ac:dyDescent="0.25">
      <c r="D34">
        <f>'Soft Fork'!M33</f>
        <v>2039</v>
      </c>
      <c r="E34">
        <f>'Soft Fork'!N33</f>
        <v>20545.3125</v>
      </c>
      <c r="F34">
        <f>'Soft Fork'!O33</f>
        <v>15503.697180268608</v>
      </c>
      <c r="G34">
        <f>'Hard Fork'!O33</f>
        <v>16497.057088406091</v>
      </c>
    </row>
    <row r="35" spans="4:7" x14ac:dyDescent="0.25">
      <c r="D35">
        <f>'Soft Fork'!M34</f>
        <v>2040</v>
      </c>
      <c r="E35">
        <f>'Soft Fork'!N34</f>
        <v>20545.3125</v>
      </c>
      <c r="F35">
        <f>'Soft Fork'!O34</f>
        <v>11884.706975550449</v>
      </c>
      <c r="G35">
        <f>'Hard Fork'!O34</f>
        <v>12702.025123250132</v>
      </c>
    </row>
    <row r="36" spans="4:7" x14ac:dyDescent="0.25">
      <c r="D36">
        <f>'Soft Fork'!M35</f>
        <v>2041</v>
      </c>
      <c r="E36">
        <f>'Soft Fork'!N35</f>
        <v>10272.65625</v>
      </c>
      <c r="F36">
        <f>'Soft Fork'!O35</f>
        <v>9032.7000631349056</v>
      </c>
      <c r="G36">
        <f>'Hard Fork'!O35</f>
        <v>9697.8862588186275</v>
      </c>
    </row>
    <row r="37" spans="4:7" x14ac:dyDescent="0.25">
      <c r="D37">
        <f>'Soft Fork'!M36</f>
        <v>2042</v>
      </c>
      <c r="E37">
        <f>'Soft Fork'!N36</f>
        <v>10272.65625</v>
      </c>
      <c r="F37">
        <f>'Soft Fork'!O36</f>
        <v>6806.4805867582882</v>
      </c>
      <c r="G37">
        <f>'Hard Fork'!O36</f>
        <v>7342.0752905494601</v>
      </c>
    </row>
    <row r="38" spans="4:7" x14ac:dyDescent="0.25">
      <c r="D38">
        <f>'Soft Fork'!M37</f>
        <v>2043</v>
      </c>
      <c r="E38">
        <f>'Soft Fork'!N37</f>
        <v>10272.65625</v>
      </c>
      <c r="F38">
        <f>'Soft Fork'!O37</f>
        <v>5085.1473364229241</v>
      </c>
      <c r="G38">
        <f>'Hard Fork'!O37</f>
        <v>5511.8604051245529</v>
      </c>
    </row>
    <row r="39" spans="4:7" x14ac:dyDescent="0.25">
      <c r="D39">
        <f>'Soft Fork'!M38</f>
        <v>2044</v>
      </c>
      <c r="E39">
        <f>'Soft Fork'!N38</f>
        <v>10272.65625</v>
      </c>
      <c r="F39">
        <f>'Soft Fork'!O38</f>
        <v>3766.6943516594956</v>
      </c>
      <c r="G39">
        <f>'Hard Fork'!O38</f>
        <v>4103.1294136719325</v>
      </c>
    </row>
    <row r="40" spans="4:7" x14ac:dyDescent="0.25">
      <c r="D40">
        <f>'Soft Fork'!M39</f>
        <v>2045</v>
      </c>
      <c r="E40">
        <f>'Soft Fork'!N39</f>
        <v>5136.328125</v>
      </c>
      <c r="F40">
        <f>'Soft Fork'!O39</f>
        <v>2766.2608522945729</v>
      </c>
      <c r="G40">
        <f>'Hard Fork'!O39</f>
        <v>3028.7947832729901</v>
      </c>
    </row>
    <row r="41" spans="4:7" x14ac:dyDescent="0.25">
      <c r="D41">
        <f>'Soft Fork'!M40</f>
        <v>2046</v>
      </c>
      <c r="E41">
        <f>'Soft Fork'!N40</f>
        <v>5136.328125</v>
      </c>
      <c r="F41">
        <f>'Soft Fork'!O40</f>
        <v>2014.1962836968441</v>
      </c>
      <c r="G41">
        <f>'Hard Fork'!O40</f>
        <v>2216.9817138956123</v>
      </c>
    </row>
    <row r="42" spans="4:7" x14ac:dyDescent="0.25">
      <c r="D42">
        <f>'Soft Fork'!M41</f>
        <v>2047</v>
      </c>
      <c r="E42">
        <f>'Soft Fork'!N41</f>
        <v>5136.328125</v>
      </c>
      <c r="F42">
        <f>'Soft Fork'!O41</f>
        <v>1454.0735001012265</v>
      </c>
      <c r="G42">
        <f>'Hard Fork'!O41</f>
        <v>1609.1332247654545</v>
      </c>
    </row>
    <row r="43" spans="4:7" x14ac:dyDescent="0.25">
      <c r="D43">
        <f>'Soft Fork'!M42</f>
        <v>2048</v>
      </c>
      <c r="E43">
        <f>'Soft Fork'!N42</f>
        <v>5136.328125</v>
      </c>
      <c r="F43">
        <f>'Soft Fork'!O42</f>
        <v>1040.7510045145805</v>
      </c>
      <c r="G43">
        <f>'Hard Fork'!O42</f>
        <v>1158.1358940315322</v>
      </c>
    </row>
    <row r="44" spans="4:7" x14ac:dyDescent="0.25">
      <c r="D44">
        <f>'Soft Fork'!M43</f>
        <v>2049</v>
      </c>
      <c r="E44">
        <f>'Soft Fork'!N43</f>
        <v>2568.1640625</v>
      </c>
      <c r="F44">
        <f>'Soft Fork'!O43</f>
        <v>738.55565448791049</v>
      </c>
      <c r="G44">
        <f>'Hard Fork'!O43</f>
        <v>826.54151210985719</v>
      </c>
    </row>
    <row r="45" spans="4:7" x14ac:dyDescent="0.25">
      <c r="D45">
        <f>'Soft Fork'!M44</f>
        <v>2050</v>
      </c>
      <c r="E45">
        <f>'Soft Fork'!N44</f>
        <v>2568.1640625</v>
      </c>
      <c r="F45">
        <f>'Soft Fork'!O44</f>
        <v>519.63156691812435</v>
      </c>
      <c r="G45">
        <f>'Hard Fork'!O44</f>
        <v>584.93478339365913</v>
      </c>
    </row>
    <row r="46" spans="4:7" x14ac:dyDescent="0.25">
      <c r="D46">
        <f>'Soft Fork'!M45</f>
        <v>2051</v>
      </c>
      <c r="E46">
        <f>'Soft Fork'!N45</f>
        <v>2568.1640625</v>
      </c>
      <c r="F46">
        <f>'Soft Fork'!O45</f>
        <v>362.4797371324421</v>
      </c>
      <c r="G46">
        <f>'Hard Fork'!O45</f>
        <v>410.47607941169372</v>
      </c>
    </row>
    <row r="47" spans="4:7" x14ac:dyDescent="0.25">
      <c r="D47">
        <f>'Soft Fork'!M46</f>
        <v>2052</v>
      </c>
      <c r="E47">
        <f>'Soft Fork'!N46</f>
        <v>2568.1640625</v>
      </c>
      <c r="F47">
        <f>'Soft Fork'!O46</f>
        <v>250.69625835769497</v>
      </c>
      <c r="G47">
        <f>'Hard Fork'!O46</f>
        <v>285.63136034007294</v>
      </c>
    </row>
    <row r="48" spans="4:7" x14ac:dyDescent="0.25">
      <c r="D48">
        <f>'Soft Fork'!M47</f>
        <v>2053</v>
      </c>
      <c r="E48">
        <f>'Soft Fork'!N47</f>
        <v>1284.08203125</v>
      </c>
      <c r="F48">
        <f>'Soft Fork'!O47</f>
        <v>171.9047510766313</v>
      </c>
      <c r="G48">
        <f>'Hard Fork'!O47</f>
        <v>197.0886213612165</v>
      </c>
    </row>
    <row r="49" spans="4:7" x14ac:dyDescent="0.25">
      <c r="D49">
        <f>'Soft Fork'!M48</f>
        <v>2054</v>
      </c>
      <c r="E49">
        <f>'Soft Fork'!N48</f>
        <v>1284.08203125</v>
      </c>
      <c r="F49">
        <f>'Soft Fork'!O48</f>
        <v>116.87020805749802</v>
      </c>
      <c r="G49">
        <f>'Hard Fork'!O48</f>
        <v>134.85120876745574</v>
      </c>
    </row>
    <row r="50" spans="4:7" x14ac:dyDescent="0.25">
      <c r="D50">
        <f>'Soft Fork'!M49</f>
        <v>2055</v>
      </c>
      <c r="E50">
        <f>'Soft Fork'!N49</f>
        <v>1284.08203125</v>
      </c>
      <c r="F50">
        <f>'Soft Fork'!O49</f>
        <v>78.776315502974313</v>
      </c>
      <c r="G50">
        <f>'Hard Fork'!O49</f>
        <v>91.492556837734568</v>
      </c>
    </row>
    <row r="51" spans="4:7" x14ac:dyDescent="0.25">
      <c r="D51">
        <f>'Soft Fork'!M50</f>
        <v>2056</v>
      </c>
      <c r="E51">
        <f>'Soft Fork'!N50</f>
        <v>1284.08203125</v>
      </c>
      <c r="F51">
        <f>'Soft Fork'!O50</f>
        <v>52.645762607298302</v>
      </c>
      <c r="G51">
        <f>'Hard Fork'!O50</f>
        <v>61.553721325458824</v>
      </c>
    </row>
    <row r="52" spans="4:7" x14ac:dyDescent="0.25">
      <c r="D52">
        <f>'Soft Fork'!M51</f>
        <v>2057</v>
      </c>
      <c r="E52">
        <f>'Soft Fork'!N51</f>
        <v>642.041015625</v>
      </c>
      <c r="F52">
        <f>'Soft Fork'!O51</f>
        <v>34.882458613536585</v>
      </c>
      <c r="G52">
        <f>'Hard Fork'!O51</f>
        <v>41.063928231893421</v>
      </c>
    </row>
    <row r="53" spans="4:7" x14ac:dyDescent="0.25">
      <c r="D53">
        <f>'Soft Fork'!M52</f>
        <v>2058</v>
      </c>
      <c r="E53">
        <f>'Soft Fork'!N52</f>
        <v>642.041015625</v>
      </c>
      <c r="F53">
        <f>'Soft Fork'!O52</f>
        <v>22.915358917830911</v>
      </c>
      <c r="G53">
        <f>'Hard Fork'!O52</f>
        <v>27.16466159539144</v>
      </c>
    </row>
    <row r="54" spans="4:7" x14ac:dyDescent="0.25">
      <c r="D54">
        <f>'Soft Fork'!M53</f>
        <v>2059</v>
      </c>
      <c r="E54">
        <f>'Soft Fork'!N53</f>
        <v>642.041015625</v>
      </c>
      <c r="F54">
        <f>'Soft Fork'!O53</f>
        <v>14.925268403455348</v>
      </c>
      <c r="G54">
        <f>'Hard Fork'!O53</f>
        <v>17.819098758193544</v>
      </c>
    </row>
    <row r="55" spans="4:7" x14ac:dyDescent="0.25">
      <c r="D55">
        <f>'Soft Fork'!M54</f>
        <v>2060</v>
      </c>
      <c r="E55">
        <f>'Soft Fork'!N54</f>
        <v>642.041015625</v>
      </c>
      <c r="F55">
        <f>'Soft Fork'!O54</f>
        <v>9.6381469937909952</v>
      </c>
      <c r="G55">
        <f>'Hard Fork'!O54</f>
        <v>11.590570133329232</v>
      </c>
    </row>
    <row r="56" spans="4:7" x14ac:dyDescent="0.25">
      <c r="D56">
        <f>'Soft Fork'!M55</f>
        <v>2061</v>
      </c>
      <c r="E56">
        <f>'Soft Fork'!N55</f>
        <v>321.0205078125</v>
      </c>
      <c r="F56">
        <f>'Soft Fork'!O55</f>
        <v>6.1707911921183083</v>
      </c>
      <c r="G56">
        <f>'Hard Fork'!O55</f>
        <v>7.4758657232451577</v>
      </c>
    </row>
    <row r="57" spans="4:7" x14ac:dyDescent="0.25">
      <c r="D57">
        <f>'Soft Fork'!M56</f>
        <v>2062</v>
      </c>
      <c r="E57">
        <f>'Soft Fork'!N56</f>
        <v>321.0205078125</v>
      </c>
      <c r="F57">
        <f>'Soft Fork'!O56</f>
        <v>3.9170946538000408</v>
      </c>
      <c r="G57">
        <f>'Hard Fork'!O56</f>
        <v>4.7814081122505234</v>
      </c>
    </row>
    <row r="58" spans="4:7" x14ac:dyDescent="0.25">
      <c r="D58">
        <f>'Soft Fork'!M57</f>
        <v>2063</v>
      </c>
      <c r="E58">
        <f>'Soft Fork'!N57</f>
        <v>321.0205078125</v>
      </c>
      <c r="F58">
        <f>'Soft Fork'!O57</f>
        <v>2.4652626214322888</v>
      </c>
      <c r="G58">
        <f>'Hard Fork'!O57</f>
        <v>3.0324089135399106</v>
      </c>
    </row>
    <row r="59" spans="4:7" x14ac:dyDescent="0.25">
      <c r="D59">
        <f>'Soft Fork'!M58</f>
        <v>2064</v>
      </c>
      <c r="E59">
        <f>'Soft Fork'!N58</f>
        <v>321.0205078125</v>
      </c>
      <c r="F59">
        <f>'Soft Fork'!O58</f>
        <v>1.5382900307739038</v>
      </c>
      <c r="G59">
        <f>'Hard Fork'!O58</f>
        <v>1.9070292037088623</v>
      </c>
    </row>
    <row r="60" spans="4:7" x14ac:dyDescent="0.25">
      <c r="D60">
        <f>'Soft Fork'!M59</f>
        <v>2065</v>
      </c>
      <c r="E60">
        <f>'Soft Fork'!N59</f>
        <v>160.51025390625</v>
      </c>
      <c r="F60">
        <f>'Soft Fork'!O59</f>
        <v>0.95167611543407327</v>
      </c>
      <c r="G60">
        <f>'Hard Fork'!O59</f>
        <v>1.1892264274173177</v>
      </c>
    </row>
    <row r="61" spans="4:7" x14ac:dyDescent="0.25">
      <c r="D61">
        <f>'Soft Fork'!M60</f>
        <v>2066</v>
      </c>
      <c r="E61">
        <f>'Soft Fork'!N60</f>
        <v>160.51025390625</v>
      </c>
      <c r="F61">
        <f>'Soft Fork'!O60</f>
        <v>0.58373538976012473</v>
      </c>
      <c r="G61">
        <f>'Hard Fork'!O60</f>
        <v>0.73537589223796029</v>
      </c>
    </row>
    <row r="62" spans="4:7" x14ac:dyDescent="0.25">
      <c r="D62">
        <f>'Soft Fork'!M61</f>
        <v>2067</v>
      </c>
      <c r="E62">
        <f>'Soft Fork'!N61</f>
        <v>160.51025390625</v>
      </c>
      <c r="F62">
        <f>'Soft Fork'!O61</f>
        <v>0.35499218106132158</v>
      </c>
      <c r="G62">
        <f>'Hard Fork'!O61</f>
        <v>0.45091206277347934</v>
      </c>
    </row>
    <row r="63" spans="4:7" x14ac:dyDescent="0.25">
      <c r="D63">
        <f>'Soft Fork'!M62</f>
        <v>2068</v>
      </c>
      <c r="E63">
        <f>'Soft Fork'!N62</f>
        <v>160.51025390625</v>
      </c>
      <c r="F63">
        <f>'Soft Fork'!O62</f>
        <v>0.21404124132369429</v>
      </c>
      <c r="G63">
        <f>'Hard Fork'!O62</f>
        <v>0.2741649595618264</v>
      </c>
    </row>
    <row r="64" spans="4:7" x14ac:dyDescent="0.25">
      <c r="D64">
        <f>'Soft Fork'!M63</f>
        <v>2069</v>
      </c>
      <c r="E64">
        <f>'Soft Fork'!N63</f>
        <v>80.255126953125</v>
      </c>
      <c r="F64">
        <f>'Soft Fork'!O63</f>
        <v>0.1279534629389279</v>
      </c>
      <c r="G64">
        <f>'Hard Fork'!O63</f>
        <v>0.16529878848355242</v>
      </c>
    </row>
    <row r="65" spans="4:7" x14ac:dyDescent="0.25">
      <c r="D65">
        <f>'Soft Fork'!M64</f>
        <v>2070</v>
      </c>
      <c r="E65">
        <f>'Soft Fork'!N64</f>
        <v>80.255126953125</v>
      </c>
      <c r="F65">
        <f>'Soft Fork'!O64</f>
        <v>7.5837243145689584E-2</v>
      </c>
      <c r="G65">
        <f>'Hard Fork'!O64</f>
        <v>9.882459017960192E-2</v>
      </c>
    </row>
    <row r="66" spans="4:7" x14ac:dyDescent="0.25">
      <c r="D66">
        <f>'Soft Fork'!M65</f>
        <v>2071</v>
      </c>
      <c r="E66">
        <f>'Soft Fork'!N65</f>
        <v>80.255126953125</v>
      </c>
      <c r="F66">
        <f>'Soft Fork'!O65</f>
        <v>4.4564489882880996E-2</v>
      </c>
      <c r="G66">
        <f>'Hard Fork'!O65</f>
        <v>5.8586560504603508E-2</v>
      </c>
    </row>
    <row r="67" spans="4:7" x14ac:dyDescent="0.25">
      <c r="D67">
        <f>'Soft Fork'!M66</f>
        <v>2072</v>
      </c>
      <c r="E67">
        <f>'Soft Fork'!N66</f>
        <v>80.255126953125</v>
      </c>
      <c r="F67">
        <f>'Soft Fork'!O66</f>
        <v>2.5963979165626348E-2</v>
      </c>
      <c r="G67">
        <f>'Hard Fork'!O66</f>
        <v>3.4440433649728944E-2</v>
      </c>
    </row>
    <row r="68" spans="4:7" x14ac:dyDescent="0.25">
      <c r="D68">
        <f>'Soft Fork'!M67</f>
        <v>2073</v>
      </c>
      <c r="E68">
        <f>'Soft Fork'!N67</f>
        <v>40.1275634765625</v>
      </c>
      <c r="F68">
        <f>'Soft Fork'!O67</f>
        <v>1.4997866171951197E-2</v>
      </c>
      <c r="G68">
        <f>'Hard Fork'!O67</f>
        <v>2.0075984364685842E-2</v>
      </c>
    </row>
    <row r="69" spans="4:7" x14ac:dyDescent="0.25">
      <c r="D69">
        <f>'Soft Fork'!M68</f>
        <v>2074</v>
      </c>
      <c r="E69">
        <f>'Soft Fork'!N68</f>
        <v>40.1275634765625</v>
      </c>
      <c r="F69">
        <f>'Soft Fork'!O68</f>
        <v>8.5894153850147106E-3</v>
      </c>
      <c r="G69">
        <f>'Hard Fork'!O68</f>
        <v>1.160440066108934E-2</v>
      </c>
    </row>
    <row r="70" spans="4:7" x14ac:dyDescent="0.25">
      <c r="D70">
        <f>'Soft Fork'!M69</f>
        <v>2075</v>
      </c>
      <c r="E70">
        <f>'Soft Fork'!N69</f>
        <v>40.1275634765625</v>
      </c>
      <c r="F70">
        <f>'Soft Fork'!O69</f>
        <v>4.8772346129515518E-3</v>
      </c>
      <c r="G70">
        <f>'Hard Fork'!O69</f>
        <v>6.651294999629612E-3</v>
      </c>
    </row>
    <row r="71" spans="4:7" x14ac:dyDescent="0.25">
      <c r="D71">
        <f>'Soft Fork'!M70</f>
        <v>2076</v>
      </c>
      <c r="E71">
        <f>'Soft Fork'!N70</f>
        <v>40.1275634765625</v>
      </c>
      <c r="F71">
        <f>'Soft Fork'!O70</f>
        <v>2.7457411878849254E-3</v>
      </c>
      <c r="G71">
        <f>'Hard Fork'!O70</f>
        <v>3.7803092934735388E-3</v>
      </c>
    </row>
    <row r="72" spans="4:7" x14ac:dyDescent="0.25">
      <c r="D72">
        <f>'Soft Fork'!M71</f>
        <v>2077</v>
      </c>
      <c r="E72">
        <f>'Soft Fork'!N71</f>
        <v>20.06378173828125</v>
      </c>
      <c r="F72">
        <f>'Soft Fork'!O71</f>
        <v>1.5325740207247295E-3</v>
      </c>
      <c r="G72">
        <f>'Hard Fork'!O71</f>
        <v>2.1305223105530817E-3</v>
      </c>
    </row>
    <row r="73" spans="4:7" x14ac:dyDescent="0.25">
      <c r="D73">
        <f>'Soft Fork'!M72</f>
        <v>2078</v>
      </c>
      <c r="E73">
        <f>'Soft Fork'!N72</f>
        <v>20.06378173828125</v>
      </c>
      <c r="F73">
        <f>'Soft Fork'!O72</f>
        <v>8.4812375996407474E-4</v>
      </c>
      <c r="G73">
        <f>'Hard Fork'!O72</f>
        <v>1.1906454800547849E-3</v>
      </c>
    </row>
    <row r="74" spans="4:7" x14ac:dyDescent="0.25">
      <c r="D74">
        <f>'Soft Fork'!M73</f>
        <v>2079</v>
      </c>
      <c r="E74">
        <f>'Soft Fork'!N73</f>
        <v>20.06378173828125</v>
      </c>
      <c r="F74">
        <f>'Soft Fork'!O73</f>
        <v>4.6534270537831499E-4</v>
      </c>
      <c r="G74">
        <f>'Hard Fork'!O73</f>
        <v>6.5980632971351125E-4</v>
      </c>
    </row>
    <row r="75" spans="4:7" x14ac:dyDescent="0.25">
      <c r="D75">
        <f>'Soft Fork'!M74</f>
        <v>2080</v>
      </c>
      <c r="E75">
        <f>'Soft Fork'!N74</f>
        <v>20.06378173828125</v>
      </c>
      <c r="F75">
        <f>'Soft Fork'!O74</f>
        <v>2.5314100528980632E-4</v>
      </c>
      <c r="G75">
        <f>'Hard Fork'!O74</f>
        <v>3.6256686899196295E-4</v>
      </c>
    </row>
    <row r="76" spans="4:7" x14ac:dyDescent="0.25">
      <c r="D76">
        <f>'Soft Fork'!M75</f>
        <v>2081</v>
      </c>
      <c r="E76">
        <f>'Soft Fork'!N75</f>
        <v>10.031890869140625</v>
      </c>
      <c r="F76">
        <f>'Soft Fork'!O75</f>
        <v>1.3652997171943805E-4</v>
      </c>
      <c r="G76">
        <f>'Hard Fork'!O75</f>
        <v>1.9755925670202285E-4</v>
      </c>
    </row>
    <row r="77" spans="4:7" x14ac:dyDescent="0.25">
      <c r="D77">
        <f>'Soft Fork'!M76</f>
        <v>2082</v>
      </c>
      <c r="E77">
        <f>'Soft Fork'!N76</f>
        <v>10.031890869140625</v>
      </c>
      <c r="F77">
        <f>'Soft Fork'!O76</f>
        <v>7.3007824892766047E-5</v>
      </c>
      <c r="G77">
        <f>'Hard Fork'!O76</f>
        <v>1.0674419823556977E-4</v>
      </c>
    </row>
    <row r="78" spans="4:7" x14ac:dyDescent="0.25">
      <c r="D78">
        <f>'Soft Fork'!M77</f>
        <v>2083</v>
      </c>
      <c r="E78">
        <f>'Soft Fork'!N77</f>
        <v>10.031890869140625</v>
      </c>
      <c r="F78">
        <f>'Soft Fork'!O77</f>
        <v>3.8706751922827813E-5</v>
      </c>
      <c r="G78">
        <f>'Hard Fork'!O77</f>
        <v>5.7191146692095044E-5</v>
      </c>
    </row>
    <row r="79" spans="4:7" x14ac:dyDescent="0.25">
      <c r="D79">
        <f>'Soft Fork'!M78</f>
        <v>2084</v>
      </c>
      <c r="E79">
        <f>'Soft Fork'!N78</f>
        <v>10.031890869140625</v>
      </c>
      <c r="F79">
        <f>'Soft Fork'!O78</f>
        <v>2.0346042998544641E-5</v>
      </c>
      <c r="G79">
        <f>'Hard Fork'!O78</f>
        <v>3.0384420500499268E-5</v>
      </c>
    </row>
    <row r="80" spans="4:7" x14ac:dyDescent="0.25">
      <c r="D80">
        <f>'Soft Fork'!M79</f>
        <v>2085</v>
      </c>
      <c r="E80">
        <f>'Soft Fork'!N79</f>
        <v>5.0159454345703125</v>
      </c>
      <c r="F80">
        <f>'Soft Fork'!O79</f>
        <v>1.060349648282661E-5</v>
      </c>
      <c r="G80">
        <f>'Hard Fork'!O79</f>
        <v>1.6007029302947033E-5</v>
      </c>
    </row>
    <row r="81" spans="4:7" x14ac:dyDescent="0.25">
      <c r="D81">
        <f>'Soft Fork'!M80</f>
        <v>2086</v>
      </c>
      <c r="E81">
        <f>'Soft Fork'!N80</f>
        <v>5.0159454345703125</v>
      </c>
      <c r="F81">
        <f>'Soft Fork'!O80</f>
        <v>5.4789097294996192E-6</v>
      </c>
      <c r="G81">
        <f>'Hard Fork'!O80</f>
        <v>8.3619612540612871E-6</v>
      </c>
    </row>
    <row r="82" spans="4:7" x14ac:dyDescent="0.25">
      <c r="D82">
        <f>'Soft Fork'!M81</f>
        <v>2087</v>
      </c>
      <c r="E82">
        <f>'Soft Fork'!N81</f>
        <v>5.0159454345703125</v>
      </c>
      <c r="F82">
        <f>'Soft Fork'!O81</f>
        <v>2.80682349478645E-6</v>
      </c>
      <c r="G82">
        <f>'Hard Fork'!O81</f>
        <v>4.331548589420739E-6</v>
      </c>
    </row>
    <row r="83" spans="4:7" x14ac:dyDescent="0.25">
      <c r="D83">
        <f>'Soft Fork'!M82</f>
        <v>2088</v>
      </c>
      <c r="E83">
        <f>'Soft Fork'!N82</f>
        <v>5.0159454345703125</v>
      </c>
      <c r="F83">
        <f>'Soft Fork'!O82</f>
        <v>1.4256468899816533E-6</v>
      </c>
      <c r="G83">
        <f>'Hard Fork'!O82</f>
        <v>2.2249274738572275E-6</v>
      </c>
    </row>
    <row r="84" spans="4:7" x14ac:dyDescent="0.25">
      <c r="D84">
        <f>'Soft Fork'!M83</f>
        <v>2089</v>
      </c>
      <c r="E84">
        <f>'Soft Fork'!N83</f>
        <v>2.5079727172851563</v>
      </c>
      <c r="F84">
        <f>'Soft Fork'!O83</f>
        <v>7.1793437588289951E-7</v>
      </c>
      <c r="G84">
        <f>'Hard Fork'!O83</f>
        <v>1.1332511171491285E-6</v>
      </c>
    </row>
    <row r="85" spans="4:7" x14ac:dyDescent="0.25">
      <c r="D85">
        <f>'Soft Fork'!M84</f>
        <v>2090</v>
      </c>
      <c r="E85">
        <f>'Soft Fork'!N84</f>
        <v>2.5079727172851563</v>
      </c>
      <c r="F85">
        <f>'Soft Fork'!O84</f>
        <v>3.5845400395113457E-7</v>
      </c>
      <c r="G85">
        <f>'Hard Fork'!O84</f>
        <v>5.7236633469042606E-7</v>
      </c>
    </row>
    <row r="86" spans="4:7" x14ac:dyDescent="0.25">
      <c r="D86">
        <f>'Soft Fork'!M85</f>
        <v>2091</v>
      </c>
      <c r="E86">
        <f>'Soft Fork'!N85</f>
        <v>2.5079727172851563</v>
      </c>
      <c r="F86">
        <f>'Soft Fork'!O85</f>
        <v>1.7744265737682077E-7</v>
      </c>
      <c r="G86">
        <f>'Hard Fork'!O85</f>
        <v>2.8665507569710396E-7</v>
      </c>
    </row>
    <row r="87" spans="4:7" x14ac:dyDescent="0.25">
      <c r="D87">
        <f>'Soft Fork'!M86</f>
        <v>2092</v>
      </c>
      <c r="E87">
        <f>'Soft Fork'!N86</f>
        <v>2.5079727172851563</v>
      </c>
      <c r="F87">
        <f>'Soft Fork'!O86</f>
        <v>8.7088044633046451E-8</v>
      </c>
      <c r="G87">
        <f>'Hard Fork'!O86</f>
        <v>1.4235830855640129E-7</v>
      </c>
    </row>
    <row r="88" spans="4:7" x14ac:dyDescent="0.25">
      <c r="D88">
        <f>'Soft Fork'!M87</f>
        <v>2093</v>
      </c>
      <c r="E88">
        <f>'Soft Fork'!N87</f>
        <v>1.2539863586425781</v>
      </c>
      <c r="F88">
        <f>'Soft Fork'!O87</f>
        <v>4.2377463255710149E-8</v>
      </c>
      <c r="G88">
        <f>'Hard Fork'!O87</f>
        <v>7.0104134375916147E-8</v>
      </c>
    </row>
    <row r="89" spans="4:7" x14ac:dyDescent="0.25">
      <c r="D89">
        <f>'Soft Fork'!M88</f>
        <v>2094</v>
      </c>
      <c r="E89">
        <f>'Soft Fork'!N88</f>
        <v>1.2539863586425781</v>
      </c>
      <c r="F89">
        <f>'Soft Fork'!O88</f>
        <v>2.0445007873378846E-8</v>
      </c>
      <c r="G89">
        <f>'Hard Fork'!O88</f>
        <v>3.4232772329048106E-8</v>
      </c>
    </row>
    <row r="90" spans="4:7" x14ac:dyDescent="0.25">
      <c r="D90">
        <f>'Soft Fork'!M89</f>
        <v>2095</v>
      </c>
      <c r="E90">
        <f>'Soft Fork'!N89</f>
        <v>1.2539863586425781</v>
      </c>
      <c r="F90">
        <f>'Soft Fork'!O89</f>
        <v>9.7794744866299325E-9</v>
      </c>
      <c r="G90">
        <f>'Hard Fork'!O89</f>
        <v>1.6575939046405619E-8</v>
      </c>
    </row>
    <row r="91" spans="4:7" x14ac:dyDescent="0.25">
      <c r="D91">
        <f>'Soft Fork'!M90</f>
        <v>2096</v>
      </c>
      <c r="E91">
        <f>'Soft Fork'!N90</f>
        <v>1.2539863586425781</v>
      </c>
      <c r="F91">
        <f>'Soft Fork'!O90</f>
        <v>4.637881666389905E-9</v>
      </c>
      <c r="G91">
        <f>'Hard Fork'!O90</f>
        <v>7.9588778452227957E-9</v>
      </c>
    </row>
    <row r="92" spans="4:7" x14ac:dyDescent="0.25">
      <c r="D92">
        <f>'Soft Fork'!M91</f>
        <v>2097</v>
      </c>
      <c r="E92">
        <f>'Soft Fork'!N91</f>
        <v>0.62699317932128906</v>
      </c>
      <c r="F92">
        <f>'Soft Fork'!O91</f>
        <v>2.1807190574023967E-9</v>
      </c>
      <c r="G92">
        <f>'Hard Fork'!O91</f>
        <v>3.7893364363922914E-9</v>
      </c>
    </row>
    <row r="93" spans="4:7" x14ac:dyDescent="0.25">
      <c r="D93">
        <f>'Soft Fork'!M92</f>
        <v>2098</v>
      </c>
      <c r="E93">
        <f>'Soft Fork'!N92</f>
        <v>0.62699317932128906</v>
      </c>
      <c r="F93">
        <f>'Soft Fork'!O92</f>
        <v>1.0166130584602968E-9</v>
      </c>
      <c r="G93">
        <f>'Hard Fork'!O92</f>
        <v>1.7890073354188791E-9</v>
      </c>
    </row>
    <row r="94" spans="4:7" x14ac:dyDescent="0.25">
      <c r="D94">
        <f>'Soft Fork'!M93</f>
        <v>2099</v>
      </c>
      <c r="E94">
        <f>'Soft Fork'!N93</f>
        <v>0.62699317932128906</v>
      </c>
      <c r="F94">
        <f>'Soft Fork'!O93</f>
        <v>4.6988064766276172E-10</v>
      </c>
      <c r="G94">
        <f>'Hard Fork'!O93</f>
        <v>8.3752678564596824E-10</v>
      </c>
    </row>
    <row r="95" spans="4:7" x14ac:dyDescent="0.25">
      <c r="D95">
        <f>'Soft Fork'!M94</f>
        <v>2100</v>
      </c>
      <c r="E95">
        <f>'Soft Fork'!N94</f>
        <v>0.62699317932128906</v>
      </c>
      <c r="F95">
        <f>'Soft Fork'!O94</f>
        <v>2.1532543991482206E-10</v>
      </c>
      <c r="G95">
        <f>'Hard Fork'!O94</f>
        <v>3.8879701176862455E-10</v>
      </c>
    </row>
    <row r="96" spans="4:7" x14ac:dyDescent="0.25">
      <c r="D96">
        <f>'Soft Fork'!M95</f>
        <v>2101</v>
      </c>
      <c r="E96">
        <f>'Soft Fork'!N95</f>
        <v>0.31349658966064453</v>
      </c>
      <c r="F96">
        <f>'Soft Fork'!O95</f>
        <v>9.7831573202573595E-11</v>
      </c>
      <c r="G96">
        <f>'Hard Fork'!O95</f>
        <v>1.7897186343540893E-10</v>
      </c>
    </row>
    <row r="97" spans="4:7" x14ac:dyDescent="0.25">
      <c r="D97">
        <f>'Soft Fork'!M96</f>
        <v>2102</v>
      </c>
      <c r="E97">
        <f>'Soft Fork'!N96</f>
        <v>0.31349658966064453</v>
      </c>
      <c r="F97">
        <f>'Soft Fork'!O96</f>
        <v>4.4069552573974225E-11</v>
      </c>
      <c r="G97">
        <f>'Hard Fork'!O96</f>
        <v>8.1692884384881144E-11</v>
      </c>
    </row>
    <row r="98" spans="4:7" x14ac:dyDescent="0.25">
      <c r="D98">
        <f>'Soft Fork'!M97</f>
        <v>2103</v>
      </c>
      <c r="E98">
        <f>'Soft Fork'!N97</f>
        <v>0.31349658966064453</v>
      </c>
      <c r="F98">
        <f>'Soft Fork'!O97</f>
        <v>1.9682223309243608E-11</v>
      </c>
      <c r="G98">
        <f>'Hard Fork'!O97</f>
        <v>3.6976119293832196E-11</v>
      </c>
    </row>
    <row r="99" spans="4:7" x14ac:dyDescent="0.25">
      <c r="D99">
        <f>'Soft Fork'!M98</f>
        <v>2104</v>
      </c>
      <c r="E99">
        <f>'Soft Fork'!N98</f>
        <v>0.31349658966064453</v>
      </c>
      <c r="F99">
        <f>'Soft Fork'!O98</f>
        <v>8.7153649624696263E-12</v>
      </c>
      <c r="G99">
        <f>'Hard Fork'!O98</f>
        <v>1.6595718400008934E-11</v>
      </c>
    </row>
    <row r="100" spans="4:7" x14ac:dyDescent="0.25">
      <c r="D100">
        <f>'Soft Fork'!M99</f>
        <v>2105</v>
      </c>
      <c r="E100">
        <f>'Soft Fork'!N99</f>
        <v>0.15674829483032227</v>
      </c>
      <c r="F100">
        <f>'Soft Fork'!O99</f>
        <v>3.8262462001038087E-12</v>
      </c>
      <c r="G100">
        <f>'Hard Fork'!O99</f>
        <v>7.3859848663101894E-12</v>
      </c>
    </row>
    <row r="101" spans="4:7" x14ac:dyDescent="0.25">
      <c r="D101">
        <f>'Soft Fork'!M100</f>
        <v>2106</v>
      </c>
      <c r="E101">
        <f>'Soft Fork'!N100</f>
        <v>0.15674829483032227</v>
      </c>
      <c r="F101">
        <f>'Soft Fork'!O100</f>
        <v>1.6654674686241578E-12</v>
      </c>
      <c r="G101">
        <f>'Hard Fork'!O100</f>
        <v>3.2595556389052036E-12</v>
      </c>
    </row>
    <row r="102" spans="4:7" x14ac:dyDescent="0.25">
      <c r="D102">
        <f>'Soft Fork'!M101</f>
        <v>2107</v>
      </c>
      <c r="E102">
        <f>'Soft Fork'!N101</f>
        <v>0.15674829483032227</v>
      </c>
      <c r="F102">
        <f>'Soft Fork'!O101</f>
        <v>7.1874577797869165E-13</v>
      </c>
      <c r="G102">
        <f>'Hard Fork'!O101</f>
        <v>1.4264153787452554E-12</v>
      </c>
    </row>
    <row r="103" spans="4:7" x14ac:dyDescent="0.25">
      <c r="D103">
        <f>'Soft Fork'!M102</f>
        <v>2108</v>
      </c>
      <c r="E103">
        <f>'Soft Fork'!N102</f>
        <v>0.15674829483032227</v>
      </c>
      <c r="F103">
        <f>'Soft Fork'!O102</f>
        <v>3.0753203978630577E-13</v>
      </c>
      <c r="G103">
        <f>'Hard Fork'!O102</f>
        <v>6.1897235842932848E-13</v>
      </c>
    </row>
    <row r="104" spans="4:7" x14ac:dyDescent="0.25">
      <c r="D104">
        <f>'Soft Fork'!M103</f>
        <v>2109</v>
      </c>
      <c r="E104">
        <f>'Soft Fork'!N103</f>
        <v>7.8374147415161133E-2</v>
      </c>
      <c r="F104">
        <f>'Soft Fork'!O103</f>
        <v>1.3046119154630291E-13</v>
      </c>
      <c r="G104">
        <f>'Hard Fork'!O103</f>
        <v>2.6633860847412343E-13</v>
      </c>
    </row>
    <row r="105" spans="4:7" x14ac:dyDescent="0.25">
      <c r="D105">
        <f>'Soft Fork'!M104</f>
        <v>2110</v>
      </c>
      <c r="E105">
        <f>'Soft Fork'!N104</f>
        <v>7.8374147415161133E-2</v>
      </c>
      <c r="F105">
        <f>'Soft Fork'!O104</f>
        <v>5.4871675613598118E-14</v>
      </c>
      <c r="G105">
        <f>'Hard Fork'!O104</f>
        <v>1.1364089001780031E-13</v>
      </c>
    </row>
    <row r="106" spans="4:7" x14ac:dyDescent="0.25">
      <c r="D106">
        <f>'Soft Fork'!M105</f>
        <v>2111</v>
      </c>
      <c r="E106">
        <f>'Soft Fork'!N105</f>
        <v>7.8374147415161133E-2</v>
      </c>
      <c r="F106">
        <f>'Soft Fork'!O105</f>
        <v>2.2881843651974393E-14</v>
      </c>
      <c r="G106">
        <f>'Hard Fork'!O105</f>
        <v>4.8080918458275983E-14</v>
      </c>
    </row>
    <row r="107" spans="4:7" x14ac:dyDescent="0.25">
      <c r="D107">
        <f>'Soft Fork'!M106</f>
        <v>2112</v>
      </c>
      <c r="E107">
        <f>'Soft Fork'!N106</f>
        <v>7.8374147415161133E-2</v>
      </c>
      <c r="F107">
        <f>'Soft Fork'!O106</f>
        <v>9.4604046942527882E-15</v>
      </c>
      <c r="G107">
        <f>'Hard Fork'!O106</f>
        <v>2.0171979241042749E-14</v>
      </c>
    </row>
    <row r="108" spans="4:7" x14ac:dyDescent="0.25">
      <c r="D108">
        <f>'Soft Fork'!M107</f>
        <v>2113</v>
      </c>
      <c r="E108">
        <f>'Soft Fork'!N107</f>
        <v>3.9187073707580566E-2</v>
      </c>
      <c r="F108">
        <f>'Soft Fork'!O107</f>
        <v>3.8779689345941519E-15</v>
      </c>
      <c r="G108">
        <f>'Hard Fork'!O107</f>
        <v>8.3919308909404079E-15</v>
      </c>
    </row>
    <row r="109" spans="4:7" x14ac:dyDescent="0.25">
      <c r="D109">
        <f>'Soft Fork'!M108</f>
        <v>2114</v>
      </c>
      <c r="E109">
        <f>'Soft Fork'!N108</f>
        <v>3.9187073707580566E-2</v>
      </c>
      <c r="F109">
        <f>'Soft Fork'!O108</f>
        <v>1.5760676187121033E-15</v>
      </c>
      <c r="G109">
        <f>'Hard Fork'!O108</f>
        <v>3.4618872046687495E-15</v>
      </c>
    </row>
    <row r="110" spans="4:7" x14ac:dyDescent="0.25">
      <c r="D110">
        <f>'Soft Fork'!M109</f>
        <v>2115</v>
      </c>
      <c r="E110">
        <f>'Soft Fork'!N109</f>
        <v>3.9187073707580566E-2</v>
      </c>
      <c r="F110">
        <f>'Soft Fork'!O109</f>
        <v>6.350695304594087E-16</v>
      </c>
      <c r="G110">
        <f>'Hard Fork'!O109</f>
        <v>1.4161248935198862E-15</v>
      </c>
    </row>
    <row r="111" spans="4:7" x14ac:dyDescent="0.25">
      <c r="D111">
        <f>'Soft Fork'!M110</f>
        <v>2116</v>
      </c>
      <c r="E111">
        <f>'Soft Fork'!N110</f>
        <v>3.9187073707580566E-2</v>
      </c>
      <c r="F111">
        <f>'Soft Fork'!O110</f>
        <v>2.5371352338932263E-16</v>
      </c>
      <c r="G111">
        <f>'Hard Fork'!O110</f>
        <v>5.7441772080563583E-16</v>
      </c>
    </row>
    <row r="112" spans="4:7" x14ac:dyDescent="0.25">
      <c r="D112">
        <f>'Soft Fork'!M111</f>
        <v>2117</v>
      </c>
      <c r="E112">
        <f>'Soft Fork'!N111</f>
        <v>1.9593536853790283E-2</v>
      </c>
      <c r="F112">
        <f>'Soft Fork'!O111</f>
        <v>1.0049440107154931E-16</v>
      </c>
      <c r="G112">
        <f>'Hard Fork'!O111</f>
        <v>2.3104242298656572E-16</v>
      </c>
    </row>
    <row r="113" spans="4:7" x14ac:dyDescent="0.25">
      <c r="D113">
        <f>'Soft Fork'!M112</f>
        <v>2118</v>
      </c>
      <c r="E113">
        <f>'Soft Fork'!N112</f>
        <v>1.9593536853790283E-2</v>
      </c>
      <c r="F113">
        <f>'Soft Fork'!O112</f>
        <v>3.9465356081448948E-17</v>
      </c>
      <c r="G113">
        <f>'Hard Fork'!O112</f>
        <v>9.2149558788373729E-17</v>
      </c>
    </row>
    <row r="114" spans="4:7" x14ac:dyDescent="0.25">
      <c r="D114">
        <f>'Soft Fork'!M113</f>
        <v>2119</v>
      </c>
      <c r="E114">
        <f>'Soft Fork'!N113</f>
        <v>1.9593536853790283E-2</v>
      </c>
      <c r="F114">
        <f>'Soft Fork'!O113</f>
        <v>1.5366186317607472E-17</v>
      </c>
      <c r="G114">
        <f>'Hard Fork'!O113</f>
        <v>3.6444535436619452E-17</v>
      </c>
    </row>
    <row r="115" spans="4:7" x14ac:dyDescent="0.25">
      <c r="D115">
        <f>'Soft Fork'!M114</f>
        <v>2120</v>
      </c>
      <c r="E115">
        <f>'Soft Fork'!N114</f>
        <v>1.9593536853790283E-2</v>
      </c>
      <c r="F115">
        <f>'Soft Fork'!O114</f>
        <v>5.9318761322397065E-18</v>
      </c>
      <c r="G115">
        <f>'Hard Fork'!O114</f>
        <v>1.4292533069222681E-17</v>
      </c>
    </row>
    <row r="116" spans="4:7" x14ac:dyDescent="0.25">
      <c r="D116">
        <f>'Soft Fork'!M115</f>
        <v>2121</v>
      </c>
      <c r="E116">
        <f>'Soft Fork'!N115</f>
        <v>9.7967684268951416E-3</v>
      </c>
      <c r="F116">
        <f>'Soft Fork'!O115</f>
        <v>2.2703560038799401E-18</v>
      </c>
      <c r="G116">
        <f>'Hard Fork'!O115</f>
        <v>5.558065002121897E-18</v>
      </c>
    </row>
    <row r="117" spans="4:7" x14ac:dyDescent="0.25">
      <c r="D117">
        <f>'Soft Fork'!M116</f>
        <v>2122</v>
      </c>
      <c r="E117">
        <f>'Soft Fork'!N116</f>
        <v>9.7967684268951416E-3</v>
      </c>
      <c r="F117">
        <f>'Soft Fork'!O116</f>
        <v>8.6153268909397601E-19</v>
      </c>
      <c r="G117">
        <f>'Hard Fork'!O116</f>
        <v>2.1432639846851324E-18</v>
      </c>
    </row>
    <row r="118" spans="4:7" x14ac:dyDescent="0.25">
      <c r="D118">
        <f>'Soft Fork'!M117</f>
        <v>2123</v>
      </c>
      <c r="E118">
        <f>'Soft Fork'!N117</f>
        <v>9.7967684268951416E-3</v>
      </c>
      <c r="F118">
        <f>'Soft Fork'!O117</f>
        <v>3.2413465666224232E-19</v>
      </c>
      <c r="G118">
        <f>'Hard Fork'!O117</f>
        <v>8.1953091201728218E-19</v>
      </c>
    </row>
    <row r="119" spans="4:7" x14ac:dyDescent="0.25">
      <c r="D119">
        <f>'Soft Fork'!M118</f>
        <v>2124</v>
      </c>
      <c r="E119">
        <f>'Soft Fork'!N118</f>
        <v>9.7967684268951416E-3</v>
      </c>
      <c r="F119">
        <f>'Soft Fork'!O118</f>
        <v>1.2090801361932797E-19</v>
      </c>
      <c r="G119">
        <f>'Hard Fork'!O118</f>
        <v>3.1073676595539328E-19</v>
      </c>
    </row>
    <row r="120" spans="4:7" x14ac:dyDescent="0.25">
      <c r="D120">
        <f>'Soft Fork'!M119</f>
        <v>2125</v>
      </c>
      <c r="E120">
        <f>'Soft Fork'!N119</f>
        <v>4.8983842134475708E-3</v>
      </c>
      <c r="F120">
        <f>'Soft Fork'!O119</f>
        <v>4.4715759711074953E-20</v>
      </c>
      <c r="G120">
        <f>'Hard Fork'!O119</f>
        <v>1.16830859613624E-19</v>
      </c>
    </row>
    <row r="121" spans="4:7" x14ac:dyDescent="0.25">
      <c r="D121">
        <f>'Soft Fork'!M120</f>
        <v>2126</v>
      </c>
      <c r="E121">
        <f>'Soft Fork'!N120</f>
        <v>4.8983842134475708E-3</v>
      </c>
      <c r="F121">
        <f>'Soft Fork'!O120</f>
        <v>1.6396156346154639E-20</v>
      </c>
      <c r="G121">
        <f>'Hard Fork'!O120</f>
        <v>4.355721779791192E-20</v>
      </c>
    </row>
    <row r="122" spans="4:7" x14ac:dyDescent="0.25">
      <c r="D122">
        <f>'Soft Fork'!M121</f>
        <v>2127</v>
      </c>
      <c r="E122">
        <f>'Soft Fork'!N121</f>
        <v>4.8983842134475708E-3</v>
      </c>
      <c r="F122">
        <f>'Soft Fork'!O121</f>
        <v>5.9607292797043595E-21</v>
      </c>
      <c r="G122">
        <f>'Hard Fork'!O121</f>
        <v>1.6102759983724264E-20</v>
      </c>
    </row>
    <row r="123" spans="4:7" x14ac:dyDescent="0.25">
      <c r="D123">
        <f>'Soft Fork'!M122</f>
        <v>2128</v>
      </c>
      <c r="E123">
        <f>'Soft Fork'!N122</f>
        <v>4.8983842134475708E-3</v>
      </c>
      <c r="F123">
        <f>'Soft Fork'!O122</f>
        <v>2.1484866249712847E-21</v>
      </c>
      <c r="G123">
        <f>'Hard Fork'!O122</f>
        <v>5.9030727636315578E-21</v>
      </c>
    </row>
    <row r="124" spans="4:7" x14ac:dyDescent="0.25">
      <c r="D124">
        <f>'Soft Fork'!M123</f>
        <v>2129</v>
      </c>
      <c r="E124">
        <f>'Soft Fork'!N123</f>
        <v>2.4491921067237854E-3</v>
      </c>
      <c r="F124">
        <f>'Soft Fork'!O123</f>
        <v>7.6778888505893307E-22</v>
      </c>
      <c r="G124">
        <f>'Hard Fork'!O123</f>
        <v>2.1458214492184926E-21</v>
      </c>
    </row>
    <row r="125" spans="4:7" x14ac:dyDescent="0.25">
      <c r="D125">
        <f>'Soft Fork'!M124</f>
        <v>2130</v>
      </c>
      <c r="E125">
        <f>'Soft Fork'!N124</f>
        <v>2.4491921067237854E-3</v>
      </c>
      <c r="F125">
        <f>'Soft Fork'!O124</f>
        <v>2.7203632347055786E-22</v>
      </c>
      <c r="G125">
        <f>'Hard Fork'!O124</f>
        <v>7.7347566828574153E-22</v>
      </c>
    </row>
    <row r="126" spans="4:7" x14ac:dyDescent="0.25">
      <c r="D126">
        <f>'Soft Fork'!M125</f>
        <v>2131</v>
      </c>
      <c r="E126">
        <f>'Soft Fork'!N125</f>
        <v>2.4491921067237854E-3</v>
      </c>
      <c r="F126">
        <f>'Soft Fork'!O125</f>
        <v>9.5562583572848653E-23</v>
      </c>
      <c r="G126">
        <f>'Hard Fork'!O125</f>
        <v>2.7646321832316388E-22</v>
      </c>
    </row>
    <row r="127" spans="4:7" x14ac:dyDescent="0.25">
      <c r="D127">
        <f>'Soft Fork'!M126</f>
        <v>2132</v>
      </c>
      <c r="E127">
        <f>'Soft Fork'!N126</f>
        <v>2.4491921067237854E-3</v>
      </c>
      <c r="F127">
        <f>'Soft Fork'!O126</f>
        <v>3.3283177266150718E-23</v>
      </c>
      <c r="G127">
        <f>'Hard Fork'!O126</f>
        <v>9.7986374952766722E-23</v>
      </c>
    </row>
    <row r="128" spans="4:7" x14ac:dyDescent="0.25">
      <c r="D128">
        <f>'Soft Fork'!M127</f>
        <v>2133</v>
      </c>
      <c r="E128">
        <f>'Soft Fork'!N127</f>
        <v>1.2245960533618927E-3</v>
      </c>
      <c r="F128">
        <f>'Soft Fork'!O127</f>
        <v>1.1493110527457722E-23</v>
      </c>
      <c r="G128">
        <f>'Hard Fork'!O127</f>
        <v>3.443750279701495E-23</v>
      </c>
    </row>
    <row r="129" spans="4:7" x14ac:dyDescent="0.25">
      <c r="D129">
        <f>'Soft Fork'!M128</f>
        <v>2134</v>
      </c>
      <c r="E129">
        <f>'Soft Fork'!N128</f>
        <v>1.2245960533618927E-3</v>
      </c>
      <c r="F129">
        <f>'Soft Fork'!O128</f>
        <v>3.9348329383478367E-24</v>
      </c>
      <c r="G129">
        <f>'Hard Fork'!O128</f>
        <v>1.2001492017193872E-23</v>
      </c>
    </row>
    <row r="130" spans="4:7" x14ac:dyDescent="0.25">
      <c r="D130">
        <f>'Soft Fork'!M129</f>
        <v>2135</v>
      </c>
      <c r="E130">
        <f>'Soft Fork'!N129</f>
        <v>1.2245960533618927E-3</v>
      </c>
      <c r="F130">
        <f>'Soft Fork'!O129</f>
        <v>1.3356446313993589E-24</v>
      </c>
      <c r="G130">
        <f>'Hard Fork'!O129</f>
        <v>4.1474051100363723E-24</v>
      </c>
    </row>
    <row r="131" spans="4:7" x14ac:dyDescent="0.25">
      <c r="D131">
        <f>'Soft Fork'!M130</f>
        <v>2136</v>
      </c>
      <c r="E131">
        <f>'Soft Fork'!N130</f>
        <v>1.2245960533618927E-3</v>
      </c>
      <c r="F131">
        <f>'Soft Fork'!O130</f>
        <v>4.4950182281134312E-25</v>
      </c>
      <c r="G131">
        <f>'Hard Fork'!O130</f>
        <v>1.4212003474169792E-24</v>
      </c>
    </row>
    <row r="132" spans="4:7" x14ac:dyDescent="0.25">
      <c r="D132">
        <f>'Soft Fork'!M131</f>
        <v>2137</v>
      </c>
      <c r="E132">
        <f>'Soft Fork'!N131</f>
        <v>6.1229802668094635E-4</v>
      </c>
      <c r="F132">
        <f>'Soft Fork'!O131</f>
        <v>1.4998502551081269E-25</v>
      </c>
      <c r="G132">
        <f>'Hard Fork'!O131</f>
        <v>4.8291620630963732E-25</v>
      </c>
    </row>
    <row r="133" spans="4:7" x14ac:dyDescent="0.25">
      <c r="D133">
        <f>'Soft Fork'!M132</f>
        <v>2138</v>
      </c>
      <c r="E133">
        <f>'Soft Fork'!N132</f>
        <v>6.1229802668094635E-4</v>
      </c>
      <c r="F133">
        <f>'Soft Fork'!O132</f>
        <v>4.9618114289274815E-26</v>
      </c>
      <c r="G133">
        <f>'Hard Fork'!O132</f>
        <v>1.6271436070592033E-25</v>
      </c>
    </row>
    <row r="134" spans="4:7" x14ac:dyDescent="0.25">
      <c r="D134">
        <f>'Soft Fork'!M133</f>
        <v>2139</v>
      </c>
      <c r="E134">
        <f>'Soft Fork'!N133</f>
        <v>6.1229802668094635E-4</v>
      </c>
      <c r="F134">
        <f>'Soft Fork'!O133</f>
        <v>1.6274532376545205E-26</v>
      </c>
      <c r="G134">
        <f>'Hard Fork'!O133</f>
        <v>5.436477774877903E-26</v>
      </c>
    </row>
    <row r="135" spans="4:7" x14ac:dyDescent="0.25">
      <c r="D135">
        <f>'Soft Fork'!M134</f>
        <v>2140</v>
      </c>
      <c r="E135">
        <f>'Soft Fork'!N134</f>
        <v>6.1229802668094635E-4</v>
      </c>
      <c r="F135">
        <f>'Soft Fork'!O134</f>
        <v>5.2924003792574481E-27</v>
      </c>
      <c r="G135">
        <f>'Hard Fork'!O134</f>
        <v>1.8011379558179269E-26</v>
      </c>
    </row>
    <row r="136" spans="4:7" x14ac:dyDescent="0.25">
      <c r="D136">
        <f>'Soft Fork'!M135</f>
        <v>2141</v>
      </c>
      <c r="E136">
        <f>'Soft Fork'!N135</f>
        <v>3.0614901334047318E-4</v>
      </c>
      <c r="F136">
        <f>'Soft Fork'!O135</f>
        <v>1.7063683016891074E-27</v>
      </c>
      <c r="G136">
        <f>'Hard Fork'!O135</f>
        <v>5.9171689333785897E-27</v>
      </c>
    </row>
    <row r="137" spans="4:7" x14ac:dyDescent="0.25">
      <c r="D137">
        <f>'Soft Fork'!M136</f>
        <v>2142</v>
      </c>
      <c r="E137">
        <f>'Soft Fork'!N136</f>
        <v>3.0614901334047318E-4</v>
      </c>
      <c r="F137">
        <f>'Soft Fork'!O136</f>
        <v>5.4546735925974891E-28</v>
      </c>
      <c r="G137">
        <f>'Hard Fork'!O136</f>
        <v>1.927607410601434E-27</v>
      </c>
    </row>
    <row r="138" spans="4:7" x14ac:dyDescent="0.25">
      <c r="D138">
        <f>'Soft Fork'!M137</f>
        <v>2143</v>
      </c>
      <c r="E138">
        <f>'Soft Fork'!N137</f>
        <v>3.0614901334047318E-4</v>
      </c>
      <c r="F138">
        <f>'Soft Fork'!O137</f>
        <v>1.7287837431458055E-28</v>
      </c>
      <c r="G138">
        <f>'Hard Fork'!O137</f>
        <v>6.2267414744547142E-28</v>
      </c>
    </row>
    <row r="139" spans="4:7" x14ac:dyDescent="0.25">
      <c r="D139">
        <f>'Soft Fork'!M138</f>
        <v>2144</v>
      </c>
      <c r="E139">
        <f>'Soft Fork'!N138</f>
        <v>3.0614901334047318E-4</v>
      </c>
      <c r="F139">
        <f>'Soft Fork'!O138</f>
        <v>5.4323592413634717E-29</v>
      </c>
      <c r="G139">
        <f>'Hard Fork'!O138</f>
        <v>1.9945306341262429E-28</v>
      </c>
    </row>
    <row r="140" spans="4:7" x14ac:dyDescent="0.25">
      <c r="D140">
        <f>'Soft Fork'!M139</f>
        <v>2145</v>
      </c>
      <c r="E140">
        <f>'Soft Fork'!N139</f>
        <v>1.5307450667023659E-4</v>
      </c>
      <c r="F140">
        <f>'Soft Fork'!O139</f>
        <v>1.692435802155675E-29</v>
      </c>
      <c r="G140">
        <f>'Hard Fork'!O139</f>
        <v>6.335169163384631E-29</v>
      </c>
    </row>
    <row r="141" spans="4:7" x14ac:dyDescent="0.25">
      <c r="D141">
        <f>'Soft Fork'!M140</f>
        <v>2146</v>
      </c>
      <c r="E141">
        <f>'Soft Fork'!N140</f>
        <v>1.5307450667023659E-4</v>
      </c>
      <c r="F141">
        <f>'Soft Fork'!O140</f>
        <v>5.2277141864480917E-30</v>
      </c>
      <c r="G141">
        <f>'Hard Fork'!O140</f>
        <v>1.9953236479323971E-29</v>
      </c>
    </row>
    <row r="142" spans="4:7" x14ac:dyDescent="0.25">
      <c r="D142">
        <f>'Soft Fork'!M141</f>
        <v>2147</v>
      </c>
      <c r="E142">
        <f>'Soft Fork'!N141</f>
        <v>1.5307450667023659E-4</v>
      </c>
      <c r="F142">
        <f>'Soft Fork'!O141</f>
        <v>1.6009854196284905E-30</v>
      </c>
      <c r="G142">
        <f>'Hard Fork'!O141</f>
        <v>6.2316938913398559E-30</v>
      </c>
    </row>
    <row r="143" spans="4:7" x14ac:dyDescent="0.25">
      <c r="D143">
        <f>'Soft Fork'!M142</f>
        <v>2148</v>
      </c>
      <c r="E143">
        <f>'Soft Fork'!N142</f>
        <v>1.5307450667023659E-4</v>
      </c>
      <c r="F143">
        <f>'Soft Fork'!O142</f>
        <v>4.8611478229864338E-31</v>
      </c>
      <c r="G143">
        <f>'Hard Fork'!O142</f>
        <v>1.9299075414402311E-30</v>
      </c>
    </row>
    <row r="144" spans="4:7" x14ac:dyDescent="0.25">
      <c r="D144">
        <f>'Soft Fork'!M143</f>
        <v>2149</v>
      </c>
      <c r="E144">
        <f>'Soft Fork'!N143</f>
        <v>7.6537253335118294E-5</v>
      </c>
      <c r="F144">
        <f>'Soft Fork'!O143</f>
        <v>1.4634105731508574E-31</v>
      </c>
      <c r="G144">
        <f>'Hard Fork'!O143</f>
        <v>5.9265850753491514E-31</v>
      </c>
    </row>
    <row r="145" spans="4:7" x14ac:dyDescent="0.25">
      <c r="D145">
        <f>'Soft Fork'!M144</f>
        <v>2150</v>
      </c>
      <c r="E145">
        <f>'Soft Fork'!N144</f>
        <v>7.6537253335118294E-5</v>
      </c>
      <c r="F145">
        <f>'Soft Fork'!O144</f>
        <v>4.3678675345073617E-32</v>
      </c>
      <c r="G145">
        <f>'Hard Fork'!O144</f>
        <v>1.8047214142071634E-31</v>
      </c>
    </row>
    <row r="146" spans="4:7" x14ac:dyDescent="0.25">
      <c r="D146">
        <f>'Soft Fork'!M145</f>
        <v>2151</v>
      </c>
      <c r="E146">
        <f>'Soft Fork'!N145</f>
        <v>7.6537253335118294E-5</v>
      </c>
      <c r="F146">
        <f>'Soft Fork'!O145</f>
        <v>1.2925538306537526E-32</v>
      </c>
      <c r="G146">
        <f>'Hard Fork'!O145</f>
        <v>5.4494597448805038E-32</v>
      </c>
    </row>
    <row r="147" spans="4:7" x14ac:dyDescent="0.25">
      <c r="D147">
        <f>'Soft Fork'!M146</f>
        <v>2152</v>
      </c>
      <c r="E147">
        <f>'Soft Fork'!N146</f>
        <v>7.6537253335118294E-5</v>
      </c>
      <c r="F147">
        <f>'Soft Fork'!O146</f>
        <v>3.7923091069309756E-33</v>
      </c>
      <c r="G147">
        <f>'Hard Fork'!O146</f>
        <v>1.6316776122678978E-32</v>
      </c>
    </row>
    <row r="148" spans="4:7" x14ac:dyDescent="0.25">
      <c r="D148">
        <f>'Soft Fork'!M147</f>
        <v>2153</v>
      </c>
      <c r="E148">
        <f>'Soft Fork'!N147</f>
        <v>3.8268626667559147E-5</v>
      </c>
      <c r="F148">
        <f>'Soft Fork'!O147</f>
        <v>1.1031504045070625E-33</v>
      </c>
      <c r="G148">
        <f>'Hard Fork'!O147</f>
        <v>4.8445438297941512E-33</v>
      </c>
    </row>
    <row r="149" spans="4:7" x14ac:dyDescent="0.25">
      <c r="D149">
        <f>'Soft Fork'!M148</f>
        <v>2154</v>
      </c>
      <c r="E149">
        <f>'Soft Fork'!N148</f>
        <v>3.8268626667559147E-5</v>
      </c>
      <c r="F149">
        <f>'Soft Fork'!O148</f>
        <v>3.1815711354401758E-34</v>
      </c>
      <c r="G149">
        <f>'Hard Fork'!O148</f>
        <v>1.4262939919640491E-33</v>
      </c>
    </row>
    <row r="150" spans="4:7" x14ac:dyDescent="0.25">
      <c r="D150">
        <f>'Soft Fork'!M149</f>
        <v>2155</v>
      </c>
      <c r="E150">
        <f>'Soft Fork'!N149</f>
        <v>3.8268626667559147E-5</v>
      </c>
      <c r="F150">
        <f>'Soft Fork'!O149</f>
        <v>9.0975501213005016E-35</v>
      </c>
      <c r="G150">
        <f>'Hard Fork'!O149</f>
        <v>4.163924486583295E-34</v>
      </c>
    </row>
    <row r="151" spans="4:7" x14ac:dyDescent="0.25">
      <c r="D151">
        <f>'Soft Fork'!M150</f>
        <v>2156</v>
      </c>
      <c r="E151">
        <f>'Soft Fork'!N150</f>
        <v>3.8268626667559147E-5</v>
      </c>
      <c r="F151">
        <f>'Soft Fork'!O150</f>
        <v>2.5791891056294434E-35</v>
      </c>
      <c r="G151">
        <f>'Hard Fork'!O150</f>
        <v>1.2054085447698154E-34</v>
      </c>
    </row>
    <row r="152" spans="4:7" x14ac:dyDescent="0.25">
      <c r="D152">
        <f>'Soft Fork'!M151</f>
        <v>2157</v>
      </c>
      <c r="E152">
        <f>'Soft Fork'!N151</f>
        <v>1.9134313333779573E-5</v>
      </c>
      <c r="F152">
        <f>'Soft Fork'!O151</f>
        <v>7.2496630879979089E-36</v>
      </c>
      <c r="G152">
        <f>'Hard Fork'!O151</f>
        <v>3.4602168387652428E-35</v>
      </c>
    </row>
    <row r="153" spans="4:7" x14ac:dyDescent="0.25">
      <c r="D153">
        <f>'Soft Fork'!M152</f>
        <v>2158</v>
      </c>
      <c r="E153">
        <f>'Soft Fork'!N152</f>
        <v>1.9134313333779573E-5</v>
      </c>
      <c r="F153">
        <f>'Soft Fork'!O152</f>
        <v>2.0203581894135099E-36</v>
      </c>
      <c r="G153">
        <f>'Hard Fork'!O152</f>
        <v>9.8494049503214411E-36</v>
      </c>
    </row>
    <row r="154" spans="4:7" x14ac:dyDescent="0.25">
      <c r="D154">
        <f>'Soft Fork'!M153</f>
        <v>2159</v>
      </c>
      <c r="E154">
        <f>'Soft Fork'!N153</f>
        <v>1.9134313333779573E-5</v>
      </c>
      <c r="F154">
        <f>'Soft Fork'!O153</f>
        <v>5.5823213109526278E-37</v>
      </c>
      <c r="G154">
        <f>'Hard Fork'!O153</f>
        <v>2.7800608408329318E-36</v>
      </c>
    </row>
    <row r="155" spans="4:7" x14ac:dyDescent="0.25">
      <c r="D155">
        <f>'Soft Fork'!M154</f>
        <v>2160</v>
      </c>
      <c r="E155">
        <f>'Soft Fork'!N154</f>
        <v>1.9134313333779573E-5</v>
      </c>
      <c r="F155">
        <f>'Soft Fork'!O154</f>
        <v>1.5292454532147112E-37</v>
      </c>
      <c r="G155">
        <f>'Hard Fork'!O154</f>
        <v>7.7810147054350225E-37</v>
      </c>
    </row>
    <row r="156" spans="4:7" x14ac:dyDescent="0.25">
      <c r="D156">
        <f>'Soft Fork'!M155</f>
        <v>2161</v>
      </c>
      <c r="E156">
        <f>'Soft Fork'!N155</f>
        <v>9.5671566668897867E-6</v>
      </c>
      <c r="F156">
        <f>'Soft Fork'!O155</f>
        <v>4.1535120549085188E-38</v>
      </c>
      <c r="G156">
        <f>'Hard Fork'!O155</f>
        <v>2.1595128890137021E-37</v>
      </c>
    </row>
    <row r="157" spans="4:7" x14ac:dyDescent="0.25">
      <c r="D157">
        <f>'Soft Fork'!M156</f>
        <v>2162</v>
      </c>
      <c r="E157">
        <f>'Soft Fork'!N156</f>
        <v>9.5671566668897867E-6</v>
      </c>
      <c r="F157">
        <f>'Soft Fork'!O156</f>
        <v>1.1184837076605036E-38</v>
      </c>
      <c r="G157">
        <f>'Hard Fork'!O156</f>
        <v>5.9430993937441758E-38</v>
      </c>
    </row>
    <row r="158" spans="4:7" x14ac:dyDescent="0.25">
      <c r="D158">
        <f>'Soft Fork'!M157</f>
        <v>2163</v>
      </c>
      <c r="E158">
        <f>'Soft Fork'!N157</f>
        <v>9.5671566668897867E-6</v>
      </c>
      <c r="F158">
        <f>'Soft Fork'!O157</f>
        <v>2.9862059684648365E-39</v>
      </c>
      <c r="G158">
        <f>'Hard Fork'!O157</f>
        <v>1.6218392829560487E-38</v>
      </c>
    </row>
    <row r="159" spans="4:7" x14ac:dyDescent="0.25">
      <c r="D159">
        <f>'Soft Fork'!M158</f>
        <v>2164</v>
      </c>
      <c r="E159">
        <f>'Soft Fork'!N158</f>
        <v>9.5671566668897867E-6</v>
      </c>
      <c r="F159">
        <f>'Soft Fork'!O158</f>
        <v>7.9047067975489866E-40</v>
      </c>
      <c r="G159">
        <f>'Hard Fork'!O158</f>
        <v>4.3887441732002302E-39</v>
      </c>
    </row>
    <row r="160" spans="4:7" x14ac:dyDescent="0.25">
      <c r="D160">
        <f>'Soft Fork'!M159</f>
        <v>2165</v>
      </c>
      <c r="E160">
        <f>'Soft Fork'!N159</f>
        <v>4.7835783334448934E-6</v>
      </c>
      <c r="F160">
        <f>'Soft Fork'!O159</f>
        <v>2.0745680345264424E-40</v>
      </c>
      <c r="G160">
        <f>'Hard Fork'!O159</f>
        <v>1.1776340249914602E-39</v>
      </c>
    </row>
    <row r="161" spans="4:7" x14ac:dyDescent="0.25">
      <c r="D161">
        <f>'Soft Fork'!M160</f>
        <v>2166</v>
      </c>
      <c r="E161">
        <f>'Soft Fork'!N160</f>
        <v>4.7835783334448934E-6</v>
      </c>
      <c r="F161">
        <f>'Soft Fork'!O160</f>
        <v>5.3981569554862645E-41</v>
      </c>
      <c r="G161">
        <f>'Hard Fork'!O160</f>
        <v>3.1334159735313267E-40</v>
      </c>
    </row>
    <row r="162" spans="4:7" x14ac:dyDescent="0.25">
      <c r="D162">
        <f>'Soft Fork'!M161</f>
        <v>2167</v>
      </c>
      <c r="E162">
        <f>'Soft Fork'!N161</f>
        <v>4.7835783334448934E-6</v>
      </c>
      <c r="F162">
        <f>'Soft Fork'!O161</f>
        <v>1.3926412137455252E-41</v>
      </c>
      <c r="G162">
        <f>'Hard Fork'!O161</f>
        <v>8.2672941426258367E-41</v>
      </c>
    </row>
    <row r="163" spans="4:7" x14ac:dyDescent="0.25">
      <c r="D163">
        <f>'Soft Fork'!M162</f>
        <v>2168</v>
      </c>
      <c r="E163">
        <f>'Soft Fork'!N162</f>
        <v>4.7835783334448934E-6</v>
      </c>
      <c r="F163">
        <f>'Soft Fork'!O162</f>
        <v>3.5621228141930823E-42</v>
      </c>
      <c r="G163">
        <f>'Hard Fork'!O162</f>
        <v>2.1629493769996212E-41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Soft Fork</vt:lpstr>
      <vt:lpstr>Hard Fork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Psztorc</dc:creator>
  <cp:lastModifiedBy>Psztorc</cp:lastModifiedBy>
  <dcterms:created xsi:type="dcterms:W3CDTF">2015-10-08T00:33:05Z</dcterms:created>
  <dcterms:modified xsi:type="dcterms:W3CDTF">2015-10-28T21:26:44Z</dcterms:modified>
</cp:coreProperties>
</file>